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himal\OneDrive\Documents\Work\ECON\Omniyat\Payments\Contractor Payment Cerfificates\KCE\Sub Contractor Payment\P011 Al Rawda\2 February\"/>
    </mc:Choice>
  </mc:AlternateContent>
  <xr:revisionPtr revIDLastSave="0" documentId="13_ncr:1_{D05B026A-F148-429F-BAE4-439E49942AAE}" xr6:coauthVersionLast="47" xr6:coauthVersionMax="47" xr10:uidLastSave="{00000000-0000-0000-0000-000000000000}"/>
  <bookViews>
    <workbookView xWindow="-110" yWindow="-110" windowWidth="25820" windowHeight="13900" tabRatio="849" firstSheet="3" activeTab="3" xr2:uid="{00000000-000D-0000-FFFF-FFFF00000000}"/>
  </bookViews>
  <sheets>
    <sheet name="INV" sheetId="22" state="hidden" r:id="rId1"/>
    <sheet name="IPA" sheetId="21" state="hidden" r:id="rId2"/>
    <sheet name="SUMMARY" sheetId="7" state="hidden" r:id="rId3"/>
    <sheet name="SUMMARY (2)" sheetId="29" r:id="rId4"/>
    <sheet name="BOQ" sheetId="1" r:id="rId5"/>
    <sheet name="VO List" sheetId="13" r:id="rId6"/>
    <sheet name="VO -Day work)" sheetId="20" r:id="rId7"/>
    <sheet name="Paint" sheetId="2" r:id="rId8"/>
    <sheet name="Corridor" sheetId="11" r:id="rId9"/>
    <sheet name="1.Ceiling Tiles " sheetId="4" r:id="rId10"/>
    <sheet name="1.P" sheetId="17" r:id="rId11"/>
    <sheet name="7.Shaft" sheetId="25" r:id="rId12"/>
    <sheet name=" Rockwool External" sheetId="14" r:id="rId13"/>
    <sheet name="VO 01" sheetId="3" r:id="rId14"/>
    <sheet name="VO 02" sheetId="5" r:id="rId15"/>
    <sheet name="External" sheetId="15" r:id="rId16"/>
    <sheet name="External (Paint)" sheetId="16" r:id="rId17"/>
    <sheet name="Demising &amp; Shaft Walls " sheetId="6" r:id="rId18"/>
    <sheet name="Wall Liner - KCE" sheetId="8" r:id="rId19"/>
    <sheet name="VO-09" sheetId="23" r:id="rId20"/>
    <sheet name="VO-11" sheetId="18" r:id="rId21"/>
    <sheet name="VO-12" sheetId="19" r:id="rId22"/>
    <sheet name="VO-16a" sheetId="24" r:id="rId23"/>
    <sheet name="V.70" sheetId="27" r:id="rId24"/>
    <sheet name="Sheet3" sheetId="28" state="hidden" r:id="rId25"/>
    <sheet name="Valuation" sheetId="10" r:id="rId26"/>
  </sheets>
  <externalReferences>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s>
  <definedNames>
    <definedName name="\" localSheetId="9" hidden="1">{#N/A,#N/A,TRUE,"Front";#N/A,#N/A,TRUE,"Simple Letter";#N/A,#N/A,TRUE,"Inside";#N/A,#N/A,TRUE,"Contents";#N/A,#N/A,TRUE,"Basis";#N/A,#N/A,TRUE,"Inclusions";#N/A,#N/A,TRUE,"Exclusions";#N/A,#N/A,TRUE,"Areas";#N/A,#N/A,TRUE,"Summary";#N/A,#N/A,TRUE,"Detail"}</definedName>
    <definedName name="\" localSheetId="8" hidden="1">{#N/A,#N/A,TRUE,"Front";#N/A,#N/A,TRUE,"Simple Letter";#N/A,#N/A,TRUE,"Inside";#N/A,#N/A,TRUE,"Contents";#N/A,#N/A,TRUE,"Basis";#N/A,#N/A,TRUE,"Inclusions";#N/A,#N/A,TRUE,"Exclusions";#N/A,#N/A,TRUE,"Areas";#N/A,#N/A,TRUE,"Summary";#N/A,#N/A,TRUE,"Detail"}</definedName>
    <definedName name="\" localSheetId="7" hidden="1">{#N/A,#N/A,TRUE,"Front";#N/A,#N/A,TRUE,"Simple Letter";#N/A,#N/A,TRUE,"Inside";#N/A,#N/A,TRUE,"Contents";#N/A,#N/A,TRUE,"Basis";#N/A,#N/A,TRUE,"Inclusions";#N/A,#N/A,TRUE,"Exclusions";#N/A,#N/A,TRUE,"Areas";#N/A,#N/A,TRUE,"Summary";#N/A,#N/A,TRUE,"Detail"}</definedName>
    <definedName name="\" localSheetId="3" hidden="1">{#N/A,#N/A,TRUE,"Front";#N/A,#N/A,TRUE,"Simple Letter";#N/A,#N/A,TRUE,"Inside";#N/A,#N/A,TRUE,"Contents";#N/A,#N/A,TRUE,"Basis";#N/A,#N/A,TRUE,"Inclusions";#N/A,#N/A,TRUE,"Exclusions";#N/A,#N/A,TRUE,"Areas";#N/A,#N/A,TRUE,"Summary";#N/A,#N/A,TRUE,"Detail"}</definedName>
    <definedName name="\" hidden="1">{#N/A,#N/A,TRUE,"Front";#N/A,#N/A,TRUE,"Simple Letter";#N/A,#N/A,TRUE,"Inside";#N/A,#N/A,TRUE,"Contents";#N/A,#N/A,TRUE,"Basis";#N/A,#N/A,TRUE,"Inclusions";#N/A,#N/A,TRUE,"Exclusions";#N/A,#N/A,TRUE,"Areas";#N/A,#N/A,TRUE,"Summary";#N/A,#N/A,TRUE,"Detail"}</definedName>
    <definedName name="_" localSheetId="9" hidden="1">{#N/A,#N/A,TRUE,"11"", 9-5'8 Csg";#N/A,#N/A,TRUE,"11"", 7"" Csg";#N/A,#N/A,TRUE,"11"", 2-7'8 Tbg";#N/A,#N/A,TRUE,"9"" Twin, 26"" Csg";#N/A,#N/A,TRUE,"9"" Twin, 9-5'8 Csg";#N/A,#N/A,TRUE,"9"" Twin, 7"" Csg";#N/A,#N/A,TRUE,"9"" Twin, 2-7'8 Tbg"}</definedName>
    <definedName name="_" localSheetId="8" hidden="1">{#N/A,#N/A,TRUE,"11"", 9-5'8 Csg";#N/A,#N/A,TRUE,"11"", 7"" Csg";#N/A,#N/A,TRUE,"11"", 2-7'8 Tbg";#N/A,#N/A,TRUE,"9"" Twin, 26"" Csg";#N/A,#N/A,TRUE,"9"" Twin, 9-5'8 Csg";#N/A,#N/A,TRUE,"9"" Twin, 7"" Csg";#N/A,#N/A,TRUE,"9"" Twin, 2-7'8 Tbg"}</definedName>
    <definedName name="_" localSheetId="7" hidden="1">{#N/A,#N/A,TRUE,"11"", 9-5'8 Csg";#N/A,#N/A,TRUE,"11"", 7"" Csg";#N/A,#N/A,TRUE,"11"", 2-7'8 Tbg";#N/A,#N/A,TRUE,"9"" Twin, 26"" Csg";#N/A,#N/A,TRUE,"9"" Twin, 9-5'8 Csg";#N/A,#N/A,TRUE,"9"" Twin, 7"" Csg";#N/A,#N/A,TRUE,"9"" Twin, 2-7'8 Tbg"}</definedName>
    <definedName name="_" localSheetId="3" hidden="1">{#N/A,#N/A,TRUE,"11"", 9-5'8 Csg";#N/A,#N/A,TRUE,"11"", 7"" Csg";#N/A,#N/A,TRUE,"11"", 2-7'8 Tbg";#N/A,#N/A,TRUE,"9"" Twin, 26"" Csg";#N/A,#N/A,TRUE,"9"" Twin, 9-5'8 Csg";#N/A,#N/A,TRUE,"9"" Twin, 7"" Csg";#N/A,#N/A,TRUE,"9"" Twin, 2-7'8 Tbg"}</definedName>
    <definedName name="_" hidden="1">{#N/A,#N/A,TRUE,"11"", 9-5'8 Csg";#N/A,#N/A,TRUE,"11"", 7"" Csg";#N/A,#N/A,TRUE,"11"", 2-7'8 Tbg";#N/A,#N/A,TRUE,"9"" Twin, 26"" Csg";#N/A,#N/A,TRUE,"9"" Twin, 9-5'8 Csg";#N/A,#N/A,TRUE,"9"" Twin, 7"" Csg";#N/A,#N/A,TRUE,"9"" Twin, 2-7'8 Tbg"}</definedName>
    <definedName name="__________________________________ccr1" localSheetId="9" hidden="1">{#N/A,#N/A,TRUE,"Cover";#N/A,#N/A,TRUE,"Conts";#N/A,#N/A,TRUE,"VOS";#N/A,#N/A,TRUE,"Warrington";#N/A,#N/A,TRUE,"Widnes"}</definedName>
    <definedName name="__________________________________ccr1" localSheetId="8" hidden="1">{#N/A,#N/A,TRUE,"Cover";#N/A,#N/A,TRUE,"Conts";#N/A,#N/A,TRUE,"VOS";#N/A,#N/A,TRUE,"Warrington";#N/A,#N/A,TRUE,"Widnes"}</definedName>
    <definedName name="__________________________________ccr1" localSheetId="7" hidden="1">{#N/A,#N/A,TRUE,"Cover";#N/A,#N/A,TRUE,"Conts";#N/A,#N/A,TRUE,"VOS";#N/A,#N/A,TRUE,"Warrington";#N/A,#N/A,TRUE,"Widnes"}</definedName>
    <definedName name="__________________________________ccr1" localSheetId="3" hidden="1">{#N/A,#N/A,TRUE,"Cover";#N/A,#N/A,TRUE,"Conts";#N/A,#N/A,TRUE,"VOS";#N/A,#N/A,TRUE,"Warrington";#N/A,#N/A,TRUE,"Widnes"}</definedName>
    <definedName name="__________________________________ccr1" hidden="1">{#N/A,#N/A,TRUE,"Cover";#N/A,#N/A,TRUE,"Conts";#N/A,#N/A,TRUE,"VOS";#N/A,#N/A,TRUE,"Warrington";#N/A,#N/A,TRUE,"Widnes"}</definedName>
    <definedName name="______________________________ccr1" localSheetId="9" hidden="1">{#N/A,#N/A,TRUE,"Cover";#N/A,#N/A,TRUE,"Conts";#N/A,#N/A,TRUE,"VOS";#N/A,#N/A,TRUE,"Warrington";#N/A,#N/A,TRUE,"Widnes"}</definedName>
    <definedName name="______________________________ccr1" localSheetId="8" hidden="1">{#N/A,#N/A,TRUE,"Cover";#N/A,#N/A,TRUE,"Conts";#N/A,#N/A,TRUE,"VOS";#N/A,#N/A,TRUE,"Warrington";#N/A,#N/A,TRUE,"Widnes"}</definedName>
    <definedName name="______________________________ccr1" localSheetId="7" hidden="1">{#N/A,#N/A,TRUE,"Cover";#N/A,#N/A,TRUE,"Conts";#N/A,#N/A,TRUE,"VOS";#N/A,#N/A,TRUE,"Warrington";#N/A,#N/A,TRUE,"Widnes"}</definedName>
    <definedName name="______________________________ccr1" localSheetId="3" hidden="1">{#N/A,#N/A,TRUE,"Cover";#N/A,#N/A,TRUE,"Conts";#N/A,#N/A,TRUE,"VOS";#N/A,#N/A,TRUE,"Warrington";#N/A,#N/A,TRUE,"Widnes"}</definedName>
    <definedName name="______________________________ccr1" hidden="1">{#N/A,#N/A,TRUE,"Cover";#N/A,#N/A,TRUE,"Conts";#N/A,#N/A,TRUE,"VOS";#N/A,#N/A,TRUE,"Warrington";#N/A,#N/A,TRUE,"Widnes"}</definedName>
    <definedName name="________________________ccr1" localSheetId="9" hidden="1">{#N/A,#N/A,TRUE,"Cover";#N/A,#N/A,TRUE,"Conts";#N/A,#N/A,TRUE,"VOS";#N/A,#N/A,TRUE,"Warrington";#N/A,#N/A,TRUE,"Widnes"}</definedName>
    <definedName name="________________________ccr1" localSheetId="8" hidden="1">{#N/A,#N/A,TRUE,"Cover";#N/A,#N/A,TRUE,"Conts";#N/A,#N/A,TRUE,"VOS";#N/A,#N/A,TRUE,"Warrington";#N/A,#N/A,TRUE,"Widnes"}</definedName>
    <definedName name="________________________ccr1" localSheetId="7" hidden="1">{#N/A,#N/A,TRUE,"Cover";#N/A,#N/A,TRUE,"Conts";#N/A,#N/A,TRUE,"VOS";#N/A,#N/A,TRUE,"Warrington";#N/A,#N/A,TRUE,"Widnes"}</definedName>
    <definedName name="________________________ccr1" localSheetId="3" hidden="1">{#N/A,#N/A,TRUE,"Cover";#N/A,#N/A,TRUE,"Conts";#N/A,#N/A,TRUE,"VOS";#N/A,#N/A,TRUE,"Warrington";#N/A,#N/A,TRUE,"Widnes"}</definedName>
    <definedName name="________________________ccr1" hidden="1">{#N/A,#N/A,TRUE,"Cover";#N/A,#N/A,TRUE,"Conts";#N/A,#N/A,TRUE,"VOS";#N/A,#N/A,TRUE,"Warrington";#N/A,#N/A,TRUE,"Widnes"}</definedName>
    <definedName name="_____________________ccr1" localSheetId="9" hidden="1">{#N/A,#N/A,TRUE,"Cover";#N/A,#N/A,TRUE,"Conts";#N/A,#N/A,TRUE,"VOS";#N/A,#N/A,TRUE,"Warrington";#N/A,#N/A,TRUE,"Widnes"}</definedName>
    <definedName name="_____________________ccr1" localSheetId="8" hidden="1">{#N/A,#N/A,TRUE,"Cover";#N/A,#N/A,TRUE,"Conts";#N/A,#N/A,TRUE,"VOS";#N/A,#N/A,TRUE,"Warrington";#N/A,#N/A,TRUE,"Widnes"}</definedName>
    <definedName name="_____________________ccr1" localSheetId="7" hidden="1">{#N/A,#N/A,TRUE,"Cover";#N/A,#N/A,TRUE,"Conts";#N/A,#N/A,TRUE,"VOS";#N/A,#N/A,TRUE,"Warrington";#N/A,#N/A,TRUE,"Widnes"}</definedName>
    <definedName name="_____________________ccr1" localSheetId="3" hidden="1">{#N/A,#N/A,TRUE,"Cover";#N/A,#N/A,TRUE,"Conts";#N/A,#N/A,TRUE,"VOS";#N/A,#N/A,TRUE,"Warrington";#N/A,#N/A,TRUE,"Widnes"}</definedName>
    <definedName name="_____________________ccr1" hidden="1">{#N/A,#N/A,TRUE,"Cover";#N/A,#N/A,TRUE,"Conts";#N/A,#N/A,TRUE,"VOS";#N/A,#N/A,TRUE,"Warrington";#N/A,#N/A,TRUE,"Widnes"}</definedName>
    <definedName name="____________________ccr1" localSheetId="9" hidden="1">{#N/A,#N/A,TRUE,"Cover";#N/A,#N/A,TRUE,"Conts";#N/A,#N/A,TRUE,"VOS";#N/A,#N/A,TRUE,"Warrington";#N/A,#N/A,TRUE,"Widnes"}</definedName>
    <definedName name="____________________ccr1" localSheetId="8" hidden="1">{#N/A,#N/A,TRUE,"Cover";#N/A,#N/A,TRUE,"Conts";#N/A,#N/A,TRUE,"VOS";#N/A,#N/A,TRUE,"Warrington";#N/A,#N/A,TRUE,"Widnes"}</definedName>
    <definedName name="____________________ccr1" localSheetId="7" hidden="1">{#N/A,#N/A,TRUE,"Cover";#N/A,#N/A,TRUE,"Conts";#N/A,#N/A,TRUE,"VOS";#N/A,#N/A,TRUE,"Warrington";#N/A,#N/A,TRUE,"Widnes"}</definedName>
    <definedName name="____________________ccr1" localSheetId="3" hidden="1">{#N/A,#N/A,TRUE,"Cover";#N/A,#N/A,TRUE,"Conts";#N/A,#N/A,TRUE,"VOS";#N/A,#N/A,TRUE,"Warrington";#N/A,#N/A,TRUE,"Widnes"}</definedName>
    <definedName name="____________________ccr1" hidden="1">{#N/A,#N/A,TRUE,"Cover";#N/A,#N/A,TRUE,"Conts";#N/A,#N/A,TRUE,"VOS";#N/A,#N/A,TRUE,"Warrington";#N/A,#N/A,TRUE,"Widnes"}</definedName>
    <definedName name="___________________ccr1" localSheetId="9" hidden="1">{#N/A,#N/A,TRUE,"Cover";#N/A,#N/A,TRUE,"Conts";#N/A,#N/A,TRUE,"VOS";#N/A,#N/A,TRUE,"Warrington";#N/A,#N/A,TRUE,"Widnes"}</definedName>
    <definedName name="___________________ccr1" localSheetId="8" hidden="1">{#N/A,#N/A,TRUE,"Cover";#N/A,#N/A,TRUE,"Conts";#N/A,#N/A,TRUE,"VOS";#N/A,#N/A,TRUE,"Warrington";#N/A,#N/A,TRUE,"Widnes"}</definedName>
    <definedName name="___________________ccr1" localSheetId="7" hidden="1">{#N/A,#N/A,TRUE,"Cover";#N/A,#N/A,TRUE,"Conts";#N/A,#N/A,TRUE,"VOS";#N/A,#N/A,TRUE,"Warrington";#N/A,#N/A,TRUE,"Widnes"}</definedName>
    <definedName name="___________________ccr1" localSheetId="3" hidden="1">{#N/A,#N/A,TRUE,"Cover";#N/A,#N/A,TRUE,"Conts";#N/A,#N/A,TRUE,"VOS";#N/A,#N/A,TRUE,"Warrington";#N/A,#N/A,TRUE,"Widnes"}</definedName>
    <definedName name="___________________ccr1" hidden="1">{#N/A,#N/A,TRUE,"Cover";#N/A,#N/A,TRUE,"Conts";#N/A,#N/A,TRUE,"VOS";#N/A,#N/A,TRUE,"Warrington";#N/A,#N/A,TRUE,"Widnes"}</definedName>
    <definedName name="___________________new8" localSheetId="9" hidden="1">[1]GRSummary!#REF!</definedName>
    <definedName name="___________________new8" localSheetId="8" hidden="1">[1]GRSummary!#REF!</definedName>
    <definedName name="___________________new8" localSheetId="3" hidden="1">[2]GRSummary!#REF!</definedName>
    <definedName name="___________________new8" localSheetId="13" hidden="1">[1]GRSummary!#REF!</definedName>
    <definedName name="___________________new8" localSheetId="6" hidden="1">[1]GRSummary!#REF!</definedName>
    <definedName name="___________________new8" hidden="1">[1]GRSummary!#REF!</definedName>
    <definedName name="__________________ccr1" localSheetId="9" hidden="1">{#N/A,#N/A,TRUE,"Cover";#N/A,#N/A,TRUE,"Conts";#N/A,#N/A,TRUE,"VOS";#N/A,#N/A,TRUE,"Warrington";#N/A,#N/A,TRUE,"Widnes"}</definedName>
    <definedName name="__________________ccr1" localSheetId="8" hidden="1">{#N/A,#N/A,TRUE,"Cover";#N/A,#N/A,TRUE,"Conts";#N/A,#N/A,TRUE,"VOS";#N/A,#N/A,TRUE,"Warrington";#N/A,#N/A,TRUE,"Widnes"}</definedName>
    <definedName name="__________________ccr1" localSheetId="7" hidden="1">{#N/A,#N/A,TRUE,"Cover";#N/A,#N/A,TRUE,"Conts";#N/A,#N/A,TRUE,"VOS";#N/A,#N/A,TRUE,"Warrington";#N/A,#N/A,TRUE,"Widnes"}</definedName>
    <definedName name="__________________ccr1" localSheetId="3" hidden="1">{#N/A,#N/A,TRUE,"Cover";#N/A,#N/A,TRUE,"Conts";#N/A,#N/A,TRUE,"VOS";#N/A,#N/A,TRUE,"Warrington";#N/A,#N/A,TRUE,"Widnes"}</definedName>
    <definedName name="__________________ccr1" hidden="1">{#N/A,#N/A,TRUE,"Cover";#N/A,#N/A,TRUE,"Conts";#N/A,#N/A,TRUE,"VOS";#N/A,#N/A,TRUE,"Warrington";#N/A,#N/A,TRUE,"Widnes"}</definedName>
    <definedName name="_________________ccr1" localSheetId="9" hidden="1">{#N/A,#N/A,TRUE,"Cover";#N/A,#N/A,TRUE,"Conts";#N/A,#N/A,TRUE,"VOS";#N/A,#N/A,TRUE,"Warrington";#N/A,#N/A,TRUE,"Widnes"}</definedName>
    <definedName name="_________________ccr1" localSheetId="8" hidden="1">{#N/A,#N/A,TRUE,"Cover";#N/A,#N/A,TRUE,"Conts";#N/A,#N/A,TRUE,"VOS";#N/A,#N/A,TRUE,"Warrington";#N/A,#N/A,TRUE,"Widnes"}</definedName>
    <definedName name="_________________ccr1" localSheetId="7" hidden="1">{#N/A,#N/A,TRUE,"Cover";#N/A,#N/A,TRUE,"Conts";#N/A,#N/A,TRUE,"VOS";#N/A,#N/A,TRUE,"Warrington";#N/A,#N/A,TRUE,"Widnes"}</definedName>
    <definedName name="_________________ccr1" localSheetId="3" hidden="1">{#N/A,#N/A,TRUE,"Cover";#N/A,#N/A,TRUE,"Conts";#N/A,#N/A,TRUE,"VOS";#N/A,#N/A,TRUE,"Warrington";#N/A,#N/A,TRUE,"Widnes"}</definedName>
    <definedName name="_________________ccr1" hidden="1">{#N/A,#N/A,TRUE,"Cover";#N/A,#N/A,TRUE,"Conts";#N/A,#N/A,TRUE,"VOS";#N/A,#N/A,TRUE,"Warrington";#N/A,#N/A,TRUE,"Widnes"}</definedName>
    <definedName name="_________________new8" localSheetId="9" hidden="1">[1]GRSummary!#REF!</definedName>
    <definedName name="_________________new8" localSheetId="8" hidden="1">[1]GRSummary!#REF!</definedName>
    <definedName name="_________________new8" localSheetId="3" hidden="1">[2]GRSummary!#REF!</definedName>
    <definedName name="_________________new8" localSheetId="13" hidden="1">[1]GRSummary!#REF!</definedName>
    <definedName name="_________________new8" localSheetId="6" hidden="1">[1]GRSummary!#REF!</definedName>
    <definedName name="_________________new8" hidden="1">[1]GRSummary!#REF!</definedName>
    <definedName name="_________________xlfn.SUMIFS" hidden="1">#NAME?</definedName>
    <definedName name="________________ccr1" localSheetId="9" hidden="1">{#N/A,#N/A,TRUE,"Cover";#N/A,#N/A,TRUE,"Conts";#N/A,#N/A,TRUE,"VOS";#N/A,#N/A,TRUE,"Warrington";#N/A,#N/A,TRUE,"Widnes"}</definedName>
    <definedName name="________________ccr1" localSheetId="8" hidden="1">{#N/A,#N/A,TRUE,"Cover";#N/A,#N/A,TRUE,"Conts";#N/A,#N/A,TRUE,"VOS";#N/A,#N/A,TRUE,"Warrington";#N/A,#N/A,TRUE,"Widnes"}</definedName>
    <definedName name="________________ccr1" localSheetId="7" hidden="1">{#N/A,#N/A,TRUE,"Cover";#N/A,#N/A,TRUE,"Conts";#N/A,#N/A,TRUE,"VOS";#N/A,#N/A,TRUE,"Warrington";#N/A,#N/A,TRUE,"Widnes"}</definedName>
    <definedName name="________________ccr1" localSheetId="3" hidden="1">{#N/A,#N/A,TRUE,"Cover";#N/A,#N/A,TRUE,"Conts";#N/A,#N/A,TRUE,"VOS";#N/A,#N/A,TRUE,"Warrington";#N/A,#N/A,TRUE,"Widnes"}</definedName>
    <definedName name="________________ccr1" hidden="1">{#N/A,#N/A,TRUE,"Cover";#N/A,#N/A,TRUE,"Conts";#N/A,#N/A,TRUE,"VOS";#N/A,#N/A,TRUE,"Warrington";#N/A,#N/A,TRUE,"Widnes"}</definedName>
    <definedName name="________________xlfn.SUMIFS" hidden="1">#NAME?</definedName>
    <definedName name="_______________cat12" localSheetId="9" hidden="1">{#N/A,#N/A,TRUE,"Front";#N/A,#N/A,TRUE,"Simple Letter";#N/A,#N/A,TRUE,"Inside";#N/A,#N/A,TRUE,"Contents";#N/A,#N/A,TRUE,"Basis";#N/A,#N/A,TRUE,"Inclusions";#N/A,#N/A,TRUE,"Exclusions";#N/A,#N/A,TRUE,"Areas";#N/A,#N/A,TRUE,"Summary";#N/A,#N/A,TRUE,"Detail"}</definedName>
    <definedName name="_______________cat12" localSheetId="8" hidden="1">{#N/A,#N/A,TRUE,"Front";#N/A,#N/A,TRUE,"Simple Letter";#N/A,#N/A,TRUE,"Inside";#N/A,#N/A,TRUE,"Contents";#N/A,#N/A,TRUE,"Basis";#N/A,#N/A,TRUE,"Inclusions";#N/A,#N/A,TRUE,"Exclusions";#N/A,#N/A,TRUE,"Areas";#N/A,#N/A,TRUE,"Summary";#N/A,#N/A,TRUE,"Detail"}</definedName>
    <definedName name="_______________cat12" localSheetId="7" hidden="1">{#N/A,#N/A,TRUE,"Front";#N/A,#N/A,TRUE,"Simple Letter";#N/A,#N/A,TRUE,"Inside";#N/A,#N/A,TRUE,"Contents";#N/A,#N/A,TRUE,"Basis";#N/A,#N/A,TRUE,"Inclusions";#N/A,#N/A,TRUE,"Exclusions";#N/A,#N/A,TRUE,"Areas";#N/A,#N/A,TRUE,"Summary";#N/A,#N/A,TRUE,"Detail"}</definedName>
    <definedName name="_______________cat12" localSheetId="3" hidden="1">{#N/A,#N/A,TRUE,"Front";#N/A,#N/A,TRUE,"Simple Letter";#N/A,#N/A,TRUE,"Inside";#N/A,#N/A,TRUE,"Contents";#N/A,#N/A,TRUE,"Basis";#N/A,#N/A,TRUE,"Inclusions";#N/A,#N/A,TRUE,"Exclusions";#N/A,#N/A,TRUE,"Areas";#N/A,#N/A,TRUE,"Summary";#N/A,#N/A,TRUE,"Detail"}</definedName>
    <definedName name="_______________cat12" hidden="1">{#N/A,#N/A,TRUE,"Front";#N/A,#N/A,TRUE,"Simple Letter";#N/A,#N/A,TRUE,"Inside";#N/A,#N/A,TRUE,"Contents";#N/A,#N/A,TRUE,"Basis";#N/A,#N/A,TRUE,"Inclusions";#N/A,#N/A,TRUE,"Exclusions";#N/A,#N/A,TRUE,"Areas";#N/A,#N/A,TRUE,"Summary";#N/A,#N/A,TRUE,"Detail"}</definedName>
    <definedName name="_______________ccr1" localSheetId="9" hidden="1">{#N/A,#N/A,TRUE,"Cover";#N/A,#N/A,TRUE,"Conts";#N/A,#N/A,TRUE,"VOS";#N/A,#N/A,TRUE,"Warrington";#N/A,#N/A,TRUE,"Widnes"}</definedName>
    <definedName name="_______________ccr1" localSheetId="8" hidden="1">{#N/A,#N/A,TRUE,"Cover";#N/A,#N/A,TRUE,"Conts";#N/A,#N/A,TRUE,"VOS";#N/A,#N/A,TRUE,"Warrington";#N/A,#N/A,TRUE,"Widnes"}</definedName>
    <definedName name="_______________ccr1" localSheetId="7" hidden="1">{#N/A,#N/A,TRUE,"Cover";#N/A,#N/A,TRUE,"Conts";#N/A,#N/A,TRUE,"VOS";#N/A,#N/A,TRUE,"Warrington";#N/A,#N/A,TRUE,"Widnes"}</definedName>
    <definedName name="_______________ccr1" localSheetId="3" hidden="1">{#N/A,#N/A,TRUE,"Cover";#N/A,#N/A,TRUE,"Conts";#N/A,#N/A,TRUE,"VOS";#N/A,#N/A,TRUE,"Warrington";#N/A,#N/A,TRUE,"Widnes"}</definedName>
    <definedName name="_______________ccr1" hidden="1">{#N/A,#N/A,TRUE,"Cover";#N/A,#N/A,TRUE,"Conts";#N/A,#N/A,TRUE,"VOS";#N/A,#N/A,TRUE,"Warrington";#N/A,#N/A,TRUE,"Widnes"}</definedName>
    <definedName name="_______________xlfn.SUMIFS" hidden="1">#NAME?</definedName>
    <definedName name="______________ab1" localSheetId="9" hidden="1">{#N/A,#N/A,FALSE,"SumD";#N/A,#N/A,FALSE,"ElecD";#N/A,#N/A,FALSE,"MechD";#N/A,#N/A,FALSE,"GeotD";#N/A,#N/A,FALSE,"PrcsD";#N/A,#N/A,FALSE,"TunnD";#N/A,#N/A,FALSE,"CivlD";#N/A,#N/A,FALSE,"NtwkD";#N/A,#N/A,FALSE,"EstgD";#N/A,#N/A,FALSE,"PEngD"}</definedName>
    <definedName name="______________ab1" localSheetId="8" hidden="1">{#N/A,#N/A,FALSE,"SumD";#N/A,#N/A,FALSE,"ElecD";#N/A,#N/A,FALSE,"MechD";#N/A,#N/A,FALSE,"GeotD";#N/A,#N/A,FALSE,"PrcsD";#N/A,#N/A,FALSE,"TunnD";#N/A,#N/A,FALSE,"CivlD";#N/A,#N/A,FALSE,"NtwkD";#N/A,#N/A,FALSE,"EstgD";#N/A,#N/A,FALSE,"PEngD"}</definedName>
    <definedName name="______________ab1" localSheetId="7" hidden="1">{#N/A,#N/A,FALSE,"SumD";#N/A,#N/A,FALSE,"ElecD";#N/A,#N/A,FALSE,"MechD";#N/A,#N/A,FALSE,"GeotD";#N/A,#N/A,FALSE,"PrcsD";#N/A,#N/A,FALSE,"TunnD";#N/A,#N/A,FALSE,"CivlD";#N/A,#N/A,FALSE,"NtwkD";#N/A,#N/A,FALSE,"EstgD";#N/A,#N/A,FALSE,"PEngD"}</definedName>
    <definedName name="______________ab1" localSheetId="3" hidden="1">{#N/A,#N/A,FALSE,"SumD";#N/A,#N/A,FALSE,"ElecD";#N/A,#N/A,FALSE,"MechD";#N/A,#N/A,FALSE,"GeotD";#N/A,#N/A,FALSE,"PrcsD";#N/A,#N/A,FALSE,"TunnD";#N/A,#N/A,FALSE,"CivlD";#N/A,#N/A,FALSE,"NtwkD";#N/A,#N/A,FALSE,"EstgD";#N/A,#N/A,FALSE,"PEngD"}</definedName>
    <definedName name="______________ab1" hidden="1">{#N/A,#N/A,FALSE,"SumD";#N/A,#N/A,FALSE,"ElecD";#N/A,#N/A,FALSE,"MechD";#N/A,#N/A,FALSE,"GeotD";#N/A,#N/A,FALSE,"PrcsD";#N/A,#N/A,FALSE,"TunnD";#N/A,#N/A,FALSE,"CivlD";#N/A,#N/A,FALSE,"NtwkD";#N/A,#N/A,FALSE,"EstgD";#N/A,#N/A,FALSE,"PEngD"}</definedName>
    <definedName name="______________as1" localSheetId="9" hidden="1">{#N/A,#N/A,FALSE,"SumD";#N/A,#N/A,FALSE,"ElecD";#N/A,#N/A,FALSE,"MechD";#N/A,#N/A,FALSE,"GeotD";#N/A,#N/A,FALSE,"PrcsD";#N/A,#N/A,FALSE,"TunnD";#N/A,#N/A,FALSE,"CivlD";#N/A,#N/A,FALSE,"NtwkD";#N/A,#N/A,FALSE,"EstgD";#N/A,#N/A,FALSE,"PEngD"}</definedName>
    <definedName name="______________as1" localSheetId="8" hidden="1">{#N/A,#N/A,FALSE,"SumD";#N/A,#N/A,FALSE,"ElecD";#N/A,#N/A,FALSE,"MechD";#N/A,#N/A,FALSE,"GeotD";#N/A,#N/A,FALSE,"PrcsD";#N/A,#N/A,FALSE,"TunnD";#N/A,#N/A,FALSE,"CivlD";#N/A,#N/A,FALSE,"NtwkD";#N/A,#N/A,FALSE,"EstgD";#N/A,#N/A,FALSE,"PEngD"}</definedName>
    <definedName name="______________as1" localSheetId="7" hidden="1">{#N/A,#N/A,FALSE,"SumD";#N/A,#N/A,FALSE,"ElecD";#N/A,#N/A,FALSE,"MechD";#N/A,#N/A,FALSE,"GeotD";#N/A,#N/A,FALSE,"PrcsD";#N/A,#N/A,FALSE,"TunnD";#N/A,#N/A,FALSE,"CivlD";#N/A,#N/A,FALSE,"NtwkD";#N/A,#N/A,FALSE,"EstgD";#N/A,#N/A,FALSE,"PEngD"}</definedName>
    <definedName name="______________as1" localSheetId="3" hidden="1">{#N/A,#N/A,FALSE,"SumD";#N/A,#N/A,FALSE,"ElecD";#N/A,#N/A,FALSE,"MechD";#N/A,#N/A,FALSE,"GeotD";#N/A,#N/A,FALSE,"PrcsD";#N/A,#N/A,FALSE,"TunnD";#N/A,#N/A,FALSE,"CivlD";#N/A,#N/A,FALSE,"NtwkD";#N/A,#N/A,FALSE,"EstgD";#N/A,#N/A,FALSE,"PEngD"}</definedName>
    <definedName name="______________as1" hidden="1">{#N/A,#N/A,FALSE,"SumD";#N/A,#N/A,FALSE,"ElecD";#N/A,#N/A,FALSE,"MechD";#N/A,#N/A,FALSE,"GeotD";#N/A,#N/A,FALSE,"PrcsD";#N/A,#N/A,FALSE,"TunnD";#N/A,#N/A,FALSE,"CivlD";#N/A,#N/A,FALSE,"NtwkD";#N/A,#N/A,FALSE,"EstgD";#N/A,#N/A,FALSE,"PEngD"}</definedName>
    <definedName name="______________cat12" localSheetId="9" hidden="1">{#N/A,#N/A,TRUE,"Front";#N/A,#N/A,TRUE,"Simple Letter";#N/A,#N/A,TRUE,"Inside";#N/A,#N/A,TRUE,"Contents";#N/A,#N/A,TRUE,"Basis";#N/A,#N/A,TRUE,"Inclusions";#N/A,#N/A,TRUE,"Exclusions";#N/A,#N/A,TRUE,"Areas";#N/A,#N/A,TRUE,"Summary";#N/A,#N/A,TRUE,"Detail"}</definedName>
    <definedName name="______________cat12" localSheetId="8" hidden="1">{#N/A,#N/A,TRUE,"Front";#N/A,#N/A,TRUE,"Simple Letter";#N/A,#N/A,TRUE,"Inside";#N/A,#N/A,TRUE,"Contents";#N/A,#N/A,TRUE,"Basis";#N/A,#N/A,TRUE,"Inclusions";#N/A,#N/A,TRUE,"Exclusions";#N/A,#N/A,TRUE,"Areas";#N/A,#N/A,TRUE,"Summary";#N/A,#N/A,TRUE,"Detail"}</definedName>
    <definedName name="______________cat12" localSheetId="7" hidden="1">{#N/A,#N/A,TRUE,"Front";#N/A,#N/A,TRUE,"Simple Letter";#N/A,#N/A,TRUE,"Inside";#N/A,#N/A,TRUE,"Contents";#N/A,#N/A,TRUE,"Basis";#N/A,#N/A,TRUE,"Inclusions";#N/A,#N/A,TRUE,"Exclusions";#N/A,#N/A,TRUE,"Areas";#N/A,#N/A,TRUE,"Summary";#N/A,#N/A,TRUE,"Detail"}</definedName>
    <definedName name="______________cat12" localSheetId="3" hidden="1">{#N/A,#N/A,TRUE,"Front";#N/A,#N/A,TRUE,"Simple Letter";#N/A,#N/A,TRUE,"Inside";#N/A,#N/A,TRUE,"Contents";#N/A,#N/A,TRUE,"Basis";#N/A,#N/A,TRUE,"Inclusions";#N/A,#N/A,TRUE,"Exclusions";#N/A,#N/A,TRUE,"Areas";#N/A,#N/A,TRUE,"Summary";#N/A,#N/A,TRUE,"Detail"}</definedName>
    <definedName name="______________cat12" hidden="1">{#N/A,#N/A,TRUE,"Front";#N/A,#N/A,TRUE,"Simple Letter";#N/A,#N/A,TRUE,"Inside";#N/A,#N/A,TRUE,"Contents";#N/A,#N/A,TRUE,"Basis";#N/A,#N/A,TRUE,"Inclusions";#N/A,#N/A,TRUE,"Exclusions";#N/A,#N/A,TRUE,"Areas";#N/A,#N/A,TRUE,"Summary";#N/A,#N/A,TRUE,"Detail"}</definedName>
    <definedName name="______________ccr1" localSheetId="9" hidden="1">{#N/A,#N/A,TRUE,"Cover";#N/A,#N/A,TRUE,"Conts";#N/A,#N/A,TRUE,"VOS";#N/A,#N/A,TRUE,"Warrington";#N/A,#N/A,TRUE,"Widnes"}</definedName>
    <definedName name="______________ccr1" localSheetId="8" hidden="1">{#N/A,#N/A,TRUE,"Cover";#N/A,#N/A,TRUE,"Conts";#N/A,#N/A,TRUE,"VOS";#N/A,#N/A,TRUE,"Warrington";#N/A,#N/A,TRUE,"Widnes"}</definedName>
    <definedName name="______________ccr1" localSheetId="7" hidden="1">{#N/A,#N/A,TRUE,"Cover";#N/A,#N/A,TRUE,"Conts";#N/A,#N/A,TRUE,"VOS";#N/A,#N/A,TRUE,"Warrington";#N/A,#N/A,TRUE,"Widnes"}</definedName>
    <definedName name="______________ccr1" localSheetId="3" hidden="1">{#N/A,#N/A,TRUE,"Cover";#N/A,#N/A,TRUE,"Conts";#N/A,#N/A,TRUE,"VOS";#N/A,#N/A,TRUE,"Warrington";#N/A,#N/A,TRUE,"Widnes"}</definedName>
    <definedName name="______________ccr1" hidden="1">{#N/A,#N/A,TRUE,"Cover";#N/A,#N/A,TRUE,"Conts";#N/A,#N/A,TRUE,"VOS";#N/A,#N/A,TRUE,"Warrington";#N/A,#N/A,TRUE,"Widnes"}</definedName>
    <definedName name="______________new8" localSheetId="9" hidden="1">[1]GRSummary!#REF!</definedName>
    <definedName name="______________new8" localSheetId="8" hidden="1">[1]GRSummary!#REF!</definedName>
    <definedName name="______________new8" localSheetId="3" hidden="1">[2]GRSummary!#REF!</definedName>
    <definedName name="______________new8" localSheetId="13" hidden="1">[1]GRSummary!#REF!</definedName>
    <definedName name="______________new8" localSheetId="6" hidden="1">[1]GRSummary!#REF!</definedName>
    <definedName name="______________new8" hidden="1">[1]GRSummary!#REF!</definedName>
    <definedName name="______________old3" localSheetId="9" hidden="1">{#N/A,#N/A,FALSE,"Summary";#N/A,#N/A,FALSE,"3TJ";#N/A,#N/A,FALSE,"3TN";#N/A,#N/A,FALSE,"3TP";#N/A,#N/A,FALSE,"3SJ";#N/A,#N/A,FALSE,"3CJ";#N/A,#N/A,FALSE,"3CN";#N/A,#N/A,FALSE,"3CP";#N/A,#N/A,FALSE,"3A"}</definedName>
    <definedName name="______________old3" localSheetId="8" hidden="1">{#N/A,#N/A,FALSE,"Summary";#N/A,#N/A,FALSE,"3TJ";#N/A,#N/A,FALSE,"3TN";#N/A,#N/A,FALSE,"3TP";#N/A,#N/A,FALSE,"3SJ";#N/A,#N/A,FALSE,"3CJ";#N/A,#N/A,FALSE,"3CN";#N/A,#N/A,FALSE,"3CP";#N/A,#N/A,FALSE,"3A"}</definedName>
    <definedName name="______________old3" localSheetId="7" hidden="1">{#N/A,#N/A,FALSE,"Summary";#N/A,#N/A,FALSE,"3TJ";#N/A,#N/A,FALSE,"3TN";#N/A,#N/A,FALSE,"3TP";#N/A,#N/A,FALSE,"3SJ";#N/A,#N/A,FALSE,"3CJ";#N/A,#N/A,FALSE,"3CN";#N/A,#N/A,FALSE,"3CP";#N/A,#N/A,FALSE,"3A"}</definedName>
    <definedName name="______________old3" localSheetId="3" hidden="1">{#N/A,#N/A,FALSE,"Summary";#N/A,#N/A,FALSE,"3TJ";#N/A,#N/A,FALSE,"3TN";#N/A,#N/A,FALSE,"3TP";#N/A,#N/A,FALSE,"3SJ";#N/A,#N/A,FALSE,"3CJ";#N/A,#N/A,FALSE,"3CN";#N/A,#N/A,FALSE,"3CP";#N/A,#N/A,FALSE,"3A"}</definedName>
    <definedName name="______________old3" hidden="1">{#N/A,#N/A,FALSE,"Summary";#N/A,#N/A,FALSE,"3TJ";#N/A,#N/A,FALSE,"3TN";#N/A,#N/A,FALSE,"3TP";#N/A,#N/A,FALSE,"3SJ";#N/A,#N/A,FALSE,"3CJ";#N/A,#N/A,FALSE,"3CN";#N/A,#N/A,FALSE,"3CP";#N/A,#N/A,FALSE,"3A"}</definedName>
    <definedName name="______________old5" localSheetId="9" hidden="1">{#N/A,#N/A,FALSE,"Summary";#N/A,#N/A,FALSE,"3TJ";#N/A,#N/A,FALSE,"3TN";#N/A,#N/A,FALSE,"3TP";#N/A,#N/A,FALSE,"3SJ";#N/A,#N/A,FALSE,"3CJ";#N/A,#N/A,FALSE,"3CN";#N/A,#N/A,FALSE,"3CP";#N/A,#N/A,FALSE,"3A"}</definedName>
    <definedName name="______________old5" localSheetId="8" hidden="1">{#N/A,#N/A,FALSE,"Summary";#N/A,#N/A,FALSE,"3TJ";#N/A,#N/A,FALSE,"3TN";#N/A,#N/A,FALSE,"3TP";#N/A,#N/A,FALSE,"3SJ";#N/A,#N/A,FALSE,"3CJ";#N/A,#N/A,FALSE,"3CN";#N/A,#N/A,FALSE,"3CP";#N/A,#N/A,FALSE,"3A"}</definedName>
    <definedName name="______________old5" localSheetId="7" hidden="1">{#N/A,#N/A,FALSE,"Summary";#N/A,#N/A,FALSE,"3TJ";#N/A,#N/A,FALSE,"3TN";#N/A,#N/A,FALSE,"3TP";#N/A,#N/A,FALSE,"3SJ";#N/A,#N/A,FALSE,"3CJ";#N/A,#N/A,FALSE,"3CN";#N/A,#N/A,FALSE,"3CP";#N/A,#N/A,FALSE,"3A"}</definedName>
    <definedName name="______________old5" localSheetId="3" hidden="1">{#N/A,#N/A,FALSE,"Summary";#N/A,#N/A,FALSE,"3TJ";#N/A,#N/A,FALSE,"3TN";#N/A,#N/A,FALSE,"3TP";#N/A,#N/A,FALSE,"3SJ";#N/A,#N/A,FALSE,"3CJ";#N/A,#N/A,FALSE,"3CN";#N/A,#N/A,FALSE,"3CP";#N/A,#N/A,FALSE,"3A"}</definedName>
    <definedName name="______________old5" hidden="1">{#N/A,#N/A,FALSE,"Summary";#N/A,#N/A,FALSE,"3TJ";#N/A,#N/A,FALSE,"3TN";#N/A,#N/A,FALSE,"3TP";#N/A,#N/A,FALSE,"3SJ";#N/A,#N/A,FALSE,"3CJ";#N/A,#N/A,FALSE,"3CN";#N/A,#N/A,FALSE,"3CP";#N/A,#N/A,FALSE,"3A"}</definedName>
    <definedName name="______________old7" localSheetId="9" hidden="1">{#N/A,#N/A,FALSE,"Summary";#N/A,#N/A,FALSE,"3TJ";#N/A,#N/A,FALSE,"3TN";#N/A,#N/A,FALSE,"3TP";#N/A,#N/A,FALSE,"3SJ";#N/A,#N/A,FALSE,"3CJ";#N/A,#N/A,FALSE,"3CN";#N/A,#N/A,FALSE,"3CP";#N/A,#N/A,FALSE,"3A"}</definedName>
    <definedName name="______________old7" localSheetId="8" hidden="1">{#N/A,#N/A,FALSE,"Summary";#N/A,#N/A,FALSE,"3TJ";#N/A,#N/A,FALSE,"3TN";#N/A,#N/A,FALSE,"3TP";#N/A,#N/A,FALSE,"3SJ";#N/A,#N/A,FALSE,"3CJ";#N/A,#N/A,FALSE,"3CN";#N/A,#N/A,FALSE,"3CP";#N/A,#N/A,FALSE,"3A"}</definedName>
    <definedName name="______________old7" localSheetId="7" hidden="1">{#N/A,#N/A,FALSE,"Summary";#N/A,#N/A,FALSE,"3TJ";#N/A,#N/A,FALSE,"3TN";#N/A,#N/A,FALSE,"3TP";#N/A,#N/A,FALSE,"3SJ";#N/A,#N/A,FALSE,"3CJ";#N/A,#N/A,FALSE,"3CN";#N/A,#N/A,FALSE,"3CP";#N/A,#N/A,FALSE,"3A"}</definedName>
    <definedName name="______________old7" localSheetId="3" hidden="1">{#N/A,#N/A,FALSE,"Summary";#N/A,#N/A,FALSE,"3TJ";#N/A,#N/A,FALSE,"3TN";#N/A,#N/A,FALSE,"3TP";#N/A,#N/A,FALSE,"3SJ";#N/A,#N/A,FALSE,"3CJ";#N/A,#N/A,FALSE,"3CN";#N/A,#N/A,FALSE,"3CP";#N/A,#N/A,FALSE,"3A"}</definedName>
    <definedName name="______________old7" hidden="1">{#N/A,#N/A,FALSE,"Summary";#N/A,#N/A,FALSE,"3TJ";#N/A,#N/A,FALSE,"3TN";#N/A,#N/A,FALSE,"3TP";#N/A,#N/A,FALSE,"3SJ";#N/A,#N/A,FALSE,"3CJ";#N/A,#N/A,FALSE,"3CN";#N/A,#N/A,FALSE,"3CP";#N/A,#N/A,FALSE,"3A"}</definedName>
    <definedName name="______________xlfn.SUMIFS" hidden="1">#NAME?</definedName>
    <definedName name="_____________cat12" localSheetId="9" hidden="1">{#N/A,#N/A,TRUE,"Front";#N/A,#N/A,TRUE,"Simple Letter";#N/A,#N/A,TRUE,"Inside";#N/A,#N/A,TRUE,"Contents";#N/A,#N/A,TRUE,"Basis";#N/A,#N/A,TRUE,"Inclusions";#N/A,#N/A,TRUE,"Exclusions";#N/A,#N/A,TRUE,"Areas";#N/A,#N/A,TRUE,"Summary";#N/A,#N/A,TRUE,"Detail"}</definedName>
    <definedName name="_____________cat12" localSheetId="8" hidden="1">{#N/A,#N/A,TRUE,"Front";#N/A,#N/A,TRUE,"Simple Letter";#N/A,#N/A,TRUE,"Inside";#N/A,#N/A,TRUE,"Contents";#N/A,#N/A,TRUE,"Basis";#N/A,#N/A,TRUE,"Inclusions";#N/A,#N/A,TRUE,"Exclusions";#N/A,#N/A,TRUE,"Areas";#N/A,#N/A,TRUE,"Summary";#N/A,#N/A,TRUE,"Detail"}</definedName>
    <definedName name="_____________cat12" localSheetId="7" hidden="1">{#N/A,#N/A,TRUE,"Front";#N/A,#N/A,TRUE,"Simple Letter";#N/A,#N/A,TRUE,"Inside";#N/A,#N/A,TRUE,"Contents";#N/A,#N/A,TRUE,"Basis";#N/A,#N/A,TRUE,"Inclusions";#N/A,#N/A,TRUE,"Exclusions";#N/A,#N/A,TRUE,"Areas";#N/A,#N/A,TRUE,"Summary";#N/A,#N/A,TRUE,"Detail"}</definedName>
    <definedName name="_____________cat12" localSheetId="3" hidden="1">{#N/A,#N/A,TRUE,"Front";#N/A,#N/A,TRUE,"Simple Letter";#N/A,#N/A,TRUE,"Inside";#N/A,#N/A,TRUE,"Contents";#N/A,#N/A,TRUE,"Basis";#N/A,#N/A,TRUE,"Inclusions";#N/A,#N/A,TRUE,"Exclusions";#N/A,#N/A,TRUE,"Areas";#N/A,#N/A,TRUE,"Summary";#N/A,#N/A,TRUE,"Detail"}</definedName>
    <definedName name="_____________cat12" hidden="1">{#N/A,#N/A,TRUE,"Front";#N/A,#N/A,TRUE,"Simple Letter";#N/A,#N/A,TRUE,"Inside";#N/A,#N/A,TRUE,"Contents";#N/A,#N/A,TRUE,"Basis";#N/A,#N/A,TRUE,"Inclusions";#N/A,#N/A,TRUE,"Exclusions";#N/A,#N/A,TRUE,"Areas";#N/A,#N/A,TRUE,"Summary";#N/A,#N/A,TRUE,"Detail"}</definedName>
    <definedName name="_____________xlfn.SUMIFS" hidden="1">#NAME?</definedName>
    <definedName name="____________cat12" localSheetId="9" hidden="1">{#N/A,#N/A,TRUE,"Front";#N/A,#N/A,TRUE,"Simple Letter";#N/A,#N/A,TRUE,"Inside";#N/A,#N/A,TRUE,"Contents";#N/A,#N/A,TRUE,"Basis";#N/A,#N/A,TRUE,"Inclusions";#N/A,#N/A,TRUE,"Exclusions";#N/A,#N/A,TRUE,"Areas";#N/A,#N/A,TRUE,"Summary";#N/A,#N/A,TRUE,"Detail"}</definedName>
    <definedName name="____________cat12" localSheetId="8" hidden="1">{#N/A,#N/A,TRUE,"Front";#N/A,#N/A,TRUE,"Simple Letter";#N/A,#N/A,TRUE,"Inside";#N/A,#N/A,TRUE,"Contents";#N/A,#N/A,TRUE,"Basis";#N/A,#N/A,TRUE,"Inclusions";#N/A,#N/A,TRUE,"Exclusions";#N/A,#N/A,TRUE,"Areas";#N/A,#N/A,TRUE,"Summary";#N/A,#N/A,TRUE,"Detail"}</definedName>
    <definedName name="____________cat12" localSheetId="7" hidden="1">{#N/A,#N/A,TRUE,"Front";#N/A,#N/A,TRUE,"Simple Letter";#N/A,#N/A,TRUE,"Inside";#N/A,#N/A,TRUE,"Contents";#N/A,#N/A,TRUE,"Basis";#N/A,#N/A,TRUE,"Inclusions";#N/A,#N/A,TRUE,"Exclusions";#N/A,#N/A,TRUE,"Areas";#N/A,#N/A,TRUE,"Summary";#N/A,#N/A,TRUE,"Detail"}</definedName>
    <definedName name="____________cat12" localSheetId="3" hidden="1">{#N/A,#N/A,TRUE,"Front";#N/A,#N/A,TRUE,"Simple Letter";#N/A,#N/A,TRUE,"Inside";#N/A,#N/A,TRUE,"Contents";#N/A,#N/A,TRUE,"Basis";#N/A,#N/A,TRUE,"Inclusions";#N/A,#N/A,TRUE,"Exclusions";#N/A,#N/A,TRUE,"Areas";#N/A,#N/A,TRUE,"Summary";#N/A,#N/A,TRUE,"Detail"}</definedName>
    <definedName name="____________cat12" hidden="1">{#N/A,#N/A,TRUE,"Front";#N/A,#N/A,TRUE,"Simple Letter";#N/A,#N/A,TRUE,"Inside";#N/A,#N/A,TRUE,"Contents";#N/A,#N/A,TRUE,"Basis";#N/A,#N/A,TRUE,"Inclusions";#N/A,#N/A,TRUE,"Exclusions";#N/A,#N/A,TRUE,"Areas";#N/A,#N/A,TRUE,"Summary";#N/A,#N/A,TRUE,"Detail"}</definedName>
    <definedName name="____________xlfn.SUMIFS" hidden="1">#NAME?</definedName>
    <definedName name="___________cat12" localSheetId="9" hidden="1">{#N/A,#N/A,TRUE,"Front";#N/A,#N/A,TRUE,"Simple Letter";#N/A,#N/A,TRUE,"Inside";#N/A,#N/A,TRUE,"Contents";#N/A,#N/A,TRUE,"Basis";#N/A,#N/A,TRUE,"Inclusions";#N/A,#N/A,TRUE,"Exclusions";#N/A,#N/A,TRUE,"Areas";#N/A,#N/A,TRUE,"Summary";#N/A,#N/A,TRUE,"Detail"}</definedName>
    <definedName name="___________cat12" localSheetId="8" hidden="1">{#N/A,#N/A,TRUE,"Front";#N/A,#N/A,TRUE,"Simple Letter";#N/A,#N/A,TRUE,"Inside";#N/A,#N/A,TRUE,"Contents";#N/A,#N/A,TRUE,"Basis";#N/A,#N/A,TRUE,"Inclusions";#N/A,#N/A,TRUE,"Exclusions";#N/A,#N/A,TRUE,"Areas";#N/A,#N/A,TRUE,"Summary";#N/A,#N/A,TRUE,"Detail"}</definedName>
    <definedName name="___________cat12" localSheetId="7" hidden="1">{#N/A,#N/A,TRUE,"Front";#N/A,#N/A,TRUE,"Simple Letter";#N/A,#N/A,TRUE,"Inside";#N/A,#N/A,TRUE,"Contents";#N/A,#N/A,TRUE,"Basis";#N/A,#N/A,TRUE,"Inclusions";#N/A,#N/A,TRUE,"Exclusions";#N/A,#N/A,TRUE,"Areas";#N/A,#N/A,TRUE,"Summary";#N/A,#N/A,TRUE,"Detail"}</definedName>
    <definedName name="___________cat12" localSheetId="3" hidden="1">{#N/A,#N/A,TRUE,"Front";#N/A,#N/A,TRUE,"Simple Letter";#N/A,#N/A,TRUE,"Inside";#N/A,#N/A,TRUE,"Contents";#N/A,#N/A,TRUE,"Basis";#N/A,#N/A,TRUE,"Inclusions";#N/A,#N/A,TRUE,"Exclusions";#N/A,#N/A,TRUE,"Areas";#N/A,#N/A,TRUE,"Summary";#N/A,#N/A,TRUE,"Detail"}</definedName>
    <definedName name="___________cat12" hidden="1">{#N/A,#N/A,TRUE,"Front";#N/A,#N/A,TRUE,"Simple Letter";#N/A,#N/A,TRUE,"Inside";#N/A,#N/A,TRUE,"Contents";#N/A,#N/A,TRUE,"Basis";#N/A,#N/A,TRUE,"Inclusions";#N/A,#N/A,TRUE,"Exclusions";#N/A,#N/A,TRUE,"Areas";#N/A,#N/A,TRUE,"Summary";#N/A,#N/A,TRUE,"Detail"}</definedName>
    <definedName name="___________ccr1" localSheetId="9" hidden="1">{#N/A,#N/A,TRUE,"Cover";#N/A,#N/A,TRUE,"Conts";#N/A,#N/A,TRUE,"VOS";#N/A,#N/A,TRUE,"Warrington";#N/A,#N/A,TRUE,"Widnes"}</definedName>
    <definedName name="___________ccr1" localSheetId="8" hidden="1">{#N/A,#N/A,TRUE,"Cover";#N/A,#N/A,TRUE,"Conts";#N/A,#N/A,TRUE,"VOS";#N/A,#N/A,TRUE,"Warrington";#N/A,#N/A,TRUE,"Widnes"}</definedName>
    <definedName name="___________ccr1" localSheetId="7" hidden="1">{#N/A,#N/A,TRUE,"Cover";#N/A,#N/A,TRUE,"Conts";#N/A,#N/A,TRUE,"VOS";#N/A,#N/A,TRUE,"Warrington";#N/A,#N/A,TRUE,"Widnes"}</definedName>
    <definedName name="___________ccr1" localSheetId="3" hidden="1">{#N/A,#N/A,TRUE,"Cover";#N/A,#N/A,TRUE,"Conts";#N/A,#N/A,TRUE,"VOS";#N/A,#N/A,TRUE,"Warrington";#N/A,#N/A,TRUE,"Widnes"}</definedName>
    <definedName name="___________ccr1" hidden="1">{#N/A,#N/A,TRUE,"Cover";#N/A,#N/A,TRUE,"Conts";#N/A,#N/A,TRUE,"VOS";#N/A,#N/A,TRUE,"Warrington";#N/A,#N/A,TRUE,"Widnes"}</definedName>
    <definedName name="___________new8" localSheetId="9" hidden="1">[1]GRSummary!#REF!</definedName>
    <definedName name="___________new8" localSheetId="8" hidden="1">[1]GRSummary!#REF!</definedName>
    <definedName name="___________new8" localSheetId="3" hidden="1">[2]GRSummary!#REF!</definedName>
    <definedName name="___________new8" localSheetId="13" hidden="1">[1]GRSummary!#REF!</definedName>
    <definedName name="___________new8" localSheetId="6" hidden="1">[1]GRSummary!#REF!</definedName>
    <definedName name="___________new8" hidden="1">[1]GRSummary!#REF!</definedName>
    <definedName name="___________xlfn.SUMIFS" hidden="1">#NAME?</definedName>
    <definedName name="__________as2" localSheetId="9" hidden="1">{#N/A,#N/A,FALSE,"SumD";#N/A,#N/A,FALSE,"ElecD";#N/A,#N/A,FALSE,"MechD";#N/A,#N/A,FALSE,"GeotD";#N/A,#N/A,FALSE,"PrcsD";#N/A,#N/A,FALSE,"TunnD";#N/A,#N/A,FALSE,"CivlD";#N/A,#N/A,FALSE,"NtwkD";#N/A,#N/A,FALSE,"EstgD";#N/A,#N/A,FALSE,"PEngD"}</definedName>
    <definedName name="__________as2" localSheetId="8" hidden="1">{#N/A,#N/A,FALSE,"SumD";#N/A,#N/A,FALSE,"ElecD";#N/A,#N/A,FALSE,"MechD";#N/A,#N/A,FALSE,"GeotD";#N/A,#N/A,FALSE,"PrcsD";#N/A,#N/A,FALSE,"TunnD";#N/A,#N/A,FALSE,"CivlD";#N/A,#N/A,FALSE,"NtwkD";#N/A,#N/A,FALSE,"EstgD";#N/A,#N/A,FALSE,"PEngD"}</definedName>
    <definedName name="__________as2" localSheetId="7" hidden="1">{#N/A,#N/A,FALSE,"SumD";#N/A,#N/A,FALSE,"ElecD";#N/A,#N/A,FALSE,"MechD";#N/A,#N/A,FALSE,"GeotD";#N/A,#N/A,FALSE,"PrcsD";#N/A,#N/A,FALSE,"TunnD";#N/A,#N/A,FALSE,"CivlD";#N/A,#N/A,FALSE,"NtwkD";#N/A,#N/A,FALSE,"EstgD";#N/A,#N/A,FALSE,"PEngD"}</definedName>
    <definedName name="__________as2" localSheetId="3" hidden="1">{#N/A,#N/A,FALSE,"SumD";#N/A,#N/A,FALSE,"ElecD";#N/A,#N/A,FALSE,"MechD";#N/A,#N/A,FALSE,"GeotD";#N/A,#N/A,FALSE,"PrcsD";#N/A,#N/A,FALSE,"TunnD";#N/A,#N/A,FALSE,"CivlD";#N/A,#N/A,FALSE,"NtwkD";#N/A,#N/A,FALSE,"EstgD";#N/A,#N/A,FALSE,"PEngD"}</definedName>
    <definedName name="__________as2" hidden="1">{#N/A,#N/A,FALSE,"SumD";#N/A,#N/A,FALSE,"ElecD";#N/A,#N/A,FALSE,"MechD";#N/A,#N/A,FALSE,"GeotD";#N/A,#N/A,FALSE,"PrcsD";#N/A,#N/A,FALSE,"TunnD";#N/A,#N/A,FALSE,"CivlD";#N/A,#N/A,FALSE,"NtwkD";#N/A,#N/A,FALSE,"EstgD";#N/A,#N/A,FALSE,"PEngD"}</definedName>
    <definedName name="__________cat12" localSheetId="9" hidden="1">{#N/A,#N/A,TRUE,"Front";#N/A,#N/A,TRUE,"Simple Letter";#N/A,#N/A,TRUE,"Inside";#N/A,#N/A,TRUE,"Contents";#N/A,#N/A,TRUE,"Basis";#N/A,#N/A,TRUE,"Inclusions";#N/A,#N/A,TRUE,"Exclusions";#N/A,#N/A,TRUE,"Areas";#N/A,#N/A,TRUE,"Summary";#N/A,#N/A,TRUE,"Detail"}</definedName>
    <definedName name="__________cat12" localSheetId="8" hidden="1">{#N/A,#N/A,TRUE,"Front";#N/A,#N/A,TRUE,"Simple Letter";#N/A,#N/A,TRUE,"Inside";#N/A,#N/A,TRUE,"Contents";#N/A,#N/A,TRUE,"Basis";#N/A,#N/A,TRUE,"Inclusions";#N/A,#N/A,TRUE,"Exclusions";#N/A,#N/A,TRUE,"Areas";#N/A,#N/A,TRUE,"Summary";#N/A,#N/A,TRUE,"Detail"}</definedName>
    <definedName name="__________cat12" localSheetId="7" hidden="1">{#N/A,#N/A,TRUE,"Front";#N/A,#N/A,TRUE,"Simple Letter";#N/A,#N/A,TRUE,"Inside";#N/A,#N/A,TRUE,"Contents";#N/A,#N/A,TRUE,"Basis";#N/A,#N/A,TRUE,"Inclusions";#N/A,#N/A,TRUE,"Exclusions";#N/A,#N/A,TRUE,"Areas";#N/A,#N/A,TRUE,"Summary";#N/A,#N/A,TRUE,"Detail"}</definedName>
    <definedName name="__________cat12" localSheetId="3" hidden="1">{#N/A,#N/A,TRUE,"Front";#N/A,#N/A,TRUE,"Simple Letter";#N/A,#N/A,TRUE,"Inside";#N/A,#N/A,TRUE,"Contents";#N/A,#N/A,TRUE,"Basis";#N/A,#N/A,TRUE,"Inclusions";#N/A,#N/A,TRUE,"Exclusions";#N/A,#N/A,TRUE,"Areas";#N/A,#N/A,TRUE,"Summary";#N/A,#N/A,TRUE,"Detail"}</definedName>
    <definedName name="__________cat12" hidden="1">{#N/A,#N/A,TRUE,"Front";#N/A,#N/A,TRUE,"Simple Letter";#N/A,#N/A,TRUE,"Inside";#N/A,#N/A,TRUE,"Contents";#N/A,#N/A,TRUE,"Basis";#N/A,#N/A,TRUE,"Inclusions";#N/A,#N/A,TRUE,"Exclusions";#N/A,#N/A,TRUE,"Areas";#N/A,#N/A,TRUE,"Summary";#N/A,#N/A,TRUE,"Detail"}</definedName>
    <definedName name="__________ccr1" localSheetId="9" hidden="1">{#N/A,#N/A,TRUE,"Cover";#N/A,#N/A,TRUE,"Conts";#N/A,#N/A,TRUE,"VOS";#N/A,#N/A,TRUE,"Warrington";#N/A,#N/A,TRUE,"Widnes"}</definedName>
    <definedName name="__________ccr1" localSheetId="8" hidden="1">{#N/A,#N/A,TRUE,"Cover";#N/A,#N/A,TRUE,"Conts";#N/A,#N/A,TRUE,"VOS";#N/A,#N/A,TRUE,"Warrington";#N/A,#N/A,TRUE,"Widnes"}</definedName>
    <definedName name="__________ccr1" localSheetId="7" hidden="1">{#N/A,#N/A,TRUE,"Cover";#N/A,#N/A,TRUE,"Conts";#N/A,#N/A,TRUE,"VOS";#N/A,#N/A,TRUE,"Warrington";#N/A,#N/A,TRUE,"Widnes"}</definedName>
    <definedName name="__________ccr1" localSheetId="3" hidden="1">{#N/A,#N/A,TRUE,"Cover";#N/A,#N/A,TRUE,"Conts";#N/A,#N/A,TRUE,"VOS";#N/A,#N/A,TRUE,"Warrington";#N/A,#N/A,TRUE,"Widnes"}</definedName>
    <definedName name="__________ccr1" hidden="1">{#N/A,#N/A,TRUE,"Cover";#N/A,#N/A,TRUE,"Conts";#N/A,#N/A,TRUE,"VOS";#N/A,#N/A,TRUE,"Warrington";#N/A,#N/A,TRUE,"Widnes"}</definedName>
    <definedName name="__________new8" localSheetId="9" hidden="1">[1]GRSummary!#REF!</definedName>
    <definedName name="__________new8" localSheetId="8" hidden="1">[1]GRSummary!#REF!</definedName>
    <definedName name="__________new8" localSheetId="3" hidden="1">[2]GRSummary!#REF!</definedName>
    <definedName name="__________new8" localSheetId="13" hidden="1">[1]GRSummary!#REF!</definedName>
    <definedName name="__________new8" localSheetId="6" hidden="1">[1]GRSummary!#REF!</definedName>
    <definedName name="__________new8" hidden="1">[1]GRSummary!#REF!</definedName>
    <definedName name="__________xlfn.SUMIFS" hidden="1">#NAME?</definedName>
    <definedName name="_________cat12" localSheetId="9" hidden="1">{#N/A,#N/A,TRUE,"Front";#N/A,#N/A,TRUE,"Simple Letter";#N/A,#N/A,TRUE,"Inside";#N/A,#N/A,TRUE,"Contents";#N/A,#N/A,TRUE,"Basis";#N/A,#N/A,TRUE,"Inclusions";#N/A,#N/A,TRUE,"Exclusions";#N/A,#N/A,TRUE,"Areas";#N/A,#N/A,TRUE,"Summary";#N/A,#N/A,TRUE,"Detail"}</definedName>
    <definedName name="_________cat12" localSheetId="8" hidden="1">{#N/A,#N/A,TRUE,"Front";#N/A,#N/A,TRUE,"Simple Letter";#N/A,#N/A,TRUE,"Inside";#N/A,#N/A,TRUE,"Contents";#N/A,#N/A,TRUE,"Basis";#N/A,#N/A,TRUE,"Inclusions";#N/A,#N/A,TRUE,"Exclusions";#N/A,#N/A,TRUE,"Areas";#N/A,#N/A,TRUE,"Summary";#N/A,#N/A,TRUE,"Detail"}</definedName>
    <definedName name="_________cat12" localSheetId="7" hidden="1">{#N/A,#N/A,TRUE,"Front";#N/A,#N/A,TRUE,"Simple Letter";#N/A,#N/A,TRUE,"Inside";#N/A,#N/A,TRUE,"Contents";#N/A,#N/A,TRUE,"Basis";#N/A,#N/A,TRUE,"Inclusions";#N/A,#N/A,TRUE,"Exclusions";#N/A,#N/A,TRUE,"Areas";#N/A,#N/A,TRUE,"Summary";#N/A,#N/A,TRUE,"Detail"}</definedName>
    <definedName name="_________cat12" localSheetId="3" hidden="1">{#N/A,#N/A,TRUE,"Front";#N/A,#N/A,TRUE,"Simple Letter";#N/A,#N/A,TRUE,"Inside";#N/A,#N/A,TRUE,"Contents";#N/A,#N/A,TRUE,"Basis";#N/A,#N/A,TRUE,"Inclusions";#N/A,#N/A,TRUE,"Exclusions";#N/A,#N/A,TRUE,"Areas";#N/A,#N/A,TRUE,"Summary";#N/A,#N/A,TRUE,"Detail"}</definedName>
    <definedName name="_________cat12" hidden="1">{#N/A,#N/A,TRUE,"Front";#N/A,#N/A,TRUE,"Simple Letter";#N/A,#N/A,TRUE,"Inside";#N/A,#N/A,TRUE,"Contents";#N/A,#N/A,TRUE,"Basis";#N/A,#N/A,TRUE,"Inclusions";#N/A,#N/A,TRUE,"Exclusions";#N/A,#N/A,TRUE,"Areas";#N/A,#N/A,TRUE,"Summary";#N/A,#N/A,TRUE,"Detail"}</definedName>
    <definedName name="_________ccr1" localSheetId="9" hidden="1">{#N/A,#N/A,TRUE,"Cover";#N/A,#N/A,TRUE,"Conts";#N/A,#N/A,TRUE,"VOS";#N/A,#N/A,TRUE,"Warrington";#N/A,#N/A,TRUE,"Widnes"}</definedName>
    <definedName name="_________ccr1" localSheetId="8" hidden="1">{#N/A,#N/A,TRUE,"Cover";#N/A,#N/A,TRUE,"Conts";#N/A,#N/A,TRUE,"VOS";#N/A,#N/A,TRUE,"Warrington";#N/A,#N/A,TRUE,"Widnes"}</definedName>
    <definedName name="_________ccr1" localSheetId="7" hidden="1">{#N/A,#N/A,TRUE,"Cover";#N/A,#N/A,TRUE,"Conts";#N/A,#N/A,TRUE,"VOS";#N/A,#N/A,TRUE,"Warrington";#N/A,#N/A,TRUE,"Widnes"}</definedName>
    <definedName name="_________ccr1" localSheetId="3" hidden="1">{#N/A,#N/A,TRUE,"Cover";#N/A,#N/A,TRUE,"Conts";#N/A,#N/A,TRUE,"VOS";#N/A,#N/A,TRUE,"Warrington";#N/A,#N/A,TRUE,"Widnes"}</definedName>
    <definedName name="_________ccr1" hidden="1">{#N/A,#N/A,TRUE,"Cover";#N/A,#N/A,TRUE,"Conts";#N/A,#N/A,TRUE,"VOS";#N/A,#N/A,TRUE,"Warrington";#N/A,#N/A,TRUE,"Widnes"}</definedName>
    <definedName name="_________xlfn.SUMIFS" hidden="1">#NAME?</definedName>
    <definedName name="________ab1" localSheetId="9" hidden="1">{#N/A,#N/A,FALSE,"SumD";#N/A,#N/A,FALSE,"ElecD";#N/A,#N/A,FALSE,"MechD";#N/A,#N/A,FALSE,"GeotD";#N/A,#N/A,FALSE,"PrcsD";#N/A,#N/A,FALSE,"TunnD";#N/A,#N/A,FALSE,"CivlD";#N/A,#N/A,FALSE,"NtwkD";#N/A,#N/A,FALSE,"EstgD";#N/A,#N/A,FALSE,"PEngD"}</definedName>
    <definedName name="________ab1" localSheetId="8" hidden="1">{#N/A,#N/A,FALSE,"SumD";#N/A,#N/A,FALSE,"ElecD";#N/A,#N/A,FALSE,"MechD";#N/A,#N/A,FALSE,"GeotD";#N/A,#N/A,FALSE,"PrcsD";#N/A,#N/A,FALSE,"TunnD";#N/A,#N/A,FALSE,"CivlD";#N/A,#N/A,FALSE,"NtwkD";#N/A,#N/A,FALSE,"EstgD";#N/A,#N/A,FALSE,"PEngD"}</definedName>
    <definedName name="________ab1" localSheetId="7" hidden="1">{#N/A,#N/A,FALSE,"SumD";#N/A,#N/A,FALSE,"ElecD";#N/A,#N/A,FALSE,"MechD";#N/A,#N/A,FALSE,"GeotD";#N/A,#N/A,FALSE,"PrcsD";#N/A,#N/A,FALSE,"TunnD";#N/A,#N/A,FALSE,"CivlD";#N/A,#N/A,FALSE,"NtwkD";#N/A,#N/A,FALSE,"EstgD";#N/A,#N/A,FALSE,"PEngD"}</definedName>
    <definedName name="________ab1" localSheetId="3" hidden="1">{#N/A,#N/A,FALSE,"SumD";#N/A,#N/A,FALSE,"ElecD";#N/A,#N/A,FALSE,"MechD";#N/A,#N/A,FALSE,"GeotD";#N/A,#N/A,FALSE,"PrcsD";#N/A,#N/A,FALSE,"TunnD";#N/A,#N/A,FALSE,"CivlD";#N/A,#N/A,FALSE,"NtwkD";#N/A,#N/A,FALSE,"EstgD";#N/A,#N/A,FALSE,"PEngD"}</definedName>
    <definedName name="________ab1" hidden="1">{#N/A,#N/A,FALSE,"SumD";#N/A,#N/A,FALSE,"ElecD";#N/A,#N/A,FALSE,"MechD";#N/A,#N/A,FALSE,"GeotD";#N/A,#N/A,FALSE,"PrcsD";#N/A,#N/A,FALSE,"TunnD";#N/A,#N/A,FALSE,"CivlD";#N/A,#N/A,FALSE,"NtwkD";#N/A,#N/A,FALSE,"EstgD";#N/A,#N/A,FALSE,"PEngD"}</definedName>
    <definedName name="________as1" localSheetId="9" hidden="1">{#N/A,#N/A,FALSE,"SumD";#N/A,#N/A,FALSE,"ElecD";#N/A,#N/A,FALSE,"MechD";#N/A,#N/A,FALSE,"GeotD";#N/A,#N/A,FALSE,"PrcsD";#N/A,#N/A,FALSE,"TunnD";#N/A,#N/A,FALSE,"CivlD";#N/A,#N/A,FALSE,"NtwkD";#N/A,#N/A,FALSE,"EstgD";#N/A,#N/A,FALSE,"PEngD"}</definedName>
    <definedName name="________as1" localSheetId="8" hidden="1">{#N/A,#N/A,FALSE,"SumD";#N/A,#N/A,FALSE,"ElecD";#N/A,#N/A,FALSE,"MechD";#N/A,#N/A,FALSE,"GeotD";#N/A,#N/A,FALSE,"PrcsD";#N/A,#N/A,FALSE,"TunnD";#N/A,#N/A,FALSE,"CivlD";#N/A,#N/A,FALSE,"NtwkD";#N/A,#N/A,FALSE,"EstgD";#N/A,#N/A,FALSE,"PEngD"}</definedName>
    <definedName name="________as1" localSheetId="7" hidden="1">{#N/A,#N/A,FALSE,"SumD";#N/A,#N/A,FALSE,"ElecD";#N/A,#N/A,FALSE,"MechD";#N/A,#N/A,FALSE,"GeotD";#N/A,#N/A,FALSE,"PrcsD";#N/A,#N/A,FALSE,"TunnD";#N/A,#N/A,FALSE,"CivlD";#N/A,#N/A,FALSE,"NtwkD";#N/A,#N/A,FALSE,"EstgD";#N/A,#N/A,FALSE,"PEngD"}</definedName>
    <definedName name="________as1" localSheetId="3" hidden="1">{#N/A,#N/A,FALSE,"SumD";#N/A,#N/A,FALSE,"ElecD";#N/A,#N/A,FALSE,"MechD";#N/A,#N/A,FALSE,"GeotD";#N/A,#N/A,FALSE,"PrcsD";#N/A,#N/A,FALSE,"TunnD";#N/A,#N/A,FALSE,"CivlD";#N/A,#N/A,FALSE,"NtwkD";#N/A,#N/A,FALSE,"EstgD";#N/A,#N/A,FALSE,"PEngD"}</definedName>
    <definedName name="________as1" hidden="1">{#N/A,#N/A,FALSE,"SumD";#N/A,#N/A,FALSE,"ElecD";#N/A,#N/A,FALSE,"MechD";#N/A,#N/A,FALSE,"GeotD";#N/A,#N/A,FALSE,"PrcsD";#N/A,#N/A,FALSE,"TunnD";#N/A,#N/A,FALSE,"CivlD";#N/A,#N/A,FALSE,"NtwkD";#N/A,#N/A,FALSE,"EstgD";#N/A,#N/A,FALSE,"PEngD"}</definedName>
    <definedName name="________cat12" localSheetId="9" hidden="1">{#N/A,#N/A,TRUE,"Front";#N/A,#N/A,TRUE,"Simple Letter";#N/A,#N/A,TRUE,"Inside";#N/A,#N/A,TRUE,"Contents";#N/A,#N/A,TRUE,"Basis";#N/A,#N/A,TRUE,"Inclusions";#N/A,#N/A,TRUE,"Exclusions";#N/A,#N/A,TRUE,"Areas";#N/A,#N/A,TRUE,"Summary";#N/A,#N/A,TRUE,"Detail"}</definedName>
    <definedName name="________cat12" localSheetId="8" hidden="1">{#N/A,#N/A,TRUE,"Front";#N/A,#N/A,TRUE,"Simple Letter";#N/A,#N/A,TRUE,"Inside";#N/A,#N/A,TRUE,"Contents";#N/A,#N/A,TRUE,"Basis";#N/A,#N/A,TRUE,"Inclusions";#N/A,#N/A,TRUE,"Exclusions";#N/A,#N/A,TRUE,"Areas";#N/A,#N/A,TRUE,"Summary";#N/A,#N/A,TRUE,"Detail"}</definedName>
    <definedName name="________cat12" localSheetId="7" hidden="1">{#N/A,#N/A,TRUE,"Front";#N/A,#N/A,TRUE,"Simple Letter";#N/A,#N/A,TRUE,"Inside";#N/A,#N/A,TRUE,"Contents";#N/A,#N/A,TRUE,"Basis";#N/A,#N/A,TRUE,"Inclusions";#N/A,#N/A,TRUE,"Exclusions";#N/A,#N/A,TRUE,"Areas";#N/A,#N/A,TRUE,"Summary";#N/A,#N/A,TRUE,"Detail"}</definedName>
    <definedName name="________cat12" localSheetId="3" hidden="1">{#N/A,#N/A,TRUE,"Front";#N/A,#N/A,TRUE,"Simple Letter";#N/A,#N/A,TRUE,"Inside";#N/A,#N/A,TRUE,"Contents";#N/A,#N/A,TRUE,"Basis";#N/A,#N/A,TRUE,"Inclusions";#N/A,#N/A,TRUE,"Exclusions";#N/A,#N/A,TRUE,"Areas";#N/A,#N/A,TRUE,"Summary";#N/A,#N/A,TRUE,"Detail"}</definedName>
    <definedName name="________cat12" hidden="1">{#N/A,#N/A,TRUE,"Front";#N/A,#N/A,TRUE,"Simple Letter";#N/A,#N/A,TRUE,"Inside";#N/A,#N/A,TRUE,"Contents";#N/A,#N/A,TRUE,"Basis";#N/A,#N/A,TRUE,"Inclusions";#N/A,#N/A,TRUE,"Exclusions";#N/A,#N/A,TRUE,"Areas";#N/A,#N/A,TRUE,"Summary";#N/A,#N/A,TRUE,"Detail"}</definedName>
    <definedName name="________ccr1" localSheetId="9" hidden="1">{#N/A,#N/A,TRUE,"Cover";#N/A,#N/A,TRUE,"Conts";#N/A,#N/A,TRUE,"VOS";#N/A,#N/A,TRUE,"Warrington";#N/A,#N/A,TRUE,"Widnes"}</definedName>
    <definedName name="________ccr1" localSheetId="8" hidden="1">{#N/A,#N/A,TRUE,"Cover";#N/A,#N/A,TRUE,"Conts";#N/A,#N/A,TRUE,"VOS";#N/A,#N/A,TRUE,"Warrington";#N/A,#N/A,TRUE,"Widnes"}</definedName>
    <definedName name="________ccr1" localSheetId="7" hidden="1">{#N/A,#N/A,TRUE,"Cover";#N/A,#N/A,TRUE,"Conts";#N/A,#N/A,TRUE,"VOS";#N/A,#N/A,TRUE,"Warrington";#N/A,#N/A,TRUE,"Widnes"}</definedName>
    <definedName name="________ccr1" localSheetId="3" hidden="1">{#N/A,#N/A,TRUE,"Cover";#N/A,#N/A,TRUE,"Conts";#N/A,#N/A,TRUE,"VOS";#N/A,#N/A,TRUE,"Warrington";#N/A,#N/A,TRUE,"Widnes"}</definedName>
    <definedName name="________ccr1" hidden="1">{#N/A,#N/A,TRUE,"Cover";#N/A,#N/A,TRUE,"Conts";#N/A,#N/A,TRUE,"VOS";#N/A,#N/A,TRUE,"Warrington";#N/A,#N/A,TRUE,"Widnes"}</definedName>
    <definedName name="________new8" localSheetId="9" hidden="1">[1]GRSummary!#REF!</definedName>
    <definedName name="________new8" localSheetId="8" hidden="1">[1]GRSummary!#REF!</definedName>
    <definedName name="________new8" localSheetId="3" hidden="1">[2]GRSummary!#REF!</definedName>
    <definedName name="________new8" localSheetId="13" hidden="1">[1]GRSummary!#REF!</definedName>
    <definedName name="________new8" localSheetId="6" hidden="1">[1]GRSummary!#REF!</definedName>
    <definedName name="________new8" hidden="1">[1]GRSummary!#REF!</definedName>
    <definedName name="________xlfn.SUMIFS" hidden="1">#NAME?</definedName>
    <definedName name="_______a1" localSheetId="9" hidden="1">{#N/A,#N/A,TRUE,"11"", 9-5'8 Csg";#N/A,#N/A,TRUE,"11"", 7"" Csg";#N/A,#N/A,TRUE,"11"", 2-7'8 Tbg";#N/A,#N/A,TRUE,"9"" Twin, 26"" Csg";#N/A,#N/A,TRUE,"9"" Twin, 9-5'8 Csg";#N/A,#N/A,TRUE,"9"" Twin, 7"" Csg";#N/A,#N/A,TRUE,"9"" Twin, 2-7'8 Tbg"}</definedName>
    <definedName name="_______a1" localSheetId="8" hidden="1">{#N/A,#N/A,TRUE,"11"", 9-5'8 Csg";#N/A,#N/A,TRUE,"11"", 7"" Csg";#N/A,#N/A,TRUE,"11"", 2-7'8 Tbg";#N/A,#N/A,TRUE,"9"" Twin, 26"" Csg";#N/A,#N/A,TRUE,"9"" Twin, 9-5'8 Csg";#N/A,#N/A,TRUE,"9"" Twin, 7"" Csg";#N/A,#N/A,TRUE,"9"" Twin, 2-7'8 Tbg"}</definedName>
    <definedName name="_______a1" localSheetId="7" hidden="1">{#N/A,#N/A,TRUE,"11"", 9-5'8 Csg";#N/A,#N/A,TRUE,"11"", 7"" Csg";#N/A,#N/A,TRUE,"11"", 2-7'8 Tbg";#N/A,#N/A,TRUE,"9"" Twin, 26"" Csg";#N/A,#N/A,TRUE,"9"" Twin, 9-5'8 Csg";#N/A,#N/A,TRUE,"9"" Twin, 7"" Csg";#N/A,#N/A,TRUE,"9"" Twin, 2-7'8 Tbg"}</definedName>
    <definedName name="_______a1" localSheetId="3" hidden="1">{#N/A,#N/A,TRUE,"11"", 9-5'8 Csg";#N/A,#N/A,TRUE,"11"", 7"" Csg";#N/A,#N/A,TRUE,"11"", 2-7'8 Tbg";#N/A,#N/A,TRUE,"9"" Twin, 26"" Csg";#N/A,#N/A,TRUE,"9"" Twin, 9-5'8 Csg";#N/A,#N/A,TRUE,"9"" Twin, 7"" Csg";#N/A,#N/A,TRUE,"9"" Twin, 2-7'8 Tbg"}</definedName>
    <definedName name="_______a1" hidden="1">{#N/A,#N/A,TRUE,"11"", 9-5'8 Csg";#N/A,#N/A,TRUE,"11"", 7"" Csg";#N/A,#N/A,TRUE,"11"", 2-7'8 Tbg";#N/A,#N/A,TRUE,"9"" Twin, 26"" Csg";#N/A,#N/A,TRUE,"9"" Twin, 9-5'8 Csg";#N/A,#N/A,TRUE,"9"" Twin, 7"" Csg";#N/A,#N/A,TRUE,"9"" Twin, 2-7'8 Tbg"}</definedName>
    <definedName name="_______ab1" localSheetId="9" hidden="1">{#N/A,#N/A,FALSE,"SumD";#N/A,#N/A,FALSE,"ElecD";#N/A,#N/A,FALSE,"MechD";#N/A,#N/A,FALSE,"GeotD";#N/A,#N/A,FALSE,"PrcsD";#N/A,#N/A,FALSE,"TunnD";#N/A,#N/A,FALSE,"CivlD";#N/A,#N/A,FALSE,"NtwkD";#N/A,#N/A,FALSE,"EstgD";#N/A,#N/A,FALSE,"PEngD"}</definedName>
    <definedName name="_______ab1" localSheetId="8" hidden="1">{#N/A,#N/A,FALSE,"SumD";#N/A,#N/A,FALSE,"ElecD";#N/A,#N/A,FALSE,"MechD";#N/A,#N/A,FALSE,"GeotD";#N/A,#N/A,FALSE,"PrcsD";#N/A,#N/A,FALSE,"TunnD";#N/A,#N/A,FALSE,"CivlD";#N/A,#N/A,FALSE,"NtwkD";#N/A,#N/A,FALSE,"EstgD";#N/A,#N/A,FALSE,"PEngD"}</definedName>
    <definedName name="_______ab1" localSheetId="7" hidden="1">{#N/A,#N/A,FALSE,"SumD";#N/A,#N/A,FALSE,"ElecD";#N/A,#N/A,FALSE,"MechD";#N/A,#N/A,FALSE,"GeotD";#N/A,#N/A,FALSE,"PrcsD";#N/A,#N/A,FALSE,"TunnD";#N/A,#N/A,FALSE,"CivlD";#N/A,#N/A,FALSE,"NtwkD";#N/A,#N/A,FALSE,"EstgD";#N/A,#N/A,FALSE,"PEngD"}</definedName>
    <definedName name="_______ab1" localSheetId="3" hidden="1">{#N/A,#N/A,FALSE,"SumD";#N/A,#N/A,FALSE,"ElecD";#N/A,#N/A,FALSE,"MechD";#N/A,#N/A,FALSE,"GeotD";#N/A,#N/A,FALSE,"PrcsD";#N/A,#N/A,FALSE,"TunnD";#N/A,#N/A,FALSE,"CivlD";#N/A,#N/A,FALSE,"NtwkD";#N/A,#N/A,FALSE,"EstgD";#N/A,#N/A,FALSE,"PEngD"}</definedName>
    <definedName name="_______ab1" hidden="1">{#N/A,#N/A,FALSE,"SumD";#N/A,#N/A,FALSE,"ElecD";#N/A,#N/A,FALSE,"MechD";#N/A,#N/A,FALSE,"GeotD";#N/A,#N/A,FALSE,"PrcsD";#N/A,#N/A,FALSE,"TunnD";#N/A,#N/A,FALSE,"CivlD";#N/A,#N/A,FALSE,"NtwkD";#N/A,#N/A,FALSE,"EstgD";#N/A,#N/A,FALSE,"PEngD"}</definedName>
    <definedName name="_______as1" localSheetId="9" hidden="1">{#N/A,#N/A,FALSE,"SumD";#N/A,#N/A,FALSE,"ElecD";#N/A,#N/A,FALSE,"MechD";#N/A,#N/A,FALSE,"GeotD";#N/A,#N/A,FALSE,"PrcsD";#N/A,#N/A,FALSE,"TunnD";#N/A,#N/A,FALSE,"CivlD";#N/A,#N/A,FALSE,"NtwkD";#N/A,#N/A,FALSE,"EstgD";#N/A,#N/A,FALSE,"PEngD"}</definedName>
    <definedName name="_______as1" localSheetId="8" hidden="1">{#N/A,#N/A,FALSE,"SumD";#N/A,#N/A,FALSE,"ElecD";#N/A,#N/A,FALSE,"MechD";#N/A,#N/A,FALSE,"GeotD";#N/A,#N/A,FALSE,"PrcsD";#N/A,#N/A,FALSE,"TunnD";#N/A,#N/A,FALSE,"CivlD";#N/A,#N/A,FALSE,"NtwkD";#N/A,#N/A,FALSE,"EstgD";#N/A,#N/A,FALSE,"PEngD"}</definedName>
    <definedName name="_______as1" localSheetId="7" hidden="1">{#N/A,#N/A,FALSE,"SumD";#N/A,#N/A,FALSE,"ElecD";#N/A,#N/A,FALSE,"MechD";#N/A,#N/A,FALSE,"GeotD";#N/A,#N/A,FALSE,"PrcsD";#N/A,#N/A,FALSE,"TunnD";#N/A,#N/A,FALSE,"CivlD";#N/A,#N/A,FALSE,"NtwkD";#N/A,#N/A,FALSE,"EstgD";#N/A,#N/A,FALSE,"PEngD"}</definedName>
    <definedName name="_______as1" localSheetId="3" hidden="1">{#N/A,#N/A,FALSE,"SumD";#N/A,#N/A,FALSE,"ElecD";#N/A,#N/A,FALSE,"MechD";#N/A,#N/A,FALSE,"GeotD";#N/A,#N/A,FALSE,"PrcsD";#N/A,#N/A,FALSE,"TunnD";#N/A,#N/A,FALSE,"CivlD";#N/A,#N/A,FALSE,"NtwkD";#N/A,#N/A,FALSE,"EstgD";#N/A,#N/A,FALSE,"PEngD"}</definedName>
    <definedName name="_______as1" hidden="1">{#N/A,#N/A,FALSE,"SumD";#N/A,#N/A,FALSE,"ElecD";#N/A,#N/A,FALSE,"MechD";#N/A,#N/A,FALSE,"GeotD";#N/A,#N/A,FALSE,"PrcsD";#N/A,#N/A,FALSE,"TunnD";#N/A,#N/A,FALSE,"CivlD";#N/A,#N/A,FALSE,"NtwkD";#N/A,#N/A,FALSE,"EstgD";#N/A,#N/A,FALSE,"PEngD"}</definedName>
    <definedName name="_______cat12" localSheetId="9" hidden="1">{#N/A,#N/A,TRUE,"Front";#N/A,#N/A,TRUE,"Simple Letter";#N/A,#N/A,TRUE,"Inside";#N/A,#N/A,TRUE,"Contents";#N/A,#N/A,TRUE,"Basis";#N/A,#N/A,TRUE,"Inclusions";#N/A,#N/A,TRUE,"Exclusions";#N/A,#N/A,TRUE,"Areas";#N/A,#N/A,TRUE,"Summary";#N/A,#N/A,TRUE,"Detail"}</definedName>
    <definedName name="_______cat12" localSheetId="8" hidden="1">{#N/A,#N/A,TRUE,"Front";#N/A,#N/A,TRUE,"Simple Letter";#N/A,#N/A,TRUE,"Inside";#N/A,#N/A,TRUE,"Contents";#N/A,#N/A,TRUE,"Basis";#N/A,#N/A,TRUE,"Inclusions";#N/A,#N/A,TRUE,"Exclusions";#N/A,#N/A,TRUE,"Areas";#N/A,#N/A,TRUE,"Summary";#N/A,#N/A,TRUE,"Detail"}</definedName>
    <definedName name="_______cat12" localSheetId="7" hidden="1">{#N/A,#N/A,TRUE,"Front";#N/A,#N/A,TRUE,"Simple Letter";#N/A,#N/A,TRUE,"Inside";#N/A,#N/A,TRUE,"Contents";#N/A,#N/A,TRUE,"Basis";#N/A,#N/A,TRUE,"Inclusions";#N/A,#N/A,TRUE,"Exclusions";#N/A,#N/A,TRUE,"Areas";#N/A,#N/A,TRUE,"Summary";#N/A,#N/A,TRUE,"Detail"}</definedName>
    <definedName name="_______cat12" localSheetId="3" hidden="1">{#N/A,#N/A,TRUE,"Front";#N/A,#N/A,TRUE,"Simple Letter";#N/A,#N/A,TRUE,"Inside";#N/A,#N/A,TRUE,"Contents";#N/A,#N/A,TRUE,"Basis";#N/A,#N/A,TRUE,"Inclusions";#N/A,#N/A,TRUE,"Exclusions";#N/A,#N/A,TRUE,"Areas";#N/A,#N/A,TRUE,"Summary";#N/A,#N/A,TRUE,"Detail"}</definedName>
    <definedName name="_______cat12" hidden="1">{#N/A,#N/A,TRUE,"Front";#N/A,#N/A,TRUE,"Simple Letter";#N/A,#N/A,TRUE,"Inside";#N/A,#N/A,TRUE,"Contents";#N/A,#N/A,TRUE,"Basis";#N/A,#N/A,TRUE,"Inclusions";#N/A,#N/A,TRUE,"Exclusions";#N/A,#N/A,TRUE,"Areas";#N/A,#N/A,TRUE,"Summary";#N/A,#N/A,TRUE,"Detail"}</definedName>
    <definedName name="_______ccr1" localSheetId="9" hidden="1">{#N/A,#N/A,TRUE,"Cover";#N/A,#N/A,TRUE,"Conts";#N/A,#N/A,TRUE,"VOS";#N/A,#N/A,TRUE,"Warrington";#N/A,#N/A,TRUE,"Widnes"}</definedName>
    <definedName name="_______ccr1" localSheetId="8" hidden="1">{#N/A,#N/A,TRUE,"Cover";#N/A,#N/A,TRUE,"Conts";#N/A,#N/A,TRUE,"VOS";#N/A,#N/A,TRUE,"Warrington";#N/A,#N/A,TRUE,"Widnes"}</definedName>
    <definedName name="_______ccr1" localSheetId="7" hidden="1">{#N/A,#N/A,TRUE,"Cover";#N/A,#N/A,TRUE,"Conts";#N/A,#N/A,TRUE,"VOS";#N/A,#N/A,TRUE,"Warrington";#N/A,#N/A,TRUE,"Widnes"}</definedName>
    <definedName name="_______ccr1" localSheetId="3" hidden="1">{#N/A,#N/A,TRUE,"Cover";#N/A,#N/A,TRUE,"Conts";#N/A,#N/A,TRUE,"VOS";#N/A,#N/A,TRUE,"Warrington";#N/A,#N/A,TRUE,"Widnes"}</definedName>
    <definedName name="_______ccr1" hidden="1">{#N/A,#N/A,TRUE,"Cover";#N/A,#N/A,TRUE,"Conts";#N/A,#N/A,TRUE,"VOS";#N/A,#N/A,TRUE,"Warrington";#N/A,#N/A,TRUE,"Widnes"}</definedName>
    <definedName name="_______dec05" localSheetId="9" hidden="1">{"'Sheet1'!$A$4386:$N$4591"}</definedName>
    <definedName name="_______dec05" localSheetId="8" hidden="1">{"'Sheet1'!$A$4386:$N$4591"}</definedName>
    <definedName name="_______dec05" localSheetId="7" hidden="1">{"'Sheet1'!$A$4386:$N$4591"}</definedName>
    <definedName name="_______dec05" localSheetId="3" hidden="1">{"'Sheet1'!$A$4386:$N$4591"}</definedName>
    <definedName name="_______dec05" hidden="1">{"'Sheet1'!$A$4386:$N$4591"}</definedName>
    <definedName name="_______wrn9" localSheetId="9" hidden="1">{#N/A,#N/A,TRUE,"9"" Twin, 26"" Csg";#N/A,#N/A,TRUE,"9"" Twin, 9-5'8 Csg";#N/A,#N/A,TRUE,"9"" Twin, 7"" Csg";#N/A,#N/A,TRUE,"9"" Twin, 2-7'8 Tbg"}</definedName>
    <definedName name="_______wrn9" localSheetId="8" hidden="1">{#N/A,#N/A,TRUE,"9"" Twin, 26"" Csg";#N/A,#N/A,TRUE,"9"" Twin, 9-5'8 Csg";#N/A,#N/A,TRUE,"9"" Twin, 7"" Csg";#N/A,#N/A,TRUE,"9"" Twin, 2-7'8 Tbg"}</definedName>
    <definedName name="_______wrn9" localSheetId="7" hidden="1">{#N/A,#N/A,TRUE,"9"" Twin, 26"" Csg";#N/A,#N/A,TRUE,"9"" Twin, 9-5'8 Csg";#N/A,#N/A,TRUE,"9"" Twin, 7"" Csg";#N/A,#N/A,TRUE,"9"" Twin, 2-7'8 Tbg"}</definedName>
    <definedName name="_______wrn9" localSheetId="3" hidden="1">{#N/A,#N/A,TRUE,"9"" Twin, 26"" Csg";#N/A,#N/A,TRUE,"9"" Twin, 9-5'8 Csg";#N/A,#N/A,TRUE,"9"" Twin, 7"" Csg";#N/A,#N/A,TRUE,"9"" Twin, 2-7'8 Tbg"}</definedName>
    <definedName name="_______wrn9" hidden="1">{#N/A,#N/A,TRUE,"9"" Twin, 26"" Csg";#N/A,#N/A,TRUE,"9"" Twin, 9-5'8 Csg";#N/A,#N/A,TRUE,"9"" Twin, 7"" Csg";#N/A,#N/A,TRUE,"9"" Twin, 2-7'8 Tbg"}</definedName>
    <definedName name="_______xlfn.SUMIFS" hidden="1">#NAME?</definedName>
    <definedName name="______a1" localSheetId="9" hidden="1">{#N/A,#N/A,TRUE,"11"", 9-5'8 Csg";#N/A,#N/A,TRUE,"11"", 7"" Csg";#N/A,#N/A,TRUE,"11"", 2-7'8 Tbg";#N/A,#N/A,TRUE,"9"" Twin, 26"" Csg";#N/A,#N/A,TRUE,"9"" Twin, 9-5'8 Csg";#N/A,#N/A,TRUE,"9"" Twin, 7"" Csg";#N/A,#N/A,TRUE,"9"" Twin, 2-7'8 Tbg"}</definedName>
    <definedName name="______a1" localSheetId="8" hidden="1">{#N/A,#N/A,TRUE,"11"", 9-5'8 Csg";#N/A,#N/A,TRUE,"11"", 7"" Csg";#N/A,#N/A,TRUE,"11"", 2-7'8 Tbg";#N/A,#N/A,TRUE,"9"" Twin, 26"" Csg";#N/A,#N/A,TRUE,"9"" Twin, 9-5'8 Csg";#N/A,#N/A,TRUE,"9"" Twin, 7"" Csg";#N/A,#N/A,TRUE,"9"" Twin, 2-7'8 Tbg"}</definedName>
    <definedName name="______a1" localSheetId="7" hidden="1">{#N/A,#N/A,TRUE,"11"", 9-5'8 Csg";#N/A,#N/A,TRUE,"11"", 7"" Csg";#N/A,#N/A,TRUE,"11"", 2-7'8 Tbg";#N/A,#N/A,TRUE,"9"" Twin, 26"" Csg";#N/A,#N/A,TRUE,"9"" Twin, 9-5'8 Csg";#N/A,#N/A,TRUE,"9"" Twin, 7"" Csg";#N/A,#N/A,TRUE,"9"" Twin, 2-7'8 Tbg"}</definedName>
    <definedName name="______a1" localSheetId="3" hidden="1">{#N/A,#N/A,TRUE,"11"", 9-5'8 Csg";#N/A,#N/A,TRUE,"11"", 7"" Csg";#N/A,#N/A,TRUE,"11"", 2-7'8 Tbg";#N/A,#N/A,TRUE,"9"" Twin, 26"" Csg";#N/A,#N/A,TRUE,"9"" Twin, 9-5'8 Csg";#N/A,#N/A,TRUE,"9"" Twin, 7"" Csg";#N/A,#N/A,TRUE,"9"" Twin, 2-7'8 Tbg"}</definedName>
    <definedName name="______a1" hidden="1">{#N/A,#N/A,TRUE,"11"", 9-5'8 Csg";#N/A,#N/A,TRUE,"11"", 7"" Csg";#N/A,#N/A,TRUE,"11"", 2-7'8 Tbg";#N/A,#N/A,TRUE,"9"" Twin, 26"" Csg";#N/A,#N/A,TRUE,"9"" Twin, 9-5'8 Csg";#N/A,#N/A,TRUE,"9"" Twin, 7"" Csg";#N/A,#N/A,TRUE,"9"" Twin, 2-7'8 Tbg"}</definedName>
    <definedName name="______ab1" localSheetId="9" hidden="1">{#N/A,#N/A,FALSE,"SumD";#N/A,#N/A,FALSE,"ElecD";#N/A,#N/A,FALSE,"MechD";#N/A,#N/A,FALSE,"GeotD";#N/A,#N/A,FALSE,"PrcsD";#N/A,#N/A,FALSE,"TunnD";#N/A,#N/A,FALSE,"CivlD";#N/A,#N/A,FALSE,"NtwkD";#N/A,#N/A,FALSE,"EstgD";#N/A,#N/A,FALSE,"PEngD"}</definedName>
    <definedName name="______ab1" localSheetId="8" hidden="1">{#N/A,#N/A,FALSE,"SumD";#N/A,#N/A,FALSE,"ElecD";#N/A,#N/A,FALSE,"MechD";#N/A,#N/A,FALSE,"GeotD";#N/A,#N/A,FALSE,"PrcsD";#N/A,#N/A,FALSE,"TunnD";#N/A,#N/A,FALSE,"CivlD";#N/A,#N/A,FALSE,"NtwkD";#N/A,#N/A,FALSE,"EstgD";#N/A,#N/A,FALSE,"PEngD"}</definedName>
    <definedName name="______ab1" localSheetId="7" hidden="1">{#N/A,#N/A,FALSE,"SumD";#N/A,#N/A,FALSE,"ElecD";#N/A,#N/A,FALSE,"MechD";#N/A,#N/A,FALSE,"GeotD";#N/A,#N/A,FALSE,"PrcsD";#N/A,#N/A,FALSE,"TunnD";#N/A,#N/A,FALSE,"CivlD";#N/A,#N/A,FALSE,"NtwkD";#N/A,#N/A,FALSE,"EstgD";#N/A,#N/A,FALSE,"PEngD"}</definedName>
    <definedName name="______ab1" localSheetId="3" hidden="1">{#N/A,#N/A,FALSE,"SumD";#N/A,#N/A,FALSE,"ElecD";#N/A,#N/A,FALSE,"MechD";#N/A,#N/A,FALSE,"GeotD";#N/A,#N/A,FALSE,"PrcsD";#N/A,#N/A,FALSE,"TunnD";#N/A,#N/A,FALSE,"CivlD";#N/A,#N/A,FALSE,"NtwkD";#N/A,#N/A,FALSE,"EstgD";#N/A,#N/A,FALSE,"PEngD"}</definedName>
    <definedName name="______ab1" hidden="1">{#N/A,#N/A,FALSE,"SumD";#N/A,#N/A,FALSE,"ElecD";#N/A,#N/A,FALSE,"MechD";#N/A,#N/A,FALSE,"GeotD";#N/A,#N/A,FALSE,"PrcsD";#N/A,#N/A,FALSE,"TunnD";#N/A,#N/A,FALSE,"CivlD";#N/A,#N/A,FALSE,"NtwkD";#N/A,#N/A,FALSE,"EstgD";#N/A,#N/A,FALSE,"PEngD"}</definedName>
    <definedName name="______as1" localSheetId="9" hidden="1">{#N/A,#N/A,FALSE,"SumD";#N/A,#N/A,FALSE,"ElecD";#N/A,#N/A,FALSE,"MechD";#N/A,#N/A,FALSE,"GeotD";#N/A,#N/A,FALSE,"PrcsD";#N/A,#N/A,FALSE,"TunnD";#N/A,#N/A,FALSE,"CivlD";#N/A,#N/A,FALSE,"NtwkD";#N/A,#N/A,FALSE,"EstgD";#N/A,#N/A,FALSE,"PEngD"}</definedName>
    <definedName name="______as1" localSheetId="8" hidden="1">{#N/A,#N/A,FALSE,"SumD";#N/A,#N/A,FALSE,"ElecD";#N/A,#N/A,FALSE,"MechD";#N/A,#N/A,FALSE,"GeotD";#N/A,#N/A,FALSE,"PrcsD";#N/A,#N/A,FALSE,"TunnD";#N/A,#N/A,FALSE,"CivlD";#N/A,#N/A,FALSE,"NtwkD";#N/A,#N/A,FALSE,"EstgD";#N/A,#N/A,FALSE,"PEngD"}</definedName>
    <definedName name="______as1" localSheetId="7" hidden="1">{#N/A,#N/A,FALSE,"SumD";#N/A,#N/A,FALSE,"ElecD";#N/A,#N/A,FALSE,"MechD";#N/A,#N/A,FALSE,"GeotD";#N/A,#N/A,FALSE,"PrcsD";#N/A,#N/A,FALSE,"TunnD";#N/A,#N/A,FALSE,"CivlD";#N/A,#N/A,FALSE,"NtwkD";#N/A,#N/A,FALSE,"EstgD";#N/A,#N/A,FALSE,"PEngD"}</definedName>
    <definedName name="______as1" localSheetId="3" hidden="1">{#N/A,#N/A,FALSE,"SumD";#N/A,#N/A,FALSE,"ElecD";#N/A,#N/A,FALSE,"MechD";#N/A,#N/A,FALSE,"GeotD";#N/A,#N/A,FALSE,"PrcsD";#N/A,#N/A,FALSE,"TunnD";#N/A,#N/A,FALSE,"CivlD";#N/A,#N/A,FALSE,"NtwkD";#N/A,#N/A,FALSE,"EstgD";#N/A,#N/A,FALSE,"PEngD"}</definedName>
    <definedName name="______as1" hidden="1">{#N/A,#N/A,FALSE,"SumD";#N/A,#N/A,FALSE,"ElecD";#N/A,#N/A,FALSE,"MechD";#N/A,#N/A,FALSE,"GeotD";#N/A,#N/A,FALSE,"PrcsD";#N/A,#N/A,FALSE,"TunnD";#N/A,#N/A,FALSE,"CivlD";#N/A,#N/A,FALSE,"NtwkD";#N/A,#N/A,FALSE,"EstgD";#N/A,#N/A,FALSE,"PEngD"}</definedName>
    <definedName name="______cat12" localSheetId="9" hidden="1">{#N/A,#N/A,TRUE,"Front";#N/A,#N/A,TRUE,"Simple Letter";#N/A,#N/A,TRUE,"Inside";#N/A,#N/A,TRUE,"Contents";#N/A,#N/A,TRUE,"Basis";#N/A,#N/A,TRUE,"Inclusions";#N/A,#N/A,TRUE,"Exclusions";#N/A,#N/A,TRUE,"Areas";#N/A,#N/A,TRUE,"Summary";#N/A,#N/A,TRUE,"Detail"}</definedName>
    <definedName name="______cat12" localSheetId="8" hidden="1">{#N/A,#N/A,TRUE,"Front";#N/A,#N/A,TRUE,"Simple Letter";#N/A,#N/A,TRUE,"Inside";#N/A,#N/A,TRUE,"Contents";#N/A,#N/A,TRUE,"Basis";#N/A,#N/A,TRUE,"Inclusions";#N/A,#N/A,TRUE,"Exclusions";#N/A,#N/A,TRUE,"Areas";#N/A,#N/A,TRUE,"Summary";#N/A,#N/A,TRUE,"Detail"}</definedName>
    <definedName name="______cat12" localSheetId="7" hidden="1">{#N/A,#N/A,TRUE,"Front";#N/A,#N/A,TRUE,"Simple Letter";#N/A,#N/A,TRUE,"Inside";#N/A,#N/A,TRUE,"Contents";#N/A,#N/A,TRUE,"Basis";#N/A,#N/A,TRUE,"Inclusions";#N/A,#N/A,TRUE,"Exclusions";#N/A,#N/A,TRUE,"Areas";#N/A,#N/A,TRUE,"Summary";#N/A,#N/A,TRUE,"Detail"}</definedName>
    <definedName name="______cat12" localSheetId="3" hidden="1">{#N/A,#N/A,TRUE,"Front";#N/A,#N/A,TRUE,"Simple Letter";#N/A,#N/A,TRUE,"Inside";#N/A,#N/A,TRUE,"Contents";#N/A,#N/A,TRUE,"Basis";#N/A,#N/A,TRUE,"Inclusions";#N/A,#N/A,TRUE,"Exclusions";#N/A,#N/A,TRUE,"Areas";#N/A,#N/A,TRUE,"Summary";#N/A,#N/A,TRUE,"Detail"}</definedName>
    <definedName name="______cat12" hidden="1">{#N/A,#N/A,TRUE,"Front";#N/A,#N/A,TRUE,"Simple Letter";#N/A,#N/A,TRUE,"Inside";#N/A,#N/A,TRUE,"Contents";#N/A,#N/A,TRUE,"Basis";#N/A,#N/A,TRUE,"Inclusions";#N/A,#N/A,TRUE,"Exclusions";#N/A,#N/A,TRUE,"Areas";#N/A,#N/A,TRUE,"Summary";#N/A,#N/A,TRUE,"Detail"}</definedName>
    <definedName name="______dec05" localSheetId="9" hidden="1">{"'Sheet1'!$A$4386:$N$4591"}</definedName>
    <definedName name="______dec05" localSheetId="8" hidden="1">{"'Sheet1'!$A$4386:$N$4591"}</definedName>
    <definedName name="______dec05" localSheetId="7" hidden="1">{"'Sheet1'!$A$4386:$N$4591"}</definedName>
    <definedName name="______dec05" localSheetId="3" hidden="1">{"'Sheet1'!$A$4386:$N$4591"}</definedName>
    <definedName name="______dec05" hidden="1">{"'Sheet1'!$A$4386:$N$4591"}</definedName>
    <definedName name="______new8" localSheetId="9" hidden="1">[1]GRSummary!#REF!</definedName>
    <definedName name="______new8" localSheetId="8" hidden="1">[1]GRSummary!#REF!</definedName>
    <definedName name="______new8" localSheetId="3" hidden="1">[2]GRSummary!#REF!</definedName>
    <definedName name="______new8" localSheetId="13" hidden="1">[1]GRSummary!#REF!</definedName>
    <definedName name="______new8" localSheetId="6" hidden="1">[1]GRSummary!#REF!</definedName>
    <definedName name="______new8" hidden="1">[1]GRSummary!#REF!</definedName>
    <definedName name="______old3" localSheetId="9" hidden="1">{#N/A,#N/A,FALSE,"Summary";#N/A,#N/A,FALSE,"3TJ";#N/A,#N/A,FALSE,"3TN";#N/A,#N/A,FALSE,"3TP";#N/A,#N/A,FALSE,"3SJ";#N/A,#N/A,FALSE,"3CJ";#N/A,#N/A,FALSE,"3CN";#N/A,#N/A,FALSE,"3CP";#N/A,#N/A,FALSE,"3A"}</definedName>
    <definedName name="______old3" localSheetId="8" hidden="1">{#N/A,#N/A,FALSE,"Summary";#N/A,#N/A,FALSE,"3TJ";#N/A,#N/A,FALSE,"3TN";#N/A,#N/A,FALSE,"3TP";#N/A,#N/A,FALSE,"3SJ";#N/A,#N/A,FALSE,"3CJ";#N/A,#N/A,FALSE,"3CN";#N/A,#N/A,FALSE,"3CP";#N/A,#N/A,FALSE,"3A"}</definedName>
    <definedName name="______old3" localSheetId="7" hidden="1">{#N/A,#N/A,FALSE,"Summary";#N/A,#N/A,FALSE,"3TJ";#N/A,#N/A,FALSE,"3TN";#N/A,#N/A,FALSE,"3TP";#N/A,#N/A,FALSE,"3SJ";#N/A,#N/A,FALSE,"3CJ";#N/A,#N/A,FALSE,"3CN";#N/A,#N/A,FALSE,"3CP";#N/A,#N/A,FALSE,"3A"}</definedName>
    <definedName name="______old3" localSheetId="3" hidden="1">{#N/A,#N/A,FALSE,"Summary";#N/A,#N/A,FALSE,"3TJ";#N/A,#N/A,FALSE,"3TN";#N/A,#N/A,FALSE,"3TP";#N/A,#N/A,FALSE,"3SJ";#N/A,#N/A,FALSE,"3CJ";#N/A,#N/A,FALSE,"3CN";#N/A,#N/A,FALSE,"3CP";#N/A,#N/A,FALSE,"3A"}</definedName>
    <definedName name="______old3" hidden="1">{#N/A,#N/A,FALSE,"Summary";#N/A,#N/A,FALSE,"3TJ";#N/A,#N/A,FALSE,"3TN";#N/A,#N/A,FALSE,"3TP";#N/A,#N/A,FALSE,"3SJ";#N/A,#N/A,FALSE,"3CJ";#N/A,#N/A,FALSE,"3CN";#N/A,#N/A,FALSE,"3CP";#N/A,#N/A,FALSE,"3A"}</definedName>
    <definedName name="______old5" localSheetId="9" hidden="1">{#N/A,#N/A,FALSE,"Summary";#N/A,#N/A,FALSE,"3TJ";#N/A,#N/A,FALSE,"3TN";#N/A,#N/A,FALSE,"3TP";#N/A,#N/A,FALSE,"3SJ";#N/A,#N/A,FALSE,"3CJ";#N/A,#N/A,FALSE,"3CN";#N/A,#N/A,FALSE,"3CP";#N/A,#N/A,FALSE,"3A"}</definedName>
    <definedName name="______old5" localSheetId="8" hidden="1">{#N/A,#N/A,FALSE,"Summary";#N/A,#N/A,FALSE,"3TJ";#N/A,#N/A,FALSE,"3TN";#N/A,#N/A,FALSE,"3TP";#N/A,#N/A,FALSE,"3SJ";#N/A,#N/A,FALSE,"3CJ";#N/A,#N/A,FALSE,"3CN";#N/A,#N/A,FALSE,"3CP";#N/A,#N/A,FALSE,"3A"}</definedName>
    <definedName name="______old5" localSheetId="7" hidden="1">{#N/A,#N/A,FALSE,"Summary";#N/A,#N/A,FALSE,"3TJ";#N/A,#N/A,FALSE,"3TN";#N/A,#N/A,FALSE,"3TP";#N/A,#N/A,FALSE,"3SJ";#N/A,#N/A,FALSE,"3CJ";#N/A,#N/A,FALSE,"3CN";#N/A,#N/A,FALSE,"3CP";#N/A,#N/A,FALSE,"3A"}</definedName>
    <definedName name="______old5" localSheetId="3" hidden="1">{#N/A,#N/A,FALSE,"Summary";#N/A,#N/A,FALSE,"3TJ";#N/A,#N/A,FALSE,"3TN";#N/A,#N/A,FALSE,"3TP";#N/A,#N/A,FALSE,"3SJ";#N/A,#N/A,FALSE,"3CJ";#N/A,#N/A,FALSE,"3CN";#N/A,#N/A,FALSE,"3CP";#N/A,#N/A,FALSE,"3A"}</definedName>
    <definedName name="______old5" hidden="1">{#N/A,#N/A,FALSE,"Summary";#N/A,#N/A,FALSE,"3TJ";#N/A,#N/A,FALSE,"3TN";#N/A,#N/A,FALSE,"3TP";#N/A,#N/A,FALSE,"3SJ";#N/A,#N/A,FALSE,"3CJ";#N/A,#N/A,FALSE,"3CN";#N/A,#N/A,FALSE,"3CP";#N/A,#N/A,FALSE,"3A"}</definedName>
    <definedName name="______old7" localSheetId="9" hidden="1">{#N/A,#N/A,FALSE,"Summary";#N/A,#N/A,FALSE,"3TJ";#N/A,#N/A,FALSE,"3TN";#N/A,#N/A,FALSE,"3TP";#N/A,#N/A,FALSE,"3SJ";#N/A,#N/A,FALSE,"3CJ";#N/A,#N/A,FALSE,"3CN";#N/A,#N/A,FALSE,"3CP";#N/A,#N/A,FALSE,"3A"}</definedName>
    <definedName name="______old7" localSheetId="8" hidden="1">{#N/A,#N/A,FALSE,"Summary";#N/A,#N/A,FALSE,"3TJ";#N/A,#N/A,FALSE,"3TN";#N/A,#N/A,FALSE,"3TP";#N/A,#N/A,FALSE,"3SJ";#N/A,#N/A,FALSE,"3CJ";#N/A,#N/A,FALSE,"3CN";#N/A,#N/A,FALSE,"3CP";#N/A,#N/A,FALSE,"3A"}</definedName>
    <definedName name="______old7" localSheetId="7" hidden="1">{#N/A,#N/A,FALSE,"Summary";#N/A,#N/A,FALSE,"3TJ";#N/A,#N/A,FALSE,"3TN";#N/A,#N/A,FALSE,"3TP";#N/A,#N/A,FALSE,"3SJ";#N/A,#N/A,FALSE,"3CJ";#N/A,#N/A,FALSE,"3CN";#N/A,#N/A,FALSE,"3CP";#N/A,#N/A,FALSE,"3A"}</definedName>
    <definedName name="______old7" localSheetId="3" hidden="1">{#N/A,#N/A,FALSE,"Summary";#N/A,#N/A,FALSE,"3TJ";#N/A,#N/A,FALSE,"3TN";#N/A,#N/A,FALSE,"3TP";#N/A,#N/A,FALSE,"3SJ";#N/A,#N/A,FALSE,"3CJ";#N/A,#N/A,FALSE,"3CN";#N/A,#N/A,FALSE,"3CP";#N/A,#N/A,FALSE,"3A"}</definedName>
    <definedName name="______old7" hidden="1">{#N/A,#N/A,FALSE,"Summary";#N/A,#N/A,FALSE,"3TJ";#N/A,#N/A,FALSE,"3TN";#N/A,#N/A,FALSE,"3TP";#N/A,#N/A,FALSE,"3SJ";#N/A,#N/A,FALSE,"3CJ";#N/A,#N/A,FALSE,"3CN";#N/A,#N/A,FALSE,"3CP";#N/A,#N/A,FALSE,"3A"}</definedName>
    <definedName name="______wrn9" localSheetId="9" hidden="1">{#N/A,#N/A,TRUE,"9"" Twin, 26"" Csg";#N/A,#N/A,TRUE,"9"" Twin, 9-5'8 Csg";#N/A,#N/A,TRUE,"9"" Twin, 7"" Csg";#N/A,#N/A,TRUE,"9"" Twin, 2-7'8 Tbg"}</definedName>
    <definedName name="______wrn9" localSheetId="8" hidden="1">{#N/A,#N/A,TRUE,"9"" Twin, 26"" Csg";#N/A,#N/A,TRUE,"9"" Twin, 9-5'8 Csg";#N/A,#N/A,TRUE,"9"" Twin, 7"" Csg";#N/A,#N/A,TRUE,"9"" Twin, 2-7'8 Tbg"}</definedName>
    <definedName name="______wrn9" localSheetId="7" hidden="1">{#N/A,#N/A,TRUE,"9"" Twin, 26"" Csg";#N/A,#N/A,TRUE,"9"" Twin, 9-5'8 Csg";#N/A,#N/A,TRUE,"9"" Twin, 7"" Csg";#N/A,#N/A,TRUE,"9"" Twin, 2-7'8 Tbg"}</definedName>
    <definedName name="______wrn9" localSheetId="3" hidden="1">{#N/A,#N/A,TRUE,"9"" Twin, 26"" Csg";#N/A,#N/A,TRUE,"9"" Twin, 9-5'8 Csg";#N/A,#N/A,TRUE,"9"" Twin, 7"" Csg";#N/A,#N/A,TRUE,"9"" Twin, 2-7'8 Tbg"}</definedName>
    <definedName name="______wrn9" hidden="1">{#N/A,#N/A,TRUE,"9"" Twin, 26"" Csg";#N/A,#N/A,TRUE,"9"" Twin, 9-5'8 Csg";#N/A,#N/A,TRUE,"9"" Twin, 7"" Csg";#N/A,#N/A,TRUE,"9"" Twin, 2-7'8 Tbg"}</definedName>
    <definedName name="______xlfn.SUMIFS" hidden="1">#NAME?</definedName>
    <definedName name="_____ab1" localSheetId="9" hidden="1">{#N/A,#N/A,FALSE,"SumD";#N/A,#N/A,FALSE,"ElecD";#N/A,#N/A,FALSE,"MechD";#N/A,#N/A,FALSE,"GeotD";#N/A,#N/A,FALSE,"PrcsD";#N/A,#N/A,FALSE,"TunnD";#N/A,#N/A,FALSE,"CivlD";#N/A,#N/A,FALSE,"NtwkD";#N/A,#N/A,FALSE,"EstgD";#N/A,#N/A,FALSE,"PEngD"}</definedName>
    <definedName name="_____ab1" localSheetId="8" hidden="1">{#N/A,#N/A,FALSE,"SumD";#N/A,#N/A,FALSE,"ElecD";#N/A,#N/A,FALSE,"MechD";#N/A,#N/A,FALSE,"GeotD";#N/A,#N/A,FALSE,"PrcsD";#N/A,#N/A,FALSE,"TunnD";#N/A,#N/A,FALSE,"CivlD";#N/A,#N/A,FALSE,"NtwkD";#N/A,#N/A,FALSE,"EstgD";#N/A,#N/A,FALSE,"PEngD"}</definedName>
    <definedName name="_____ab1" localSheetId="7" hidden="1">{#N/A,#N/A,FALSE,"SumD";#N/A,#N/A,FALSE,"ElecD";#N/A,#N/A,FALSE,"MechD";#N/A,#N/A,FALSE,"GeotD";#N/A,#N/A,FALSE,"PrcsD";#N/A,#N/A,FALSE,"TunnD";#N/A,#N/A,FALSE,"CivlD";#N/A,#N/A,FALSE,"NtwkD";#N/A,#N/A,FALSE,"EstgD";#N/A,#N/A,FALSE,"PEngD"}</definedName>
    <definedName name="_____ab1" localSheetId="3" hidden="1">{#N/A,#N/A,FALSE,"SumD";#N/A,#N/A,FALSE,"ElecD";#N/A,#N/A,FALSE,"MechD";#N/A,#N/A,FALSE,"GeotD";#N/A,#N/A,FALSE,"PrcsD";#N/A,#N/A,FALSE,"TunnD";#N/A,#N/A,FALSE,"CivlD";#N/A,#N/A,FALSE,"NtwkD";#N/A,#N/A,FALSE,"EstgD";#N/A,#N/A,FALSE,"PEngD"}</definedName>
    <definedName name="_____ab1" hidden="1">{#N/A,#N/A,FALSE,"SumD";#N/A,#N/A,FALSE,"ElecD";#N/A,#N/A,FALSE,"MechD";#N/A,#N/A,FALSE,"GeotD";#N/A,#N/A,FALSE,"PrcsD";#N/A,#N/A,FALSE,"TunnD";#N/A,#N/A,FALSE,"CivlD";#N/A,#N/A,FALSE,"NtwkD";#N/A,#N/A,FALSE,"EstgD";#N/A,#N/A,FALSE,"PEngD"}</definedName>
    <definedName name="_____as1" localSheetId="9" hidden="1">{#N/A,#N/A,FALSE,"SumD";#N/A,#N/A,FALSE,"ElecD";#N/A,#N/A,FALSE,"MechD";#N/A,#N/A,FALSE,"GeotD";#N/A,#N/A,FALSE,"PrcsD";#N/A,#N/A,FALSE,"TunnD";#N/A,#N/A,FALSE,"CivlD";#N/A,#N/A,FALSE,"NtwkD";#N/A,#N/A,FALSE,"EstgD";#N/A,#N/A,FALSE,"PEngD"}</definedName>
    <definedName name="_____as1" localSheetId="8" hidden="1">{#N/A,#N/A,FALSE,"SumD";#N/A,#N/A,FALSE,"ElecD";#N/A,#N/A,FALSE,"MechD";#N/A,#N/A,FALSE,"GeotD";#N/A,#N/A,FALSE,"PrcsD";#N/A,#N/A,FALSE,"TunnD";#N/A,#N/A,FALSE,"CivlD";#N/A,#N/A,FALSE,"NtwkD";#N/A,#N/A,FALSE,"EstgD";#N/A,#N/A,FALSE,"PEngD"}</definedName>
    <definedName name="_____as1" localSheetId="7" hidden="1">{#N/A,#N/A,FALSE,"SumD";#N/A,#N/A,FALSE,"ElecD";#N/A,#N/A,FALSE,"MechD";#N/A,#N/A,FALSE,"GeotD";#N/A,#N/A,FALSE,"PrcsD";#N/A,#N/A,FALSE,"TunnD";#N/A,#N/A,FALSE,"CivlD";#N/A,#N/A,FALSE,"NtwkD";#N/A,#N/A,FALSE,"EstgD";#N/A,#N/A,FALSE,"PEngD"}</definedName>
    <definedName name="_____as1" localSheetId="3" hidden="1">{#N/A,#N/A,FALSE,"SumD";#N/A,#N/A,FALSE,"ElecD";#N/A,#N/A,FALSE,"MechD";#N/A,#N/A,FALSE,"GeotD";#N/A,#N/A,FALSE,"PrcsD";#N/A,#N/A,FALSE,"TunnD";#N/A,#N/A,FALSE,"CivlD";#N/A,#N/A,FALSE,"NtwkD";#N/A,#N/A,FALSE,"EstgD";#N/A,#N/A,FALSE,"PEngD"}</definedName>
    <definedName name="_____as1" hidden="1">{#N/A,#N/A,FALSE,"SumD";#N/A,#N/A,FALSE,"ElecD";#N/A,#N/A,FALSE,"MechD";#N/A,#N/A,FALSE,"GeotD";#N/A,#N/A,FALSE,"PrcsD";#N/A,#N/A,FALSE,"TunnD";#N/A,#N/A,FALSE,"CivlD";#N/A,#N/A,FALSE,"NtwkD";#N/A,#N/A,FALSE,"EstgD";#N/A,#N/A,FALSE,"PEngD"}</definedName>
    <definedName name="_____cat12" localSheetId="9" hidden="1">{#N/A,#N/A,TRUE,"Front";#N/A,#N/A,TRUE,"Simple Letter";#N/A,#N/A,TRUE,"Inside";#N/A,#N/A,TRUE,"Contents";#N/A,#N/A,TRUE,"Basis";#N/A,#N/A,TRUE,"Inclusions";#N/A,#N/A,TRUE,"Exclusions";#N/A,#N/A,TRUE,"Areas";#N/A,#N/A,TRUE,"Summary";#N/A,#N/A,TRUE,"Detail"}</definedName>
    <definedName name="_____cat12" localSheetId="8" hidden="1">{#N/A,#N/A,TRUE,"Front";#N/A,#N/A,TRUE,"Simple Letter";#N/A,#N/A,TRUE,"Inside";#N/A,#N/A,TRUE,"Contents";#N/A,#N/A,TRUE,"Basis";#N/A,#N/A,TRUE,"Inclusions";#N/A,#N/A,TRUE,"Exclusions";#N/A,#N/A,TRUE,"Areas";#N/A,#N/A,TRUE,"Summary";#N/A,#N/A,TRUE,"Detail"}</definedName>
    <definedName name="_____cat12" localSheetId="7" hidden="1">{#N/A,#N/A,TRUE,"Front";#N/A,#N/A,TRUE,"Simple Letter";#N/A,#N/A,TRUE,"Inside";#N/A,#N/A,TRUE,"Contents";#N/A,#N/A,TRUE,"Basis";#N/A,#N/A,TRUE,"Inclusions";#N/A,#N/A,TRUE,"Exclusions";#N/A,#N/A,TRUE,"Areas";#N/A,#N/A,TRUE,"Summary";#N/A,#N/A,TRUE,"Detail"}</definedName>
    <definedName name="_____cat12" localSheetId="3" hidden="1">{#N/A,#N/A,TRUE,"Front";#N/A,#N/A,TRUE,"Simple Letter";#N/A,#N/A,TRUE,"Inside";#N/A,#N/A,TRUE,"Contents";#N/A,#N/A,TRUE,"Basis";#N/A,#N/A,TRUE,"Inclusions";#N/A,#N/A,TRUE,"Exclusions";#N/A,#N/A,TRUE,"Areas";#N/A,#N/A,TRUE,"Summary";#N/A,#N/A,TRUE,"Detail"}</definedName>
    <definedName name="_____cat12" hidden="1">{#N/A,#N/A,TRUE,"Front";#N/A,#N/A,TRUE,"Simple Letter";#N/A,#N/A,TRUE,"Inside";#N/A,#N/A,TRUE,"Contents";#N/A,#N/A,TRUE,"Basis";#N/A,#N/A,TRUE,"Inclusions";#N/A,#N/A,TRUE,"Exclusions";#N/A,#N/A,TRUE,"Areas";#N/A,#N/A,TRUE,"Summary";#N/A,#N/A,TRUE,"Detail"}</definedName>
    <definedName name="_____ccr1" localSheetId="9" hidden="1">{#N/A,#N/A,TRUE,"Cover";#N/A,#N/A,TRUE,"Conts";#N/A,#N/A,TRUE,"VOS";#N/A,#N/A,TRUE,"Warrington";#N/A,#N/A,TRUE,"Widnes"}</definedName>
    <definedName name="_____ccr1" localSheetId="8" hidden="1">{#N/A,#N/A,TRUE,"Cover";#N/A,#N/A,TRUE,"Conts";#N/A,#N/A,TRUE,"VOS";#N/A,#N/A,TRUE,"Warrington";#N/A,#N/A,TRUE,"Widnes"}</definedName>
    <definedName name="_____ccr1" localSheetId="7" hidden="1">{#N/A,#N/A,TRUE,"Cover";#N/A,#N/A,TRUE,"Conts";#N/A,#N/A,TRUE,"VOS";#N/A,#N/A,TRUE,"Warrington";#N/A,#N/A,TRUE,"Widnes"}</definedName>
    <definedName name="_____ccr1" localSheetId="3" hidden="1">{#N/A,#N/A,TRUE,"Cover";#N/A,#N/A,TRUE,"Conts";#N/A,#N/A,TRUE,"VOS";#N/A,#N/A,TRUE,"Warrington";#N/A,#N/A,TRUE,"Widnes"}</definedName>
    <definedName name="_____ccr1" hidden="1">{#N/A,#N/A,TRUE,"Cover";#N/A,#N/A,TRUE,"Conts";#N/A,#N/A,TRUE,"VOS";#N/A,#N/A,TRUE,"Warrington";#N/A,#N/A,TRUE,"Widnes"}</definedName>
    <definedName name="_____dec05" localSheetId="9" hidden="1">{"'Sheet1'!$A$4386:$N$4591"}</definedName>
    <definedName name="_____dec05" localSheetId="8" hidden="1">{"'Sheet1'!$A$4386:$N$4591"}</definedName>
    <definedName name="_____dec05" localSheetId="7" hidden="1">{"'Sheet1'!$A$4386:$N$4591"}</definedName>
    <definedName name="_____dec05" localSheetId="3" hidden="1">{"'Sheet1'!$A$4386:$N$4591"}</definedName>
    <definedName name="_____dec05" hidden="1">{"'Sheet1'!$A$4386:$N$4591"}</definedName>
    <definedName name="_____new8" localSheetId="9" hidden="1">[1]GRSummary!#REF!</definedName>
    <definedName name="_____new8" localSheetId="8" hidden="1">[1]GRSummary!#REF!</definedName>
    <definedName name="_____new8" localSheetId="3" hidden="1">[2]GRSummary!#REF!</definedName>
    <definedName name="_____new8" localSheetId="13" hidden="1">[1]GRSummary!#REF!</definedName>
    <definedName name="_____new8" localSheetId="6" hidden="1">[1]GRSummary!#REF!</definedName>
    <definedName name="_____new8" hidden="1">[1]GRSummary!#REF!</definedName>
    <definedName name="_____old3" localSheetId="9" hidden="1">{#N/A,#N/A,FALSE,"Summary";#N/A,#N/A,FALSE,"3TJ";#N/A,#N/A,FALSE,"3TN";#N/A,#N/A,FALSE,"3TP";#N/A,#N/A,FALSE,"3SJ";#N/A,#N/A,FALSE,"3CJ";#N/A,#N/A,FALSE,"3CN";#N/A,#N/A,FALSE,"3CP";#N/A,#N/A,FALSE,"3A"}</definedName>
    <definedName name="_____old3" localSheetId="8" hidden="1">{#N/A,#N/A,FALSE,"Summary";#N/A,#N/A,FALSE,"3TJ";#N/A,#N/A,FALSE,"3TN";#N/A,#N/A,FALSE,"3TP";#N/A,#N/A,FALSE,"3SJ";#N/A,#N/A,FALSE,"3CJ";#N/A,#N/A,FALSE,"3CN";#N/A,#N/A,FALSE,"3CP";#N/A,#N/A,FALSE,"3A"}</definedName>
    <definedName name="_____old3" localSheetId="7" hidden="1">{#N/A,#N/A,FALSE,"Summary";#N/A,#N/A,FALSE,"3TJ";#N/A,#N/A,FALSE,"3TN";#N/A,#N/A,FALSE,"3TP";#N/A,#N/A,FALSE,"3SJ";#N/A,#N/A,FALSE,"3CJ";#N/A,#N/A,FALSE,"3CN";#N/A,#N/A,FALSE,"3CP";#N/A,#N/A,FALSE,"3A"}</definedName>
    <definedName name="_____old3" localSheetId="3" hidden="1">{#N/A,#N/A,FALSE,"Summary";#N/A,#N/A,FALSE,"3TJ";#N/A,#N/A,FALSE,"3TN";#N/A,#N/A,FALSE,"3TP";#N/A,#N/A,FALSE,"3SJ";#N/A,#N/A,FALSE,"3CJ";#N/A,#N/A,FALSE,"3CN";#N/A,#N/A,FALSE,"3CP";#N/A,#N/A,FALSE,"3A"}</definedName>
    <definedName name="_____old3" hidden="1">{#N/A,#N/A,FALSE,"Summary";#N/A,#N/A,FALSE,"3TJ";#N/A,#N/A,FALSE,"3TN";#N/A,#N/A,FALSE,"3TP";#N/A,#N/A,FALSE,"3SJ";#N/A,#N/A,FALSE,"3CJ";#N/A,#N/A,FALSE,"3CN";#N/A,#N/A,FALSE,"3CP";#N/A,#N/A,FALSE,"3A"}</definedName>
    <definedName name="_____old5" localSheetId="9" hidden="1">{#N/A,#N/A,FALSE,"Summary";#N/A,#N/A,FALSE,"3TJ";#N/A,#N/A,FALSE,"3TN";#N/A,#N/A,FALSE,"3TP";#N/A,#N/A,FALSE,"3SJ";#N/A,#N/A,FALSE,"3CJ";#N/A,#N/A,FALSE,"3CN";#N/A,#N/A,FALSE,"3CP";#N/A,#N/A,FALSE,"3A"}</definedName>
    <definedName name="_____old5" localSheetId="8" hidden="1">{#N/A,#N/A,FALSE,"Summary";#N/A,#N/A,FALSE,"3TJ";#N/A,#N/A,FALSE,"3TN";#N/A,#N/A,FALSE,"3TP";#N/A,#N/A,FALSE,"3SJ";#N/A,#N/A,FALSE,"3CJ";#N/A,#N/A,FALSE,"3CN";#N/A,#N/A,FALSE,"3CP";#N/A,#N/A,FALSE,"3A"}</definedName>
    <definedName name="_____old5" localSheetId="7" hidden="1">{#N/A,#N/A,FALSE,"Summary";#N/A,#N/A,FALSE,"3TJ";#N/A,#N/A,FALSE,"3TN";#N/A,#N/A,FALSE,"3TP";#N/A,#N/A,FALSE,"3SJ";#N/A,#N/A,FALSE,"3CJ";#N/A,#N/A,FALSE,"3CN";#N/A,#N/A,FALSE,"3CP";#N/A,#N/A,FALSE,"3A"}</definedName>
    <definedName name="_____old5" localSheetId="3" hidden="1">{#N/A,#N/A,FALSE,"Summary";#N/A,#N/A,FALSE,"3TJ";#N/A,#N/A,FALSE,"3TN";#N/A,#N/A,FALSE,"3TP";#N/A,#N/A,FALSE,"3SJ";#N/A,#N/A,FALSE,"3CJ";#N/A,#N/A,FALSE,"3CN";#N/A,#N/A,FALSE,"3CP";#N/A,#N/A,FALSE,"3A"}</definedName>
    <definedName name="_____old5" hidden="1">{#N/A,#N/A,FALSE,"Summary";#N/A,#N/A,FALSE,"3TJ";#N/A,#N/A,FALSE,"3TN";#N/A,#N/A,FALSE,"3TP";#N/A,#N/A,FALSE,"3SJ";#N/A,#N/A,FALSE,"3CJ";#N/A,#N/A,FALSE,"3CN";#N/A,#N/A,FALSE,"3CP";#N/A,#N/A,FALSE,"3A"}</definedName>
    <definedName name="_____old7" localSheetId="9" hidden="1">{#N/A,#N/A,FALSE,"Summary";#N/A,#N/A,FALSE,"3TJ";#N/A,#N/A,FALSE,"3TN";#N/A,#N/A,FALSE,"3TP";#N/A,#N/A,FALSE,"3SJ";#N/A,#N/A,FALSE,"3CJ";#N/A,#N/A,FALSE,"3CN";#N/A,#N/A,FALSE,"3CP";#N/A,#N/A,FALSE,"3A"}</definedName>
    <definedName name="_____old7" localSheetId="8" hidden="1">{#N/A,#N/A,FALSE,"Summary";#N/A,#N/A,FALSE,"3TJ";#N/A,#N/A,FALSE,"3TN";#N/A,#N/A,FALSE,"3TP";#N/A,#N/A,FALSE,"3SJ";#N/A,#N/A,FALSE,"3CJ";#N/A,#N/A,FALSE,"3CN";#N/A,#N/A,FALSE,"3CP";#N/A,#N/A,FALSE,"3A"}</definedName>
    <definedName name="_____old7" localSheetId="7" hidden="1">{#N/A,#N/A,FALSE,"Summary";#N/A,#N/A,FALSE,"3TJ";#N/A,#N/A,FALSE,"3TN";#N/A,#N/A,FALSE,"3TP";#N/A,#N/A,FALSE,"3SJ";#N/A,#N/A,FALSE,"3CJ";#N/A,#N/A,FALSE,"3CN";#N/A,#N/A,FALSE,"3CP";#N/A,#N/A,FALSE,"3A"}</definedName>
    <definedName name="_____old7" localSheetId="3" hidden="1">{#N/A,#N/A,FALSE,"Summary";#N/A,#N/A,FALSE,"3TJ";#N/A,#N/A,FALSE,"3TN";#N/A,#N/A,FALSE,"3TP";#N/A,#N/A,FALSE,"3SJ";#N/A,#N/A,FALSE,"3CJ";#N/A,#N/A,FALSE,"3CN";#N/A,#N/A,FALSE,"3CP";#N/A,#N/A,FALSE,"3A"}</definedName>
    <definedName name="_____old7" hidden="1">{#N/A,#N/A,FALSE,"Summary";#N/A,#N/A,FALSE,"3TJ";#N/A,#N/A,FALSE,"3TN";#N/A,#N/A,FALSE,"3TP";#N/A,#N/A,FALSE,"3SJ";#N/A,#N/A,FALSE,"3CJ";#N/A,#N/A,FALSE,"3CN";#N/A,#N/A,FALSE,"3CP";#N/A,#N/A,FALSE,"3A"}</definedName>
    <definedName name="_____RAB002" localSheetId="9" hidden="1">{#N/A,#N/A,TRUE,"Front";#N/A,#N/A,TRUE,"Simple Letter";#N/A,#N/A,TRUE,"Inside";#N/A,#N/A,TRUE,"Contents";#N/A,#N/A,TRUE,"Basis";#N/A,#N/A,TRUE,"Inclusions";#N/A,#N/A,TRUE,"Exclusions";#N/A,#N/A,TRUE,"Areas";#N/A,#N/A,TRUE,"Summary";#N/A,#N/A,TRUE,"Detail"}</definedName>
    <definedName name="_____RAB002" localSheetId="8" hidden="1">{#N/A,#N/A,TRUE,"Front";#N/A,#N/A,TRUE,"Simple Letter";#N/A,#N/A,TRUE,"Inside";#N/A,#N/A,TRUE,"Contents";#N/A,#N/A,TRUE,"Basis";#N/A,#N/A,TRUE,"Inclusions";#N/A,#N/A,TRUE,"Exclusions";#N/A,#N/A,TRUE,"Areas";#N/A,#N/A,TRUE,"Summary";#N/A,#N/A,TRUE,"Detail"}</definedName>
    <definedName name="_____RAB002" localSheetId="7" hidden="1">{#N/A,#N/A,TRUE,"Front";#N/A,#N/A,TRUE,"Simple Letter";#N/A,#N/A,TRUE,"Inside";#N/A,#N/A,TRUE,"Contents";#N/A,#N/A,TRUE,"Basis";#N/A,#N/A,TRUE,"Inclusions";#N/A,#N/A,TRUE,"Exclusions";#N/A,#N/A,TRUE,"Areas";#N/A,#N/A,TRUE,"Summary";#N/A,#N/A,TRUE,"Detail"}</definedName>
    <definedName name="_____RAB002" localSheetId="3" hidden="1">{#N/A,#N/A,TRUE,"Front";#N/A,#N/A,TRUE,"Simple Letter";#N/A,#N/A,TRUE,"Inside";#N/A,#N/A,TRUE,"Contents";#N/A,#N/A,TRUE,"Basis";#N/A,#N/A,TRUE,"Inclusions";#N/A,#N/A,TRUE,"Exclusions";#N/A,#N/A,TRUE,"Areas";#N/A,#N/A,TRUE,"Summary";#N/A,#N/A,TRUE,"Detail"}</definedName>
    <definedName name="_____RAB002" hidden="1">{#N/A,#N/A,TRUE,"Front";#N/A,#N/A,TRUE,"Simple Letter";#N/A,#N/A,TRUE,"Inside";#N/A,#N/A,TRUE,"Contents";#N/A,#N/A,TRUE,"Basis";#N/A,#N/A,TRUE,"Inclusions";#N/A,#N/A,TRUE,"Exclusions";#N/A,#N/A,TRUE,"Areas";#N/A,#N/A,TRUE,"Summary";#N/A,#N/A,TRUE,"Detail"}</definedName>
    <definedName name="_____xlfn.BAHTTEXT" hidden="1">#NAME?</definedName>
    <definedName name="_____xlfn.SUMIFS" hidden="1">#NAME?</definedName>
    <definedName name="____a1" localSheetId="9" hidden="1">{#N/A,#N/A,TRUE,"11"", 9-5'8 Csg";#N/A,#N/A,TRUE,"11"", 7"" Csg";#N/A,#N/A,TRUE,"11"", 2-7'8 Tbg";#N/A,#N/A,TRUE,"9"" Twin, 26"" Csg";#N/A,#N/A,TRUE,"9"" Twin, 9-5'8 Csg";#N/A,#N/A,TRUE,"9"" Twin, 7"" Csg";#N/A,#N/A,TRUE,"9"" Twin, 2-7'8 Tbg"}</definedName>
    <definedName name="____a1" localSheetId="8" hidden="1">{#N/A,#N/A,TRUE,"11"", 9-5'8 Csg";#N/A,#N/A,TRUE,"11"", 7"" Csg";#N/A,#N/A,TRUE,"11"", 2-7'8 Tbg";#N/A,#N/A,TRUE,"9"" Twin, 26"" Csg";#N/A,#N/A,TRUE,"9"" Twin, 9-5'8 Csg";#N/A,#N/A,TRUE,"9"" Twin, 7"" Csg";#N/A,#N/A,TRUE,"9"" Twin, 2-7'8 Tbg"}</definedName>
    <definedName name="____a1" localSheetId="7" hidden="1">{#N/A,#N/A,TRUE,"11"", 9-5'8 Csg";#N/A,#N/A,TRUE,"11"", 7"" Csg";#N/A,#N/A,TRUE,"11"", 2-7'8 Tbg";#N/A,#N/A,TRUE,"9"" Twin, 26"" Csg";#N/A,#N/A,TRUE,"9"" Twin, 9-5'8 Csg";#N/A,#N/A,TRUE,"9"" Twin, 7"" Csg";#N/A,#N/A,TRUE,"9"" Twin, 2-7'8 Tbg"}</definedName>
    <definedName name="____a1" localSheetId="3" hidden="1">{#N/A,#N/A,TRUE,"11"", 9-5'8 Csg";#N/A,#N/A,TRUE,"11"", 7"" Csg";#N/A,#N/A,TRUE,"11"", 2-7'8 Tbg";#N/A,#N/A,TRUE,"9"" Twin, 26"" Csg";#N/A,#N/A,TRUE,"9"" Twin, 9-5'8 Csg";#N/A,#N/A,TRUE,"9"" Twin, 7"" Csg";#N/A,#N/A,TRUE,"9"" Twin, 2-7'8 Tbg"}</definedName>
    <definedName name="____a1" hidden="1">{#N/A,#N/A,TRUE,"11"", 9-5'8 Csg";#N/A,#N/A,TRUE,"11"", 7"" Csg";#N/A,#N/A,TRUE,"11"", 2-7'8 Tbg";#N/A,#N/A,TRUE,"9"" Twin, 26"" Csg";#N/A,#N/A,TRUE,"9"" Twin, 9-5'8 Csg";#N/A,#N/A,TRUE,"9"" Twin, 7"" Csg";#N/A,#N/A,TRUE,"9"" Twin, 2-7'8 Tbg"}</definedName>
    <definedName name="____ab1" localSheetId="9" hidden="1">{#N/A,#N/A,FALSE,"SumD";#N/A,#N/A,FALSE,"ElecD";#N/A,#N/A,FALSE,"MechD";#N/A,#N/A,FALSE,"GeotD";#N/A,#N/A,FALSE,"PrcsD";#N/A,#N/A,FALSE,"TunnD";#N/A,#N/A,FALSE,"CivlD";#N/A,#N/A,FALSE,"NtwkD";#N/A,#N/A,FALSE,"EstgD";#N/A,#N/A,FALSE,"PEngD"}</definedName>
    <definedName name="____ab1" localSheetId="8" hidden="1">{#N/A,#N/A,FALSE,"SumD";#N/A,#N/A,FALSE,"ElecD";#N/A,#N/A,FALSE,"MechD";#N/A,#N/A,FALSE,"GeotD";#N/A,#N/A,FALSE,"PrcsD";#N/A,#N/A,FALSE,"TunnD";#N/A,#N/A,FALSE,"CivlD";#N/A,#N/A,FALSE,"NtwkD";#N/A,#N/A,FALSE,"EstgD";#N/A,#N/A,FALSE,"PEngD"}</definedName>
    <definedName name="____ab1" localSheetId="7" hidden="1">{#N/A,#N/A,FALSE,"SumD";#N/A,#N/A,FALSE,"ElecD";#N/A,#N/A,FALSE,"MechD";#N/A,#N/A,FALSE,"GeotD";#N/A,#N/A,FALSE,"PrcsD";#N/A,#N/A,FALSE,"TunnD";#N/A,#N/A,FALSE,"CivlD";#N/A,#N/A,FALSE,"NtwkD";#N/A,#N/A,FALSE,"EstgD";#N/A,#N/A,FALSE,"PEngD"}</definedName>
    <definedName name="____ab1" localSheetId="3" hidden="1">{#N/A,#N/A,FALSE,"SumD";#N/A,#N/A,FALSE,"ElecD";#N/A,#N/A,FALSE,"MechD";#N/A,#N/A,FALSE,"GeotD";#N/A,#N/A,FALSE,"PrcsD";#N/A,#N/A,FALSE,"TunnD";#N/A,#N/A,FALSE,"CivlD";#N/A,#N/A,FALSE,"NtwkD";#N/A,#N/A,FALSE,"EstgD";#N/A,#N/A,FALSE,"PEngD"}</definedName>
    <definedName name="____ab1" hidden="1">{#N/A,#N/A,FALSE,"SumD";#N/A,#N/A,FALSE,"ElecD";#N/A,#N/A,FALSE,"MechD";#N/A,#N/A,FALSE,"GeotD";#N/A,#N/A,FALSE,"PrcsD";#N/A,#N/A,FALSE,"TunnD";#N/A,#N/A,FALSE,"CivlD";#N/A,#N/A,FALSE,"NtwkD";#N/A,#N/A,FALSE,"EstgD";#N/A,#N/A,FALSE,"PEngD"}</definedName>
    <definedName name="____as1" localSheetId="9" hidden="1">{#N/A,#N/A,FALSE,"SumD";#N/A,#N/A,FALSE,"ElecD";#N/A,#N/A,FALSE,"MechD";#N/A,#N/A,FALSE,"GeotD";#N/A,#N/A,FALSE,"PrcsD";#N/A,#N/A,FALSE,"TunnD";#N/A,#N/A,FALSE,"CivlD";#N/A,#N/A,FALSE,"NtwkD";#N/A,#N/A,FALSE,"EstgD";#N/A,#N/A,FALSE,"PEngD"}</definedName>
    <definedName name="____as1" localSheetId="8" hidden="1">{#N/A,#N/A,FALSE,"SumD";#N/A,#N/A,FALSE,"ElecD";#N/A,#N/A,FALSE,"MechD";#N/A,#N/A,FALSE,"GeotD";#N/A,#N/A,FALSE,"PrcsD";#N/A,#N/A,FALSE,"TunnD";#N/A,#N/A,FALSE,"CivlD";#N/A,#N/A,FALSE,"NtwkD";#N/A,#N/A,FALSE,"EstgD";#N/A,#N/A,FALSE,"PEngD"}</definedName>
    <definedName name="____as1" localSheetId="7" hidden="1">{#N/A,#N/A,FALSE,"SumD";#N/A,#N/A,FALSE,"ElecD";#N/A,#N/A,FALSE,"MechD";#N/A,#N/A,FALSE,"GeotD";#N/A,#N/A,FALSE,"PrcsD";#N/A,#N/A,FALSE,"TunnD";#N/A,#N/A,FALSE,"CivlD";#N/A,#N/A,FALSE,"NtwkD";#N/A,#N/A,FALSE,"EstgD";#N/A,#N/A,FALSE,"PEngD"}</definedName>
    <definedName name="____as1" localSheetId="3" hidden="1">{#N/A,#N/A,FALSE,"SumD";#N/A,#N/A,FALSE,"ElecD";#N/A,#N/A,FALSE,"MechD";#N/A,#N/A,FALSE,"GeotD";#N/A,#N/A,FALSE,"PrcsD";#N/A,#N/A,FALSE,"TunnD";#N/A,#N/A,FALSE,"CivlD";#N/A,#N/A,FALSE,"NtwkD";#N/A,#N/A,FALSE,"EstgD";#N/A,#N/A,FALSE,"PEngD"}</definedName>
    <definedName name="____as1" hidden="1">{#N/A,#N/A,FALSE,"SumD";#N/A,#N/A,FALSE,"ElecD";#N/A,#N/A,FALSE,"MechD";#N/A,#N/A,FALSE,"GeotD";#N/A,#N/A,FALSE,"PrcsD";#N/A,#N/A,FALSE,"TunnD";#N/A,#N/A,FALSE,"CivlD";#N/A,#N/A,FALSE,"NtwkD";#N/A,#N/A,FALSE,"EstgD";#N/A,#N/A,FALSE,"PEngD"}</definedName>
    <definedName name="____cat12" localSheetId="9" hidden="1">{#N/A,#N/A,TRUE,"Front";#N/A,#N/A,TRUE,"Simple Letter";#N/A,#N/A,TRUE,"Inside";#N/A,#N/A,TRUE,"Contents";#N/A,#N/A,TRUE,"Basis";#N/A,#N/A,TRUE,"Inclusions";#N/A,#N/A,TRUE,"Exclusions";#N/A,#N/A,TRUE,"Areas";#N/A,#N/A,TRUE,"Summary";#N/A,#N/A,TRUE,"Detail"}</definedName>
    <definedName name="____cat12" localSheetId="8" hidden="1">{#N/A,#N/A,TRUE,"Front";#N/A,#N/A,TRUE,"Simple Letter";#N/A,#N/A,TRUE,"Inside";#N/A,#N/A,TRUE,"Contents";#N/A,#N/A,TRUE,"Basis";#N/A,#N/A,TRUE,"Inclusions";#N/A,#N/A,TRUE,"Exclusions";#N/A,#N/A,TRUE,"Areas";#N/A,#N/A,TRUE,"Summary";#N/A,#N/A,TRUE,"Detail"}</definedName>
    <definedName name="____cat12" localSheetId="7" hidden="1">{#N/A,#N/A,TRUE,"Front";#N/A,#N/A,TRUE,"Simple Letter";#N/A,#N/A,TRUE,"Inside";#N/A,#N/A,TRUE,"Contents";#N/A,#N/A,TRUE,"Basis";#N/A,#N/A,TRUE,"Inclusions";#N/A,#N/A,TRUE,"Exclusions";#N/A,#N/A,TRUE,"Areas";#N/A,#N/A,TRUE,"Summary";#N/A,#N/A,TRUE,"Detail"}</definedName>
    <definedName name="____cat12" localSheetId="3" hidden="1">{#N/A,#N/A,TRUE,"Front";#N/A,#N/A,TRUE,"Simple Letter";#N/A,#N/A,TRUE,"Inside";#N/A,#N/A,TRUE,"Contents";#N/A,#N/A,TRUE,"Basis";#N/A,#N/A,TRUE,"Inclusions";#N/A,#N/A,TRUE,"Exclusions";#N/A,#N/A,TRUE,"Areas";#N/A,#N/A,TRUE,"Summary";#N/A,#N/A,TRUE,"Detail"}</definedName>
    <definedName name="____cat12" hidden="1">{#N/A,#N/A,TRUE,"Front";#N/A,#N/A,TRUE,"Simple Letter";#N/A,#N/A,TRUE,"Inside";#N/A,#N/A,TRUE,"Contents";#N/A,#N/A,TRUE,"Basis";#N/A,#N/A,TRUE,"Inclusions";#N/A,#N/A,TRUE,"Exclusions";#N/A,#N/A,TRUE,"Areas";#N/A,#N/A,TRUE,"Summary";#N/A,#N/A,TRUE,"Detail"}</definedName>
    <definedName name="____ccr1" localSheetId="9" hidden="1">{#N/A,#N/A,TRUE,"Cover";#N/A,#N/A,TRUE,"Conts";#N/A,#N/A,TRUE,"VOS";#N/A,#N/A,TRUE,"Warrington";#N/A,#N/A,TRUE,"Widnes"}</definedName>
    <definedName name="____ccr1" localSheetId="8" hidden="1">{#N/A,#N/A,TRUE,"Cover";#N/A,#N/A,TRUE,"Conts";#N/A,#N/A,TRUE,"VOS";#N/A,#N/A,TRUE,"Warrington";#N/A,#N/A,TRUE,"Widnes"}</definedName>
    <definedName name="____ccr1" localSheetId="7" hidden="1">{#N/A,#N/A,TRUE,"Cover";#N/A,#N/A,TRUE,"Conts";#N/A,#N/A,TRUE,"VOS";#N/A,#N/A,TRUE,"Warrington";#N/A,#N/A,TRUE,"Widnes"}</definedName>
    <definedName name="____ccr1" localSheetId="3" hidden="1">{#N/A,#N/A,TRUE,"Cover";#N/A,#N/A,TRUE,"Conts";#N/A,#N/A,TRUE,"VOS";#N/A,#N/A,TRUE,"Warrington";#N/A,#N/A,TRUE,"Widnes"}</definedName>
    <definedName name="____ccr1" hidden="1">{#N/A,#N/A,TRUE,"Cover";#N/A,#N/A,TRUE,"Conts";#N/A,#N/A,TRUE,"VOS";#N/A,#N/A,TRUE,"Warrington";#N/A,#N/A,TRUE,"Widnes"}</definedName>
    <definedName name="____dec05" localSheetId="9" hidden="1">{"'Sheet1'!$A$4386:$N$4591"}</definedName>
    <definedName name="____dec05" localSheetId="8" hidden="1">{"'Sheet1'!$A$4386:$N$4591"}</definedName>
    <definedName name="____dec05" localSheetId="7" hidden="1">{"'Sheet1'!$A$4386:$N$4591"}</definedName>
    <definedName name="____dec05" localSheetId="3" hidden="1">{"'Sheet1'!$A$4386:$N$4591"}</definedName>
    <definedName name="____dec05" hidden="1">{"'Sheet1'!$A$4386:$N$4591"}</definedName>
    <definedName name="____EE1" localSheetId="9" hidden="1">{#N/A,#N/A,FALSE,"단가표지"}</definedName>
    <definedName name="____EE1" localSheetId="8" hidden="1">{#N/A,#N/A,FALSE,"단가표지"}</definedName>
    <definedName name="____EE1" localSheetId="7" hidden="1">{#N/A,#N/A,FALSE,"단가표지"}</definedName>
    <definedName name="____EE1" localSheetId="3" hidden="1">{#N/A,#N/A,FALSE,"단가표지"}</definedName>
    <definedName name="____EE1" hidden="1">{#N/A,#N/A,FALSE,"단가표지"}</definedName>
    <definedName name="____new8" localSheetId="9" hidden="1">[1]GRSummary!#REF!</definedName>
    <definedName name="____new8" localSheetId="8" hidden="1">[1]GRSummary!#REF!</definedName>
    <definedName name="____new8" localSheetId="3" hidden="1">[2]GRSummary!#REF!</definedName>
    <definedName name="____new8" localSheetId="13" hidden="1">[1]GRSummary!#REF!</definedName>
    <definedName name="____new8" localSheetId="6" hidden="1">[1]GRSummary!#REF!</definedName>
    <definedName name="____new8" hidden="1">[1]GRSummary!#REF!</definedName>
    <definedName name="____PK2" localSheetId="9" hidden="1">{"'장비'!$A$3:$M$12"}</definedName>
    <definedName name="____PK2" localSheetId="8" hidden="1">{"'장비'!$A$3:$M$12"}</definedName>
    <definedName name="____PK2" localSheetId="7" hidden="1">{"'장비'!$A$3:$M$12"}</definedName>
    <definedName name="____PK2" localSheetId="3" hidden="1">{"'장비'!$A$3:$M$12"}</definedName>
    <definedName name="____PK2" hidden="1">{"'장비'!$A$3:$M$12"}</definedName>
    <definedName name="____PKG3" localSheetId="9" hidden="1">{"'장비'!$A$3:$M$12"}</definedName>
    <definedName name="____PKG3" localSheetId="8" hidden="1">{"'장비'!$A$3:$M$12"}</definedName>
    <definedName name="____PKG3" localSheetId="7" hidden="1">{"'장비'!$A$3:$M$12"}</definedName>
    <definedName name="____PKG3" localSheetId="3" hidden="1">{"'장비'!$A$3:$M$12"}</definedName>
    <definedName name="____PKG3" hidden="1">{"'장비'!$A$3:$M$12"}</definedName>
    <definedName name="____qqq222" localSheetId="9" hidden="1">{"'장비'!$A$3:$M$12"}</definedName>
    <definedName name="____qqq222" localSheetId="8" hidden="1">{"'장비'!$A$3:$M$12"}</definedName>
    <definedName name="____qqq222" localSheetId="7" hidden="1">{"'장비'!$A$3:$M$12"}</definedName>
    <definedName name="____qqq222" localSheetId="3" hidden="1">{"'장비'!$A$3:$M$12"}</definedName>
    <definedName name="____qqq222" hidden="1">{"'장비'!$A$3:$M$12"}</definedName>
    <definedName name="____RAB002" localSheetId="9" hidden="1">{#N/A,#N/A,TRUE,"Front";#N/A,#N/A,TRUE,"Simple Letter";#N/A,#N/A,TRUE,"Inside";#N/A,#N/A,TRUE,"Contents";#N/A,#N/A,TRUE,"Basis";#N/A,#N/A,TRUE,"Inclusions";#N/A,#N/A,TRUE,"Exclusions";#N/A,#N/A,TRUE,"Areas";#N/A,#N/A,TRUE,"Summary";#N/A,#N/A,TRUE,"Detail"}</definedName>
    <definedName name="____RAB002" localSheetId="8" hidden="1">{#N/A,#N/A,TRUE,"Front";#N/A,#N/A,TRUE,"Simple Letter";#N/A,#N/A,TRUE,"Inside";#N/A,#N/A,TRUE,"Contents";#N/A,#N/A,TRUE,"Basis";#N/A,#N/A,TRUE,"Inclusions";#N/A,#N/A,TRUE,"Exclusions";#N/A,#N/A,TRUE,"Areas";#N/A,#N/A,TRUE,"Summary";#N/A,#N/A,TRUE,"Detail"}</definedName>
    <definedName name="____RAB002" localSheetId="7" hidden="1">{#N/A,#N/A,TRUE,"Front";#N/A,#N/A,TRUE,"Simple Letter";#N/A,#N/A,TRUE,"Inside";#N/A,#N/A,TRUE,"Contents";#N/A,#N/A,TRUE,"Basis";#N/A,#N/A,TRUE,"Inclusions";#N/A,#N/A,TRUE,"Exclusions";#N/A,#N/A,TRUE,"Areas";#N/A,#N/A,TRUE,"Summary";#N/A,#N/A,TRUE,"Detail"}</definedName>
    <definedName name="____RAB002" localSheetId="3" hidden="1">{#N/A,#N/A,TRUE,"Front";#N/A,#N/A,TRUE,"Simple Letter";#N/A,#N/A,TRUE,"Inside";#N/A,#N/A,TRUE,"Contents";#N/A,#N/A,TRUE,"Basis";#N/A,#N/A,TRUE,"Inclusions";#N/A,#N/A,TRUE,"Exclusions";#N/A,#N/A,TRUE,"Areas";#N/A,#N/A,TRUE,"Summary";#N/A,#N/A,TRUE,"Detail"}</definedName>
    <definedName name="____RAB002" hidden="1">{#N/A,#N/A,TRUE,"Front";#N/A,#N/A,TRUE,"Simple Letter";#N/A,#N/A,TRUE,"Inside";#N/A,#N/A,TRUE,"Contents";#N/A,#N/A,TRUE,"Basis";#N/A,#N/A,TRUE,"Inclusions";#N/A,#N/A,TRUE,"Exclusions";#N/A,#N/A,TRUE,"Areas";#N/A,#N/A,TRUE,"Summary";#N/A,#N/A,TRUE,"Detail"}</definedName>
    <definedName name="____S3" localSheetId="9" hidden="1">{#N/A,#N/A,FALSE,"포장2"}</definedName>
    <definedName name="____S3" localSheetId="8" hidden="1">{#N/A,#N/A,FALSE,"포장2"}</definedName>
    <definedName name="____S3" localSheetId="7" hidden="1">{#N/A,#N/A,FALSE,"포장2"}</definedName>
    <definedName name="____S3" localSheetId="3" hidden="1">{#N/A,#N/A,FALSE,"포장2"}</definedName>
    <definedName name="____S3" hidden="1">{#N/A,#N/A,FALSE,"포장2"}</definedName>
    <definedName name="____wrn9" localSheetId="9" hidden="1">{#N/A,#N/A,TRUE,"9"" Twin, 26"" Csg";#N/A,#N/A,TRUE,"9"" Twin, 9-5'8 Csg";#N/A,#N/A,TRUE,"9"" Twin, 7"" Csg";#N/A,#N/A,TRUE,"9"" Twin, 2-7'8 Tbg"}</definedName>
    <definedName name="____wrn9" localSheetId="8" hidden="1">{#N/A,#N/A,TRUE,"9"" Twin, 26"" Csg";#N/A,#N/A,TRUE,"9"" Twin, 9-5'8 Csg";#N/A,#N/A,TRUE,"9"" Twin, 7"" Csg";#N/A,#N/A,TRUE,"9"" Twin, 2-7'8 Tbg"}</definedName>
    <definedName name="____wrn9" localSheetId="7" hidden="1">{#N/A,#N/A,TRUE,"9"" Twin, 26"" Csg";#N/A,#N/A,TRUE,"9"" Twin, 9-5'8 Csg";#N/A,#N/A,TRUE,"9"" Twin, 7"" Csg";#N/A,#N/A,TRUE,"9"" Twin, 2-7'8 Tbg"}</definedName>
    <definedName name="____wrn9" localSheetId="3" hidden="1">{#N/A,#N/A,TRUE,"9"" Twin, 26"" Csg";#N/A,#N/A,TRUE,"9"" Twin, 9-5'8 Csg";#N/A,#N/A,TRUE,"9"" Twin, 7"" Csg";#N/A,#N/A,TRUE,"9"" Twin, 2-7'8 Tbg"}</definedName>
    <definedName name="____wrn9" hidden="1">{#N/A,#N/A,TRUE,"9"" Twin, 26"" Csg";#N/A,#N/A,TRUE,"9"" Twin, 9-5'8 Csg";#N/A,#N/A,TRUE,"9"" Twin, 7"" Csg";#N/A,#N/A,TRUE,"9"" Twin, 2-7'8 Tbg"}</definedName>
    <definedName name="____xlfn.BAHTTEXT" hidden="1">#NAME?</definedName>
    <definedName name="____xlfn.SUMIFS" hidden="1">#NAME?</definedName>
    <definedName name="___a1" localSheetId="9" hidden="1">{#N/A,#N/A,TRUE,"11"", 9-5'8 Csg";#N/A,#N/A,TRUE,"11"", 7"" Csg";#N/A,#N/A,TRUE,"11"", 2-7'8 Tbg";#N/A,#N/A,TRUE,"9"" Twin, 26"" Csg";#N/A,#N/A,TRUE,"9"" Twin, 9-5'8 Csg";#N/A,#N/A,TRUE,"9"" Twin, 7"" Csg";#N/A,#N/A,TRUE,"9"" Twin, 2-7'8 Tbg"}</definedName>
    <definedName name="___a1" localSheetId="8" hidden="1">{#N/A,#N/A,TRUE,"11"", 9-5'8 Csg";#N/A,#N/A,TRUE,"11"", 7"" Csg";#N/A,#N/A,TRUE,"11"", 2-7'8 Tbg";#N/A,#N/A,TRUE,"9"" Twin, 26"" Csg";#N/A,#N/A,TRUE,"9"" Twin, 9-5'8 Csg";#N/A,#N/A,TRUE,"9"" Twin, 7"" Csg";#N/A,#N/A,TRUE,"9"" Twin, 2-7'8 Tbg"}</definedName>
    <definedName name="___a1" localSheetId="7" hidden="1">{#N/A,#N/A,TRUE,"11"", 9-5'8 Csg";#N/A,#N/A,TRUE,"11"", 7"" Csg";#N/A,#N/A,TRUE,"11"", 2-7'8 Tbg";#N/A,#N/A,TRUE,"9"" Twin, 26"" Csg";#N/A,#N/A,TRUE,"9"" Twin, 9-5'8 Csg";#N/A,#N/A,TRUE,"9"" Twin, 7"" Csg";#N/A,#N/A,TRUE,"9"" Twin, 2-7'8 Tbg"}</definedName>
    <definedName name="___a1" localSheetId="3" hidden="1">{#N/A,#N/A,TRUE,"11"", 9-5'8 Csg";#N/A,#N/A,TRUE,"11"", 7"" Csg";#N/A,#N/A,TRUE,"11"", 2-7'8 Tbg";#N/A,#N/A,TRUE,"9"" Twin, 26"" Csg";#N/A,#N/A,TRUE,"9"" Twin, 9-5'8 Csg";#N/A,#N/A,TRUE,"9"" Twin, 7"" Csg";#N/A,#N/A,TRUE,"9"" Twin, 2-7'8 Tbg"}</definedName>
    <definedName name="___a1" hidden="1">{#N/A,#N/A,TRUE,"11"", 9-5'8 Csg";#N/A,#N/A,TRUE,"11"", 7"" Csg";#N/A,#N/A,TRUE,"11"", 2-7'8 Tbg";#N/A,#N/A,TRUE,"9"" Twin, 26"" Csg";#N/A,#N/A,TRUE,"9"" Twin, 9-5'8 Csg";#N/A,#N/A,TRUE,"9"" Twin, 7"" Csg";#N/A,#N/A,TRUE,"9"" Twin, 2-7'8 Tbg"}</definedName>
    <definedName name="___ab1" localSheetId="9" hidden="1">{#N/A,#N/A,FALSE,"SumD";#N/A,#N/A,FALSE,"ElecD";#N/A,#N/A,FALSE,"MechD";#N/A,#N/A,FALSE,"GeotD";#N/A,#N/A,FALSE,"PrcsD";#N/A,#N/A,FALSE,"TunnD";#N/A,#N/A,FALSE,"CivlD";#N/A,#N/A,FALSE,"NtwkD";#N/A,#N/A,FALSE,"EstgD";#N/A,#N/A,FALSE,"PEngD"}</definedName>
    <definedName name="___ab1" localSheetId="8" hidden="1">{#N/A,#N/A,FALSE,"SumD";#N/A,#N/A,FALSE,"ElecD";#N/A,#N/A,FALSE,"MechD";#N/A,#N/A,FALSE,"GeotD";#N/A,#N/A,FALSE,"PrcsD";#N/A,#N/A,FALSE,"TunnD";#N/A,#N/A,FALSE,"CivlD";#N/A,#N/A,FALSE,"NtwkD";#N/A,#N/A,FALSE,"EstgD";#N/A,#N/A,FALSE,"PEngD"}</definedName>
    <definedName name="___ab1" localSheetId="7" hidden="1">{#N/A,#N/A,FALSE,"SumD";#N/A,#N/A,FALSE,"ElecD";#N/A,#N/A,FALSE,"MechD";#N/A,#N/A,FALSE,"GeotD";#N/A,#N/A,FALSE,"PrcsD";#N/A,#N/A,FALSE,"TunnD";#N/A,#N/A,FALSE,"CivlD";#N/A,#N/A,FALSE,"NtwkD";#N/A,#N/A,FALSE,"EstgD";#N/A,#N/A,FALSE,"PEngD"}</definedName>
    <definedName name="___ab1" localSheetId="3" hidden="1">{#N/A,#N/A,FALSE,"SumD";#N/A,#N/A,FALSE,"ElecD";#N/A,#N/A,FALSE,"MechD";#N/A,#N/A,FALSE,"GeotD";#N/A,#N/A,FALSE,"PrcsD";#N/A,#N/A,FALSE,"TunnD";#N/A,#N/A,FALSE,"CivlD";#N/A,#N/A,FALSE,"NtwkD";#N/A,#N/A,FALSE,"EstgD";#N/A,#N/A,FALSE,"PEngD"}</definedName>
    <definedName name="___ab1" hidden="1">{#N/A,#N/A,FALSE,"SumD";#N/A,#N/A,FALSE,"ElecD";#N/A,#N/A,FALSE,"MechD";#N/A,#N/A,FALSE,"GeotD";#N/A,#N/A,FALSE,"PrcsD";#N/A,#N/A,FALSE,"TunnD";#N/A,#N/A,FALSE,"CivlD";#N/A,#N/A,FALSE,"NtwkD";#N/A,#N/A,FALSE,"EstgD";#N/A,#N/A,FALSE,"PEngD"}</definedName>
    <definedName name="___as1" localSheetId="9" hidden="1">{#N/A,#N/A,FALSE,"SumD";#N/A,#N/A,FALSE,"ElecD";#N/A,#N/A,FALSE,"MechD";#N/A,#N/A,FALSE,"GeotD";#N/A,#N/A,FALSE,"PrcsD";#N/A,#N/A,FALSE,"TunnD";#N/A,#N/A,FALSE,"CivlD";#N/A,#N/A,FALSE,"NtwkD";#N/A,#N/A,FALSE,"EstgD";#N/A,#N/A,FALSE,"PEngD"}</definedName>
    <definedName name="___as1" localSheetId="8" hidden="1">{#N/A,#N/A,FALSE,"SumD";#N/A,#N/A,FALSE,"ElecD";#N/A,#N/A,FALSE,"MechD";#N/A,#N/A,FALSE,"GeotD";#N/A,#N/A,FALSE,"PrcsD";#N/A,#N/A,FALSE,"TunnD";#N/A,#N/A,FALSE,"CivlD";#N/A,#N/A,FALSE,"NtwkD";#N/A,#N/A,FALSE,"EstgD";#N/A,#N/A,FALSE,"PEngD"}</definedName>
    <definedName name="___as1" localSheetId="7" hidden="1">{#N/A,#N/A,FALSE,"SumD";#N/A,#N/A,FALSE,"ElecD";#N/A,#N/A,FALSE,"MechD";#N/A,#N/A,FALSE,"GeotD";#N/A,#N/A,FALSE,"PrcsD";#N/A,#N/A,FALSE,"TunnD";#N/A,#N/A,FALSE,"CivlD";#N/A,#N/A,FALSE,"NtwkD";#N/A,#N/A,FALSE,"EstgD";#N/A,#N/A,FALSE,"PEngD"}</definedName>
    <definedName name="___as1" localSheetId="3" hidden="1">{#N/A,#N/A,FALSE,"SumD";#N/A,#N/A,FALSE,"ElecD";#N/A,#N/A,FALSE,"MechD";#N/A,#N/A,FALSE,"GeotD";#N/A,#N/A,FALSE,"PrcsD";#N/A,#N/A,FALSE,"TunnD";#N/A,#N/A,FALSE,"CivlD";#N/A,#N/A,FALSE,"NtwkD";#N/A,#N/A,FALSE,"EstgD";#N/A,#N/A,FALSE,"PEngD"}</definedName>
    <definedName name="___as1" hidden="1">{#N/A,#N/A,FALSE,"SumD";#N/A,#N/A,FALSE,"ElecD";#N/A,#N/A,FALSE,"MechD";#N/A,#N/A,FALSE,"GeotD";#N/A,#N/A,FALSE,"PrcsD";#N/A,#N/A,FALSE,"TunnD";#N/A,#N/A,FALSE,"CivlD";#N/A,#N/A,FALSE,"NtwkD";#N/A,#N/A,FALSE,"EstgD";#N/A,#N/A,FALSE,"PEngD"}</definedName>
    <definedName name="___cat12" localSheetId="9" hidden="1">{#N/A,#N/A,TRUE,"Front";#N/A,#N/A,TRUE,"Simple Letter";#N/A,#N/A,TRUE,"Inside";#N/A,#N/A,TRUE,"Contents";#N/A,#N/A,TRUE,"Basis";#N/A,#N/A,TRUE,"Inclusions";#N/A,#N/A,TRUE,"Exclusions";#N/A,#N/A,TRUE,"Areas";#N/A,#N/A,TRUE,"Summary";#N/A,#N/A,TRUE,"Detail"}</definedName>
    <definedName name="___cat12" localSheetId="8" hidden="1">{#N/A,#N/A,TRUE,"Front";#N/A,#N/A,TRUE,"Simple Letter";#N/A,#N/A,TRUE,"Inside";#N/A,#N/A,TRUE,"Contents";#N/A,#N/A,TRUE,"Basis";#N/A,#N/A,TRUE,"Inclusions";#N/A,#N/A,TRUE,"Exclusions";#N/A,#N/A,TRUE,"Areas";#N/A,#N/A,TRUE,"Summary";#N/A,#N/A,TRUE,"Detail"}</definedName>
    <definedName name="___cat12" localSheetId="7" hidden="1">{#N/A,#N/A,TRUE,"Front";#N/A,#N/A,TRUE,"Simple Letter";#N/A,#N/A,TRUE,"Inside";#N/A,#N/A,TRUE,"Contents";#N/A,#N/A,TRUE,"Basis";#N/A,#N/A,TRUE,"Inclusions";#N/A,#N/A,TRUE,"Exclusions";#N/A,#N/A,TRUE,"Areas";#N/A,#N/A,TRUE,"Summary";#N/A,#N/A,TRUE,"Detail"}</definedName>
    <definedName name="___cat12" localSheetId="3" hidden="1">{#N/A,#N/A,TRUE,"Front";#N/A,#N/A,TRUE,"Simple Letter";#N/A,#N/A,TRUE,"Inside";#N/A,#N/A,TRUE,"Contents";#N/A,#N/A,TRUE,"Basis";#N/A,#N/A,TRUE,"Inclusions";#N/A,#N/A,TRUE,"Exclusions";#N/A,#N/A,TRUE,"Areas";#N/A,#N/A,TRUE,"Summary";#N/A,#N/A,TRUE,"Detail"}</definedName>
    <definedName name="___cat12" hidden="1">{#N/A,#N/A,TRUE,"Front";#N/A,#N/A,TRUE,"Simple Letter";#N/A,#N/A,TRUE,"Inside";#N/A,#N/A,TRUE,"Contents";#N/A,#N/A,TRUE,"Basis";#N/A,#N/A,TRUE,"Inclusions";#N/A,#N/A,TRUE,"Exclusions";#N/A,#N/A,TRUE,"Areas";#N/A,#N/A,TRUE,"Summary";#N/A,#N/A,TRUE,"Detail"}</definedName>
    <definedName name="___ccr1" localSheetId="9" hidden="1">{#N/A,#N/A,TRUE,"Cover";#N/A,#N/A,TRUE,"Conts";#N/A,#N/A,TRUE,"VOS";#N/A,#N/A,TRUE,"Warrington";#N/A,#N/A,TRUE,"Widnes"}</definedName>
    <definedName name="___ccr1" localSheetId="8" hidden="1">{#N/A,#N/A,TRUE,"Cover";#N/A,#N/A,TRUE,"Conts";#N/A,#N/A,TRUE,"VOS";#N/A,#N/A,TRUE,"Warrington";#N/A,#N/A,TRUE,"Widnes"}</definedName>
    <definedName name="___ccr1" localSheetId="7" hidden="1">{#N/A,#N/A,TRUE,"Cover";#N/A,#N/A,TRUE,"Conts";#N/A,#N/A,TRUE,"VOS";#N/A,#N/A,TRUE,"Warrington";#N/A,#N/A,TRUE,"Widnes"}</definedName>
    <definedName name="___ccr1" localSheetId="3" hidden="1">{#N/A,#N/A,TRUE,"Cover";#N/A,#N/A,TRUE,"Conts";#N/A,#N/A,TRUE,"VOS";#N/A,#N/A,TRUE,"Warrington";#N/A,#N/A,TRUE,"Widnes"}</definedName>
    <definedName name="___ccr1" hidden="1">{#N/A,#N/A,TRUE,"Cover";#N/A,#N/A,TRUE,"Conts";#N/A,#N/A,TRUE,"VOS";#N/A,#N/A,TRUE,"Warrington";#N/A,#N/A,TRUE,"Widnes"}</definedName>
    <definedName name="___dec05" localSheetId="9" hidden="1">{"'Sheet1'!$A$4386:$N$4591"}</definedName>
    <definedName name="___dec05" localSheetId="8" hidden="1">{"'Sheet1'!$A$4386:$N$4591"}</definedName>
    <definedName name="___dec05" localSheetId="7" hidden="1">{"'Sheet1'!$A$4386:$N$4591"}</definedName>
    <definedName name="___dec05" localSheetId="3" hidden="1">{"'Sheet1'!$A$4386:$N$4591"}</definedName>
    <definedName name="___dec05" hidden="1">{"'Sheet1'!$A$4386:$N$4591"}</definedName>
    <definedName name="___EE1" localSheetId="9" hidden="1">{#N/A,#N/A,FALSE,"단가표지"}</definedName>
    <definedName name="___EE1" localSheetId="8" hidden="1">{#N/A,#N/A,FALSE,"단가표지"}</definedName>
    <definedName name="___EE1" localSheetId="7" hidden="1">{#N/A,#N/A,FALSE,"단가표지"}</definedName>
    <definedName name="___EE1" localSheetId="3" hidden="1">{#N/A,#N/A,FALSE,"단가표지"}</definedName>
    <definedName name="___EE1" hidden="1">{#N/A,#N/A,FALSE,"단가표지"}</definedName>
    <definedName name="___hp10" localSheetId="9" hidden="1">{#N/A,#N/A,TRUE,"Front";#N/A,#N/A,TRUE,"Simple Letter";#N/A,#N/A,TRUE,"Inside";#N/A,#N/A,TRUE,"Contents";#N/A,#N/A,TRUE,"Basis";#N/A,#N/A,TRUE,"Inclusions";#N/A,#N/A,TRUE,"Exclusions";#N/A,#N/A,TRUE,"Areas";#N/A,#N/A,TRUE,"Summary";#N/A,#N/A,TRUE,"Detail"}</definedName>
    <definedName name="___hp10" localSheetId="8" hidden="1">{#N/A,#N/A,TRUE,"Front";#N/A,#N/A,TRUE,"Simple Letter";#N/A,#N/A,TRUE,"Inside";#N/A,#N/A,TRUE,"Contents";#N/A,#N/A,TRUE,"Basis";#N/A,#N/A,TRUE,"Inclusions";#N/A,#N/A,TRUE,"Exclusions";#N/A,#N/A,TRUE,"Areas";#N/A,#N/A,TRUE,"Summary";#N/A,#N/A,TRUE,"Detail"}</definedName>
    <definedName name="___hp10" localSheetId="7" hidden="1">{#N/A,#N/A,TRUE,"Front";#N/A,#N/A,TRUE,"Simple Letter";#N/A,#N/A,TRUE,"Inside";#N/A,#N/A,TRUE,"Contents";#N/A,#N/A,TRUE,"Basis";#N/A,#N/A,TRUE,"Inclusions";#N/A,#N/A,TRUE,"Exclusions";#N/A,#N/A,TRUE,"Areas";#N/A,#N/A,TRUE,"Summary";#N/A,#N/A,TRUE,"Detail"}</definedName>
    <definedName name="___hp10" localSheetId="3" hidden="1">{#N/A,#N/A,TRUE,"Front";#N/A,#N/A,TRUE,"Simple Letter";#N/A,#N/A,TRUE,"Inside";#N/A,#N/A,TRUE,"Contents";#N/A,#N/A,TRUE,"Basis";#N/A,#N/A,TRUE,"Inclusions";#N/A,#N/A,TRUE,"Exclusions";#N/A,#N/A,TRUE,"Areas";#N/A,#N/A,TRUE,"Summary";#N/A,#N/A,TRUE,"Detail"}</definedName>
    <definedName name="___hp10" hidden="1">{#N/A,#N/A,TRUE,"Front";#N/A,#N/A,TRUE,"Simple Letter";#N/A,#N/A,TRUE,"Inside";#N/A,#N/A,TRUE,"Contents";#N/A,#N/A,TRUE,"Basis";#N/A,#N/A,TRUE,"Inclusions";#N/A,#N/A,TRUE,"Exclusions";#N/A,#N/A,TRUE,"Areas";#N/A,#N/A,TRUE,"Summary";#N/A,#N/A,TRUE,"Detail"}</definedName>
    <definedName name="___new8" localSheetId="9" hidden="1">[1]GRSummary!#REF!</definedName>
    <definedName name="___new8" localSheetId="8" hidden="1">[1]GRSummary!#REF!</definedName>
    <definedName name="___new8" localSheetId="3" hidden="1">[2]GRSummary!#REF!</definedName>
    <definedName name="___new8" localSheetId="13" hidden="1">[1]GRSummary!#REF!</definedName>
    <definedName name="___new8" localSheetId="6" hidden="1">[1]GRSummary!#REF!</definedName>
    <definedName name="___new8" hidden="1">[1]GRSummary!#REF!</definedName>
    <definedName name="___old3" localSheetId="9" hidden="1">{#N/A,#N/A,FALSE,"Summary";#N/A,#N/A,FALSE,"3TJ";#N/A,#N/A,FALSE,"3TN";#N/A,#N/A,FALSE,"3TP";#N/A,#N/A,FALSE,"3SJ";#N/A,#N/A,FALSE,"3CJ";#N/A,#N/A,FALSE,"3CN";#N/A,#N/A,FALSE,"3CP";#N/A,#N/A,FALSE,"3A"}</definedName>
    <definedName name="___old3" localSheetId="8" hidden="1">{#N/A,#N/A,FALSE,"Summary";#N/A,#N/A,FALSE,"3TJ";#N/A,#N/A,FALSE,"3TN";#N/A,#N/A,FALSE,"3TP";#N/A,#N/A,FALSE,"3SJ";#N/A,#N/A,FALSE,"3CJ";#N/A,#N/A,FALSE,"3CN";#N/A,#N/A,FALSE,"3CP";#N/A,#N/A,FALSE,"3A"}</definedName>
    <definedName name="___old3" localSheetId="7" hidden="1">{#N/A,#N/A,FALSE,"Summary";#N/A,#N/A,FALSE,"3TJ";#N/A,#N/A,FALSE,"3TN";#N/A,#N/A,FALSE,"3TP";#N/A,#N/A,FALSE,"3SJ";#N/A,#N/A,FALSE,"3CJ";#N/A,#N/A,FALSE,"3CN";#N/A,#N/A,FALSE,"3CP";#N/A,#N/A,FALSE,"3A"}</definedName>
    <definedName name="___old3" localSheetId="3" hidden="1">{#N/A,#N/A,FALSE,"Summary";#N/A,#N/A,FALSE,"3TJ";#N/A,#N/A,FALSE,"3TN";#N/A,#N/A,FALSE,"3TP";#N/A,#N/A,FALSE,"3SJ";#N/A,#N/A,FALSE,"3CJ";#N/A,#N/A,FALSE,"3CN";#N/A,#N/A,FALSE,"3CP";#N/A,#N/A,FALSE,"3A"}</definedName>
    <definedName name="___old3" hidden="1">{#N/A,#N/A,FALSE,"Summary";#N/A,#N/A,FALSE,"3TJ";#N/A,#N/A,FALSE,"3TN";#N/A,#N/A,FALSE,"3TP";#N/A,#N/A,FALSE,"3SJ";#N/A,#N/A,FALSE,"3CJ";#N/A,#N/A,FALSE,"3CN";#N/A,#N/A,FALSE,"3CP";#N/A,#N/A,FALSE,"3A"}</definedName>
    <definedName name="___old5" localSheetId="9" hidden="1">{#N/A,#N/A,FALSE,"Summary";#N/A,#N/A,FALSE,"3TJ";#N/A,#N/A,FALSE,"3TN";#N/A,#N/A,FALSE,"3TP";#N/A,#N/A,FALSE,"3SJ";#N/A,#N/A,FALSE,"3CJ";#N/A,#N/A,FALSE,"3CN";#N/A,#N/A,FALSE,"3CP";#N/A,#N/A,FALSE,"3A"}</definedName>
    <definedName name="___old5" localSheetId="8" hidden="1">{#N/A,#N/A,FALSE,"Summary";#N/A,#N/A,FALSE,"3TJ";#N/A,#N/A,FALSE,"3TN";#N/A,#N/A,FALSE,"3TP";#N/A,#N/A,FALSE,"3SJ";#N/A,#N/A,FALSE,"3CJ";#N/A,#N/A,FALSE,"3CN";#N/A,#N/A,FALSE,"3CP";#N/A,#N/A,FALSE,"3A"}</definedName>
    <definedName name="___old5" localSheetId="7" hidden="1">{#N/A,#N/A,FALSE,"Summary";#N/A,#N/A,FALSE,"3TJ";#N/A,#N/A,FALSE,"3TN";#N/A,#N/A,FALSE,"3TP";#N/A,#N/A,FALSE,"3SJ";#N/A,#N/A,FALSE,"3CJ";#N/A,#N/A,FALSE,"3CN";#N/A,#N/A,FALSE,"3CP";#N/A,#N/A,FALSE,"3A"}</definedName>
    <definedName name="___old5" localSheetId="3" hidden="1">{#N/A,#N/A,FALSE,"Summary";#N/A,#N/A,FALSE,"3TJ";#N/A,#N/A,FALSE,"3TN";#N/A,#N/A,FALSE,"3TP";#N/A,#N/A,FALSE,"3SJ";#N/A,#N/A,FALSE,"3CJ";#N/A,#N/A,FALSE,"3CN";#N/A,#N/A,FALSE,"3CP";#N/A,#N/A,FALSE,"3A"}</definedName>
    <definedName name="___old5" hidden="1">{#N/A,#N/A,FALSE,"Summary";#N/A,#N/A,FALSE,"3TJ";#N/A,#N/A,FALSE,"3TN";#N/A,#N/A,FALSE,"3TP";#N/A,#N/A,FALSE,"3SJ";#N/A,#N/A,FALSE,"3CJ";#N/A,#N/A,FALSE,"3CN";#N/A,#N/A,FALSE,"3CP";#N/A,#N/A,FALSE,"3A"}</definedName>
    <definedName name="___old7" localSheetId="9" hidden="1">{#N/A,#N/A,FALSE,"Summary";#N/A,#N/A,FALSE,"3TJ";#N/A,#N/A,FALSE,"3TN";#N/A,#N/A,FALSE,"3TP";#N/A,#N/A,FALSE,"3SJ";#N/A,#N/A,FALSE,"3CJ";#N/A,#N/A,FALSE,"3CN";#N/A,#N/A,FALSE,"3CP";#N/A,#N/A,FALSE,"3A"}</definedName>
    <definedName name="___old7" localSheetId="8" hidden="1">{#N/A,#N/A,FALSE,"Summary";#N/A,#N/A,FALSE,"3TJ";#N/A,#N/A,FALSE,"3TN";#N/A,#N/A,FALSE,"3TP";#N/A,#N/A,FALSE,"3SJ";#N/A,#N/A,FALSE,"3CJ";#N/A,#N/A,FALSE,"3CN";#N/A,#N/A,FALSE,"3CP";#N/A,#N/A,FALSE,"3A"}</definedName>
    <definedName name="___old7" localSheetId="7" hidden="1">{#N/A,#N/A,FALSE,"Summary";#N/A,#N/A,FALSE,"3TJ";#N/A,#N/A,FALSE,"3TN";#N/A,#N/A,FALSE,"3TP";#N/A,#N/A,FALSE,"3SJ";#N/A,#N/A,FALSE,"3CJ";#N/A,#N/A,FALSE,"3CN";#N/A,#N/A,FALSE,"3CP";#N/A,#N/A,FALSE,"3A"}</definedName>
    <definedName name="___old7" localSheetId="3" hidden="1">{#N/A,#N/A,FALSE,"Summary";#N/A,#N/A,FALSE,"3TJ";#N/A,#N/A,FALSE,"3TN";#N/A,#N/A,FALSE,"3TP";#N/A,#N/A,FALSE,"3SJ";#N/A,#N/A,FALSE,"3CJ";#N/A,#N/A,FALSE,"3CN";#N/A,#N/A,FALSE,"3CP";#N/A,#N/A,FALSE,"3A"}</definedName>
    <definedName name="___old7" hidden="1">{#N/A,#N/A,FALSE,"Summary";#N/A,#N/A,FALSE,"3TJ";#N/A,#N/A,FALSE,"3TN";#N/A,#N/A,FALSE,"3TP";#N/A,#N/A,FALSE,"3SJ";#N/A,#N/A,FALSE,"3CJ";#N/A,#N/A,FALSE,"3CN";#N/A,#N/A,FALSE,"3CP";#N/A,#N/A,FALSE,"3A"}</definedName>
    <definedName name="___PK2" localSheetId="9" hidden="1">{"'장비'!$A$3:$M$12"}</definedName>
    <definedName name="___PK2" localSheetId="8" hidden="1">{"'장비'!$A$3:$M$12"}</definedName>
    <definedName name="___PK2" localSheetId="7" hidden="1">{"'장비'!$A$3:$M$12"}</definedName>
    <definedName name="___PK2" localSheetId="3" hidden="1">{"'장비'!$A$3:$M$12"}</definedName>
    <definedName name="___PK2" hidden="1">{"'장비'!$A$3:$M$12"}</definedName>
    <definedName name="___PKG3" localSheetId="9" hidden="1">{"'장비'!$A$3:$M$12"}</definedName>
    <definedName name="___PKG3" localSheetId="8" hidden="1">{"'장비'!$A$3:$M$12"}</definedName>
    <definedName name="___PKG3" localSheetId="7" hidden="1">{"'장비'!$A$3:$M$12"}</definedName>
    <definedName name="___PKG3" localSheetId="3" hidden="1">{"'장비'!$A$3:$M$12"}</definedName>
    <definedName name="___PKG3" hidden="1">{"'장비'!$A$3:$M$12"}</definedName>
    <definedName name="___qqq222" localSheetId="9" hidden="1">{"'장비'!$A$3:$M$12"}</definedName>
    <definedName name="___qqq222" localSheetId="8" hidden="1">{"'장비'!$A$3:$M$12"}</definedName>
    <definedName name="___qqq222" localSheetId="7" hidden="1">{"'장비'!$A$3:$M$12"}</definedName>
    <definedName name="___qqq222" localSheetId="3" hidden="1">{"'장비'!$A$3:$M$12"}</definedName>
    <definedName name="___qqq222" hidden="1">{"'장비'!$A$3:$M$12"}</definedName>
    <definedName name="___RAB002" localSheetId="9" hidden="1">{#N/A,#N/A,TRUE,"Front";#N/A,#N/A,TRUE,"Simple Letter";#N/A,#N/A,TRUE,"Inside";#N/A,#N/A,TRUE,"Contents";#N/A,#N/A,TRUE,"Basis";#N/A,#N/A,TRUE,"Inclusions";#N/A,#N/A,TRUE,"Exclusions";#N/A,#N/A,TRUE,"Areas";#N/A,#N/A,TRUE,"Summary";#N/A,#N/A,TRUE,"Detail"}</definedName>
    <definedName name="___RAB002" localSheetId="8" hidden="1">{#N/A,#N/A,TRUE,"Front";#N/A,#N/A,TRUE,"Simple Letter";#N/A,#N/A,TRUE,"Inside";#N/A,#N/A,TRUE,"Contents";#N/A,#N/A,TRUE,"Basis";#N/A,#N/A,TRUE,"Inclusions";#N/A,#N/A,TRUE,"Exclusions";#N/A,#N/A,TRUE,"Areas";#N/A,#N/A,TRUE,"Summary";#N/A,#N/A,TRUE,"Detail"}</definedName>
    <definedName name="___RAB002" localSheetId="7" hidden="1">{#N/A,#N/A,TRUE,"Front";#N/A,#N/A,TRUE,"Simple Letter";#N/A,#N/A,TRUE,"Inside";#N/A,#N/A,TRUE,"Contents";#N/A,#N/A,TRUE,"Basis";#N/A,#N/A,TRUE,"Inclusions";#N/A,#N/A,TRUE,"Exclusions";#N/A,#N/A,TRUE,"Areas";#N/A,#N/A,TRUE,"Summary";#N/A,#N/A,TRUE,"Detail"}</definedName>
    <definedName name="___RAB002" localSheetId="3" hidden="1">{#N/A,#N/A,TRUE,"Front";#N/A,#N/A,TRUE,"Simple Letter";#N/A,#N/A,TRUE,"Inside";#N/A,#N/A,TRUE,"Contents";#N/A,#N/A,TRUE,"Basis";#N/A,#N/A,TRUE,"Inclusions";#N/A,#N/A,TRUE,"Exclusions";#N/A,#N/A,TRUE,"Areas";#N/A,#N/A,TRUE,"Summary";#N/A,#N/A,TRUE,"Detail"}</definedName>
    <definedName name="___RAB002" hidden="1">{#N/A,#N/A,TRUE,"Front";#N/A,#N/A,TRUE,"Simple Letter";#N/A,#N/A,TRUE,"Inside";#N/A,#N/A,TRUE,"Contents";#N/A,#N/A,TRUE,"Basis";#N/A,#N/A,TRUE,"Inclusions";#N/A,#N/A,TRUE,"Exclusions";#N/A,#N/A,TRUE,"Areas";#N/A,#N/A,TRUE,"Summary";#N/A,#N/A,TRUE,"Detail"}</definedName>
    <definedName name="___S3" localSheetId="9" hidden="1">{#N/A,#N/A,FALSE,"포장2"}</definedName>
    <definedName name="___S3" localSheetId="8" hidden="1">{#N/A,#N/A,FALSE,"포장2"}</definedName>
    <definedName name="___S3" localSheetId="7" hidden="1">{#N/A,#N/A,FALSE,"포장2"}</definedName>
    <definedName name="___S3" localSheetId="3" hidden="1">{#N/A,#N/A,FALSE,"포장2"}</definedName>
    <definedName name="___S3" hidden="1">{#N/A,#N/A,FALSE,"포장2"}</definedName>
    <definedName name="___thinkcell11wvTEL6W0W2zDrq5o.quA" localSheetId="9" hidden="1">#REF!</definedName>
    <definedName name="___thinkcell11wvTEL6W0W2zDrq5o.quA" localSheetId="8" hidden="1">#REF!</definedName>
    <definedName name="___thinkcell11wvTEL6W0W2zDrq5o.quA" localSheetId="3" hidden="1">#REF!</definedName>
    <definedName name="___thinkcell11wvTEL6W0W2zDrq5o.quA" localSheetId="13" hidden="1">#REF!</definedName>
    <definedName name="___thinkcell11wvTEL6W0W2zDrq5o.quA" localSheetId="6" hidden="1">#REF!</definedName>
    <definedName name="___thinkcell11wvTEL6W0W2zDrq5o.quA" hidden="1">#REF!</definedName>
    <definedName name="___wrn9" localSheetId="9" hidden="1">{#N/A,#N/A,TRUE,"9"" Twin, 26"" Csg";#N/A,#N/A,TRUE,"9"" Twin, 9-5'8 Csg";#N/A,#N/A,TRUE,"9"" Twin, 7"" Csg";#N/A,#N/A,TRUE,"9"" Twin, 2-7'8 Tbg"}</definedName>
    <definedName name="___wrn9" localSheetId="8" hidden="1">{#N/A,#N/A,TRUE,"9"" Twin, 26"" Csg";#N/A,#N/A,TRUE,"9"" Twin, 9-5'8 Csg";#N/A,#N/A,TRUE,"9"" Twin, 7"" Csg";#N/A,#N/A,TRUE,"9"" Twin, 2-7'8 Tbg"}</definedName>
    <definedName name="___wrn9" localSheetId="7" hidden="1">{#N/A,#N/A,TRUE,"9"" Twin, 26"" Csg";#N/A,#N/A,TRUE,"9"" Twin, 9-5'8 Csg";#N/A,#N/A,TRUE,"9"" Twin, 7"" Csg";#N/A,#N/A,TRUE,"9"" Twin, 2-7'8 Tbg"}</definedName>
    <definedName name="___wrn9" localSheetId="3" hidden="1">{#N/A,#N/A,TRUE,"9"" Twin, 26"" Csg";#N/A,#N/A,TRUE,"9"" Twin, 9-5'8 Csg";#N/A,#N/A,TRUE,"9"" Twin, 7"" Csg";#N/A,#N/A,TRUE,"9"" Twin, 2-7'8 Tbg"}</definedName>
    <definedName name="___wrn9" hidden="1">{#N/A,#N/A,TRUE,"9"" Twin, 26"" Csg";#N/A,#N/A,TRUE,"9"" Twin, 9-5'8 Csg";#N/A,#N/A,TRUE,"9"" Twin, 7"" Csg";#N/A,#N/A,TRUE,"9"" Twin, 2-7'8 Tbg"}</definedName>
    <definedName name="___xlfn.BAHTTEXT" hidden="1">#NAME?</definedName>
    <definedName name="___xlfn.SUMIFS" hidden="1">#NAME?</definedName>
    <definedName name="__1__123Graph_ACHART_1" hidden="1">[3]Cash2!$G$16:$G$31</definedName>
    <definedName name="__123Graph_A" localSheetId="9" hidden="1">'[4]Rate Analysis'!#REF!</definedName>
    <definedName name="__123Graph_A" localSheetId="8" hidden="1">'[4]Rate Analysis'!#REF!</definedName>
    <definedName name="__123Graph_A" localSheetId="13" hidden="1">'[4]Rate Analysis'!#REF!</definedName>
    <definedName name="__123Graph_A" localSheetId="6" hidden="1">'[4]Rate Analysis'!#REF!</definedName>
    <definedName name="__123Graph_A" hidden="1">'[4]Rate Analysis'!#REF!</definedName>
    <definedName name="__123Graph_ACURRENT" localSheetId="9" hidden="1">[5]FitOutConfCentre!#REF!</definedName>
    <definedName name="__123Graph_ACURRENT" localSheetId="8" hidden="1">[5]FitOutConfCentre!#REF!</definedName>
    <definedName name="__123Graph_ACURRENT" localSheetId="13" hidden="1">[5]FitOutConfCentre!#REF!</definedName>
    <definedName name="__123Graph_ACURRENT" localSheetId="6" hidden="1">[5]FitOutConfCentre!#REF!</definedName>
    <definedName name="__123Graph_ACURRENT" hidden="1">[5]FitOutConfCentre!#REF!</definedName>
    <definedName name="__123Graph_B" localSheetId="9" hidden="1">'[4]Rate Analysis'!#REF!</definedName>
    <definedName name="__123Graph_B" localSheetId="8" hidden="1">'[4]Rate Analysis'!#REF!</definedName>
    <definedName name="__123Graph_B" localSheetId="13" hidden="1">'[4]Rate Analysis'!#REF!</definedName>
    <definedName name="__123Graph_B" localSheetId="6" hidden="1">'[4]Rate Analysis'!#REF!</definedName>
    <definedName name="__123Graph_B" hidden="1">'[4]Rate Analysis'!#REF!</definedName>
    <definedName name="__123Graph_C" localSheetId="9" hidden="1">'[4]Rate Analysis'!#REF!</definedName>
    <definedName name="__123Graph_C" localSheetId="8" hidden="1">'[4]Rate Analysis'!#REF!</definedName>
    <definedName name="__123Graph_C" localSheetId="13" hidden="1">'[4]Rate Analysis'!#REF!</definedName>
    <definedName name="__123Graph_C" localSheetId="6" hidden="1">'[4]Rate Analysis'!#REF!</definedName>
    <definedName name="__123Graph_C" hidden="1">'[4]Rate Analysis'!#REF!</definedName>
    <definedName name="__123Graph_D" localSheetId="9" hidden="1">'[4]Rate Analysis'!#REF!</definedName>
    <definedName name="__123Graph_D" localSheetId="8" hidden="1">'[4]Rate Analysis'!#REF!</definedName>
    <definedName name="__123Graph_D" localSheetId="13" hidden="1">'[4]Rate Analysis'!#REF!</definedName>
    <definedName name="__123Graph_D" localSheetId="6" hidden="1">'[4]Rate Analysis'!#REF!</definedName>
    <definedName name="__123Graph_D" hidden="1">'[4]Rate Analysis'!#REF!</definedName>
    <definedName name="__123Graph_E" localSheetId="9" hidden="1">'[4]Rate Analysis'!#REF!</definedName>
    <definedName name="__123Graph_E" localSheetId="8" hidden="1">'[4]Rate Analysis'!#REF!</definedName>
    <definedName name="__123Graph_E" localSheetId="13" hidden="1">'[4]Rate Analysis'!#REF!</definedName>
    <definedName name="__123Graph_E" localSheetId="6" hidden="1">'[4]Rate Analysis'!#REF!</definedName>
    <definedName name="__123Graph_E" hidden="1">'[4]Rate Analysis'!#REF!</definedName>
    <definedName name="__123Graph_F" localSheetId="9" hidden="1">'[4]Rate Analysis'!#REF!</definedName>
    <definedName name="__123Graph_F" localSheetId="8" hidden="1">'[4]Rate Analysis'!#REF!</definedName>
    <definedName name="__123Graph_F" localSheetId="13" hidden="1">'[4]Rate Analysis'!#REF!</definedName>
    <definedName name="__123Graph_F" localSheetId="6" hidden="1">'[4]Rate Analysis'!#REF!</definedName>
    <definedName name="__123Graph_F" hidden="1">'[4]Rate Analysis'!#REF!</definedName>
    <definedName name="__123Graph_X" localSheetId="9" hidden="1">'[4]Rate Analysis'!#REF!</definedName>
    <definedName name="__123Graph_X" localSheetId="8" hidden="1">'[4]Rate Analysis'!#REF!</definedName>
    <definedName name="__123Graph_X" localSheetId="13" hidden="1">'[4]Rate Analysis'!#REF!</definedName>
    <definedName name="__123Graph_X" localSheetId="6" hidden="1">'[4]Rate Analysis'!#REF!</definedName>
    <definedName name="__123Graph_X" hidden="1">'[4]Rate Analysis'!#REF!</definedName>
    <definedName name="__2__123Graph_ACHART_2" hidden="1">[3]Z!$T$179:$AH$179</definedName>
    <definedName name="__3__123Graph_BCHART_2" hidden="1">[3]Z!$T$180:$AH$180</definedName>
    <definedName name="__4__123Graph_CCHART_1" hidden="1">[3]Cash2!$J$16:$J$36</definedName>
    <definedName name="__5__123Graph_DCHART_1" hidden="1">[3]Cash2!$K$16:$K$36</definedName>
    <definedName name="__a1" localSheetId="9" hidden="1">{#N/A,#N/A,TRUE,"11"", 9-5'8 Csg";#N/A,#N/A,TRUE,"11"", 7"" Csg";#N/A,#N/A,TRUE,"11"", 2-7'8 Tbg";#N/A,#N/A,TRUE,"9"" Twin, 26"" Csg";#N/A,#N/A,TRUE,"9"" Twin, 9-5'8 Csg";#N/A,#N/A,TRUE,"9"" Twin, 7"" Csg";#N/A,#N/A,TRUE,"9"" Twin, 2-7'8 Tbg"}</definedName>
    <definedName name="__a1" localSheetId="8" hidden="1">{#N/A,#N/A,TRUE,"11"", 9-5'8 Csg";#N/A,#N/A,TRUE,"11"", 7"" Csg";#N/A,#N/A,TRUE,"11"", 2-7'8 Tbg";#N/A,#N/A,TRUE,"9"" Twin, 26"" Csg";#N/A,#N/A,TRUE,"9"" Twin, 9-5'8 Csg";#N/A,#N/A,TRUE,"9"" Twin, 7"" Csg";#N/A,#N/A,TRUE,"9"" Twin, 2-7'8 Tbg"}</definedName>
    <definedName name="__a1" localSheetId="7" hidden="1">{#N/A,#N/A,TRUE,"11"", 9-5'8 Csg";#N/A,#N/A,TRUE,"11"", 7"" Csg";#N/A,#N/A,TRUE,"11"", 2-7'8 Tbg";#N/A,#N/A,TRUE,"9"" Twin, 26"" Csg";#N/A,#N/A,TRUE,"9"" Twin, 9-5'8 Csg";#N/A,#N/A,TRUE,"9"" Twin, 7"" Csg";#N/A,#N/A,TRUE,"9"" Twin, 2-7'8 Tbg"}</definedName>
    <definedName name="__a1" localSheetId="3" hidden="1">{#N/A,#N/A,TRUE,"11"", 9-5'8 Csg";#N/A,#N/A,TRUE,"11"", 7"" Csg";#N/A,#N/A,TRUE,"11"", 2-7'8 Tbg";#N/A,#N/A,TRUE,"9"" Twin, 26"" Csg";#N/A,#N/A,TRUE,"9"" Twin, 9-5'8 Csg";#N/A,#N/A,TRUE,"9"" Twin, 7"" Csg";#N/A,#N/A,TRUE,"9"" Twin, 2-7'8 Tbg"}</definedName>
    <definedName name="__a1" hidden="1">{#N/A,#N/A,TRUE,"11"", 9-5'8 Csg";#N/A,#N/A,TRUE,"11"", 7"" Csg";#N/A,#N/A,TRUE,"11"", 2-7'8 Tbg";#N/A,#N/A,TRUE,"9"" Twin, 26"" Csg";#N/A,#N/A,TRUE,"9"" Twin, 9-5'8 Csg";#N/A,#N/A,TRUE,"9"" Twin, 7"" Csg";#N/A,#N/A,TRUE,"9"" Twin, 2-7'8 Tbg"}</definedName>
    <definedName name="__a3" localSheetId="9" hidden="1">{#N/A,#N/A,TRUE,"Financials";#N/A,#N/A,TRUE,"Operating Statistics";#N/A,#N/A,TRUE,"Capex &amp; Depreciation";#N/A,#N/A,TRUE,"Debt"}</definedName>
    <definedName name="__a3" localSheetId="8" hidden="1">{#N/A,#N/A,TRUE,"Financials";#N/A,#N/A,TRUE,"Operating Statistics";#N/A,#N/A,TRUE,"Capex &amp; Depreciation";#N/A,#N/A,TRUE,"Debt"}</definedName>
    <definedName name="__a3" localSheetId="7" hidden="1">{#N/A,#N/A,TRUE,"Financials";#N/A,#N/A,TRUE,"Operating Statistics";#N/A,#N/A,TRUE,"Capex &amp; Depreciation";#N/A,#N/A,TRUE,"Debt"}</definedName>
    <definedName name="__a3" localSheetId="3" hidden="1">{#N/A,#N/A,TRUE,"Financials";#N/A,#N/A,TRUE,"Operating Statistics";#N/A,#N/A,TRUE,"Capex &amp; Depreciation";#N/A,#N/A,TRUE,"Debt"}</definedName>
    <definedName name="__a3" hidden="1">{#N/A,#N/A,TRUE,"Financials";#N/A,#N/A,TRUE,"Operating Statistics";#N/A,#N/A,TRUE,"Capex &amp; Depreciation";#N/A,#N/A,TRUE,"Debt"}</definedName>
    <definedName name="__ab1" localSheetId="9" hidden="1">{#N/A,#N/A,FALSE,"SumD";#N/A,#N/A,FALSE,"ElecD";#N/A,#N/A,FALSE,"MechD";#N/A,#N/A,FALSE,"GeotD";#N/A,#N/A,FALSE,"PrcsD";#N/A,#N/A,FALSE,"TunnD";#N/A,#N/A,FALSE,"CivlD";#N/A,#N/A,FALSE,"NtwkD";#N/A,#N/A,FALSE,"EstgD";#N/A,#N/A,FALSE,"PEngD"}</definedName>
    <definedName name="__ab1" localSheetId="8" hidden="1">{#N/A,#N/A,FALSE,"SumD";#N/A,#N/A,FALSE,"ElecD";#N/A,#N/A,FALSE,"MechD";#N/A,#N/A,FALSE,"GeotD";#N/A,#N/A,FALSE,"PrcsD";#N/A,#N/A,FALSE,"TunnD";#N/A,#N/A,FALSE,"CivlD";#N/A,#N/A,FALSE,"NtwkD";#N/A,#N/A,FALSE,"EstgD";#N/A,#N/A,FALSE,"PEngD"}</definedName>
    <definedName name="__ab1" localSheetId="7" hidden="1">{#N/A,#N/A,FALSE,"SumD";#N/A,#N/A,FALSE,"ElecD";#N/A,#N/A,FALSE,"MechD";#N/A,#N/A,FALSE,"GeotD";#N/A,#N/A,FALSE,"PrcsD";#N/A,#N/A,FALSE,"TunnD";#N/A,#N/A,FALSE,"CivlD";#N/A,#N/A,FALSE,"NtwkD";#N/A,#N/A,FALSE,"EstgD";#N/A,#N/A,FALSE,"PEngD"}</definedName>
    <definedName name="__ab1" localSheetId="3" hidden="1">{#N/A,#N/A,FALSE,"SumD";#N/A,#N/A,FALSE,"ElecD";#N/A,#N/A,FALSE,"MechD";#N/A,#N/A,FALSE,"GeotD";#N/A,#N/A,FALSE,"PrcsD";#N/A,#N/A,FALSE,"TunnD";#N/A,#N/A,FALSE,"CivlD";#N/A,#N/A,FALSE,"NtwkD";#N/A,#N/A,FALSE,"EstgD";#N/A,#N/A,FALSE,"PEngD"}</definedName>
    <definedName name="__ab1" hidden="1">{#N/A,#N/A,FALSE,"SumD";#N/A,#N/A,FALSE,"ElecD";#N/A,#N/A,FALSE,"MechD";#N/A,#N/A,FALSE,"GeotD";#N/A,#N/A,FALSE,"PrcsD";#N/A,#N/A,FALSE,"TunnD";#N/A,#N/A,FALSE,"CivlD";#N/A,#N/A,FALSE,"NtwkD";#N/A,#N/A,FALSE,"EstgD";#N/A,#N/A,FALSE,"PEngD"}</definedName>
    <definedName name="__as1" localSheetId="9" hidden="1">{#N/A,#N/A,FALSE,"SumD";#N/A,#N/A,FALSE,"ElecD";#N/A,#N/A,FALSE,"MechD";#N/A,#N/A,FALSE,"GeotD";#N/A,#N/A,FALSE,"PrcsD";#N/A,#N/A,FALSE,"TunnD";#N/A,#N/A,FALSE,"CivlD";#N/A,#N/A,FALSE,"NtwkD";#N/A,#N/A,FALSE,"EstgD";#N/A,#N/A,FALSE,"PEngD"}</definedName>
    <definedName name="__as1" localSheetId="8" hidden="1">{#N/A,#N/A,FALSE,"SumD";#N/A,#N/A,FALSE,"ElecD";#N/A,#N/A,FALSE,"MechD";#N/A,#N/A,FALSE,"GeotD";#N/A,#N/A,FALSE,"PrcsD";#N/A,#N/A,FALSE,"TunnD";#N/A,#N/A,FALSE,"CivlD";#N/A,#N/A,FALSE,"NtwkD";#N/A,#N/A,FALSE,"EstgD";#N/A,#N/A,FALSE,"PEngD"}</definedName>
    <definedName name="__as1" localSheetId="7" hidden="1">{#N/A,#N/A,FALSE,"SumD";#N/A,#N/A,FALSE,"ElecD";#N/A,#N/A,FALSE,"MechD";#N/A,#N/A,FALSE,"GeotD";#N/A,#N/A,FALSE,"PrcsD";#N/A,#N/A,FALSE,"TunnD";#N/A,#N/A,FALSE,"CivlD";#N/A,#N/A,FALSE,"NtwkD";#N/A,#N/A,FALSE,"EstgD";#N/A,#N/A,FALSE,"PEngD"}</definedName>
    <definedName name="__as1" localSheetId="3" hidden="1">{#N/A,#N/A,FALSE,"SumD";#N/A,#N/A,FALSE,"ElecD";#N/A,#N/A,FALSE,"MechD";#N/A,#N/A,FALSE,"GeotD";#N/A,#N/A,FALSE,"PrcsD";#N/A,#N/A,FALSE,"TunnD";#N/A,#N/A,FALSE,"CivlD";#N/A,#N/A,FALSE,"NtwkD";#N/A,#N/A,FALSE,"EstgD";#N/A,#N/A,FALSE,"PEngD"}</definedName>
    <definedName name="__as1" hidden="1">{#N/A,#N/A,FALSE,"SumD";#N/A,#N/A,FALSE,"ElecD";#N/A,#N/A,FALSE,"MechD";#N/A,#N/A,FALSE,"GeotD";#N/A,#N/A,FALSE,"PrcsD";#N/A,#N/A,FALSE,"TunnD";#N/A,#N/A,FALSE,"CivlD";#N/A,#N/A,FALSE,"NtwkD";#N/A,#N/A,FALSE,"EstgD";#N/A,#N/A,FALSE,"PEngD"}</definedName>
    <definedName name="__cat12" localSheetId="9" hidden="1">{#N/A,#N/A,TRUE,"Front";#N/A,#N/A,TRUE,"Simple Letter";#N/A,#N/A,TRUE,"Inside";#N/A,#N/A,TRUE,"Contents";#N/A,#N/A,TRUE,"Basis";#N/A,#N/A,TRUE,"Inclusions";#N/A,#N/A,TRUE,"Exclusions";#N/A,#N/A,TRUE,"Areas";#N/A,#N/A,TRUE,"Summary";#N/A,#N/A,TRUE,"Detail"}</definedName>
    <definedName name="__cat12" localSheetId="8" hidden="1">{#N/A,#N/A,TRUE,"Front";#N/A,#N/A,TRUE,"Simple Letter";#N/A,#N/A,TRUE,"Inside";#N/A,#N/A,TRUE,"Contents";#N/A,#N/A,TRUE,"Basis";#N/A,#N/A,TRUE,"Inclusions";#N/A,#N/A,TRUE,"Exclusions";#N/A,#N/A,TRUE,"Areas";#N/A,#N/A,TRUE,"Summary";#N/A,#N/A,TRUE,"Detail"}</definedName>
    <definedName name="__cat12" localSheetId="7" hidden="1">{#N/A,#N/A,TRUE,"Front";#N/A,#N/A,TRUE,"Simple Letter";#N/A,#N/A,TRUE,"Inside";#N/A,#N/A,TRUE,"Contents";#N/A,#N/A,TRUE,"Basis";#N/A,#N/A,TRUE,"Inclusions";#N/A,#N/A,TRUE,"Exclusions";#N/A,#N/A,TRUE,"Areas";#N/A,#N/A,TRUE,"Summary";#N/A,#N/A,TRUE,"Detail"}</definedName>
    <definedName name="__cat12" localSheetId="3" hidden="1">{#N/A,#N/A,TRUE,"Front";#N/A,#N/A,TRUE,"Simple Letter";#N/A,#N/A,TRUE,"Inside";#N/A,#N/A,TRUE,"Contents";#N/A,#N/A,TRUE,"Basis";#N/A,#N/A,TRUE,"Inclusions";#N/A,#N/A,TRUE,"Exclusions";#N/A,#N/A,TRUE,"Areas";#N/A,#N/A,TRUE,"Summary";#N/A,#N/A,TRUE,"Detail"}</definedName>
    <definedName name="__cat12" hidden="1">{#N/A,#N/A,TRUE,"Front";#N/A,#N/A,TRUE,"Simple Letter";#N/A,#N/A,TRUE,"Inside";#N/A,#N/A,TRUE,"Contents";#N/A,#N/A,TRUE,"Basis";#N/A,#N/A,TRUE,"Inclusions";#N/A,#N/A,TRUE,"Exclusions";#N/A,#N/A,TRUE,"Areas";#N/A,#N/A,TRUE,"Summary";#N/A,#N/A,TRUE,"Detail"}</definedName>
    <definedName name="__ccr1" localSheetId="9" hidden="1">{#N/A,#N/A,TRUE,"Cover";#N/A,#N/A,TRUE,"Conts";#N/A,#N/A,TRUE,"VOS";#N/A,#N/A,TRUE,"Warrington";#N/A,#N/A,TRUE,"Widnes"}</definedName>
    <definedName name="__ccr1" localSheetId="8" hidden="1">{#N/A,#N/A,TRUE,"Cover";#N/A,#N/A,TRUE,"Conts";#N/A,#N/A,TRUE,"VOS";#N/A,#N/A,TRUE,"Warrington";#N/A,#N/A,TRUE,"Widnes"}</definedName>
    <definedName name="__ccr1" localSheetId="7" hidden="1">{#N/A,#N/A,TRUE,"Cover";#N/A,#N/A,TRUE,"Conts";#N/A,#N/A,TRUE,"VOS";#N/A,#N/A,TRUE,"Warrington";#N/A,#N/A,TRUE,"Widnes"}</definedName>
    <definedName name="__ccr1" localSheetId="3" hidden="1">{#N/A,#N/A,TRUE,"Cover";#N/A,#N/A,TRUE,"Conts";#N/A,#N/A,TRUE,"VOS";#N/A,#N/A,TRUE,"Warrington";#N/A,#N/A,TRUE,"Widnes"}</definedName>
    <definedName name="__ccr1" hidden="1">{#N/A,#N/A,TRUE,"Cover";#N/A,#N/A,TRUE,"Conts";#N/A,#N/A,TRUE,"VOS";#N/A,#N/A,TRUE,"Warrington";#N/A,#N/A,TRUE,"Widnes"}</definedName>
    <definedName name="__com2" localSheetId="9" hidden="1">{"'Break down'!$A$4"}</definedName>
    <definedName name="__com2" localSheetId="8" hidden="1">{"'Break down'!$A$4"}</definedName>
    <definedName name="__com2" localSheetId="7" hidden="1">{"'Break down'!$A$4"}</definedName>
    <definedName name="__com2" localSheetId="3" hidden="1">{"'Break down'!$A$4"}</definedName>
    <definedName name="__com2" hidden="1">{"'Break down'!$A$4"}</definedName>
    <definedName name="__dec05" localSheetId="9" hidden="1">{"'Sheet1'!$A$4386:$N$4591"}</definedName>
    <definedName name="__dec05" localSheetId="8" hidden="1">{"'Sheet1'!$A$4386:$N$4591"}</definedName>
    <definedName name="__dec05" localSheetId="7" hidden="1">{"'Sheet1'!$A$4386:$N$4591"}</definedName>
    <definedName name="__dec05" localSheetId="3" hidden="1">{"'Sheet1'!$A$4386:$N$4591"}</definedName>
    <definedName name="__dec05" hidden="1">{"'Sheet1'!$A$4386:$N$4591"}</definedName>
    <definedName name="__EE1" localSheetId="9" hidden="1">{#N/A,#N/A,FALSE,"단가표지"}</definedName>
    <definedName name="__EE1" localSheetId="8" hidden="1">{#N/A,#N/A,FALSE,"단가표지"}</definedName>
    <definedName name="__EE1" localSheetId="7" hidden="1">{#N/A,#N/A,FALSE,"단가표지"}</definedName>
    <definedName name="__EE1" localSheetId="3" hidden="1">{#N/A,#N/A,FALSE,"단가표지"}</definedName>
    <definedName name="__EE1" hidden="1">{#N/A,#N/A,FALSE,"단가표지"}</definedName>
    <definedName name="__FDS_HYPERLINK_TOGGLE_STATE__" hidden="1">"ON"</definedName>
    <definedName name="__hp10" localSheetId="9" hidden="1">{#N/A,#N/A,TRUE,"Front";#N/A,#N/A,TRUE,"Simple Letter";#N/A,#N/A,TRUE,"Inside";#N/A,#N/A,TRUE,"Contents";#N/A,#N/A,TRUE,"Basis";#N/A,#N/A,TRUE,"Inclusions";#N/A,#N/A,TRUE,"Exclusions";#N/A,#N/A,TRUE,"Areas";#N/A,#N/A,TRUE,"Summary";#N/A,#N/A,TRUE,"Detail"}</definedName>
    <definedName name="__hp10" localSheetId="8" hidden="1">{#N/A,#N/A,TRUE,"Front";#N/A,#N/A,TRUE,"Simple Letter";#N/A,#N/A,TRUE,"Inside";#N/A,#N/A,TRUE,"Contents";#N/A,#N/A,TRUE,"Basis";#N/A,#N/A,TRUE,"Inclusions";#N/A,#N/A,TRUE,"Exclusions";#N/A,#N/A,TRUE,"Areas";#N/A,#N/A,TRUE,"Summary";#N/A,#N/A,TRUE,"Detail"}</definedName>
    <definedName name="__hp10" localSheetId="7" hidden="1">{#N/A,#N/A,TRUE,"Front";#N/A,#N/A,TRUE,"Simple Letter";#N/A,#N/A,TRUE,"Inside";#N/A,#N/A,TRUE,"Contents";#N/A,#N/A,TRUE,"Basis";#N/A,#N/A,TRUE,"Inclusions";#N/A,#N/A,TRUE,"Exclusions";#N/A,#N/A,TRUE,"Areas";#N/A,#N/A,TRUE,"Summary";#N/A,#N/A,TRUE,"Detail"}</definedName>
    <definedName name="__hp10" localSheetId="3" hidden="1">{#N/A,#N/A,TRUE,"Front";#N/A,#N/A,TRUE,"Simple Letter";#N/A,#N/A,TRUE,"Inside";#N/A,#N/A,TRUE,"Contents";#N/A,#N/A,TRUE,"Basis";#N/A,#N/A,TRUE,"Inclusions";#N/A,#N/A,TRUE,"Exclusions";#N/A,#N/A,TRUE,"Areas";#N/A,#N/A,TRUE,"Summary";#N/A,#N/A,TRUE,"Detail"}</definedName>
    <definedName name="__hp10" hidden="1">{#N/A,#N/A,TRUE,"Front";#N/A,#N/A,TRUE,"Simple Letter";#N/A,#N/A,TRUE,"Inside";#N/A,#N/A,TRUE,"Contents";#N/A,#N/A,TRUE,"Basis";#N/A,#N/A,TRUE,"Inclusions";#N/A,#N/A,TRUE,"Exclusions";#N/A,#N/A,TRUE,"Areas";#N/A,#N/A,TRUE,"Summary";#N/A,#N/A,TRUE,"Detail"}</definedName>
    <definedName name="__IntlFixup" hidden="1">TRUE</definedName>
    <definedName name="__new8" localSheetId="9" hidden="1">[1]GRSummary!#REF!</definedName>
    <definedName name="__new8" localSheetId="8" hidden="1">[1]GRSummary!#REF!</definedName>
    <definedName name="__new8" localSheetId="3" hidden="1">[2]GRSummary!#REF!</definedName>
    <definedName name="__new8" localSheetId="13" hidden="1">[1]GRSummary!#REF!</definedName>
    <definedName name="__new8" localSheetId="6" hidden="1">[1]GRSummary!#REF!</definedName>
    <definedName name="__new8" hidden="1">[1]GRSummary!#REF!</definedName>
    <definedName name="__old3" localSheetId="9" hidden="1">{#N/A,#N/A,FALSE,"Summary";#N/A,#N/A,FALSE,"3TJ";#N/A,#N/A,FALSE,"3TN";#N/A,#N/A,FALSE,"3TP";#N/A,#N/A,FALSE,"3SJ";#N/A,#N/A,FALSE,"3CJ";#N/A,#N/A,FALSE,"3CN";#N/A,#N/A,FALSE,"3CP";#N/A,#N/A,FALSE,"3A"}</definedName>
    <definedName name="__old3" localSheetId="8" hidden="1">{#N/A,#N/A,FALSE,"Summary";#N/A,#N/A,FALSE,"3TJ";#N/A,#N/A,FALSE,"3TN";#N/A,#N/A,FALSE,"3TP";#N/A,#N/A,FALSE,"3SJ";#N/A,#N/A,FALSE,"3CJ";#N/A,#N/A,FALSE,"3CN";#N/A,#N/A,FALSE,"3CP";#N/A,#N/A,FALSE,"3A"}</definedName>
    <definedName name="__old3" localSheetId="7" hidden="1">{#N/A,#N/A,FALSE,"Summary";#N/A,#N/A,FALSE,"3TJ";#N/A,#N/A,FALSE,"3TN";#N/A,#N/A,FALSE,"3TP";#N/A,#N/A,FALSE,"3SJ";#N/A,#N/A,FALSE,"3CJ";#N/A,#N/A,FALSE,"3CN";#N/A,#N/A,FALSE,"3CP";#N/A,#N/A,FALSE,"3A"}</definedName>
    <definedName name="__old3" localSheetId="3" hidden="1">{#N/A,#N/A,FALSE,"Summary";#N/A,#N/A,FALSE,"3TJ";#N/A,#N/A,FALSE,"3TN";#N/A,#N/A,FALSE,"3TP";#N/A,#N/A,FALSE,"3SJ";#N/A,#N/A,FALSE,"3CJ";#N/A,#N/A,FALSE,"3CN";#N/A,#N/A,FALSE,"3CP";#N/A,#N/A,FALSE,"3A"}</definedName>
    <definedName name="__old3" hidden="1">{#N/A,#N/A,FALSE,"Summary";#N/A,#N/A,FALSE,"3TJ";#N/A,#N/A,FALSE,"3TN";#N/A,#N/A,FALSE,"3TP";#N/A,#N/A,FALSE,"3SJ";#N/A,#N/A,FALSE,"3CJ";#N/A,#N/A,FALSE,"3CN";#N/A,#N/A,FALSE,"3CP";#N/A,#N/A,FALSE,"3A"}</definedName>
    <definedName name="__old5" localSheetId="9" hidden="1">{#N/A,#N/A,FALSE,"Summary";#N/A,#N/A,FALSE,"3TJ";#N/A,#N/A,FALSE,"3TN";#N/A,#N/A,FALSE,"3TP";#N/A,#N/A,FALSE,"3SJ";#N/A,#N/A,FALSE,"3CJ";#N/A,#N/A,FALSE,"3CN";#N/A,#N/A,FALSE,"3CP";#N/A,#N/A,FALSE,"3A"}</definedName>
    <definedName name="__old5" localSheetId="8" hidden="1">{#N/A,#N/A,FALSE,"Summary";#N/A,#N/A,FALSE,"3TJ";#N/A,#N/A,FALSE,"3TN";#N/A,#N/A,FALSE,"3TP";#N/A,#N/A,FALSE,"3SJ";#N/A,#N/A,FALSE,"3CJ";#N/A,#N/A,FALSE,"3CN";#N/A,#N/A,FALSE,"3CP";#N/A,#N/A,FALSE,"3A"}</definedName>
    <definedName name="__old5" localSheetId="7" hidden="1">{#N/A,#N/A,FALSE,"Summary";#N/A,#N/A,FALSE,"3TJ";#N/A,#N/A,FALSE,"3TN";#N/A,#N/A,FALSE,"3TP";#N/A,#N/A,FALSE,"3SJ";#N/A,#N/A,FALSE,"3CJ";#N/A,#N/A,FALSE,"3CN";#N/A,#N/A,FALSE,"3CP";#N/A,#N/A,FALSE,"3A"}</definedName>
    <definedName name="__old5" localSheetId="3" hidden="1">{#N/A,#N/A,FALSE,"Summary";#N/A,#N/A,FALSE,"3TJ";#N/A,#N/A,FALSE,"3TN";#N/A,#N/A,FALSE,"3TP";#N/A,#N/A,FALSE,"3SJ";#N/A,#N/A,FALSE,"3CJ";#N/A,#N/A,FALSE,"3CN";#N/A,#N/A,FALSE,"3CP";#N/A,#N/A,FALSE,"3A"}</definedName>
    <definedName name="__old5" hidden="1">{#N/A,#N/A,FALSE,"Summary";#N/A,#N/A,FALSE,"3TJ";#N/A,#N/A,FALSE,"3TN";#N/A,#N/A,FALSE,"3TP";#N/A,#N/A,FALSE,"3SJ";#N/A,#N/A,FALSE,"3CJ";#N/A,#N/A,FALSE,"3CN";#N/A,#N/A,FALSE,"3CP";#N/A,#N/A,FALSE,"3A"}</definedName>
    <definedName name="__old7" localSheetId="9" hidden="1">{#N/A,#N/A,FALSE,"Summary";#N/A,#N/A,FALSE,"3TJ";#N/A,#N/A,FALSE,"3TN";#N/A,#N/A,FALSE,"3TP";#N/A,#N/A,FALSE,"3SJ";#N/A,#N/A,FALSE,"3CJ";#N/A,#N/A,FALSE,"3CN";#N/A,#N/A,FALSE,"3CP";#N/A,#N/A,FALSE,"3A"}</definedName>
    <definedName name="__old7" localSheetId="8" hidden="1">{#N/A,#N/A,FALSE,"Summary";#N/A,#N/A,FALSE,"3TJ";#N/A,#N/A,FALSE,"3TN";#N/A,#N/A,FALSE,"3TP";#N/A,#N/A,FALSE,"3SJ";#N/A,#N/A,FALSE,"3CJ";#N/A,#N/A,FALSE,"3CN";#N/A,#N/A,FALSE,"3CP";#N/A,#N/A,FALSE,"3A"}</definedName>
    <definedName name="__old7" localSheetId="7" hidden="1">{#N/A,#N/A,FALSE,"Summary";#N/A,#N/A,FALSE,"3TJ";#N/A,#N/A,FALSE,"3TN";#N/A,#N/A,FALSE,"3TP";#N/A,#N/A,FALSE,"3SJ";#N/A,#N/A,FALSE,"3CJ";#N/A,#N/A,FALSE,"3CN";#N/A,#N/A,FALSE,"3CP";#N/A,#N/A,FALSE,"3A"}</definedName>
    <definedName name="__old7" localSheetId="3" hidden="1">{#N/A,#N/A,FALSE,"Summary";#N/A,#N/A,FALSE,"3TJ";#N/A,#N/A,FALSE,"3TN";#N/A,#N/A,FALSE,"3TP";#N/A,#N/A,FALSE,"3SJ";#N/A,#N/A,FALSE,"3CJ";#N/A,#N/A,FALSE,"3CN";#N/A,#N/A,FALSE,"3CP";#N/A,#N/A,FALSE,"3A"}</definedName>
    <definedName name="__old7" hidden="1">{#N/A,#N/A,FALSE,"Summary";#N/A,#N/A,FALSE,"3TJ";#N/A,#N/A,FALSE,"3TN";#N/A,#N/A,FALSE,"3TP";#N/A,#N/A,FALSE,"3SJ";#N/A,#N/A,FALSE,"3CJ";#N/A,#N/A,FALSE,"3CN";#N/A,#N/A,FALSE,"3CP";#N/A,#N/A,FALSE,"3A"}</definedName>
    <definedName name="__PK2" localSheetId="9" hidden="1">{"'장비'!$A$3:$M$12"}</definedName>
    <definedName name="__PK2" localSheetId="8" hidden="1">{"'장비'!$A$3:$M$12"}</definedName>
    <definedName name="__PK2" localSheetId="7" hidden="1">{"'장비'!$A$3:$M$12"}</definedName>
    <definedName name="__PK2" localSheetId="3" hidden="1">{"'장비'!$A$3:$M$12"}</definedName>
    <definedName name="__PK2" hidden="1">{"'장비'!$A$3:$M$12"}</definedName>
    <definedName name="__PKG3" localSheetId="9" hidden="1">{"'장비'!$A$3:$M$12"}</definedName>
    <definedName name="__PKG3" localSheetId="8" hidden="1">{"'장비'!$A$3:$M$12"}</definedName>
    <definedName name="__PKG3" localSheetId="7" hidden="1">{"'장비'!$A$3:$M$12"}</definedName>
    <definedName name="__PKG3" localSheetId="3" hidden="1">{"'장비'!$A$3:$M$12"}</definedName>
    <definedName name="__PKG3" hidden="1">{"'장비'!$A$3:$M$12"}</definedName>
    <definedName name="__qqq222" localSheetId="9" hidden="1">{"'장비'!$A$3:$M$12"}</definedName>
    <definedName name="__qqq222" localSheetId="8" hidden="1">{"'장비'!$A$3:$M$12"}</definedName>
    <definedName name="__qqq222" localSheetId="7" hidden="1">{"'장비'!$A$3:$M$12"}</definedName>
    <definedName name="__qqq222" localSheetId="3" hidden="1">{"'장비'!$A$3:$M$12"}</definedName>
    <definedName name="__qqq222" hidden="1">{"'장비'!$A$3:$M$12"}</definedName>
    <definedName name="__RAB002" localSheetId="9" hidden="1">{#N/A,#N/A,TRUE,"Front";#N/A,#N/A,TRUE,"Simple Letter";#N/A,#N/A,TRUE,"Inside";#N/A,#N/A,TRUE,"Contents";#N/A,#N/A,TRUE,"Basis";#N/A,#N/A,TRUE,"Inclusions";#N/A,#N/A,TRUE,"Exclusions";#N/A,#N/A,TRUE,"Areas";#N/A,#N/A,TRUE,"Summary";#N/A,#N/A,TRUE,"Detail"}</definedName>
    <definedName name="__RAB002" localSheetId="8" hidden="1">{#N/A,#N/A,TRUE,"Front";#N/A,#N/A,TRUE,"Simple Letter";#N/A,#N/A,TRUE,"Inside";#N/A,#N/A,TRUE,"Contents";#N/A,#N/A,TRUE,"Basis";#N/A,#N/A,TRUE,"Inclusions";#N/A,#N/A,TRUE,"Exclusions";#N/A,#N/A,TRUE,"Areas";#N/A,#N/A,TRUE,"Summary";#N/A,#N/A,TRUE,"Detail"}</definedName>
    <definedName name="__RAB002" localSheetId="7" hidden="1">{#N/A,#N/A,TRUE,"Front";#N/A,#N/A,TRUE,"Simple Letter";#N/A,#N/A,TRUE,"Inside";#N/A,#N/A,TRUE,"Contents";#N/A,#N/A,TRUE,"Basis";#N/A,#N/A,TRUE,"Inclusions";#N/A,#N/A,TRUE,"Exclusions";#N/A,#N/A,TRUE,"Areas";#N/A,#N/A,TRUE,"Summary";#N/A,#N/A,TRUE,"Detail"}</definedName>
    <definedName name="__RAB002" localSheetId="3" hidden="1">{#N/A,#N/A,TRUE,"Front";#N/A,#N/A,TRUE,"Simple Letter";#N/A,#N/A,TRUE,"Inside";#N/A,#N/A,TRUE,"Contents";#N/A,#N/A,TRUE,"Basis";#N/A,#N/A,TRUE,"Inclusions";#N/A,#N/A,TRUE,"Exclusions";#N/A,#N/A,TRUE,"Areas";#N/A,#N/A,TRUE,"Summary";#N/A,#N/A,TRUE,"Detail"}</definedName>
    <definedName name="__RAB002" hidden="1">{#N/A,#N/A,TRUE,"Front";#N/A,#N/A,TRUE,"Simple Letter";#N/A,#N/A,TRUE,"Inside";#N/A,#N/A,TRUE,"Contents";#N/A,#N/A,TRUE,"Basis";#N/A,#N/A,TRUE,"Inclusions";#N/A,#N/A,TRUE,"Exclusions";#N/A,#N/A,TRUE,"Areas";#N/A,#N/A,TRUE,"Summary";#N/A,#N/A,TRUE,"Detail"}</definedName>
    <definedName name="__S3" localSheetId="9" hidden="1">{#N/A,#N/A,FALSE,"포장2"}</definedName>
    <definedName name="__S3" localSheetId="8" hidden="1">{#N/A,#N/A,FALSE,"포장2"}</definedName>
    <definedName name="__S3" localSheetId="7" hidden="1">{#N/A,#N/A,FALSE,"포장2"}</definedName>
    <definedName name="__S3" localSheetId="3" hidden="1">{#N/A,#N/A,FALSE,"포장2"}</definedName>
    <definedName name="__S3" hidden="1">{#N/A,#N/A,FALSE,"포장2"}</definedName>
    <definedName name="__wrn9" localSheetId="9" hidden="1">{#N/A,#N/A,TRUE,"9"" Twin, 26"" Csg";#N/A,#N/A,TRUE,"9"" Twin, 9-5'8 Csg";#N/A,#N/A,TRUE,"9"" Twin, 7"" Csg";#N/A,#N/A,TRUE,"9"" Twin, 2-7'8 Tbg"}</definedName>
    <definedName name="__wrn9" localSheetId="8" hidden="1">{#N/A,#N/A,TRUE,"9"" Twin, 26"" Csg";#N/A,#N/A,TRUE,"9"" Twin, 9-5'8 Csg";#N/A,#N/A,TRUE,"9"" Twin, 7"" Csg";#N/A,#N/A,TRUE,"9"" Twin, 2-7'8 Tbg"}</definedName>
    <definedName name="__wrn9" localSheetId="7" hidden="1">{#N/A,#N/A,TRUE,"9"" Twin, 26"" Csg";#N/A,#N/A,TRUE,"9"" Twin, 9-5'8 Csg";#N/A,#N/A,TRUE,"9"" Twin, 7"" Csg";#N/A,#N/A,TRUE,"9"" Twin, 2-7'8 Tbg"}</definedName>
    <definedName name="__wrn9" localSheetId="3" hidden="1">{#N/A,#N/A,TRUE,"9"" Twin, 26"" Csg";#N/A,#N/A,TRUE,"9"" Twin, 9-5'8 Csg";#N/A,#N/A,TRUE,"9"" Twin, 7"" Csg";#N/A,#N/A,TRUE,"9"" Twin, 2-7'8 Tbg"}</definedName>
    <definedName name="__wrn9" hidden="1">{#N/A,#N/A,TRUE,"9"" Twin, 26"" Csg";#N/A,#N/A,TRUE,"9"" Twin, 9-5'8 Csg";#N/A,#N/A,TRUE,"9"" Twin, 7"" Csg";#N/A,#N/A,TRUE,"9"" Twin, 2-7'8 Tbg"}</definedName>
    <definedName name="__xlfn.BAHTTEXT" hidden="1">#NAME?</definedName>
    <definedName name="__xlfn.COUNTIFS" hidden="1">#NAME?</definedName>
    <definedName name="__xlfn.SUMIFS" hidden="1">#NAME?</definedName>
    <definedName name="_1__123Graph_ACHART_1" hidden="1">[6]Cash2!$G$16:$G$31</definedName>
    <definedName name="_123Graph_x" localSheetId="9" hidden="1">'[4]Rate Analysis'!#REF!</definedName>
    <definedName name="_123Graph_x" localSheetId="8" hidden="1">'[4]Rate Analysis'!#REF!</definedName>
    <definedName name="_123Graph_x" localSheetId="13" hidden="1">'[4]Rate Analysis'!#REF!</definedName>
    <definedName name="_123Graph_x" localSheetId="6" hidden="1">'[4]Rate Analysis'!#REF!</definedName>
    <definedName name="_123Graph_x" hidden="1">'[4]Rate Analysis'!#REF!</definedName>
    <definedName name="_124GRA" localSheetId="9" hidden="1">[5]FitOutConfCentre!#REF!</definedName>
    <definedName name="_124GRA" localSheetId="8" hidden="1">[5]FitOutConfCentre!#REF!</definedName>
    <definedName name="_124GRA" localSheetId="13" hidden="1">[5]FitOutConfCentre!#REF!</definedName>
    <definedName name="_124GRA" localSheetId="6" hidden="1">[5]FitOutConfCentre!#REF!</definedName>
    <definedName name="_124GRA" hidden="1">[5]FitOutConfCentre!#REF!</definedName>
    <definedName name="_2__123Graph_ACHART_2" hidden="1">[6]Z!$T$179:$AH$179</definedName>
    <definedName name="_3__123Graph_BCHART_2" hidden="1">[6]Z!$T$180:$AH$180</definedName>
    <definedName name="_321" localSheetId="9" hidden="1">[5]FitOutConfCentre!#REF!</definedName>
    <definedName name="_321" localSheetId="8" hidden="1">[5]FitOutConfCentre!#REF!</definedName>
    <definedName name="_321" localSheetId="13" hidden="1">[5]FitOutConfCentre!#REF!</definedName>
    <definedName name="_321" localSheetId="6" hidden="1">[5]FitOutConfCentre!#REF!</definedName>
    <definedName name="_321" hidden="1">[5]FitOutConfCentre!#REF!</definedName>
    <definedName name="_4__123Graph_CCHART_1" hidden="1">[6]Cash2!$J$16:$J$36</definedName>
    <definedName name="_5__123Graph_DCHART_1" hidden="1">[6]Cash2!$K$16:$K$36</definedName>
    <definedName name="_a1" localSheetId="9" hidden="1">{#N/A,#N/A,TRUE,"11"", 9-5'8 Csg";#N/A,#N/A,TRUE,"11"", 7"" Csg";#N/A,#N/A,TRUE,"11"", 2-7'8 Tbg";#N/A,#N/A,TRUE,"9"" Twin, 26"" Csg";#N/A,#N/A,TRUE,"9"" Twin, 9-5'8 Csg";#N/A,#N/A,TRUE,"9"" Twin, 7"" Csg";#N/A,#N/A,TRUE,"9"" Twin, 2-7'8 Tbg"}</definedName>
    <definedName name="_a1" localSheetId="8" hidden="1">{#N/A,#N/A,TRUE,"11"", 9-5'8 Csg";#N/A,#N/A,TRUE,"11"", 7"" Csg";#N/A,#N/A,TRUE,"11"", 2-7'8 Tbg";#N/A,#N/A,TRUE,"9"" Twin, 26"" Csg";#N/A,#N/A,TRUE,"9"" Twin, 9-5'8 Csg";#N/A,#N/A,TRUE,"9"" Twin, 7"" Csg";#N/A,#N/A,TRUE,"9"" Twin, 2-7'8 Tbg"}</definedName>
    <definedName name="_a1" localSheetId="7" hidden="1">{#N/A,#N/A,TRUE,"11"", 9-5'8 Csg";#N/A,#N/A,TRUE,"11"", 7"" Csg";#N/A,#N/A,TRUE,"11"", 2-7'8 Tbg";#N/A,#N/A,TRUE,"9"" Twin, 26"" Csg";#N/A,#N/A,TRUE,"9"" Twin, 9-5'8 Csg";#N/A,#N/A,TRUE,"9"" Twin, 7"" Csg";#N/A,#N/A,TRUE,"9"" Twin, 2-7'8 Tbg"}</definedName>
    <definedName name="_a1" localSheetId="3" hidden="1">{#N/A,#N/A,TRUE,"11"", 9-5'8 Csg";#N/A,#N/A,TRUE,"11"", 7"" Csg";#N/A,#N/A,TRUE,"11"", 2-7'8 Tbg";#N/A,#N/A,TRUE,"9"" Twin, 26"" Csg";#N/A,#N/A,TRUE,"9"" Twin, 9-5'8 Csg";#N/A,#N/A,TRUE,"9"" Twin, 7"" Csg";#N/A,#N/A,TRUE,"9"" Twin, 2-7'8 Tbg"}</definedName>
    <definedName name="_a1" hidden="1">{#N/A,#N/A,TRUE,"11"", 9-5'8 Csg";#N/A,#N/A,TRUE,"11"", 7"" Csg";#N/A,#N/A,TRUE,"11"", 2-7'8 Tbg";#N/A,#N/A,TRUE,"9"" Twin, 26"" Csg";#N/A,#N/A,TRUE,"9"" Twin, 9-5'8 Csg";#N/A,#N/A,TRUE,"9"" Twin, 7"" Csg";#N/A,#N/A,TRUE,"9"" Twin, 2-7'8 Tbg"}</definedName>
    <definedName name="_a3" localSheetId="9" hidden="1">{#N/A,#N/A,TRUE,"Financials";#N/A,#N/A,TRUE,"Operating Statistics";#N/A,#N/A,TRUE,"Capex &amp; Depreciation";#N/A,#N/A,TRUE,"Debt"}</definedName>
    <definedName name="_a3" localSheetId="8" hidden="1">{#N/A,#N/A,TRUE,"Financials";#N/A,#N/A,TRUE,"Operating Statistics";#N/A,#N/A,TRUE,"Capex &amp; Depreciation";#N/A,#N/A,TRUE,"Debt"}</definedName>
    <definedName name="_a3" localSheetId="7" hidden="1">{#N/A,#N/A,TRUE,"Financials";#N/A,#N/A,TRUE,"Operating Statistics";#N/A,#N/A,TRUE,"Capex &amp; Depreciation";#N/A,#N/A,TRUE,"Debt"}</definedName>
    <definedName name="_a3" localSheetId="3" hidden="1">{#N/A,#N/A,TRUE,"Financials";#N/A,#N/A,TRUE,"Operating Statistics";#N/A,#N/A,TRUE,"Capex &amp; Depreciation";#N/A,#N/A,TRUE,"Debt"}</definedName>
    <definedName name="_a3" hidden="1">{#N/A,#N/A,TRUE,"Financials";#N/A,#N/A,TRUE,"Operating Statistics";#N/A,#N/A,TRUE,"Capex &amp; Depreciation";#N/A,#N/A,TRUE,"Debt"}</definedName>
    <definedName name="_ab1" localSheetId="9" hidden="1">{#N/A,#N/A,FALSE,"SumD";#N/A,#N/A,FALSE,"ElecD";#N/A,#N/A,FALSE,"MechD";#N/A,#N/A,FALSE,"GeotD";#N/A,#N/A,FALSE,"PrcsD";#N/A,#N/A,FALSE,"TunnD";#N/A,#N/A,FALSE,"CivlD";#N/A,#N/A,FALSE,"NtwkD";#N/A,#N/A,FALSE,"EstgD";#N/A,#N/A,FALSE,"PEngD"}</definedName>
    <definedName name="_ab1" localSheetId="8" hidden="1">{#N/A,#N/A,FALSE,"SumD";#N/A,#N/A,FALSE,"ElecD";#N/A,#N/A,FALSE,"MechD";#N/A,#N/A,FALSE,"GeotD";#N/A,#N/A,FALSE,"PrcsD";#N/A,#N/A,FALSE,"TunnD";#N/A,#N/A,FALSE,"CivlD";#N/A,#N/A,FALSE,"NtwkD";#N/A,#N/A,FALSE,"EstgD";#N/A,#N/A,FALSE,"PEngD"}</definedName>
    <definedName name="_ab1" localSheetId="7" hidden="1">{#N/A,#N/A,FALSE,"SumD";#N/A,#N/A,FALSE,"ElecD";#N/A,#N/A,FALSE,"MechD";#N/A,#N/A,FALSE,"GeotD";#N/A,#N/A,FALSE,"PrcsD";#N/A,#N/A,FALSE,"TunnD";#N/A,#N/A,FALSE,"CivlD";#N/A,#N/A,FALSE,"NtwkD";#N/A,#N/A,FALSE,"EstgD";#N/A,#N/A,FALSE,"PEngD"}</definedName>
    <definedName name="_ab1" localSheetId="3" hidden="1">{#N/A,#N/A,FALSE,"SumD";#N/A,#N/A,FALSE,"ElecD";#N/A,#N/A,FALSE,"MechD";#N/A,#N/A,FALSE,"GeotD";#N/A,#N/A,FALSE,"PrcsD";#N/A,#N/A,FALSE,"TunnD";#N/A,#N/A,FALSE,"CivlD";#N/A,#N/A,FALSE,"NtwkD";#N/A,#N/A,FALSE,"EstgD";#N/A,#N/A,FALSE,"PEngD"}</definedName>
    <definedName name="_ab1" hidden="1">{#N/A,#N/A,FALSE,"SumD";#N/A,#N/A,FALSE,"ElecD";#N/A,#N/A,FALSE,"MechD";#N/A,#N/A,FALSE,"GeotD";#N/A,#N/A,FALSE,"PrcsD";#N/A,#N/A,FALSE,"TunnD";#N/A,#N/A,FALSE,"CivlD";#N/A,#N/A,FALSE,"NtwkD";#N/A,#N/A,FALSE,"EstgD";#N/A,#N/A,FALSE,"PEngD"}</definedName>
    <definedName name="_ABC" hidden="1">[3]Cash2!$G$16:$G$31</definedName>
    <definedName name="_as1" localSheetId="9" hidden="1">{#N/A,#N/A,FALSE,"SumD";#N/A,#N/A,FALSE,"ElecD";#N/A,#N/A,FALSE,"MechD";#N/A,#N/A,FALSE,"GeotD";#N/A,#N/A,FALSE,"PrcsD";#N/A,#N/A,FALSE,"TunnD";#N/A,#N/A,FALSE,"CivlD";#N/A,#N/A,FALSE,"NtwkD";#N/A,#N/A,FALSE,"EstgD";#N/A,#N/A,FALSE,"PEngD"}</definedName>
    <definedName name="_as1" localSheetId="8" hidden="1">{#N/A,#N/A,FALSE,"SumD";#N/A,#N/A,FALSE,"ElecD";#N/A,#N/A,FALSE,"MechD";#N/A,#N/A,FALSE,"GeotD";#N/A,#N/A,FALSE,"PrcsD";#N/A,#N/A,FALSE,"TunnD";#N/A,#N/A,FALSE,"CivlD";#N/A,#N/A,FALSE,"NtwkD";#N/A,#N/A,FALSE,"EstgD";#N/A,#N/A,FALSE,"PEngD"}</definedName>
    <definedName name="_as1" localSheetId="7" hidden="1">{#N/A,#N/A,FALSE,"SumD";#N/A,#N/A,FALSE,"ElecD";#N/A,#N/A,FALSE,"MechD";#N/A,#N/A,FALSE,"GeotD";#N/A,#N/A,FALSE,"PrcsD";#N/A,#N/A,FALSE,"TunnD";#N/A,#N/A,FALSE,"CivlD";#N/A,#N/A,FALSE,"NtwkD";#N/A,#N/A,FALSE,"EstgD";#N/A,#N/A,FALSE,"PEngD"}</definedName>
    <definedName name="_as1" localSheetId="3" hidden="1">{#N/A,#N/A,FALSE,"SumD";#N/A,#N/A,FALSE,"ElecD";#N/A,#N/A,FALSE,"MechD";#N/A,#N/A,FALSE,"GeotD";#N/A,#N/A,FALSE,"PrcsD";#N/A,#N/A,FALSE,"TunnD";#N/A,#N/A,FALSE,"CivlD";#N/A,#N/A,FALSE,"NtwkD";#N/A,#N/A,FALSE,"EstgD";#N/A,#N/A,FALSE,"PEngD"}</definedName>
    <definedName name="_as1" hidden="1">{#N/A,#N/A,FALSE,"SumD";#N/A,#N/A,FALSE,"ElecD";#N/A,#N/A,FALSE,"MechD";#N/A,#N/A,FALSE,"GeotD";#N/A,#N/A,FALSE,"PrcsD";#N/A,#N/A,FALSE,"TunnD";#N/A,#N/A,FALSE,"CivlD";#N/A,#N/A,FALSE,"NtwkD";#N/A,#N/A,FALSE,"EstgD";#N/A,#N/A,FALSE,"PEngD"}</definedName>
    <definedName name="_AtRisk_SimSetting_AutomaticallyGenerateReports" hidden="1">TRUE</definedName>
    <definedName name="_AtRisk_SimSetting_AutomaticResultsDisplayMode" hidden="1">1</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5</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1</definedName>
    <definedName name="_AtRisk_SimSetting_StdRecalcWithoutRiskStatic" hidden="1">0</definedName>
    <definedName name="_AtRisk_SimSetting_StdRecalcWithoutRiskStaticPercentile" hidden="1">0.5</definedName>
    <definedName name="_cat12" localSheetId="9" hidden="1">{#N/A,#N/A,TRUE,"Front";#N/A,#N/A,TRUE,"Simple Letter";#N/A,#N/A,TRUE,"Inside";#N/A,#N/A,TRUE,"Contents";#N/A,#N/A,TRUE,"Basis";#N/A,#N/A,TRUE,"Inclusions";#N/A,#N/A,TRUE,"Exclusions";#N/A,#N/A,TRUE,"Areas";#N/A,#N/A,TRUE,"Summary";#N/A,#N/A,TRUE,"Detail"}</definedName>
    <definedName name="_cat12" localSheetId="8" hidden="1">{#N/A,#N/A,TRUE,"Front";#N/A,#N/A,TRUE,"Simple Letter";#N/A,#N/A,TRUE,"Inside";#N/A,#N/A,TRUE,"Contents";#N/A,#N/A,TRUE,"Basis";#N/A,#N/A,TRUE,"Inclusions";#N/A,#N/A,TRUE,"Exclusions";#N/A,#N/A,TRUE,"Areas";#N/A,#N/A,TRUE,"Summary";#N/A,#N/A,TRUE,"Detail"}</definedName>
    <definedName name="_cat12" localSheetId="7" hidden="1">{#N/A,#N/A,TRUE,"Front";#N/A,#N/A,TRUE,"Simple Letter";#N/A,#N/A,TRUE,"Inside";#N/A,#N/A,TRUE,"Contents";#N/A,#N/A,TRUE,"Basis";#N/A,#N/A,TRUE,"Inclusions";#N/A,#N/A,TRUE,"Exclusions";#N/A,#N/A,TRUE,"Areas";#N/A,#N/A,TRUE,"Summary";#N/A,#N/A,TRUE,"Detail"}</definedName>
    <definedName name="_cat12" localSheetId="3" hidden="1">{#N/A,#N/A,TRUE,"Front";#N/A,#N/A,TRUE,"Simple Letter";#N/A,#N/A,TRUE,"Inside";#N/A,#N/A,TRUE,"Contents";#N/A,#N/A,TRUE,"Basis";#N/A,#N/A,TRUE,"Inclusions";#N/A,#N/A,TRUE,"Exclusions";#N/A,#N/A,TRUE,"Areas";#N/A,#N/A,TRUE,"Summary";#N/A,#N/A,TRUE,"Detail"}</definedName>
    <definedName name="_cat12" hidden="1">{#N/A,#N/A,TRUE,"Front";#N/A,#N/A,TRUE,"Simple Letter";#N/A,#N/A,TRUE,"Inside";#N/A,#N/A,TRUE,"Contents";#N/A,#N/A,TRUE,"Basis";#N/A,#N/A,TRUE,"Inclusions";#N/A,#N/A,TRUE,"Exclusions";#N/A,#N/A,TRUE,"Areas";#N/A,#N/A,TRUE,"Summary";#N/A,#N/A,TRUE,"Detail"}</definedName>
    <definedName name="_ccr1" localSheetId="9" hidden="1">{#N/A,#N/A,TRUE,"Cover";#N/A,#N/A,TRUE,"Conts";#N/A,#N/A,TRUE,"VOS";#N/A,#N/A,TRUE,"Warrington";#N/A,#N/A,TRUE,"Widnes"}</definedName>
    <definedName name="_ccr1" localSheetId="8" hidden="1">{#N/A,#N/A,TRUE,"Cover";#N/A,#N/A,TRUE,"Conts";#N/A,#N/A,TRUE,"VOS";#N/A,#N/A,TRUE,"Warrington";#N/A,#N/A,TRUE,"Widnes"}</definedName>
    <definedName name="_ccr1" localSheetId="7" hidden="1">{#N/A,#N/A,TRUE,"Cover";#N/A,#N/A,TRUE,"Conts";#N/A,#N/A,TRUE,"VOS";#N/A,#N/A,TRUE,"Warrington";#N/A,#N/A,TRUE,"Widnes"}</definedName>
    <definedName name="_ccr1" localSheetId="3" hidden="1">{#N/A,#N/A,TRUE,"Cover";#N/A,#N/A,TRUE,"Conts";#N/A,#N/A,TRUE,"VOS";#N/A,#N/A,TRUE,"Warrington";#N/A,#N/A,TRUE,"Widnes"}</definedName>
    <definedName name="_ccr1" hidden="1">{#N/A,#N/A,TRUE,"Cover";#N/A,#N/A,TRUE,"Conts";#N/A,#N/A,TRUE,"VOS";#N/A,#N/A,TRUE,"Warrington";#N/A,#N/A,TRUE,"Widnes"}</definedName>
    <definedName name="_ccr2" localSheetId="9" hidden="1">{#N/A,#N/A,TRUE,"Cover";#N/A,#N/A,TRUE,"Conts";#N/A,#N/A,TRUE,"VOS";#N/A,#N/A,TRUE,"Warrington";#N/A,#N/A,TRUE,"Widnes"}</definedName>
    <definedName name="_ccr2" localSheetId="8" hidden="1">{#N/A,#N/A,TRUE,"Cover";#N/A,#N/A,TRUE,"Conts";#N/A,#N/A,TRUE,"VOS";#N/A,#N/A,TRUE,"Warrington";#N/A,#N/A,TRUE,"Widnes"}</definedName>
    <definedName name="_ccr2" localSheetId="7" hidden="1">{#N/A,#N/A,TRUE,"Cover";#N/A,#N/A,TRUE,"Conts";#N/A,#N/A,TRUE,"VOS";#N/A,#N/A,TRUE,"Warrington";#N/A,#N/A,TRUE,"Widnes"}</definedName>
    <definedName name="_ccr2" localSheetId="3" hidden="1">{#N/A,#N/A,TRUE,"Cover";#N/A,#N/A,TRUE,"Conts";#N/A,#N/A,TRUE,"VOS";#N/A,#N/A,TRUE,"Warrington";#N/A,#N/A,TRUE,"Widnes"}</definedName>
    <definedName name="_ccr2" hidden="1">{#N/A,#N/A,TRUE,"Cover";#N/A,#N/A,TRUE,"Conts";#N/A,#N/A,TRUE,"VOS";#N/A,#N/A,TRUE,"Warrington";#N/A,#N/A,TRUE,"Widnes"}</definedName>
    <definedName name="_com2" localSheetId="9" hidden="1">{"'Break down'!$A$4"}</definedName>
    <definedName name="_com2" localSheetId="8" hidden="1">{"'Break down'!$A$4"}</definedName>
    <definedName name="_com2" localSheetId="7" hidden="1">{"'Break down'!$A$4"}</definedName>
    <definedName name="_com2" localSheetId="3" hidden="1">{"'Break down'!$A$4"}</definedName>
    <definedName name="_com2" hidden="1">{"'Break down'!$A$4"}</definedName>
    <definedName name="_dec05" localSheetId="9" hidden="1">{"'Sheet1'!$A$4386:$N$4591"}</definedName>
    <definedName name="_dec05" localSheetId="8" hidden="1">{"'Sheet1'!$A$4386:$N$4591"}</definedName>
    <definedName name="_dec05" localSheetId="7" hidden="1">{"'Sheet1'!$A$4386:$N$4591"}</definedName>
    <definedName name="_dec05" localSheetId="3" hidden="1">{"'Sheet1'!$A$4386:$N$4591"}</definedName>
    <definedName name="_dec05" hidden="1">{"'Sheet1'!$A$4386:$N$4591"}</definedName>
    <definedName name="_EE1" localSheetId="9" hidden="1">{#N/A,#N/A,FALSE,"단가표지"}</definedName>
    <definedName name="_EE1" localSheetId="8" hidden="1">{#N/A,#N/A,FALSE,"단가표지"}</definedName>
    <definedName name="_EE1" localSheetId="7" hidden="1">{#N/A,#N/A,FALSE,"단가표지"}</definedName>
    <definedName name="_EE1" localSheetId="3" hidden="1">{#N/A,#N/A,FALSE,"단가표지"}</definedName>
    <definedName name="_EE1" hidden="1">{#N/A,#N/A,FALSE,"단가표지"}</definedName>
    <definedName name="_Feb06" localSheetId="9" hidden="1">{#N/A,#N/A,TRUE,"Front";#N/A,#N/A,TRUE,"Simple Letter";#N/A,#N/A,TRUE,"Inside";#N/A,#N/A,TRUE,"Contents";#N/A,#N/A,TRUE,"Basis";#N/A,#N/A,TRUE,"Inclusions";#N/A,#N/A,TRUE,"Exclusions";#N/A,#N/A,TRUE,"Areas";#N/A,#N/A,TRUE,"Summary";#N/A,#N/A,TRUE,"Detail"}</definedName>
    <definedName name="_Feb06" localSheetId="8" hidden="1">{#N/A,#N/A,TRUE,"Front";#N/A,#N/A,TRUE,"Simple Letter";#N/A,#N/A,TRUE,"Inside";#N/A,#N/A,TRUE,"Contents";#N/A,#N/A,TRUE,"Basis";#N/A,#N/A,TRUE,"Inclusions";#N/A,#N/A,TRUE,"Exclusions";#N/A,#N/A,TRUE,"Areas";#N/A,#N/A,TRUE,"Summary";#N/A,#N/A,TRUE,"Detail"}</definedName>
    <definedName name="_Feb06" localSheetId="7" hidden="1">{#N/A,#N/A,TRUE,"Front";#N/A,#N/A,TRUE,"Simple Letter";#N/A,#N/A,TRUE,"Inside";#N/A,#N/A,TRUE,"Contents";#N/A,#N/A,TRUE,"Basis";#N/A,#N/A,TRUE,"Inclusions";#N/A,#N/A,TRUE,"Exclusions";#N/A,#N/A,TRUE,"Areas";#N/A,#N/A,TRUE,"Summary";#N/A,#N/A,TRUE,"Detail"}</definedName>
    <definedName name="_Feb06" localSheetId="3" hidden="1">{#N/A,#N/A,TRUE,"Front";#N/A,#N/A,TRUE,"Simple Letter";#N/A,#N/A,TRUE,"Inside";#N/A,#N/A,TRUE,"Contents";#N/A,#N/A,TRUE,"Basis";#N/A,#N/A,TRUE,"Inclusions";#N/A,#N/A,TRUE,"Exclusions";#N/A,#N/A,TRUE,"Areas";#N/A,#N/A,TRUE,"Summary";#N/A,#N/A,TRUE,"Detail"}</definedName>
    <definedName name="_Feb06" hidden="1">{#N/A,#N/A,TRUE,"Front";#N/A,#N/A,TRUE,"Simple Letter";#N/A,#N/A,TRUE,"Inside";#N/A,#N/A,TRUE,"Contents";#N/A,#N/A,TRUE,"Basis";#N/A,#N/A,TRUE,"Inclusions";#N/A,#N/A,TRUE,"Exclusions";#N/A,#N/A,TRUE,"Areas";#N/A,#N/A,TRUE,"Summary";#N/A,#N/A,TRUE,"Detail"}</definedName>
    <definedName name="_Fill" localSheetId="9" hidden="1">'[7]A.O.R.'!#REF!</definedName>
    <definedName name="_Fill" localSheetId="8" hidden="1">'[7]A.O.R.'!#REF!</definedName>
    <definedName name="_Fill" localSheetId="13" hidden="1">'[7]A.O.R.'!#REF!</definedName>
    <definedName name="_Fill" localSheetId="6" hidden="1">'[7]A.O.R.'!#REF!</definedName>
    <definedName name="_Fill" hidden="1">'[7]A.O.R.'!#REF!</definedName>
    <definedName name="_Fill1" localSheetId="9" hidden="1">#REF!</definedName>
    <definedName name="_Fill1" localSheetId="8" hidden="1">#REF!</definedName>
    <definedName name="_Fill1" localSheetId="3" hidden="1">#REF!</definedName>
    <definedName name="_Fill1" localSheetId="13" hidden="1">#REF!</definedName>
    <definedName name="_Fill1" localSheetId="6" hidden="1">#REF!</definedName>
    <definedName name="_Fill1" hidden="1">#REF!</definedName>
    <definedName name="_xlnm._FilterDatabase" localSheetId="9" hidden="1">#REF!</definedName>
    <definedName name="_xlnm._FilterDatabase" localSheetId="4" hidden="1">BOQ!$10:$10</definedName>
    <definedName name="_xlnm._FilterDatabase" localSheetId="8" hidden="1">#REF!</definedName>
    <definedName name="_xlnm._FilterDatabase" localSheetId="3" hidden="1">#REF!</definedName>
    <definedName name="_xlnm._FilterDatabase" localSheetId="13" hidden="1">'VO 01'!$7:$7</definedName>
    <definedName name="_xlnm._FilterDatabase" localSheetId="6" hidden="1">#REF!</definedName>
    <definedName name="_xlnm._FilterDatabase" hidden="1">#REF!</definedName>
    <definedName name="_hp10" localSheetId="9" hidden="1">{#N/A,#N/A,TRUE,"Front";#N/A,#N/A,TRUE,"Simple Letter";#N/A,#N/A,TRUE,"Inside";#N/A,#N/A,TRUE,"Contents";#N/A,#N/A,TRUE,"Basis";#N/A,#N/A,TRUE,"Inclusions";#N/A,#N/A,TRUE,"Exclusions";#N/A,#N/A,TRUE,"Areas";#N/A,#N/A,TRUE,"Summary";#N/A,#N/A,TRUE,"Detail"}</definedName>
    <definedName name="_hp10" localSheetId="8" hidden="1">{#N/A,#N/A,TRUE,"Front";#N/A,#N/A,TRUE,"Simple Letter";#N/A,#N/A,TRUE,"Inside";#N/A,#N/A,TRUE,"Contents";#N/A,#N/A,TRUE,"Basis";#N/A,#N/A,TRUE,"Inclusions";#N/A,#N/A,TRUE,"Exclusions";#N/A,#N/A,TRUE,"Areas";#N/A,#N/A,TRUE,"Summary";#N/A,#N/A,TRUE,"Detail"}</definedName>
    <definedName name="_hp10" localSheetId="7" hidden="1">{#N/A,#N/A,TRUE,"Front";#N/A,#N/A,TRUE,"Simple Letter";#N/A,#N/A,TRUE,"Inside";#N/A,#N/A,TRUE,"Contents";#N/A,#N/A,TRUE,"Basis";#N/A,#N/A,TRUE,"Inclusions";#N/A,#N/A,TRUE,"Exclusions";#N/A,#N/A,TRUE,"Areas";#N/A,#N/A,TRUE,"Summary";#N/A,#N/A,TRUE,"Detail"}</definedName>
    <definedName name="_hp10" localSheetId="3" hidden="1">{#N/A,#N/A,TRUE,"Front";#N/A,#N/A,TRUE,"Simple Letter";#N/A,#N/A,TRUE,"Inside";#N/A,#N/A,TRUE,"Contents";#N/A,#N/A,TRUE,"Basis";#N/A,#N/A,TRUE,"Inclusions";#N/A,#N/A,TRUE,"Exclusions";#N/A,#N/A,TRUE,"Areas";#N/A,#N/A,TRUE,"Summary";#N/A,#N/A,TRUE,"Detail"}</definedName>
    <definedName name="_hp10" hidden="1">{#N/A,#N/A,TRUE,"Front";#N/A,#N/A,TRUE,"Simple Letter";#N/A,#N/A,TRUE,"Inside";#N/A,#N/A,TRUE,"Contents";#N/A,#N/A,TRUE,"Basis";#N/A,#N/A,TRUE,"Inclusions";#N/A,#N/A,TRUE,"Exclusions";#N/A,#N/A,TRUE,"Areas";#N/A,#N/A,TRUE,"Summary";#N/A,#N/A,TRUE,"Detail"}</definedName>
    <definedName name="_Key1" localSheetId="9" hidden="1">#REF!</definedName>
    <definedName name="_Key1" localSheetId="8" hidden="1">#REF!</definedName>
    <definedName name="_Key1" localSheetId="3" hidden="1">#REF!</definedName>
    <definedName name="_Key1" localSheetId="13" hidden="1">#REF!</definedName>
    <definedName name="_Key1" localSheetId="6" hidden="1">#REF!</definedName>
    <definedName name="_Key1" hidden="1">#REF!</definedName>
    <definedName name="_Key2" localSheetId="9" hidden="1">#REF!</definedName>
    <definedName name="_Key2" localSheetId="8" hidden="1">#REF!</definedName>
    <definedName name="_Key2" localSheetId="3" hidden="1">#REF!</definedName>
    <definedName name="_Key2" localSheetId="13" hidden="1">#REF!</definedName>
    <definedName name="_Key2" localSheetId="6" hidden="1">#REF!</definedName>
    <definedName name="_Key2" hidden="1">#REF!</definedName>
    <definedName name="_le3" localSheetId="9" hidden="1">{"'Break down'!$A$4"}</definedName>
    <definedName name="_le3" localSheetId="8" hidden="1">{"'Break down'!$A$4"}</definedName>
    <definedName name="_le3" localSheetId="7" hidden="1">{"'Break down'!$A$4"}</definedName>
    <definedName name="_le3" localSheetId="3" hidden="1">{"'Break down'!$A$4"}</definedName>
    <definedName name="_le3" hidden="1">{"'Break down'!$A$4"}</definedName>
    <definedName name="_MatInverse_In" localSheetId="9" hidden="1">#REF!</definedName>
    <definedName name="_MatInverse_In" localSheetId="8" hidden="1">#REF!</definedName>
    <definedName name="_MatInverse_In" localSheetId="3" hidden="1">#REF!</definedName>
    <definedName name="_MatInverse_In" localSheetId="13" hidden="1">#REF!</definedName>
    <definedName name="_MatInverse_In" localSheetId="6" hidden="1">#REF!</definedName>
    <definedName name="_MatInverse_In" hidden="1">#REF!</definedName>
    <definedName name="_new8" localSheetId="9" hidden="1">[1]GRSummary!#REF!</definedName>
    <definedName name="_new8" localSheetId="8" hidden="1">[1]GRSummary!#REF!</definedName>
    <definedName name="_new8" localSheetId="3" hidden="1">[2]GRSummary!#REF!</definedName>
    <definedName name="_new8" localSheetId="13" hidden="1">[1]GRSummary!#REF!</definedName>
    <definedName name="_new8" localSheetId="6" hidden="1">[1]GRSummary!#REF!</definedName>
    <definedName name="_new8" hidden="1">[1]GRSummary!#REF!</definedName>
    <definedName name="_old3" localSheetId="9" hidden="1">{#N/A,#N/A,FALSE,"Summary";#N/A,#N/A,FALSE,"3TJ";#N/A,#N/A,FALSE,"3TN";#N/A,#N/A,FALSE,"3TP";#N/A,#N/A,FALSE,"3SJ";#N/A,#N/A,FALSE,"3CJ";#N/A,#N/A,FALSE,"3CN";#N/A,#N/A,FALSE,"3CP";#N/A,#N/A,FALSE,"3A"}</definedName>
    <definedName name="_old3" localSheetId="8" hidden="1">{#N/A,#N/A,FALSE,"Summary";#N/A,#N/A,FALSE,"3TJ";#N/A,#N/A,FALSE,"3TN";#N/A,#N/A,FALSE,"3TP";#N/A,#N/A,FALSE,"3SJ";#N/A,#N/A,FALSE,"3CJ";#N/A,#N/A,FALSE,"3CN";#N/A,#N/A,FALSE,"3CP";#N/A,#N/A,FALSE,"3A"}</definedName>
    <definedName name="_old3" localSheetId="7" hidden="1">{#N/A,#N/A,FALSE,"Summary";#N/A,#N/A,FALSE,"3TJ";#N/A,#N/A,FALSE,"3TN";#N/A,#N/A,FALSE,"3TP";#N/A,#N/A,FALSE,"3SJ";#N/A,#N/A,FALSE,"3CJ";#N/A,#N/A,FALSE,"3CN";#N/A,#N/A,FALSE,"3CP";#N/A,#N/A,FALSE,"3A"}</definedName>
    <definedName name="_old3" localSheetId="3" hidden="1">{#N/A,#N/A,FALSE,"Summary";#N/A,#N/A,FALSE,"3TJ";#N/A,#N/A,FALSE,"3TN";#N/A,#N/A,FALSE,"3TP";#N/A,#N/A,FALSE,"3SJ";#N/A,#N/A,FALSE,"3CJ";#N/A,#N/A,FALSE,"3CN";#N/A,#N/A,FALSE,"3CP";#N/A,#N/A,FALSE,"3A"}</definedName>
    <definedName name="_old3" hidden="1">{#N/A,#N/A,FALSE,"Summary";#N/A,#N/A,FALSE,"3TJ";#N/A,#N/A,FALSE,"3TN";#N/A,#N/A,FALSE,"3TP";#N/A,#N/A,FALSE,"3SJ";#N/A,#N/A,FALSE,"3CJ";#N/A,#N/A,FALSE,"3CN";#N/A,#N/A,FALSE,"3CP";#N/A,#N/A,FALSE,"3A"}</definedName>
    <definedName name="_old5" localSheetId="9" hidden="1">{#N/A,#N/A,FALSE,"Summary";#N/A,#N/A,FALSE,"3TJ";#N/A,#N/A,FALSE,"3TN";#N/A,#N/A,FALSE,"3TP";#N/A,#N/A,FALSE,"3SJ";#N/A,#N/A,FALSE,"3CJ";#N/A,#N/A,FALSE,"3CN";#N/A,#N/A,FALSE,"3CP";#N/A,#N/A,FALSE,"3A"}</definedName>
    <definedName name="_old5" localSheetId="8" hidden="1">{#N/A,#N/A,FALSE,"Summary";#N/A,#N/A,FALSE,"3TJ";#N/A,#N/A,FALSE,"3TN";#N/A,#N/A,FALSE,"3TP";#N/A,#N/A,FALSE,"3SJ";#N/A,#N/A,FALSE,"3CJ";#N/A,#N/A,FALSE,"3CN";#N/A,#N/A,FALSE,"3CP";#N/A,#N/A,FALSE,"3A"}</definedName>
    <definedName name="_old5" localSheetId="7" hidden="1">{#N/A,#N/A,FALSE,"Summary";#N/A,#N/A,FALSE,"3TJ";#N/A,#N/A,FALSE,"3TN";#N/A,#N/A,FALSE,"3TP";#N/A,#N/A,FALSE,"3SJ";#N/A,#N/A,FALSE,"3CJ";#N/A,#N/A,FALSE,"3CN";#N/A,#N/A,FALSE,"3CP";#N/A,#N/A,FALSE,"3A"}</definedName>
    <definedName name="_old5" localSheetId="3" hidden="1">{#N/A,#N/A,FALSE,"Summary";#N/A,#N/A,FALSE,"3TJ";#N/A,#N/A,FALSE,"3TN";#N/A,#N/A,FALSE,"3TP";#N/A,#N/A,FALSE,"3SJ";#N/A,#N/A,FALSE,"3CJ";#N/A,#N/A,FALSE,"3CN";#N/A,#N/A,FALSE,"3CP";#N/A,#N/A,FALSE,"3A"}</definedName>
    <definedName name="_old5" hidden="1">{#N/A,#N/A,FALSE,"Summary";#N/A,#N/A,FALSE,"3TJ";#N/A,#N/A,FALSE,"3TN";#N/A,#N/A,FALSE,"3TP";#N/A,#N/A,FALSE,"3SJ";#N/A,#N/A,FALSE,"3CJ";#N/A,#N/A,FALSE,"3CN";#N/A,#N/A,FALSE,"3CP";#N/A,#N/A,FALSE,"3A"}</definedName>
    <definedName name="_old7" localSheetId="9" hidden="1">{#N/A,#N/A,FALSE,"Summary";#N/A,#N/A,FALSE,"3TJ";#N/A,#N/A,FALSE,"3TN";#N/A,#N/A,FALSE,"3TP";#N/A,#N/A,FALSE,"3SJ";#N/A,#N/A,FALSE,"3CJ";#N/A,#N/A,FALSE,"3CN";#N/A,#N/A,FALSE,"3CP";#N/A,#N/A,FALSE,"3A"}</definedName>
    <definedName name="_old7" localSheetId="8" hidden="1">{#N/A,#N/A,FALSE,"Summary";#N/A,#N/A,FALSE,"3TJ";#N/A,#N/A,FALSE,"3TN";#N/A,#N/A,FALSE,"3TP";#N/A,#N/A,FALSE,"3SJ";#N/A,#N/A,FALSE,"3CJ";#N/A,#N/A,FALSE,"3CN";#N/A,#N/A,FALSE,"3CP";#N/A,#N/A,FALSE,"3A"}</definedName>
    <definedName name="_old7" localSheetId="7" hidden="1">{#N/A,#N/A,FALSE,"Summary";#N/A,#N/A,FALSE,"3TJ";#N/A,#N/A,FALSE,"3TN";#N/A,#N/A,FALSE,"3TP";#N/A,#N/A,FALSE,"3SJ";#N/A,#N/A,FALSE,"3CJ";#N/A,#N/A,FALSE,"3CN";#N/A,#N/A,FALSE,"3CP";#N/A,#N/A,FALSE,"3A"}</definedName>
    <definedName name="_old7" localSheetId="3" hidden="1">{#N/A,#N/A,FALSE,"Summary";#N/A,#N/A,FALSE,"3TJ";#N/A,#N/A,FALSE,"3TN";#N/A,#N/A,FALSE,"3TP";#N/A,#N/A,FALSE,"3SJ";#N/A,#N/A,FALSE,"3CJ";#N/A,#N/A,FALSE,"3CN";#N/A,#N/A,FALSE,"3CP";#N/A,#N/A,FALSE,"3A"}</definedName>
    <definedName name="_old7" hidden="1">{#N/A,#N/A,FALSE,"Summary";#N/A,#N/A,FALSE,"3TJ";#N/A,#N/A,FALSE,"3TN";#N/A,#N/A,FALSE,"3TP";#N/A,#N/A,FALSE,"3SJ";#N/A,#N/A,FALSE,"3CJ";#N/A,#N/A,FALSE,"3CN";#N/A,#N/A,FALSE,"3CP";#N/A,#N/A,FALSE,"3A"}</definedName>
    <definedName name="_Order1" hidden="1">255</definedName>
    <definedName name="_Order2" hidden="1">255</definedName>
    <definedName name="_Parse_In" localSheetId="9" hidden="1">[8]PriceSummary!#REF!</definedName>
    <definedName name="_Parse_In" localSheetId="8" hidden="1">[8]PriceSummary!#REF!</definedName>
    <definedName name="_Parse_In" localSheetId="13" hidden="1">[8]PriceSummary!#REF!</definedName>
    <definedName name="_Parse_In" localSheetId="6" hidden="1">[8]PriceSummary!#REF!</definedName>
    <definedName name="_Parse_In" hidden="1">[8]PriceSummary!#REF!</definedName>
    <definedName name="_Parse_Out" localSheetId="9" hidden="1">#REF!</definedName>
    <definedName name="_Parse_Out" localSheetId="8" hidden="1">#REF!</definedName>
    <definedName name="_Parse_Out" localSheetId="3" hidden="1">#REF!</definedName>
    <definedName name="_Parse_Out" localSheetId="13" hidden="1">#REF!</definedName>
    <definedName name="_Parse_Out" localSheetId="6" hidden="1">#REF!</definedName>
    <definedName name="_Parse_Out" hidden="1">#REF!</definedName>
    <definedName name="_PK2" localSheetId="9" hidden="1">{"'장비'!$A$3:$M$12"}</definedName>
    <definedName name="_PK2" localSheetId="8" hidden="1">{"'장비'!$A$3:$M$12"}</definedName>
    <definedName name="_PK2" localSheetId="7" hidden="1">{"'장비'!$A$3:$M$12"}</definedName>
    <definedName name="_PK2" localSheetId="3" hidden="1">{"'장비'!$A$3:$M$12"}</definedName>
    <definedName name="_PK2" hidden="1">{"'장비'!$A$3:$M$12"}</definedName>
    <definedName name="_PKG3" localSheetId="9" hidden="1">{"'장비'!$A$3:$M$12"}</definedName>
    <definedName name="_PKG3" localSheetId="8" hidden="1">{"'장비'!$A$3:$M$12"}</definedName>
    <definedName name="_PKG3" localSheetId="7" hidden="1">{"'장비'!$A$3:$M$12"}</definedName>
    <definedName name="_PKG3" localSheetId="3" hidden="1">{"'장비'!$A$3:$M$12"}</definedName>
    <definedName name="_PKG3" hidden="1">{"'장비'!$A$3:$M$12"}</definedName>
    <definedName name="_RAB002" localSheetId="9" hidden="1">{#N/A,#N/A,TRUE,"Front";#N/A,#N/A,TRUE,"Simple Letter";#N/A,#N/A,TRUE,"Inside";#N/A,#N/A,TRUE,"Contents";#N/A,#N/A,TRUE,"Basis";#N/A,#N/A,TRUE,"Inclusions";#N/A,#N/A,TRUE,"Exclusions";#N/A,#N/A,TRUE,"Areas";#N/A,#N/A,TRUE,"Summary";#N/A,#N/A,TRUE,"Detail"}</definedName>
    <definedName name="_RAB002" localSheetId="8" hidden="1">{#N/A,#N/A,TRUE,"Front";#N/A,#N/A,TRUE,"Simple Letter";#N/A,#N/A,TRUE,"Inside";#N/A,#N/A,TRUE,"Contents";#N/A,#N/A,TRUE,"Basis";#N/A,#N/A,TRUE,"Inclusions";#N/A,#N/A,TRUE,"Exclusions";#N/A,#N/A,TRUE,"Areas";#N/A,#N/A,TRUE,"Summary";#N/A,#N/A,TRUE,"Detail"}</definedName>
    <definedName name="_RAB002" localSheetId="7" hidden="1">{#N/A,#N/A,TRUE,"Front";#N/A,#N/A,TRUE,"Simple Letter";#N/A,#N/A,TRUE,"Inside";#N/A,#N/A,TRUE,"Contents";#N/A,#N/A,TRUE,"Basis";#N/A,#N/A,TRUE,"Inclusions";#N/A,#N/A,TRUE,"Exclusions";#N/A,#N/A,TRUE,"Areas";#N/A,#N/A,TRUE,"Summary";#N/A,#N/A,TRUE,"Detail"}</definedName>
    <definedName name="_RAB002" localSheetId="3" hidden="1">{#N/A,#N/A,TRUE,"Front";#N/A,#N/A,TRUE,"Simple Letter";#N/A,#N/A,TRUE,"Inside";#N/A,#N/A,TRUE,"Contents";#N/A,#N/A,TRUE,"Basis";#N/A,#N/A,TRUE,"Inclusions";#N/A,#N/A,TRUE,"Exclusions";#N/A,#N/A,TRUE,"Areas";#N/A,#N/A,TRUE,"Summary";#N/A,#N/A,TRUE,"Detail"}</definedName>
    <definedName name="_RAB002" hidden="1">{#N/A,#N/A,TRUE,"Front";#N/A,#N/A,TRUE,"Simple Letter";#N/A,#N/A,TRUE,"Inside";#N/A,#N/A,TRUE,"Contents";#N/A,#N/A,TRUE,"Basis";#N/A,#N/A,TRUE,"Inclusions";#N/A,#N/A,TRUE,"Exclusions";#N/A,#N/A,TRUE,"Areas";#N/A,#N/A,TRUE,"Summary";#N/A,#N/A,TRUE,"Detail"}</definedName>
    <definedName name="_Regression_Int" hidden="1">1</definedName>
    <definedName name="_Regression_Out" localSheetId="9" hidden="1">#REF!</definedName>
    <definedName name="_Regression_Out" localSheetId="8" hidden="1">#REF!</definedName>
    <definedName name="_Regression_Out" localSheetId="3" hidden="1">#REF!</definedName>
    <definedName name="_Regression_Out" localSheetId="13" hidden="1">#REF!</definedName>
    <definedName name="_Regression_Out" localSheetId="6" hidden="1">#REF!</definedName>
    <definedName name="_Regression_Out" hidden="1">#REF!</definedName>
    <definedName name="_Regression_X" localSheetId="9" hidden="1">#REF!</definedName>
    <definedName name="_Regression_X" localSheetId="8" hidden="1">#REF!</definedName>
    <definedName name="_Regression_X" localSheetId="3" hidden="1">#REF!</definedName>
    <definedName name="_Regression_X" localSheetId="13" hidden="1">#REF!</definedName>
    <definedName name="_Regression_X" localSheetId="6" hidden="1">#REF!</definedName>
    <definedName name="_Regression_X" hidden="1">#REF!</definedName>
    <definedName name="_Regression_Y" localSheetId="9" hidden="1">#REF!</definedName>
    <definedName name="_Regression_Y" localSheetId="8" hidden="1">#REF!</definedName>
    <definedName name="_Regression_Y" localSheetId="3" hidden="1">#REF!</definedName>
    <definedName name="_Regression_Y" localSheetId="13" hidden="1">#REF!</definedName>
    <definedName name="_Regression_Y" localSheetId="6" hidden="1">#REF!</definedName>
    <definedName name="_Regression_Y" hidden="1">#REF!</definedName>
    <definedName name="_S3" localSheetId="9" hidden="1">{#N/A,#N/A,FALSE,"포장2"}</definedName>
    <definedName name="_S3" localSheetId="8" hidden="1">{#N/A,#N/A,FALSE,"포장2"}</definedName>
    <definedName name="_S3" localSheetId="7" hidden="1">{#N/A,#N/A,FALSE,"포장2"}</definedName>
    <definedName name="_S3" localSheetId="3" hidden="1">{#N/A,#N/A,FALSE,"포장2"}</definedName>
    <definedName name="_S3" hidden="1">{#N/A,#N/A,FALSE,"포장2"}</definedName>
    <definedName name="_Sort" localSheetId="9" hidden="1">#REF!</definedName>
    <definedName name="_Sort" localSheetId="8" hidden="1">#REF!</definedName>
    <definedName name="_Sort" localSheetId="3" hidden="1">#REF!</definedName>
    <definedName name="_Sort" localSheetId="13" hidden="1">#REF!</definedName>
    <definedName name="_Sort" localSheetId="6" hidden="1">#REF!</definedName>
    <definedName name="_Sort" hidden="1">#REF!</definedName>
    <definedName name="_t1" localSheetId="9" hidden="1">#REF!</definedName>
    <definedName name="_t1" localSheetId="8" hidden="1">#REF!</definedName>
    <definedName name="_t1" localSheetId="3" hidden="1">#REF!</definedName>
    <definedName name="_t1" localSheetId="13" hidden="1">#REF!</definedName>
    <definedName name="_t1" localSheetId="6" hidden="1">#REF!</definedName>
    <definedName name="_t1" hidden="1">#REF!</definedName>
    <definedName name="_t2" localSheetId="9" hidden="1">#REF!</definedName>
    <definedName name="_t2" localSheetId="8" hidden="1">#REF!</definedName>
    <definedName name="_t2" localSheetId="3" hidden="1">#REF!</definedName>
    <definedName name="_t2" localSheetId="13" hidden="1">#REF!</definedName>
    <definedName name="_t2" localSheetId="6" hidden="1">#REF!</definedName>
    <definedName name="_t2" hidden="1">#REF!</definedName>
    <definedName name="_Table2_In1" localSheetId="9" hidden="1">#REF!</definedName>
    <definedName name="_Table2_In1" localSheetId="8" hidden="1">#REF!</definedName>
    <definedName name="_Table2_In1" localSheetId="3" hidden="1">#REF!</definedName>
    <definedName name="_Table2_In1" localSheetId="13" hidden="1">#REF!</definedName>
    <definedName name="_Table2_In1" localSheetId="6" hidden="1">#REF!</definedName>
    <definedName name="_Table2_In1" hidden="1">#REF!</definedName>
    <definedName name="_Table2_In2" localSheetId="9" hidden="1">#REF!</definedName>
    <definedName name="_Table2_In2" localSheetId="8" hidden="1">#REF!</definedName>
    <definedName name="_Table2_In2" localSheetId="3" hidden="1">#REF!</definedName>
    <definedName name="_Table2_In2" localSheetId="13" hidden="1">#REF!</definedName>
    <definedName name="_Table2_In2" localSheetId="6" hidden="1">#REF!</definedName>
    <definedName name="_Table2_In2" hidden="1">#REF!</definedName>
    <definedName name="_Table2_Out" localSheetId="9" hidden="1">#REF!</definedName>
    <definedName name="_Table2_Out" localSheetId="8" hidden="1">#REF!</definedName>
    <definedName name="_Table2_Out" localSheetId="3" hidden="1">#REF!</definedName>
    <definedName name="_Table2_Out" localSheetId="13" hidden="1">#REF!</definedName>
    <definedName name="_Table2_Out" localSheetId="6" hidden="1">#REF!</definedName>
    <definedName name="_Table2_Out" hidden="1">#REF!</definedName>
    <definedName name="_TDS2" localSheetId="9" hidden="1">{"'Sheet1'!$A$4386:$N$4591"}</definedName>
    <definedName name="_TDS2" localSheetId="8" hidden="1">{"'Sheet1'!$A$4386:$N$4591"}</definedName>
    <definedName name="_TDS2" localSheetId="7" hidden="1">{"'Sheet1'!$A$4386:$N$4591"}</definedName>
    <definedName name="_TDS2" localSheetId="3" hidden="1">{"'Sheet1'!$A$4386:$N$4591"}</definedName>
    <definedName name="_TDS2" hidden="1">{"'Sheet1'!$A$4386:$N$4591"}</definedName>
    <definedName name="_tm3" localSheetId="9" hidden="1">{#N/A,#N/A,TRUE,"Front";#N/A,#N/A,TRUE,"Simple Letter";#N/A,#N/A,TRUE,"Inside";#N/A,#N/A,TRUE,"Contents";#N/A,#N/A,TRUE,"Basis";#N/A,#N/A,TRUE,"Inclusions";#N/A,#N/A,TRUE,"Exclusions";#N/A,#N/A,TRUE,"Areas";#N/A,#N/A,TRUE,"Summary";#N/A,#N/A,TRUE,"Detail"}</definedName>
    <definedName name="_tm3" localSheetId="8" hidden="1">{#N/A,#N/A,TRUE,"Front";#N/A,#N/A,TRUE,"Simple Letter";#N/A,#N/A,TRUE,"Inside";#N/A,#N/A,TRUE,"Contents";#N/A,#N/A,TRUE,"Basis";#N/A,#N/A,TRUE,"Inclusions";#N/A,#N/A,TRUE,"Exclusions";#N/A,#N/A,TRUE,"Areas";#N/A,#N/A,TRUE,"Summary";#N/A,#N/A,TRUE,"Detail"}</definedName>
    <definedName name="_tm3" localSheetId="7" hidden="1">{#N/A,#N/A,TRUE,"Front";#N/A,#N/A,TRUE,"Simple Letter";#N/A,#N/A,TRUE,"Inside";#N/A,#N/A,TRUE,"Contents";#N/A,#N/A,TRUE,"Basis";#N/A,#N/A,TRUE,"Inclusions";#N/A,#N/A,TRUE,"Exclusions";#N/A,#N/A,TRUE,"Areas";#N/A,#N/A,TRUE,"Summary";#N/A,#N/A,TRUE,"Detail"}</definedName>
    <definedName name="_tm3" localSheetId="3" hidden="1">{#N/A,#N/A,TRUE,"Front";#N/A,#N/A,TRUE,"Simple Letter";#N/A,#N/A,TRUE,"Inside";#N/A,#N/A,TRUE,"Contents";#N/A,#N/A,TRUE,"Basis";#N/A,#N/A,TRUE,"Inclusions";#N/A,#N/A,TRUE,"Exclusions";#N/A,#N/A,TRUE,"Areas";#N/A,#N/A,TRUE,"Summary";#N/A,#N/A,TRUE,"Detail"}</definedName>
    <definedName name="_tm3" hidden="1">{#N/A,#N/A,TRUE,"Front";#N/A,#N/A,TRUE,"Simple Letter";#N/A,#N/A,TRUE,"Inside";#N/A,#N/A,TRUE,"Contents";#N/A,#N/A,TRUE,"Basis";#N/A,#N/A,TRUE,"Inclusions";#N/A,#N/A,TRUE,"Exclusions";#N/A,#N/A,TRUE,"Areas";#N/A,#N/A,TRUE,"Summary";#N/A,#N/A,TRUE,"Detail"}</definedName>
    <definedName name="_wrn9" localSheetId="9" hidden="1">{#N/A,#N/A,TRUE,"9"" Twin, 26"" Csg";#N/A,#N/A,TRUE,"9"" Twin, 9-5'8 Csg";#N/A,#N/A,TRUE,"9"" Twin, 7"" Csg";#N/A,#N/A,TRUE,"9"" Twin, 2-7'8 Tbg"}</definedName>
    <definedName name="_wrn9" localSheetId="8" hidden="1">{#N/A,#N/A,TRUE,"9"" Twin, 26"" Csg";#N/A,#N/A,TRUE,"9"" Twin, 9-5'8 Csg";#N/A,#N/A,TRUE,"9"" Twin, 7"" Csg";#N/A,#N/A,TRUE,"9"" Twin, 2-7'8 Tbg"}</definedName>
    <definedName name="_wrn9" localSheetId="7" hidden="1">{#N/A,#N/A,TRUE,"9"" Twin, 26"" Csg";#N/A,#N/A,TRUE,"9"" Twin, 9-5'8 Csg";#N/A,#N/A,TRUE,"9"" Twin, 7"" Csg";#N/A,#N/A,TRUE,"9"" Twin, 2-7'8 Tbg"}</definedName>
    <definedName name="_wrn9" localSheetId="3" hidden="1">{#N/A,#N/A,TRUE,"9"" Twin, 26"" Csg";#N/A,#N/A,TRUE,"9"" Twin, 9-5'8 Csg";#N/A,#N/A,TRUE,"9"" Twin, 7"" Csg";#N/A,#N/A,TRUE,"9"" Twin, 2-7'8 Tbg"}</definedName>
    <definedName name="_wrn9" hidden="1">{#N/A,#N/A,TRUE,"9"" Twin, 26"" Csg";#N/A,#N/A,TRUE,"9"" Twin, 9-5'8 Csg";#N/A,#N/A,TRUE,"9"" Twin, 7"" Csg";#N/A,#N/A,TRUE,"9"" Twin, 2-7'8 Tbg"}</definedName>
    <definedName name="´cAE°eE¹" localSheetId="9" hidden="1">#REF!</definedName>
    <definedName name="´cAE°eE¹" localSheetId="8" hidden="1">#REF!</definedName>
    <definedName name="´cAE°eE¹" localSheetId="3" hidden="1">#REF!</definedName>
    <definedName name="´cAE°eE¹" localSheetId="13" hidden="1">#REF!</definedName>
    <definedName name="´cAE°eE¹" localSheetId="6" hidden="1">#REF!</definedName>
    <definedName name="´cAE°eE¹" hidden="1">#REF!</definedName>
    <definedName name="￠￥cAE¡ÆeEⓒo" localSheetId="9" hidden="1">#REF!</definedName>
    <definedName name="￠￥cAE¡ÆeEⓒo" localSheetId="8" hidden="1">#REF!</definedName>
    <definedName name="￠￥cAE¡ÆeEⓒo" localSheetId="3" hidden="1">#REF!</definedName>
    <definedName name="￠￥cAE¡ÆeEⓒo" localSheetId="13" hidden="1">#REF!</definedName>
    <definedName name="￠￥cAE¡ÆeEⓒo" localSheetId="6" hidden="1">#REF!</definedName>
    <definedName name="￠￥cAE¡ÆeEⓒo" hidden="1">#REF!</definedName>
    <definedName name="a" localSheetId="9" hidden="1">'[4]Rate Analysis'!#REF!</definedName>
    <definedName name="a" localSheetId="8" hidden="1">'[4]Rate Analysis'!#REF!</definedName>
    <definedName name="a" localSheetId="13" hidden="1">'[4]Rate Analysis'!#REF!</definedName>
    <definedName name="a" localSheetId="6" hidden="1">'[4]Rate Analysis'!#REF!</definedName>
    <definedName name="a" hidden="1">'[4]Rate Analysis'!#REF!</definedName>
    <definedName name="a\sdasdf" localSheetId="9" hidden="1">{#N/A,#N/A,TRUE,"Cover";#N/A,#N/A,TRUE,"Conts";#N/A,#N/A,TRUE,"VOS";#N/A,#N/A,TRUE,"Warrington";#N/A,#N/A,TRUE,"Widnes"}</definedName>
    <definedName name="a\sdasdf" localSheetId="8" hidden="1">{#N/A,#N/A,TRUE,"Cover";#N/A,#N/A,TRUE,"Conts";#N/A,#N/A,TRUE,"VOS";#N/A,#N/A,TRUE,"Warrington";#N/A,#N/A,TRUE,"Widnes"}</definedName>
    <definedName name="a\sdasdf" localSheetId="7" hidden="1">{#N/A,#N/A,TRUE,"Cover";#N/A,#N/A,TRUE,"Conts";#N/A,#N/A,TRUE,"VOS";#N/A,#N/A,TRUE,"Warrington";#N/A,#N/A,TRUE,"Widnes"}</definedName>
    <definedName name="a\sdasdf" localSheetId="3" hidden="1">{#N/A,#N/A,TRUE,"Cover";#N/A,#N/A,TRUE,"Conts";#N/A,#N/A,TRUE,"VOS";#N/A,#N/A,TRUE,"Warrington";#N/A,#N/A,TRUE,"Widnes"}</definedName>
    <definedName name="a\sdasdf" hidden="1">{#N/A,#N/A,TRUE,"Cover";#N/A,#N/A,TRUE,"Conts";#N/A,#N/A,TRUE,"VOS";#N/A,#N/A,TRUE,"Warrington";#N/A,#N/A,TRUE,"Widnes"}</definedName>
    <definedName name="a2a2" localSheetId="9" hidden="1">{#N/A,#N/A,TRUE,"Financials";#N/A,#N/A,TRUE,"Operating Statistics";#N/A,#N/A,TRUE,"Capex &amp; Depreciation";#N/A,#N/A,TRUE,"Debt"}</definedName>
    <definedName name="a2a2" localSheetId="8" hidden="1">{#N/A,#N/A,TRUE,"Financials";#N/A,#N/A,TRUE,"Operating Statistics";#N/A,#N/A,TRUE,"Capex &amp; Depreciation";#N/A,#N/A,TRUE,"Debt"}</definedName>
    <definedName name="a2a2" localSheetId="7" hidden="1">{#N/A,#N/A,TRUE,"Financials";#N/A,#N/A,TRUE,"Operating Statistics";#N/A,#N/A,TRUE,"Capex &amp; Depreciation";#N/A,#N/A,TRUE,"Debt"}</definedName>
    <definedName name="a2a2" localSheetId="3" hidden="1">{#N/A,#N/A,TRUE,"Financials";#N/A,#N/A,TRUE,"Operating Statistics";#N/A,#N/A,TRUE,"Capex &amp; Depreciation";#N/A,#N/A,TRUE,"Debt"}</definedName>
    <definedName name="a2a2" hidden="1">{#N/A,#N/A,TRUE,"Financials";#N/A,#N/A,TRUE,"Operating Statistics";#N/A,#N/A,TRUE,"Capex &amp; Depreciation";#N/A,#N/A,TRUE,"Debt"}</definedName>
    <definedName name="AAA" localSheetId="9" hidden="1">{#N/A,#N/A,TRUE,"Front";#N/A,#N/A,TRUE,"Simple Letter";#N/A,#N/A,TRUE,"Inside";#N/A,#N/A,TRUE,"Contents";#N/A,#N/A,TRUE,"Basis";#N/A,#N/A,TRUE,"Inclusions";#N/A,#N/A,TRUE,"Exclusions";#N/A,#N/A,TRUE,"Areas";#N/A,#N/A,TRUE,"Summary";#N/A,#N/A,TRUE,"Detail"}</definedName>
    <definedName name="AAA" localSheetId="8" hidden="1">{#N/A,#N/A,TRUE,"Front";#N/A,#N/A,TRUE,"Simple Letter";#N/A,#N/A,TRUE,"Inside";#N/A,#N/A,TRUE,"Contents";#N/A,#N/A,TRUE,"Basis";#N/A,#N/A,TRUE,"Inclusions";#N/A,#N/A,TRUE,"Exclusions";#N/A,#N/A,TRUE,"Areas";#N/A,#N/A,TRUE,"Summary";#N/A,#N/A,TRUE,"Detail"}</definedName>
    <definedName name="AAA" localSheetId="7" hidden="1">{#N/A,#N/A,TRUE,"Front";#N/A,#N/A,TRUE,"Simple Letter";#N/A,#N/A,TRUE,"Inside";#N/A,#N/A,TRUE,"Contents";#N/A,#N/A,TRUE,"Basis";#N/A,#N/A,TRUE,"Inclusions";#N/A,#N/A,TRUE,"Exclusions";#N/A,#N/A,TRUE,"Areas";#N/A,#N/A,TRUE,"Summary";#N/A,#N/A,TRUE,"Detail"}</definedName>
    <definedName name="AAA" localSheetId="3" hidden="1">{#N/A,#N/A,TRUE,"Front";#N/A,#N/A,TRUE,"Simple Letter";#N/A,#N/A,TRUE,"Inside";#N/A,#N/A,TRUE,"Contents";#N/A,#N/A,TRUE,"Basis";#N/A,#N/A,TRUE,"Inclusions";#N/A,#N/A,TRUE,"Exclusions";#N/A,#N/A,TRUE,"Areas";#N/A,#N/A,TRUE,"Summary";#N/A,#N/A,TRUE,"Detail"}</definedName>
    <definedName name="AAA" hidden="1">{#N/A,#N/A,TRUE,"Front";#N/A,#N/A,TRUE,"Simple Letter";#N/A,#N/A,TRUE,"Inside";#N/A,#N/A,TRUE,"Contents";#N/A,#N/A,TRUE,"Basis";#N/A,#N/A,TRUE,"Inclusions";#N/A,#N/A,TRUE,"Exclusions";#N/A,#N/A,TRUE,"Areas";#N/A,#N/A,TRUE,"Summary";#N/A,#N/A,TRUE,"Detail"}</definedName>
    <definedName name="AAAA" localSheetId="9" hidden="1">{"'Break down'!$A$4"}</definedName>
    <definedName name="AAAA" localSheetId="8" hidden="1">{"'Break down'!$A$4"}</definedName>
    <definedName name="AAAA" localSheetId="7" hidden="1">{"'Break down'!$A$4"}</definedName>
    <definedName name="AAAA" localSheetId="3" hidden="1">{"'Break down'!$A$4"}</definedName>
    <definedName name="AAAA" hidden="1">{"'Break down'!$A$4"}</definedName>
    <definedName name="aaaaa" localSheetId="9" hidden="1">{#N/A,#N/A,TRUE,"Basic";#N/A,#N/A,TRUE,"EXT-TABLE";#N/A,#N/A,TRUE,"STEEL";#N/A,#N/A,TRUE,"INT-Table";#N/A,#N/A,TRUE,"STEEL";#N/A,#N/A,TRUE,"Door"}</definedName>
    <definedName name="aaaaa" localSheetId="8" hidden="1">{#N/A,#N/A,TRUE,"Basic";#N/A,#N/A,TRUE,"EXT-TABLE";#N/A,#N/A,TRUE,"STEEL";#N/A,#N/A,TRUE,"INT-Table";#N/A,#N/A,TRUE,"STEEL";#N/A,#N/A,TRUE,"Door"}</definedName>
    <definedName name="aaaaa" localSheetId="7" hidden="1">{#N/A,#N/A,TRUE,"Basic";#N/A,#N/A,TRUE,"EXT-TABLE";#N/A,#N/A,TRUE,"STEEL";#N/A,#N/A,TRUE,"INT-Table";#N/A,#N/A,TRUE,"STEEL";#N/A,#N/A,TRUE,"Door"}</definedName>
    <definedName name="aaaaa" localSheetId="3" hidden="1">{#N/A,#N/A,TRUE,"Basic";#N/A,#N/A,TRUE,"EXT-TABLE";#N/A,#N/A,TRUE,"STEEL";#N/A,#N/A,TRUE,"INT-Table";#N/A,#N/A,TRUE,"STEEL";#N/A,#N/A,TRUE,"Door"}</definedName>
    <definedName name="aaaaa" hidden="1">{#N/A,#N/A,TRUE,"Basic";#N/A,#N/A,TRUE,"EXT-TABLE";#N/A,#N/A,TRUE,"STEEL";#N/A,#N/A,TRUE,"INT-Table";#N/A,#N/A,TRUE,"STEEL";#N/A,#N/A,TRUE,"Door"}</definedName>
    <definedName name="AAAAA1" localSheetId="9" hidden="1">{#N/A,#N/A,TRUE,"Basic";#N/A,#N/A,TRUE,"EXT-TABLE";#N/A,#N/A,TRUE,"STEEL";#N/A,#N/A,TRUE,"INT-Table";#N/A,#N/A,TRUE,"STEEL";#N/A,#N/A,TRUE,"Door"}</definedName>
    <definedName name="AAAAA1" localSheetId="8" hidden="1">{#N/A,#N/A,TRUE,"Basic";#N/A,#N/A,TRUE,"EXT-TABLE";#N/A,#N/A,TRUE,"STEEL";#N/A,#N/A,TRUE,"INT-Table";#N/A,#N/A,TRUE,"STEEL";#N/A,#N/A,TRUE,"Door"}</definedName>
    <definedName name="AAAAA1" localSheetId="7" hidden="1">{#N/A,#N/A,TRUE,"Basic";#N/A,#N/A,TRUE,"EXT-TABLE";#N/A,#N/A,TRUE,"STEEL";#N/A,#N/A,TRUE,"INT-Table";#N/A,#N/A,TRUE,"STEEL";#N/A,#N/A,TRUE,"Door"}</definedName>
    <definedName name="AAAAA1" localSheetId="3" hidden="1">{#N/A,#N/A,TRUE,"Basic";#N/A,#N/A,TRUE,"EXT-TABLE";#N/A,#N/A,TRUE,"STEEL";#N/A,#N/A,TRUE,"INT-Table";#N/A,#N/A,TRUE,"STEEL";#N/A,#N/A,TRUE,"Door"}</definedName>
    <definedName name="AAAAA1" hidden="1">{#N/A,#N/A,TRUE,"Basic";#N/A,#N/A,TRUE,"EXT-TABLE";#N/A,#N/A,TRUE,"STEEL";#N/A,#N/A,TRUE,"INT-Table";#N/A,#N/A,TRUE,"STEEL";#N/A,#N/A,TRUE,"Door"}</definedName>
    <definedName name="aaaaaaaa" localSheetId="9" hidden="1">{#N/A,#N/A,TRUE,"Cover";#N/A,#N/A,TRUE,"Conts";#N/A,#N/A,TRUE,"VOS";#N/A,#N/A,TRUE,"Warrington";#N/A,#N/A,TRUE,"Widnes"}</definedName>
    <definedName name="aaaaaaaa" localSheetId="8" hidden="1">{#N/A,#N/A,TRUE,"Cover";#N/A,#N/A,TRUE,"Conts";#N/A,#N/A,TRUE,"VOS";#N/A,#N/A,TRUE,"Warrington";#N/A,#N/A,TRUE,"Widnes"}</definedName>
    <definedName name="aaaaaaaa" localSheetId="7" hidden="1">{#N/A,#N/A,TRUE,"Cover";#N/A,#N/A,TRUE,"Conts";#N/A,#N/A,TRUE,"VOS";#N/A,#N/A,TRUE,"Warrington";#N/A,#N/A,TRUE,"Widnes"}</definedName>
    <definedName name="aaaaaaaa" localSheetId="3" hidden="1">{#N/A,#N/A,TRUE,"Cover";#N/A,#N/A,TRUE,"Conts";#N/A,#N/A,TRUE,"VOS";#N/A,#N/A,TRUE,"Warrington";#N/A,#N/A,TRUE,"Widnes"}</definedName>
    <definedName name="aaaaaaaa" hidden="1">{#N/A,#N/A,TRUE,"Cover";#N/A,#N/A,TRUE,"Conts";#N/A,#N/A,TRUE,"VOS";#N/A,#N/A,TRUE,"Warrington";#N/A,#N/A,TRUE,"Widnes"}</definedName>
    <definedName name="AAAAAAAAAAAAAAAAA" localSheetId="9" hidden="1">[5]FitOutConfCentre!#REF!</definedName>
    <definedName name="AAAAAAAAAAAAAAAAA" localSheetId="8" hidden="1">[5]FitOutConfCentre!#REF!</definedName>
    <definedName name="AAAAAAAAAAAAAAAAA" localSheetId="13" hidden="1">[5]FitOutConfCentre!#REF!</definedName>
    <definedName name="AAAAAAAAAAAAAAAAA" localSheetId="6" hidden="1">[5]FitOutConfCentre!#REF!</definedName>
    <definedName name="AAAAAAAAAAAAAAAAA" hidden="1">[5]FitOutConfCentre!#REF!</definedName>
    <definedName name="ab" localSheetId="9" hidden="1">{#N/A,#N/A,FALSE,"SumD";#N/A,#N/A,FALSE,"ElecD";#N/A,#N/A,FALSE,"MechD";#N/A,#N/A,FALSE,"GeotD";#N/A,#N/A,FALSE,"PrcsD";#N/A,#N/A,FALSE,"TunnD";#N/A,#N/A,FALSE,"CivlD";#N/A,#N/A,FALSE,"NtwkD";#N/A,#N/A,FALSE,"EstgD";#N/A,#N/A,FALSE,"PEngD"}</definedName>
    <definedName name="ab" localSheetId="8" hidden="1">{#N/A,#N/A,FALSE,"SumD";#N/A,#N/A,FALSE,"ElecD";#N/A,#N/A,FALSE,"MechD";#N/A,#N/A,FALSE,"GeotD";#N/A,#N/A,FALSE,"PrcsD";#N/A,#N/A,FALSE,"TunnD";#N/A,#N/A,FALSE,"CivlD";#N/A,#N/A,FALSE,"NtwkD";#N/A,#N/A,FALSE,"EstgD";#N/A,#N/A,FALSE,"PEngD"}</definedName>
    <definedName name="ab" localSheetId="7" hidden="1">{#N/A,#N/A,FALSE,"SumD";#N/A,#N/A,FALSE,"ElecD";#N/A,#N/A,FALSE,"MechD";#N/A,#N/A,FALSE,"GeotD";#N/A,#N/A,FALSE,"PrcsD";#N/A,#N/A,FALSE,"TunnD";#N/A,#N/A,FALSE,"CivlD";#N/A,#N/A,FALSE,"NtwkD";#N/A,#N/A,FALSE,"EstgD";#N/A,#N/A,FALSE,"PEngD"}</definedName>
    <definedName name="ab" localSheetId="3" hidden="1">{#N/A,#N/A,FALSE,"SumD";#N/A,#N/A,FALSE,"ElecD";#N/A,#N/A,FALSE,"MechD";#N/A,#N/A,FALSE,"GeotD";#N/A,#N/A,FALSE,"PrcsD";#N/A,#N/A,FALSE,"TunnD";#N/A,#N/A,FALSE,"CivlD";#N/A,#N/A,FALSE,"NtwkD";#N/A,#N/A,FALSE,"EstgD";#N/A,#N/A,FALSE,"PEngD"}</definedName>
    <definedName name="ab" hidden="1">{#N/A,#N/A,FALSE,"SumD";#N/A,#N/A,FALSE,"ElecD";#N/A,#N/A,FALSE,"MechD";#N/A,#N/A,FALSE,"GeotD";#N/A,#N/A,FALSE,"PrcsD";#N/A,#N/A,FALSE,"TunnD";#N/A,#N/A,FALSE,"CivlD";#N/A,#N/A,FALSE,"NtwkD";#N/A,#N/A,FALSE,"EstgD";#N/A,#N/A,FALSE,"PEngD"}</definedName>
    <definedName name="ABCD" hidden="1">[3]Z!$T$179:$AH$179</definedName>
    <definedName name="abel" localSheetId="9" hidden="1">[8]PriceSummary!#REF!</definedName>
    <definedName name="abel" localSheetId="8" hidden="1">[8]PriceSummary!#REF!</definedName>
    <definedName name="abel" localSheetId="13" hidden="1">[8]PriceSummary!#REF!</definedName>
    <definedName name="abel" localSheetId="6" hidden="1">[8]PriceSummary!#REF!</definedName>
    <definedName name="abel" hidden="1">[8]PriceSummary!#REF!</definedName>
    <definedName name="abstractEB" localSheetId="9" hidden="1">{#N/A,#N/A,TRUE,"Front";#N/A,#N/A,TRUE,"Simple Letter";#N/A,#N/A,TRUE,"Inside";#N/A,#N/A,TRUE,"Contents";#N/A,#N/A,TRUE,"Basis";#N/A,#N/A,TRUE,"Inclusions";#N/A,#N/A,TRUE,"Exclusions";#N/A,#N/A,TRUE,"Areas";#N/A,#N/A,TRUE,"Summary";#N/A,#N/A,TRUE,"Detail"}</definedName>
    <definedName name="abstractEB" localSheetId="8" hidden="1">{#N/A,#N/A,TRUE,"Front";#N/A,#N/A,TRUE,"Simple Letter";#N/A,#N/A,TRUE,"Inside";#N/A,#N/A,TRUE,"Contents";#N/A,#N/A,TRUE,"Basis";#N/A,#N/A,TRUE,"Inclusions";#N/A,#N/A,TRUE,"Exclusions";#N/A,#N/A,TRUE,"Areas";#N/A,#N/A,TRUE,"Summary";#N/A,#N/A,TRUE,"Detail"}</definedName>
    <definedName name="abstractEB" localSheetId="7" hidden="1">{#N/A,#N/A,TRUE,"Front";#N/A,#N/A,TRUE,"Simple Letter";#N/A,#N/A,TRUE,"Inside";#N/A,#N/A,TRUE,"Contents";#N/A,#N/A,TRUE,"Basis";#N/A,#N/A,TRUE,"Inclusions";#N/A,#N/A,TRUE,"Exclusions";#N/A,#N/A,TRUE,"Areas";#N/A,#N/A,TRUE,"Summary";#N/A,#N/A,TRUE,"Detail"}</definedName>
    <definedName name="abstractEB" localSheetId="3" hidden="1">{#N/A,#N/A,TRUE,"Front";#N/A,#N/A,TRUE,"Simple Letter";#N/A,#N/A,TRUE,"Inside";#N/A,#N/A,TRUE,"Contents";#N/A,#N/A,TRUE,"Basis";#N/A,#N/A,TRUE,"Inclusions";#N/A,#N/A,TRUE,"Exclusions";#N/A,#N/A,TRUE,"Areas";#N/A,#N/A,TRUE,"Summary";#N/A,#N/A,TRUE,"Detail"}</definedName>
    <definedName name="abstractEB" hidden="1">{#N/A,#N/A,TRUE,"Front";#N/A,#N/A,TRUE,"Simple Letter";#N/A,#N/A,TRUE,"Inside";#N/A,#N/A,TRUE,"Contents";#N/A,#N/A,TRUE,"Basis";#N/A,#N/A,TRUE,"Inclusions";#N/A,#N/A,TRUE,"Exclusions";#N/A,#N/A,TRUE,"Areas";#N/A,#N/A,TRUE,"Summary";#N/A,#N/A,TRUE,"Detail"}</definedName>
    <definedName name="ac" localSheetId="9" hidden="1">{#N/A,#N/A,FALSE,"SumD";#N/A,#N/A,FALSE,"ElecD";#N/A,#N/A,FALSE,"MechD";#N/A,#N/A,FALSE,"GeotD";#N/A,#N/A,FALSE,"PrcsD";#N/A,#N/A,FALSE,"TunnD";#N/A,#N/A,FALSE,"CivlD";#N/A,#N/A,FALSE,"NtwkD";#N/A,#N/A,FALSE,"EstgD";#N/A,#N/A,FALSE,"PEngD"}</definedName>
    <definedName name="ac" localSheetId="8" hidden="1">{#N/A,#N/A,FALSE,"SumD";#N/A,#N/A,FALSE,"ElecD";#N/A,#N/A,FALSE,"MechD";#N/A,#N/A,FALSE,"GeotD";#N/A,#N/A,FALSE,"PrcsD";#N/A,#N/A,FALSE,"TunnD";#N/A,#N/A,FALSE,"CivlD";#N/A,#N/A,FALSE,"NtwkD";#N/A,#N/A,FALSE,"EstgD";#N/A,#N/A,FALSE,"PEngD"}</definedName>
    <definedName name="ac" localSheetId="7" hidden="1">{#N/A,#N/A,FALSE,"SumD";#N/A,#N/A,FALSE,"ElecD";#N/A,#N/A,FALSE,"MechD";#N/A,#N/A,FALSE,"GeotD";#N/A,#N/A,FALSE,"PrcsD";#N/A,#N/A,FALSE,"TunnD";#N/A,#N/A,FALSE,"CivlD";#N/A,#N/A,FALSE,"NtwkD";#N/A,#N/A,FALSE,"EstgD";#N/A,#N/A,FALSE,"PEngD"}</definedName>
    <definedName name="ac" localSheetId="3" hidden="1">{#N/A,#N/A,FALSE,"SumD";#N/A,#N/A,FALSE,"ElecD";#N/A,#N/A,FALSE,"MechD";#N/A,#N/A,FALSE,"GeotD";#N/A,#N/A,FALSE,"PrcsD";#N/A,#N/A,FALSE,"TunnD";#N/A,#N/A,FALSE,"CivlD";#N/A,#N/A,FALSE,"NtwkD";#N/A,#N/A,FALSE,"EstgD";#N/A,#N/A,FALSE,"PEngD"}</definedName>
    <definedName name="ac" hidden="1">{#N/A,#N/A,FALSE,"SumD";#N/A,#N/A,FALSE,"ElecD";#N/A,#N/A,FALSE,"MechD";#N/A,#N/A,FALSE,"GeotD";#N/A,#N/A,FALSE,"PrcsD";#N/A,#N/A,FALSE,"TunnD";#N/A,#N/A,FALSE,"CivlD";#N/A,#N/A,FALSE,"NtwkD";#N/A,#N/A,FALSE,"EstgD";#N/A,#N/A,FALSE,"PEngD"}</definedName>
    <definedName name="AccessDatabase" hidden="1">"C:\data\excel\temp.mdb"</definedName>
    <definedName name="ACCLINK.XLS_Localization_Table_List" hidden="1">"$A$1:$B$11"</definedName>
    <definedName name="ACCLINK.XLS_Localization_Table_List1" hidden="1">"$A$13:$B$31"</definedName>
    <definedName name="ACCLINK.XLS_Localization_Table_List10" hidden="1">"$A$13:$B$33"</definedName>
    <definedName name="ACCLINK.XLS_Localization_Table_List11" hidden="1">"$A$13:$B$33"</definedName>
    <definedName name="ACCLINK.XLS_Localization_Table_List12" hidden="1">"$A$13:$B$33"</definedName>
    <definedName name="ACCLINK.XLS_Localization_Table_List13" hidden="1">"$A$13:$B$33"</definedName>
    <definedName name="ACCLINK.XLS_Localization_Table_List14" hidden="1">"$A$13:$B$33"</definedName>
    <definedName name="ACCLINK.XLS_Localization_Table_List15" hidden="1">"$A$13:$B$33"</definedName>
    <definedName name="ACCLINK.XLS_Localization_Table_List16" hidden="1">"$A$13:$B$33"</definedName>
    <definedName name="ACCLINK.XLS_Localization_Table_List17" hidden="1">"$A$13:$B$33"</definedName>
    <definedName name="ACCLINK.XLS_Localization_Table_List18" hidden="1">"$A$13:$B$33"</definedName>
    <definedName name="ACCLINK.XLS_Localization_Table_List19" hidden="1">"$A$13:$B$33"</definedName>
    <definedName name="ACCLINK.XLS_Localization_Table_List2" hidden="1">"$A$13:$B$31"</definedName>
    <definedName name="ACCLINK.XLS_Localization_Table_List3" hidden="1">"$A$13:$B$31"</definedName>
    <definedName name="ACCLINK.XLS_Localization_Table_List4" hidden="1">"$A$13:$B$31"</definedName>
    <definedName name="ACCLINK.XLS_Localization_Table_List5" hidden="1">"$A$13:$B$31"</definedName>
    <definedName name="ACCLINK.XLS_Localization_Table_List6" hidden="1">"$A$13:$B$31"</definedName>
    <definedName name="ACCLINK.XLS_Localization_Table_List7" hidden="1">"$A$13:$B$31"</definedName>
    <definedName name="ACCLINK.XLS_Localization_Table_List8" hidden="1">"$A$13:$B$31"</definedName>
    <definedName name="ACCLINK.XLS_Localization_Table_List9" hidden="1">"$A$13:$B$33"</definedName>
    <definedName name="AD" localSheetId="9" hidden="1">{"'Sheet1'!$A$4386:$N$4591"}</definedName>
    <definedName name="AD" localSheetId="8" hidden="1">{"'Sheet1'!$A$4386:$N$4591"}</definedName>
    <definedName name="AD" localSheetId="7" hidden="1">{"'Sheet1'!$A$4386:$N$4591"}</definedName>
    <definedName name="AD" localSheetId="3" hidden="1">{"'Sheet1'!$A$4386:$N$4591"}</definedName>
    <definedName name="AD" hidden="1">{"'Sheet1'!$A$4386:$N$4591"}</definedName>
    <definedName name="ae" localSheetId="9" hidden="1">{"'Break down'!$A$4"}</definedName>
    <definedName name="ae" localSheetId="8" hidden="1">{"'Break down'!$A$4"}</definedName>
    <definedName name="ae" localSheetId="7" hidden="1">{"'Break down'!$A$4"}</definedName>
    <definedName name="ae" localSheetId="3" hidden="1">{"'Break down'!$A$4"}</definedName>
    <definedName name="ae" hidden="1">{"'Break down'!$A$4"}</definedName>
    <definedName name="aegrgas" localSheetId="9" hidden="1">{#N/A,#N/A,TRUE,"Cover";#N/A,#N/A,TRUE,"Conts";#N/A,#N/A,TRUE,"VOS";#N/A,#N/A,TRUE,"Warrington";#N/A,#N/A,TRUE,"Widnes"}</definedName>
    <definedName name="aegrgas" localSheetId="8" hidden="1">{#N/A,#N/A,TRUE,"Cover";#N/A,#N/A,TRUE,"Conts";#N/A,#N/A,TRUE,"VOS";#N/A,#N/A,TRUE,"Warrington";#N/A,#N/A,TRUE,"Widnes"}</definedName>
    <definedName name="aegrgas" localSheetId="7" hidden="1">{#N/A,#N/A,TRUE,"Cover";#N/A,#N/A,TRUE,"Conts";#N/A,#N/A,TRUE,"VOS";#N/A,#N/A,TRUE,"Warrington";#N/A,#N/A,TRUE,"Widnes"}</definedName>
    <definedName name="aegrgas" localSheetId="3" hidden="1">{#N/A,#N/A,TRUE,"Cover";#N/A,#N/A,TRUE,"Conts";#N/A,#N/A,TRUE,"VOS";#N/A,#N/A,TRUE,"Warrington";#N/A,#N/A,TRUE,"Widnes"}</definedName>
    <definedName name="aegrgas" hidden="1">{#N/A,#N/A,TRUE,"Cover";#N/A,#N/A,TRUE,"Conts";#N/A,#N/A,TRUE,"VOS";#N/A,#N/A,TRUE,"Warrington";#N/A,#N/A,TRUE,"Widnes"}</definedName>
    <definedName name="AERAFG" localSheetId="9" hidden="1">{#N/A,#N/A,TRUE,"Cover";#N/A,#N/A,TRUE,"Conts";#N/A,#N/A,TRUE,"VOS";#N/A,#N/A,TRUE,"Warrington";#N/A,#N/A,TRUE,"Widnes"}</definedName>
    <definedName name="AERAFG" localSheetId="8" hidden="1">{#N/A,#N/A,TRUE,"Cover";#N/A,#N/A,TRUE,"Conts";#N/A,#N/A,TRUE,"VOS";#N/A,#N/A,TRUE,"Warrington";#N/A,#N/A,TRUE,"Widnes"}</definedName>
    <definedName name="AERAFG" localSheetId="7" hidden="1">{#N/A,#N/A,TRUE,"Cover";#N/A,#N/A,TRUE,"Conts";#N/A,#N/A,TRUE,"VOS";#N/A,#N/A,TRUE,"Warrington";#N/A,#N/A,TRUE,"Widnes"}</definedName>
    <definedName name="AERAFG" localSheetId="3" hidden="1">{#N/A,#N/A,TRUE,"Cover";#N/A,#N/A,TRUE,"Conts";#N/A,#N/A,TRUE,"VOS";#N/A,#N/A,TRUE,"Warrington";#N/A,#N/A,TRUE,"Widnes"}</definedName>
    <definedName name="AERAFG" hidden="1">{#N/A,#N/A,TRUE,"Cover";#N/A,#N/A,TRUE,"Conts";#N/A,#N/A,TRUE,"VOS";#N/A,#N/A,TRUE,"Warrington";#N/A,#N/A,TRUE,"Widnes"}</definedName>
    <definedName name="aerte" localSheetId="9" hidden="1">{#N/A,#N/A,TRUE,"Cover";#N/A,#N/A,TRUE,"Conts";#N/A,#N/A,TRUE,"VOS";#N/A,#N/A,TRUE,"Warrington";#N/A,#N/A,TRUE,"Widnes"}</definedName>
    <definedName name="aerte" localSheetId="8" hidden="1">{#N/A,#N/A,TRUE,"Cover";#N/A,#N/A,TRUE,"Conts";#N/A,#N/A,TRUE,"VOS";#N/A,#N/A,TRUE,"Warrington";#N/A,#N/A,TRUE,"Widnes"}</definedName>
    <definedName name="aerte" localSheetId="7" hidden="1">{#N/A,#N/A,TRUE,"Cover";#N/A,#N/A,TRUE,"Conts";#N/A,#N/A,TRUE,"VOS";#N/A,#N/A,TRUE,"Warrington";#N/A,#N/A,TRUE,"Widnes"}</definedName>
    <definedName name="aerte" localSheetId="3" hidden="1">{#N/A,#N/A,TRUE,"Cover";#N/A,#N/A,TRUE,"Conts";#N/A,#N/A,TRUE,"VOS";#N/A,#N/A,TRUE,"Warrington";#N/A,#N/A,TRUE,"Widnes"}</definedName>
    <definedName name="aerte" hidden="1">{#N/A,#N/A,TRUE,"Cover";#N/A,#N/A,TRUE,"Conts";#N/A,#N/A,TRUE,"VOS";#N/A,#N/A,TRUE,"Warrington";#N/A,#N/A,TRUE,"Widnes"}</definedName>
    <definedName name="aertes" localSheetId="9" hidden="1">{#N/A,#N/A,TRUE,"Cover";#N/A,#N/A,TRUE,"Conts";#N/A,#N/A,TRUE,"VOS";#N/A,#N/A,TRUE,"Warrington";#N/A,#N/A,TRUE,"Widnes"}</definedName>
    <definedName name="aertes" localSheetId="8" hidden="1">{#N/A,#N/A,TRUE,"Cover";#N/A,#N/A,TRUE,"Conts";#N/A,#N/A,TRUE,"VOS";#N/A,#N/A,TRUE,"Warrington";#N/A,#N/A,TRUE,"Widnes"}</definedName>
    <definedName name="aertes" localSheetId="7" hidden="1">{#N/A,#N/A,TRUE,"Cover";#N/A,#N/A,TRUE,"Conts";#N/A,#N/A,TRUE,"VOS";#N/A,#N/A,TRUE,"Warrington";#N/A,#N/A,TRUE,"Widnes"}</definedName>
    <definedName name="aertes" localSheetId="3" hidden="1">{#N/A,#N/A,TRUE,"Cover";#N/A,#N/A,TRUE,"Conts";#N/A,#N/A,TRUE,"VOS";#N/A,#N/A,TRUE,"Warrington";#N/A,#N/A,TRUE,"Widnes"}</definedName>
    <definedName name="aertes" hidden="1">{#N/A,#N/A,TRUE,"Cover";#N/A,#N/A,TRUE,"Conts";#N/A,#N/A,TRUE,"VOS";#N/A,#N/A,TRUE,"Warrington";#N/A,#N/A,TRUE,"Widnes"}</definedName>
    <definedName name="aetertryh" localSheetId="9" hidden="1">{#N/A,#N/A,TRUE,"Cover";#N/A,#N/A,TRUE,"Conts";#N/A,#N/A,TRUE,"VOS";#N/A,#N/A,TRUE,"Warrington";#N/A,#N/A,TRUE,"Widnes"}</definedName>
    <definedName name="aetertryh" localSheetId="8" hidden="1">{#N/A,#N/A,TRUE,"Cover";#N/A,#N/A,TRUE,"Conts";#N/A,#N/A,TRUE,"VOS";#N/A,#N/A,TRUE,"Warrington";#N/A,#N/A,TRUE,"Widnes"}</definedName>
    <definedName name="aetertryh" localSheetId="7" hidden="1">{#N/A,#N/A,TRUE,"Cover";#N/A,#N/A,TRUE,"Conts";#N/A,#N/A,TRUE,"VOS";#N/A,#N/A,TRUE,"Warrington";#N/A,#N/A,TRUE,"Widnes"}</definedName>
    <definedName name="aetertryh" localSheetId="3" hidden="1">{#N/A,#N/A,TRUE,"Cover";#N/A,#N/A,TRUE,"Conts";#N/A,#N/A,TRUE,"VOS";#N/A,#N/A,TRUE,"Warrington";#N/A,#N/A,TRUE,"Widnes"}</definedName>
    <definedName name="aetertryh" hidden="1">{#N/A,#N/A,TRUE,"Cover";#N/A,#N/A,TRUE,"Conts";#N/A,#N/A,TRUE,"VOS";#N/A,#N/A,TRUE,"Warrington";#N/A,#N/A,TRUE,"Widnes"}</definedName>
    <definedName name="aff" localSheetId="9" hidden="1">{#N/A,#N/A,TRUE,"Cover";#N/A,#N/A,TRUE,"Conts";#N/A,#N/A,TRUE,"VOS";#N/A,#N/A,TRUE,"Warrington";#N/A,#N/A,TRUE,"Widnes"}</definedName>
    <definedName name="aff" localSheetId="8" hidden="1">{#N/A,#N/A,TRUE,"Cover";#N/A,#N/A,TRUE,"Conts";#N/A,#N/A,TRUE,"VOS";#N/A,#N/A,TRUE,"Warrington";#N/A,#N/A,TRUE,"Widnes"}</definedName>
    <definedName name="aff" localSheetId="7" hidden="1">{#N/A,#N/A,TRUE,"Cover";#N/A,#N/A,TRUE,"Conts";#N/A,#N/A,TRUE,"VOS";#N/A,#N/A,TRUE,"Warrington";#N/A,#N/A,TRUE,"Widnes"}</definedName>
    <definedName name="aff" localSheetId="3" hidden="1">{#N/A,#N/A,TRUE,"Cover";#N/A,#N/A,TRUE,"Conts";#N/A,#N/A,TRUE,"VOS";#N/A,#N/A,TRUE,"Warrington";#N/A,#N/A,TRUE,"Widnes"}</definedName>
    <definedName name="aff" hidden="1">{#N/A,#N/A,TRUE,"Cover";#N/A,#N/A,TRUE,"Conts";#N/A,#N/A,TRUE,"VOS";#N/A,#N/A,TRUE,"Warrington";#N/A,#N/A,TRUE,"Widnes"}</definedName>
    <definedName name="afsdfsgdg" localSheetId="9" hidden="1">'[4]Rate Analysis'!#REF!</definedName>
    <definedName name="afsdfsgdg" localSheetId="8" hidden="1">'[4]Rate Analysis'!#REF!</definedName>
    <definedName name="afsdfsgdg" localSheetId="13" hidden="1">'[4]Rate Analysis'!#REF!</definedName>
    <definedName name="afsdfsgdg" localSheetId="6" hidden="1">'[4]Rate Analysis'!#REF!</definedName>
    <definedName name="afsdfsgdg" hidden="1">'[4]Rate Analysis'!#REF!</definedName>
    <definedName name="anscount" hidden="1">1</definedName>
    <definedName name="anuj101" localSheetId="9" hidden="1">{#N/A,#N/A,TRUE,"Front";#N/A,#N/A,TRUE,"Simple Letter";#N/A,#N/A,TRUE,"Inside";#N/A,#N/A,TRUE,"Contents";#N/A,#N/A,TRUE,"Basis";#N/A,#N/A,TRUE,"Inclusions";#N/A,#N/A,TRUE,"Exclusions";#N/A,#N/A,TRUE,"Areas";#N/A,#N/A,TRUE,"Summary";#N/A,#N/A,TRUE,"Detail"}</definedName>
    <definedName name="anuj101" localSheetId="8" hidden="1">{#N/A,#N/A,TRUE,"Front";#N/A,#N/A,TRUE,"Simple Letter";#N/A,#N/A,TRUE,"Inside";#N/A,#N/A,TRUE,"Contents";#N/A,#N/A,TRUE,"Basis";#N/A,#N/A,TRUE,"Inclusions";#N/A,#N/A,TRUE,"Exclusions";#N/A,#N/A,TRUE,"Areas";#N/A,#N/A,TRUE,"Summary";#N/A,#N/A,TRUE,"Detail"}</definedName>
    <definedName name="anuj101" localSheetId="7" hidden="1">{#N/A,#N/A,TRUE,"Front";#N/A,#N/A,TRUE,"Simple Letter";#N/A,#N/A,TRUE,"Inside";#N/A,#N/A,TRUE,"Contents";#N/A,#N/A,TRUE,"Basis";#N/A,#N/A,TRUE,"Inclusions";#N/A,#N/A,TRUE,"Exclusions";#N/A,#N/A,TRUE,"Areas";#N/A,#N/A,TRUE,"Summary";#N/A,#N/A,TRUE,"Detail"}</definedName>
    <definedName name="anuj101" localSheetId="3" hidden="1">{#N/A,#N/A,TRUE,"Front";#N/A,#N/A,TRUE,"Simple Letter";#N/A,#N/A,TRUE,"Inside";#N/A,#N/A,TRUE,"Contents";#N/A,#N/A,TRUE,"Basis";#N/A,#N/A,TRUE,"Inclusions";#N/A,#N/A,TRUE,"Exclusions";#N/A,#N/A,TRUE,"Areas";#N/A,#N/A,TRUE,"Summary";#N/A,#N/A,TRUE,"Detail"}</definedName>
    <definedName name="anuj101" hidden="1">{#N/A,#N/A,TRUE,"Front";#N/A,#N/A,TRUE,"Simple Letter";#N/A,#N/A,TRUE,"Inside";#N/A,#N/A,TRUE,"Contents";#N/A,#N/A,TRUE,"Basis";#N/A,#N/A,TRUE,"Inclusions";#N/A,#N/A,TRUE,"Exclusions";#N/A,#N/A,TRUE,"Areas";#N/A,#N/A,TRUE,"Summary";#N/A,#N/A,TRUE,"Detail"}</definedName>
    <definedName name="anuj102" localSheetId="9" hidden="1">{#N/A,#N/A,TRUE,"Front";#N/A,#N/A,TRUE,"Simple Letter";#N/A,#N/A,TRUE,"Inside";#N/A,#N/A,TRUE,"Contents";#N/A,#N/A,TRUE,"Basis";#N/A,#N/A,TRUE,"Inclusions";#N/A,#N/A,TRUE,"Exclusions";#N/A,#N/A,TRUE,"Areas";#N/A,#N/A,TRUE,"Summary";#N/A,#N/A,TRUE,"Detail"}</definedName>
    <definedName name="anuj102" localSheetId="8" hidden="1">{#N/A,#N/A,TRUE,"Front";#N/A,#N/A,TRUE,"Simple Letter";#N/A,#N/A,TRUE,"Inside";#N/A,#N/A,TRUE,"Contents";#N/A,#N/A,TRUE,"Basis";#N/A,#N/A,TRUE,"Inclusions";#N/A,#N/A,TRUE,"Exclusions";#N/A,#N/A,TRUE,"Areas";#N/A,#N/A,TRUE,"Summary";#N/A,#N/A,TRUE,"Detail"}</definedName>
    <definedName name="anuj102" localSheetId="7" hidden="1">{#N/A,#N/A,TRUE,"Front";#N/A,#N/A,TRUE,"Simple Letter";#N/A,#N/A,TRUE,"Inside";#N/A,#N/A,TRUE,"Contents";#N/A,#N/A,TRUE,"Basis";#N/A,#N/A,TRUE,"Inclusions";#N/A,#N/A,TRUE,"Exclusions";#N/A,#N/A,TRUE,"Areas";#N/A,#N/A,TRUE,"Summary";#N/A,#N/A,TRUE,"Detail"}</definedName>
    <definedName name="anuj102" localSheetId="3" hidden="1">{#N/A,#N/A,TRUE,"Front";#N/A,#N/A,TRUE,"Simple Letter";#N/A,#N/A,TRUE,"Inside";#N/A,#N/A,TRUE,"Contents";#N/A,#N/A,TRUE,"Basis";#N/A,#N/A,TRUE,"Inclusions";#N/A,#N/A,TRUE,"Exclusions";#N/A,#N/A,TRUE,"Areas";#N/A,#N/A,TRUE,"Summary";#N/A,#N/A,TRUE,"Detail"}</definedName>
    <definedName name="anuj102" hidden="1">{#N/A,#N/A,TRUE,"Front";#N/A,#N/A,TRUE,"Simple Letter";#N/A,#N/A,TRUE,"Inside";#N/A,#N/A,TRUE,"Contents";#N/A,#N/A,TRUE,"Basis";#N/A,#N/A,TRUE,"Inclusions";#N/A,#N/A,TRUE,"Exclusions";#N/A,#N/A,TRUE,"Areas";#N/A,#N/A,TRUE,"Summary";#N/A,#N/A,TRUE,"Detail"}</definedName>
    <definedName name="anuj103" localSheetId="9" hidden="1">{#N/A,#N/A,TRUE,"Front";#N/A,#N/A,TRUE,"Simple Letter";#N/A,#N/A,TRUE,"Inside";#N/A,#N/A,TRUE,"Contents";#N/A,#N/A,TRUE,"Basis";#N/A,#N/A,TRUE,"Inclusions";#N/A,#N/A,TRUE,"Exclusions";#N/A,#N/A,TRUE,"Areas";#N/A,#N/A,TRUE,"Summary";#N/A,#N/A,TRUE,"Detail"}</definedName>
    <definedName name="anuj103" localSheetId="8" hidden="1">{#N/A,#N/A,TRUE,"Front";#N/A,#N/A,TRUE,"Simple Letter";#N/A,#N/A,TRUE,"Inside";#N/A,#N/A,TRUE,"Contents";#N/A,#N/A,TRUE,"Basis";#N/A,#N/A,TRUE,"Inclusions";#N/A,#N/A,TRUE,"Exclusions";#N/A,#N/A,TRUE,"Areas";#N/A,#N/A,TRUE,"Summary";#N/A,#N/A,TRUE,"Detail"}</definedName>
    <definedName name="anuj103" localSheetId="7" hidden="1">{#N/A,#N/A,TRUE,"Front";#N/A,#N/A,TRUE,"Simple Letter";#N/A,#N/A,TRUE,"Inside";#N/A,#N/A,TRUE,"Contents";#N/A,#N/A,TRUE,"Basis";#N/A,#N/A,TRUE,"Inclusions";#N/A,#N/A,TRUE,"Exclusions";#N/A,#N/A,TRUE,"Areas";#N/A,#N/A,TRUE,"Summary";#N/A,#N/A,TRUE,"Detail"}</definedName>
    <definedName name="anuj103" localSheetId="3" hidden="1">{#N/A,#N/A,TRUE,"Front";#N/A,#N/A,TRUE,"Simple Letter";#N/A,#N/A,TRUE,"Inside";#N/A,#N/A,TRUE,"Contents";#N/A,#N/A,TRUE,"Basis";#N/A,#N/A,TRUE,"Inclusions";#N/A,#N/A,TRUE,"Exclusions";#N/A,#N/A,TRUE,"Areas";#N/A,#N/A,TRUE,"Summary";#N/A,#N/A,TRUE,"Detail"}</definedName>
    <definedName name="anuj103" hidden="1">{#N/A,#N/A,TRUE,"Front";#N/A,#N/A,TRUE,"Simple Letter";#N/A,#N/A,TRUE,"Inside";#N/A,#N/A,TRUE,"Contents";#N/A,#N/A,TRUE,"Basis";#N/A,#N/A,TRUE,"Inclusions";#N/A,#N/A,TRUE,"Exclusions";#N/A,#N/A,TRUE,"Areas";#N/A,#N/A,TRUE,"Summary";#N/A,#N/A,TRUE,"Detail"}</definedName>
    <definedName name="anuj104" localSheetId="9" hidden="1">{#N/A,#N/A,TRUE,"Front";#N/A,#N/A,TRUE,"Simple Letter";#N/A,#N/A,TRUE,"Inside";#N/A,#N/A,TRUE,"Contents";#N/A,#N/A,TRUE,"Basis";#N/A,#N/A,TRUE,"Inclusions";#N/A,#N/A,TRUE,"Exclusions";#N/A,#N/A,TRUE,"Areas";#N/A,#N/A,TRUE,"Summary";#N/A,#N/A,TRUE,"Detail"}</definedName>
    <definedName name="anuj104" localSheetId="8" hidden="1">{#N/A,#N/A,TRUE,"Front";#N/A,#N/A,TRUE,"Simple Letter";#N/A,#N/A,TRUE,"Inside";#N/A,#N/A,TRUE,"Contents";#N/A,#N/A,TRUE,"Basis";#N/A,#N/A,TRUE,"Inclusions";#N/A,#N/A,TRUE,"Exclusions";#N/A,#N/A,TRUE,"Areas";#N/A,#N/A,TRUE,"Summary";#N/A,#N/A,TRUE,"Detail"}</definedName>
    <definedName name="anuj104" localSheetId="7" hidden="1">{#N/A,#N/A,TRUE,"Front";#N/A,#N/A,TRUE,"Simple Letter";#N/A,#N/A,TRUE,"Inside";#N/A,#N/A,TRUE,"Contents";#N/A,#N/A,TRUE,"Basis";#N/A,#N/A,TRUE,"Inclusions";#N/A,#N/A,TRUE,"Exclusions";#N/A,#N/A,TRUE,"Areas";#N/A,#N/A,TRUE,"Summary";#N/A,#N/A,TRUE,"Detail"}</definedName>
    <definedName name="anuj104" localSheetId="3" hidden="1">{#N/A,#N/A,TRUE,"Front";#N/A,#N/A,TRUE,"Simple Letter";#N/A,#N/A,TRUE,"Inside";#N/A,#N/A,TRUE,"Contents";#N/A,#N/A,TRUE,"Basis";#N/A,#N/A,TRUE,"Inclusions";#N/A,#N/A,TRUE,"Exclusions";#N/A,#N/A,TRUE,"Areas";#N/A,#N/A,TRUE,"Summary";#N/A,#N/A,TRUE,"Detail"}</definedName>
    <definedName name="anuj104" hidden="1">{#N/A,#N/A,TRUE,"Front";#N/A,#N/A,TRUE,"Simple Letter";#N/A,#N/A,TRUE,"Inside";#N/A,#N/A,TRUE,"Contents";#N/A,#N/A,TRUE,"Basis";#N/A,#N/A,TRUE,"Inclusions";#N/A,#N/A,TRUE,"Exclusions";#N/A,#N/A,TRUE,"Areas";#N/A,#N/A,TRUE,"Summary";#N/A,#N/A,TRUE,"Detail"}</definedName>
    <definedName name="anuj105" localSheetId="9" hidden="1">{#N/A,#N/A,TRUE,"Front";#N/A,#N/A,TRUE,"Simple Letter";#N/A,#N/A,TRUE,"Inside";#N/A,#N/A,TRUE,"Contents";#N/A,#N/A,TRUE,"Basis";#N/A,#N/A,TRUE,"Inclusions";#N/A,#N/A,TRUE,"Exclusions";#N/A,#N/A,TRUE,"Areas";#N/A,#N/A,TRUE,"Summary";#N/A,#N/A,TRUE,"Detail"}</definedName>
    <definedName name="anuj105" localSheetId="8" hidden="1">{#N/A,#N/A,TRUE,"Front";#N/A,#N/A,TRUE,"Simple Letter";#N/A,#N/A,TRUE,"Inside";#N/A,#N/A,TRUE,"Contents";#N/A,#N/A,TRUE,"Basis";#N/A,#N/A,TRUE,"Inclusions";#N/A,#N/A,TRUE,"Exclusions";#N/A,#N/A,TRUE,"Areas";#N/A,#N/A,TRUE,"Summary";#N/A,#N/A,TRUE,"Detail"}</definedName>
    <definedName name="anuj105" localSheetId="7" hidden="1">{#N/A,#N/A,TRUE,"Front";#N/A,#N/A,TRUE,"Simple Letter";#N/A,#N/A,TRUE,"Inside";#N/A,#N/A,TRUE,"Contents";#N/A,#N/A,TRUE,"Basis";#N/A,#N/A,TRUE,"Inclusions";#N/A,#N/A,TRUE,"Exclusions";#N/A,#N/A,TRUE,"Areas";#N/A,#N/A,TRUE,"Summary";#N/A,#N/A,TRUE,"Detail"}</definedName>
    <definedName name="anuj105" localSheetId="3" hidden="1">{#N/A,#N/A,TRUE,"Front";#N/A,#N/A,TRUE,"Simple Letter";#N/A,#N/A,TRUE,"Inside";#N/A,#N/A,TRUE,"Contents";#N/A,#N/A,TRUE,"Basis";#N/A,#N/A,TRUE,"Inclusions";#N/A,#N/A,TRUE,"Exclusions";#N/A,#N/A,TRUE,"Areas";#N/A,#N/A,TRUE,"Summary";#N/A,#N/A,TRUE,"Detail"}</definedName>
    <definedName name="anuj105" hidden="1">{#N/A,#N/A,TRUE,"Front";#N/A,#N/A,TRUE,"Simple Letter";#N/A,#N/A,TRUE,"Inside";#N/A,#N/A,TRUE,"Contents";#N/A,#N/A,TRUE,"Basis";#N/A,#N/A,TRUE,"Inclusions";#N/A,#N/A,TRUE,"Exclusions";#N/A,#N/A,TRUE,"Areas";#N/A,#N/A,TRUE,"Summary";#N/A,#N/A,TRUE,"Detail"}</definedName>
    <definedName name="anuj12" localSheetId="9" hidden="1">{#N/A,#N/A,TRUE,"Front";#N/A,#N/A,TRUE,"Simple Letter";#N/A,#N/A,TRUE,"Inside";#N/A,#N/A,TRUE,"Contents";#N/A,#N/A,TRUE,"Basis";#N/A,#N/A,TRUE,"Inclusions";#N/A,#N/A,TRUE,"Exclusions";#N/A,#N/A,TRUE,"Areas";#N/A,#N/A,TRUE,"Summary";#N/A,#N/A,TRUE,"Detail"}</definedName>
    <definedName name="anuj12" localSheetId="8" hidden="1">{#N/A,#N/A,TRUE,"Front";#N/A,#N/A,TRUE,"Simple Letter";#N/A,#N/A,TRUE,"Inside";#N/A,#N/A,TRUE,"Contents";#N/A,#N/A,TRUE,"Basis";#N/A,#N/A,TRUE,"Inclusions";#N/A,#N/A,TRUE,"Exclusions";#N/A,#N/A,TRUE,"Areas";#N/A,#N/A,TRUE,"Summary";#N/A,#N/A,TRUE,"Detail"}</definedName>
    <definedName name="anuj12" localSheetId="7" hidden="1">{#N/A,#N/A,TRUE,"Front";#N/A,#N/A,TRUE,"Simple Letter";#N/A,#N/A,TRUE,"Inside";#N/A,#N/A,TRUE,"Contents";#N/A,#N/A,TRUE,"Basis";#N/A,#N/A,TRUE,"Inclusions";#N/A,#N/A,TRUE,"Exclusions";#N/A,#N/A,TRUE,"Areas";#N/A,#N/A,TRUE,"Summary";#N/A,#N/A,TRUE,"Detail"}</definedName>
    <definedName name="anuj12" localSheetId="3" hidden="1">{#N/A,#N/A,TRUE,"Front";#N/A,#N/A,TRUE,"Simple Letter";#N/A,#N/A,TRUE,"Inside";#N/A,#N/A,TRUE,"Contents";#N/A,#N/A,TRUE,"Basis";#N/A,#N/A,TRUE,"Inclusions";#N/A,#N/A,TRUE,"Exclusions";#N/A,#N/A,TRUE,"Areas";#N/A,#N/A,TRUE,"Summary";#N/A,#N/A,TRUE,"Detail"}</definedName>
    <definedName name="anuj12" hidden="1">{#N/A,#N/A,TRUE,"Front";#N/A,#N/A,TRUE,"Simple Letter";#N/A,#N/A,TRUE,"Inside";#N/A,#N/A,TRUE,"Contents";#N/A,#N/A,TRUE,"Basis";#N/A,#N/A,TRUE,"Inclusions";#N/A,#N/A,TRUE,"Exclusions";#N/A,#N/A,TRUE,"Areas";#N/A,#N/A,TRUE,"Summary";#N/A,#N/A,TRUE,"Detail"}</definedName>
    <definedName name="anuj14" localSheetId="9" hidden="1">{#N/A,#N/A,TRUE,"Front";#N/A,#N/A,TRUE,"Simple Letter";#N/A,#N/A,TRUE,"Inside";#N/A,#N/A,TRUE,"Contents";#N/A,#N/A,TRUE,"Basis";#N/A,#N/A,TRUE,"Inclusions";#N/A,#N/A,TRUE,"Exclusions";#N/A,#N/A,TRUE,"Areas";#N/A,#N/A,TRUE,"Summary";#N/A,#N/A,TRUE,"Detail"}</definedName>
    <definedName name="anuj14" localSheetId="8" hidden="1">{#N/A,#N/A,TRUE,"Front";#N/A,#N/A,TRUE,"Simple Letter";#N/A,#N/A,TRUE,"Inside";#N/A,#N/A,TRUE,"Contents";#N/A,#N/A,TRUE,"Basis";#N/A,#N/A,TRUE,"Inclusions";#N/A,#N/A,TRUE,"Exclusions";#N/A,#N/A,TRUE,"Areas";#N/A,#N/A,TRUE,"Summary";#N/A,#N/A,TRUE,"Detail"}</definedName>
    <definedName name="anuj14" localSheetId="7" hidden="1">{#N/A,#N/A,TRUE,"Front";#N/A,#N/A,TRUE,"Simple Letter";#N/A,#N/A,TRUE,"Inside";#N/A,#N/A,TRUE,"Contents";#N/A,#N/A,TRUE,"Basis";#N/A,#N/A,TRUE,"Inclusions";#N/A,#N/A,TRUE,"Exclusions";#N/A,#N/A,TRUE,"Areas";#N/A,#N/A,TRUE,"Summary";#N/A,#N/A,TRUE,"Detail"}</definedName>
    <definedName name="anuj14" localSheetId="3" hidden="1">{#N/A,#N/A,TRUE,"Front";#N/A,#N/A,TRUE,"Simple Letter";#N/A,#N/A,TRUE,"Inside";#N/A,#N/A,TRUE,"Contents";#N/A,#N/A,TRUE,"Basis";#N/A,#N/A,TRUE,"Inclusions";#N/A,#N/A,TRUE,"Exclusions";#N/A,#N/A,TRUE,"Areas";#N/A,#N/A,TRUE,"Summary";#N/A,#N/A,TRUE,"Detail"}</definedName>
    <definedName name="anuj14" hidden="1">{#N/A,#N/A,TRUE,"Front";#N/A,#N/A,TRUE,"Simple Letter";#N/A,#N/A,TRUE,"Inside";#N/A,#N/A,TRUE,"Contents";#N/A,#N/A,TRUE,"Basis";#N/A,#N/A,TRUE,"Inclusions";#N/A,#N/A,TRUE,"Exclusions";#N/A,#N/A,TRUE,"Areas";#N/A,#N/A,TRUE,"Summary";#N/A,#N/A,TRUE,"Detail"}</definedName>
    <definedName name="anuj20" localSheetId="9" hidden="1">{#N/A,#N/A,TRUE,"Front";#N/A,#N/A,TRUE,"Simple Letter";#N/A,#N/A,TRUE,"Inside";#N/A,#N/A,TRUE,"Contents";#N/A,#N/A,TRUE,"Basis";#N/A,#N/A,TRUE,"Inclusions";#N/A,#N/A,TRUE,"Exclusions";#N/A,#N/A,TRUE,"Areas";#N/A,#N/A,TRUE,"Summary";#N/A,#N/A,TRUE,"Detail"}</definedName>
    <definedName name="anuj20" localSheetId="8" hidden="1">{#N/A,#N/A,TRUE,"Front";#N/A,#N/A,TRUE,"Simple Letter";#N/A,#N/A,TRUE,"Inside";#N/A,#N/A,TRUE,"Contents";#N/A,#N/A,TRUE,"Basis";#N/A,#N/A,TRUE,"Inclusions";#N/A,#N/A,TRUE,"Exclusions";#N/A,#N/A,TRUE,"Areas";#N/A,#N/A,TRUE,"Summary";#N/A,#N/A,TRUE,"Detail"}</definedName>
    <definedName name="anuj20" localSheetId="7" hidden="1">{#N/A,#N/A,TRUE,"Front";#N/A,#N/A,TRUE,"Simple Letter";#N/A,#N/A,TRUE,"Inside";#N/A,#N/A,TRUE,"Contents";#N/A,#N/A,TRUE,"Basis";#N/A,#N/A,TRUE,"Inclusions";#N/A,#N/A,TRUE,"Exclusions";#N/A,#N/A,TRUE,"Areas";#N/A,#N/A,TRUE,"Summary";#N/A,#N/A,TRUE,"Detail"}</definedName>
    <definedName name="anuj20" localSheetId="3" hidden="1">{#N/A,#N/A,TRUE,"Front";#N/A,#N/A,TRUE,"Simple Letter";#N/A,#N/A,TRUE,"Inside";#N/A,#N/A,TRUE,"Contents";#N/A,#N/A,TRUE,"Basis";#N/A,#N/A,TRUE,"Inclusions";#N/A,#N/A,TRUE,"Exclusions";#N/A,#N/A,TRUE,"Areas";#N/A,#N/A,TRUE,"Summary";#N/A,#N/A,TRUE,"Detail"}</definedName>
    <definedName name="anuj20" hidden="1">{#N/A,#N/A,TRUE,"Front";#N/A,#N/A,TRUE,"Simple Letter";#N/A,#N/A,TRUE,"Inside";#N/A,#N/A,TRUE,"Contents";#N/A,#N/A,TRUE,"Basis";#N/A,#N/A,TRUE,"Inclusions";#N/A,#N/A,TRUE,"Exclusions";#N/A,#N/A,TRUE,"Areas";#N/A,#N/A,TRUE,"Summary";#N/A,#N/A,TRUE,"Detail"}</definedName>
    <definedName name="anuj21" localSheetId="9" hidden="1">{#N/A,#N/A,TRUE,"Front";#N/A,#N/A,TRUE,"Simple Letter";#N/A,#N/A,TRUE,"Inside";#N/A,#N/A,TRUE,"Contents";#N/A,#N/A,TRUE,"Basis";#N/A,#N/A,TRUE,"Inclusions";#N/A,#N/A,TRUE,"Exclusions";#N/A,#N/A,TRUE,"Areas";#N/A,#N/A,TRUE,"Summary";#N/A,#N/A,TRUE,"Detail"}</definedName>
    <definedName name="anuj21" localSheetId="8" hidden="1">{#N/A,#N/A,TRUE,"Front";#N/A,#N/A,TRUE,"Simple Letter";#N/A,#N/A,TRUE,"Inside";#N/A,#N/A,TRUE,"Contents";#N/A,#N/A,TRUE,"Basis";#N/A,#N/A,TRUE,"Inclusions";#N/A,#N/A,TRUE,"Exclusions";#N/A,#N/A,TRUE,"Areas";#N/A,#N/A,TRUE,"Summary";#N/A,#N/A,TRUE,"Detail"}</definedName>
    <definedName name="anuj21" localSheetId="7" hidden="1">{#N/A,#N/A,TRUE,"Front";#N/A,#N/A,TRUE,"Simple Letter";#N/A,#N/A,TRUE,"Inside";#N/A,#N/A,TRUE,"Contents";#N/A,#N/A,TRUE,"Basis";#N/A,#N/A,TRUE,"Inclusions";#N/A,#N/A,TRUE,"Exclusions";#N/A,#N/A,TRUE,"Areas";#N/A,#N/A,TRUE,"Summary";#N/A,#N/A,TRUE,"Detail"}</definedName>
    <definedName name="anuj21" localSheetId="3" hidden="1">{#N/A,#N/A,TRUE,"Front";#N/A,#N/A,TRUE,"Simple Letter";#N/A,#N/A,TRUE,"Inside";#N/A,#N/A,TRUE,"Contents";#N/A,#N/A,TRUE,"Basis";#N/A,#N/A,TRUE,"Inclusions";#N/A,#N/A,TRUE,"Exclusions";#N/A,#N/A,TRUE,"Areas";#N/A,#N/A,TRUE,"Summary";#N/A,#N/A,TRUE,"Detail"}</definedName>
    <definedName name="anuj21" hidden="1">{#N/A,#N/A,TRUE,"Front";#N/A,#N/A,TRUE,"Simple Letter";#N/A,#N/A,TRUE,"Inside";#N/A,#N/A,TRUE,"Contents";#N/A,#N/A,TRUE,"Basis";#N/A,#N/A,TRUE,"Inclusions";#N/A,#N/A,TRUE,"Exclusions";#N/A,#N/A,TRUE,"Areas";#N/A,#N/A,TRUE,"Summary";#N/A,#N/A,TRUE,"Detail"}</definedName>
    <definedName name="anuj23" localSheetId="9" hidden="1">{#N/A,#N/A,TRUE,"Front";#N/A,#N/A,TRUE,"Simple Letter";#N/A,#N/A,TRUE,"Inside";#N/A,#N/A,TRUE,"Contents";#N/A,#N/A,TRUE,"Basis";#N/A,#N/A,TRUE,"Inclusions";#N/A,#N/A,TRUE,"Exclusions";#N/A,#N/A,TRUE,"Areas";#N/A,#N/A,TRUE,"Summary";#N/A,#N/A,TRUE,"Detail"}</definedName>
    <definedName name="anuj23" localSheetId="8" hidden="1">{#N/A,#N/A,TRUE,"Front";#N/A,#N/A,TRUE,"Simple Letter";#N/A,#N/A,TRUE,"Inside";#N/A,#N/A,TRUE,"Contents";#N/A,#N/A,TRUE,"Basis";#N/A,#N/A,TRUE,"Inclusions";#N/A,#N/A,TRUE,"Exclusions";#N/A,#N/A,TRUE,"Areas";#N/A,#N/A,TRUE,"Summary";#N/A,#N/A,TRUE,"Detail"}</definedName>
    <definedName name="anuj23" localSheetId="7" hidden="1">{#N/A,#N/A,TRUE,"Front";#N/A,#N/A,TRUE,"Simple Letter";#N/A,#N/A,TRUE,"Inside";#N/A,#N/A,TRUE,"Contents";#N/A,#N/A,TRUE,"Basis";#N/A,#N/A,TRUE,"Inclusions";#N/A,#N/A,TRUE,"Exclusions";#N/A,#N/A,TRUE,"Areas";#N/A,#N/A,TRUE,"Summary";#N/A,#N/A,TRUE,"Detail"}</definedName>
    <definedName name="anuj23" localSheetId="3" hidden="1">{#N/A,#N/A,TRUE,"Front";#N/A,#N/A,TRUE,"Simple Letter";#N/A,#N/A,TRUE,"Inside";#N/A,#N/A,TRUE,"Contents";#N/A,#N/A,TRUE,"Basis";#N/A,#N/A,TRUE,"Inclusions";#N/A,#N/A,TRUE,"Exclusions";#N/A,#N/A,TRUE,"Areas";#N/A,#N/A,TRUE,"Summary";#N/A,#N/A,TRUE,"Detail"}</definedName>
    <definedName name="anuj23" hidden="1">{#N/A,#N/A,TRUE,"Front";#N/A,#N/A,TRUE,"Simple Letter";#N/A,#N/A,TRUE,"Inside";#N/A,#N/A,TRUE,"Contents";#N/A,#N/A,TRUE,"Basis";#N/A,#N/A,TRUE,"Inclusions";#N/A,#N/A,TRUE,"Exclusions";#N/A,#N/A,TRUE,"Areas";#N/A,#N/A,TRUE,"Summary";#N/A,#N/A,TRUE,"Detail"}</definedName>
    <definedName name="anuj24" localSheetId="9" hidden="1">{#N/A,#N/A,TRUE,"Front";#N/A,#N/A,TRUE,"Simple Letter";#N/A,#N/A,TRUE,"Inside";#N/A,#N/A,TRUE,"Contents";#N/A,#N/A,TRUE,"Basis";#N/A,#N/A,TRUE,"Inclusions";#N/A,#N/A,TRUE,"Exclusions";#N/A,#N/A,TRUE,"Areas";#N/A,#N/A,TRUE,"Summary";#N/A,#N/A,TRUE,"Detail"}</definedName>
    <definedName name="anuj24" localSheetId="8" hidden="1">{#N/A,#N/A,TRUE,"Front";#N/A,#N/A,TRUE,"Simple Letter";#N/A,#N/A,TRUE,"Inside";#N/A,#N/A,TRUE,"Contents";#N/A,#N/A,TRUE,"Basis";#N/A,#N/A,TRUE,"Inclusions";#N/A,#N/A,TRUE,"Exclusions";#N/A,#N/A,TRUE,"Areas";#N/A,#N/A,TRUE,"Summary";#N/A,#N/A,TRUE,"Detail"}</definedName>
    <definedName name="anuj24" localSheetId="7" hidden="1">{#N/A,#N/A,TRUE,"Front";#N/A,#N/A,TRUE,"Simple Letter";#N/A,#N/A,TRUE,"Inside";#N/A,#N/A,TRUE,"Contents";#N/A,#N/A,TRUE,"Basis";#N/A,#N/A,TRUE,"Inclusions";#N/A,#N/A,TRUE,"Exclusions";#N/A,#N/A,TRUE,"Areas";#N/A,#N/A,TRUE,"Summary";#N/A,#N/A,TRUE,"Detail"}</definedName>
    <definedName name="anuj24" localSheetId="3" hidden="1">{#N/A,#N/A,TRUE,"Front";#N/A,#N/A,TRUE,"Simple Letter";#N/A,#N/A,TRUE,"Inside";#N/A,#N/A,TRUE,"Contents";#N/A,#N/A,TRUE,"Basis";#N/A,#N/A,TRUE,"Inclusions";#N/A,#N/A,TRUE,"Exclusions";#N/A,#N/A,TRUE,"Areas";#N/A,#N/A,TRUE,"Summary";#N/A,#N/A,TRUE,"Detail"}</definedName>
    <definedName name="anuj24" hidden="1">{#N/A,#N/A,TRUE,"Front";#N/A,#N/A,TRUE,"Simple Letter";#N/A,#N/A,TRUE,"Inside";#N/A,#N/A,TRUE,"Contents";#N/A,#N/A,TRUE,"Basis";#N/A,#N/A,TRUE,"Inclusions";#N/A,#N/A,TRUE,"Exclusions";#N/A,#N/A,TRUE,"Areas";#N/A,#N/A,TRUE,"Summary";#N/A,#N/A,TRUE,"Detail"}</definedName>
    <definedName name="anuj26" localSheetId="9" hidden="1">{#N/A,#N/A,TRUE,"Front";#N/A,#N/A,TRUE,"Simple Letter";#N/A,#N/A,TRUE,"Inside";#N/A,#N/A,TRUE,"Contents";#N/A,#N/A,TRUE,"Basis";#N/A,#N/A,TRUE,"Inclusions";#N/A,#N/A,TRUE,"Exclusions";#N/A,#N/A,TRUE,"Areas";#N/A,#N/A,TRUE,"Summary";#N/A,#N/A,TRUE,"Detail"}</definedName>
    <definedName name="anuj26" localSheetId="8" hidden="1">{#N/A,#N/A,TRUE,"Front";#N/A,#N/A,TRUE,"Simple Letter";#N/A,#N/A,TRUE,"Inside";#N/A,#N/A,TRUE,"Contents";#N/A,#N/A,TRUE,"Basis";#N/A,#N/A,TRUE,"Inclusions";#N/A,#N/A,TRUE,"Exclusions";#N/A,#N/A,TRUE,"Areas";#N/A,#N/A,TRUE,"Summary";#N/A,#N/A,TRUE,"Detail"}</definedName>
    <definedName name="anuj26" localSheetId="7" hidden="1">{#N/A,#N/A,TRUE,"Front";#N/A,#N/A,TRUE,"Simple Letter";#N/A,#N/A,TRUE,"Inside";#N/A,#N/A,TRUE,"Contents";#N/A,#N/A,TRUE,"Basis";#N/A,#N/A,TRUE,"Inclusions";#N/A,#N/A,TRUE,"Exclusions";#N/A,#N/A,TRUE,"Areas";#N/A,#N/A,TRUE,"Summary";#N/A,#N/A,TRUE,"Detail"}</definedName>
    <definedName name="anuj26" localSheetId="3" hidden="1">{#N/A,#N/A,TRUE,"Front";#N/A,#N/A,TRUE,"Simple Letter";#N/A,#N/A,TRUE,"Inside";#N/A,#N/A,TRUE,"Contents";#N/A,#N/A,TRUE,"Basis";#N/A,#N/A,TRUE,"Inclusions";#N/A,#N/A,TRUE,"Exclusions";#N/A,#N/A,TRUE,"Areas";#N/A,#N/A,TRUE,"Summary";#N/A,#N/A,TRUE,"Detail"}</definedName>
    <definedName name="anuj26" hidden="1">{#N/A,#N/A,TRUE,"Front";#N/A,#N/A,TRUE,"Simple Letter";#N/A,#N/A,TRUE,"Inside";#N/A,#N/A,TRUE,"Contents";#N/A,#N/A,TRUE,"Basis";#N/A,#N/A,TRUE,"Inclusions";#N/A,#N/A,TRUE,"Exclusions";#N/A,#N/A,TRUE,"Areas";#N/A,#N/A,TRUE,"Summary";#N/A,#N/A,TRUE,"Detail"}</definedName>
    <definedName name="anuj94" localSheetId="9" hidden="1">{#N/A,#N/A,TRUE,"Front";#N/A,#N/A,TRUE,"Simple Letter";#N/A,#N/A,TRUE,"Inside";#N/A,#N/A,TRUE,"Contents";#N/A,#N/A,TRUE,"Basis";#N/A,#N/A,TRUE,"Inclusions";#N/A,#N/A,TRUE,"Exclusions";#N/A,#N/A,TRUE,"Areas";#N/A,#N/A,TRUE,"Summary";#N/A,#N/A,TRUE,"Detail"}</definedName>
    <definedName name="anuj94" localSheetId="8" hidden="1">{#N/A,#N/A,TRUE,"Front";#N/A,#N/A,TRUE,"Simple Letter";#N/A,#N/A,TRUE,"Inside";#N/A,#N/A,TRUE,"Contents";#N/A,#N/A,TRUE,"Basis";#N/A,#N/A,TRUE,"Inclusions";#N/A,#N/A,TRUE,"Exclusions";#N/A,#N/A,TRUE,"Areas";#N/A,#N/A,TRUE,"Summary";#N/A,#N/A,TRUE,"Detail"}</definedName>
    <definedName name="anuj94" localSheetId="7" hidden="1">{#N/A,#N/A,TRUE,"Front";#N/A,#N/A,TRUE,"Simple Letter";#N/A,#N/A,TRUE,"Inside";#N/A,#N/A,TRUE,"Contents";#N/A,#N/A,TRUE,"Basis";#N/A,#N/A,TRUE,"Inclusions";#N/A,#N/A,TRUE,"Exclusions";#N/A,#N/A,TRUE,"Areas";#N/A,#N/A,TRUE,"Summary";#N/A,#N/A,TRUE,"Detail"}</definedName>
    <definedName name="anuj94" localSheetId="3" hidden="1">{#N/A,#N/A,TRUE,"Front";#N/A,#N/A,TRUE,"Simple Letter";#N/A,#N/A,TRUE,"Inside";#N/A,#N/A,TRUE,"Contents";#N/A,#N/A,TRUE,"Basis";#N/A,#N/A,TRUE,"Inclusions";#N/A,#N/A,TRUE,"Exclusions";#N/A,#N/A,TRUE,"Areas";#N/A,#N/A,TRUE,"Summary";#N/A,#N/A,TRUE,"Detail"}</definedName>
    <definedName name="anuj94" hidden="1">{#N/A,#N/A,TRUE,"Front";#N/A,#N/A,TRUE,"Simple Letter";#N/A,#N/A,TRUE,"Inside";#N/A,#N/A,TRUE,"Contents";#N/A,#N/A,TRUE,"Basis";#N/A,#N/A,TRUE,"Inclusions";#N/A,#N/A,TRUE,"Exclusions";#N/A,#N/A,TRUE,"Areas";#N/A,#N/A,TRUE,"Summary";#N/A,#N/A,TRUE,"Detail"}</definedName>
    <definedName name="anuj96" localSheetId="9" hidden="1">{#N/A,#N/A,TRUE,"Front";#N/A,#N/A,TRUE,"Simple Letter";#N/A,#N/A,TRUE,"Inside";#N/A,#N/A,TRUE,"Contents";#N/A,#N/A,TRUE,"Basis";#N/A,#N/A,TRUE,"Inclusions";#N/A,#N/A,TRUE,"Exclusions";#N/A,#N/A,TRUE,"Areas";#N/A,#N/A,TRUE,"Summary";#N/A,#N/A,TRUE,"Detail"}</definedName>
    <definedName name="anuj96" localSheetId="8" hidden="1">{#N/A,#N/A,TRUE,"Front";#N/A,#N/A,TRUE,"Simple Letter";#N/A,#N/A,TRUE,"Inside";#N/A,#N/A,TRUE,"Contents";#N/A,#N/A,TRUE,"Basis";#N/A,#N/A,TRUE,"Inclusions";#N/A,#N/A,TRUE,"Exclusions";#N/A,#N/A,TRUE,"Areas";#N/A,#N/A,TRUE,"Summary";#N/A,#N/A,TRUE,"Detail"}</definedName>
    <definedName name="anuj96" localSheetId="7" hidden="1">{#N/A,#N/A,TRUE,"Front";#N/A,#N/A,TRUE,"Simple Letter";#N/A,#N/A,TRUE,"Inside";#N/A,#N/A,TRUE,"Contents";#N/A,#N/A,TRUE,"Basis";#N/A,#N/A,TRUE,"Inclusions";#N/A,#N/A,TRUE,"Exclusions";#N/A,#N/A,TRUE,"Areas";#N/A,#N/A,TRUE,"Summary";#N/A,#N/A,TRUE,"Detail"}</definedName>
    <definedName name="anuj96" localSheetId="3" hidden="1">{#N/A,#N/A,TRUE,"Front";#N/A,#N/A,TRUE,"Simple Letter";#N/A,#N/A,TRUE,"Inside";#N/A,#N/A,TRUE,"Contents";#N/A,#N/A,TRUE,"Basis";#N/A,#N/A,TRUE,"Inclusions";#N/A,#N/A,TRUE,"Exclusions";#N/A,#N/A,TRUE,"Areas";#N/A,#N/A,TRUE,"Summary";#N/A,#N/A,TRUE,"Detail"}</definedName>
    <definedName name="anuj96" hidden="1">{#N/A,#N/A,TRUE,"Front";#N/A,#N/A,TRUE,"Simple Letter";#N/A,#N/A,TRUE,"Inside";#N/A,#N/A,TRUE,"Contents";#N/A,#N/A,TRUE,"Basis";#N/A,#N/A,TRUE,"Inclusions";#N/A,#N/A,TRUE,"Exclusions";#N/A,#N/A,TRUE,"Areas";#N/A,#N/A,TRUE,"Summary";#N/A,#N/A,TRUE,"Detail"}</definedName>
    <definedName name="anything" localSheetId="9" hidden="1">#REF!</definedName>
    <definedName name="anything" localSheetId="8" hidden="1">#REF!</definedName>
    <definedName name="anything" localSheetId="3" hidden="1">#REF!</definedName>
    <definedName name="anything" localSheetId="13" hidden="1">#REF!</definedName>
    <definedName name="anything" localSheetId="6" hidden="1">#REF!</definedName>
    <definedName name="anything" hidden="1">#REF!</definedName>
    <definedName name="appraisal" localSheetId="9" hidden="1">{#N/A,#N/A,TRUE,"Cover";#N/A,#N/A,TRUE,"Conts";#N/A,#N/A,TRUE,"VOS";#N/A,#N/A,TRUE,"Warrington";#N/A,#N/A,TRUE,"Widnes"}</definedName>
    <definedName name="appraisal" localSheetId="8" hidden="1">{#N/A,#N/A,TRUE,"Cover";#N/A,#N/A,TRUE,"Conts";#N/A,#N/A,TRUE,"VOS";#N/A,#N/A,TRUE,"Warrington";#N/A,#N/A,TRUE,"Widnes"}</definedName>
    <definedName name="appraisal" localSheetId="7" hidden="1">{#N/A,#N/A,TRUE,"Cover";#N/A,#N/A,TRUE,"Conts";#N/A,#N/A,TRUE,"VOS";#N/A,#N/A,TRUE,"Warrington";#N/A,#N/A,TRUE,"Widnes"}</definedName>
    <definedName name="appraisal" localSheetId="3" hidden="1">{#N/A,#N/A,TRUE,"Cover";#N/A,#N/A,TRUE,"Conts";#N/A,#N/A,TRUE,"VOS";#N/A,#N/A,TRUE,"Warrington";#N/A,#N/A,TRUE,"Widnes"}</definedName>
    <definedName name="appraisal" hidden="1">{#N/A,#N/A,TRUE,"Cover";#N/A,#N/A,TRUE,"Conts";#N/A,#N/A,TRUE,"VOS";#N/A,#N/A,TRUE,"Warrington";#N/A,#N/A,TRUE,"Widnes"}</definedName>
    <definedName name="AQE" localSheetId="9" hidden="1">{"'장비'!$A$3:$M$12"}</definedName>
    <definedName name="AQE" localSheetId="8" hidden="1">{"'장비'!$A$3:$M$12"}</definedName>
    <definedName name="AQE" localSheetId="7" hidden="1">{"'장비'!$A$3:$M$12"}</definedName>
    <definedName name="AQE" localSheetId="3" hidden="1">{"'장비'!$A$3:$M$12"}</definedName>
    <definedName name="AQE" hidden="1">{"'장비'!$A$3:$M$12"}</definedName>
    <definedName name="aquatic" localSheetId="9" hidden="1">{"'Break down'!$A$4"}</definedName>
    <definedName name="aquatic" localSheetId="8" hidden="1">{"'Break down'!$A$4"}</definedName>
    <definedName name="aquatic" localSheetId="7" hidden="1">{"'Break down'!$A$4"}</definedName>
    <definedName name="aquatic" localSheetId="3" hidden="1">{"'Break down'!$A$4"}</definedName>
    <definedName name="aquatic" hidden="1">{"'Break down'!$A$4"}</definedName>
    <definedName name="aquatic1" localSheetId="9" hidden="1">{"'Break down'!$A$4"}</definedName>
    <definedName name="aquatic1" localSheetId="8" hidden="1">{"'Break down'!$A$4"}</definedName>
    <definedName name="aquatic1" localSheetId="7" hidden="1">{"'Break down'!$A$4"}</definedName>
    <definedName name="aquatic1" localSheetId="3" hidden="1">{"'Break down'!$A$4"}</definedName>
    <definedName name="aquatic1" hidden="1">{"'Break down'!$A$4"}</definedName>
    <definedName name="area1" localSheetId="9" hidden="1">{#N/A,#N/A,TRUE,"Basic";#N/A,#N/A,TRUE,"EXT-TABLE";#N/A,#N/A,TRUE,"STEEL";#N/A,#N/A,TRUE,"INT-Table";#N/A,#N/A,TRUE,"STEEL";#N/A,#N/A,TRUE,"Door"}</definedName>
    <definedName name="area1" localSheetId="8" hidden="1">{#N/A,#N/A,TRUE,"Basic";#N/A,#N/A,TRUE,"EXT-TABLE";#N/A,#N/A,TRUE,"STEEL";#N/A,#N/A,TRUE,"INT-Table";#N/A,#N/A,TRUE,"STEEL";#N/A,#N/A,TRUE,"Door"}</definedName>
    <definedName name="area1" localSheetId="7" hidden="1">{#N/A,#N/A,TRUE,"Basic";#N/A,#N/A,TRUE,"EXT-TABLE";#N/A,#N/A,TRUE,"STEEL";#N/A,#N/A,TRUE,"INT-Table";#N/A,#N/A,TRUE,"STEEL";#N/A,#N/A,TRUE,"Door"}</definedName>
    <definedName name="area1" localSheetId="3" hidden="1">{#N/A,#N/A,TRUE,"Basic";#N/A,#N/A,TRUE,"EXT-TABLE";#N/A,#N/A,TRUE,"STEEL";#N/A,#N/A,TRUE,"INT-Table";#N/A,#N/A,TRUE,"STEEL";#N/A,#N/A,TRUE,"Door"}</definedName>
    <definedName name="area1" hidden="1">{#N/A,#N/A,TRUE,"Basic";#N/A,#N/A,TRUE,"EXT-TABLE";#N/A,#N/A,TRUE,"STEEL";#N/A,#N/A,TRUE,"INT-Table";#N/A,#N/A,TRUE,"STEEL";#N/A,#N/A,TRUE,"Door"}</definedName>
    <definedName name="AS2DocOpenMode" hidden="1">"AS2DocumentEdit"</definedName>
    <definedName name="AS2HasNoAutoHeaderFooter" hidden="1">" "</definedName>
    <definedName name="asa" localSheetId="9" hidden="1">[5]FitOutConfCentre!#REF!</definedName>
    <definedName name="asa" localSheetId="8" hidden="1">[5]FitOutConfCentre!#REF!</definedName>
    <definedName name="asa" localSheetId="3" hidden="1">[5]FitOutConfCentre!#REF!</definedName>
    <definedName name="asa" localSheetId="13" hidden="1">[5]FitOutConfCentre!#REF!</definedName>
    <definedName name="asa" localSheetId="6" hidden="1">[5]FitOutConfCentre!#REF!</definedName>
    <definedName name="asa" hidden="1">[5]FitOutConfCentre!#REF!</definedName>
    <definedName name="asas" localSheetId="9" hidden="1">{#N/A,#N/A,TRUE,"Basic";#N/A,#N/A,TRUE,"EXT-TABLE";#N/A,#N/A,TRUE,"STEEL";#N/A,#N/A,TRUE,"INT-Table";#N/A,#N/A,TRUE,"STEEL";#N/A,#N/A,TRUE,"Door"}</definedName>
    <definedName name="asas" localSheetId="8" hidden="1">{#N/A,#N/A,TRUE,"Basic";#N/A,#N/A,TRUE,"EXT-TABLE";#N/A,#N/A,TRUE,"STEEL";#N/A,#N/A,TRUE,"INT-Table";#N/A,#N/A,TRUE,"STEEL";#N/A,#N/A,TRUE,"Door"}</definedName>
    <definedName name="asas" localSheetId="7" hidden="1">{#N/A,#N/A,TRUE,"Basic";#N/A,#N/A,TRUE,"EXT-TABLE";#N/A,#N/A,TRUE,"STEEL";#N/A,#N/A,TRUE,"INT-Table";#N/A,#N/A,TRUE,"STEEL";#N/A,#N/A,TRUE,"Door"}</definedName>
    <definedName name="asas" localSheetId="3" hidden="1">{#N/A,#N/A,TRUE,"Basic";#N/A,#N/A,TRUE,"EXT-TABLE";#N/A,#N/A,TRUE,"STEEL";#N/A,#N/A,TRUE,"INT-Table";#N/A,#N/A,TRUE,"STEEL";#N/A,#N/A,TRUE,"Door"}</definedName>
    <definedName name="asas" hidden="1">{#N/A,#N/A,TRUE,"Basic";#N/A,#N/A,TRUE,"EXT-TABLE";#N/A,#N/A,TRUE,"STEEL";#N/A,#N/A,TRUE,"INT-Table";#N/A,#N/A,TRUE,"STEEL";#N/A,#N/A,TRUE,"Door"}</definedName>
    <definedName name="asd" localSheetId="9" hidden="1">{#N/A,#N/A,TRUE,"Cover";#N/A,#N/A,TRUE,"Conts";#N/A,#N/A,TRUE,"VOS";#N/A,#N/A,TRUE,"Warrington";#N/A,#N/A,TRUE,"Widnes"}</definedName>
    <definedName name="asd" localSheetId="8" hidden="1">{#N/A,#N/A,TRUE,"Cover";#N/A,#N/A,TRUE,"Conts";#N/A,#N/A,TRUE,"VOS";#N/A,#N/A,TRUE,"Warrington";#N/A,#N/A,TRUE,"Widnes"}</definedName>
    <definedName name="asd" localSheetId="7" hidden="1">{#N/A,#N/A,TRUE,"Cover";#N/A,#N/A,TRUE,"Conts";#N/A,#N/A,TRUE,"VOS";#N/A,#N/A,TRUE,"Warrington";#N/A,#N/A,TRUE,"Widnes"}</definedName>
    <definedName name="asd" localSheetId="3" hidden="1">{#N/A,#N/A,TRUE,"Cover";#N/A,#N/A,TRUE,"Conts";#N/A,#N/A,TRUE,"VOS";#N/A,#N/A,TRUE,"Warrington";#N/A,#N/A,TRUE,"Widnes"}</definedName>
    <definedName name="asd" hidden="1">{#N/A,#N/A,TRUE,"Cover";#N/A,#N/A,TRUE,"Conts";#N/A,#N/A,TRUE,"VOS";#N/A,#N/A,TRUE,"Warrington";#N/A,#N/A,TRUE,"Widnes"}</definedName>
    <definedName name="asgseg" localSheetId="9" hidden="1">{#N/A,#N/A,TRUE,"Cover";#N/A,#N/A,TRUE,"Conts";#N/A,#N/A,TRUE,"VOS";#N/A,#N/A,TRUE,"Warrington";#N/A,#N/A,TRUE,"Widnes"}</definedName>
    <definedName name="asgseg" localSheetId="8" hidden="1">{#N/A,#N/A,TRUE,"Cover";#N/A,#N/A,TRUE,"Conts";#N/A,#N/A,TRUE,"VOS";#N/A,#N/A,TRUE,"Warrington";#N/A,#N/A,TRUE,"Widnes"}</definedName>
    <definedName name="asgseg" localSheetId="7" hidden="1">{#N/A,#N/A,TRUE,"Cover";#N/A,#N/A,TRUE,"Conts";#N/A,#N/A,TRUE,"VOS";#N/A,#N/A,TRUE,"Warrington";#N/A,#N/A,TRUE,"Widnes"}</definedName>
    <definedName name="asgseg" localSheetId="3" hidden="1">{#N/A,#N/A,TRUE,"Cover";#N/A,#N/A,TRUE,"Conts";#N/A,#N/A,TRUE,"VOS";#N/A,#N/A,TRUE,"Warrington";#N/A,#N/A,TRUE,"Widnes"}</definedName>
    <definedName name="asgseg" hidden="1">{#N/A,#N/A,TRUE,"Cover";#N/A,#N/A,TRUE,"Conts";#N/A,#N/A,TRUE,"VOS";#N/A,#N/A,TRUE,"Warrington";#N/A,#N/A,TRUE,"Widnes"}</definedName>
    <definedName name="asrasnrjutu" localSheetId="9" hidden="1">{#N/A,#N/A,TRUE,"Cover";#N/A,#N/A,TRUE,"Conts";#N/A,#N/A,TRUE,"VOS";#N/A,#N/A,TRUE,"Warrington";#N/A,#N/A,TRUE,"Widnes"}</definedName>
    <definedName name="asrasnrjutu" localSheetId="8" hidden="1">{#N/A,#N/A,TRUE,"Cover";#N/A,#N/A,TRUE,"Conts";#N/A,#N/A,TRUE,"VOS";#N/A,#N/A,TRUE,"Warrington";#N/A,#N/A,TRUE,"Widnes"}</definedName>
    <definedName name="asrasnrjutu" localSheetId="7" hidden="1">{#N/A,#N/A,TRUE,"Cover";#N/A,#N/A,TRUE,"Conts";#N/A,#N/A,TRUE,"VOS";#N/A,#N/A,TRUE,"Warrington";#N/A,#N/A,TRUE,"Widnes"}</definedName>
    <definedName name="asrasnrjutu" localSheetId="3" hidden="1">{#N/A,#N/A,TRUE,"Cover";#N/A,#N/A,TRUE,"Conts";#N/A,#N/A,TRUE,"VOS";#N/A,#N/A,TRUE,"Warrington";#N/A,#N/A,TRUE,"Widnes"}</definedName>
    <definedName name="asrasnrjutu" hidden="1">{#N/A,#N/A,TRUE,"Cover";#N/A,#N/A,TRUE,"Conts";#N/A,#N/A,TRUE,"VOS";#N/A,#N/A,TRUE,"Warrington";#N/A,#N/A,TRUE,"Widnes"}</definedName>
    <definedName name="awt" localSheetId="9" hidden="1">{#N/A,#N/A,TRUE,"Cover";#N/A,#N/A,TRUE,"Conts";#N/A,#N/A,TRUE,"VOS";#N/A,#N/A,TRUE,"Warrington";#N/A,#N/A,TRUE,"Widnes"}</definedName>
    <definedName name="awt" localSheetId="8" hidden="1">{#N/A,#N/A,TRUE,"Cover";#N/A,#N/A,TRUE,"Conts";#N/A,#N/A,TRUE,"VOS";#N/A,#N/A,TRUE,"Warrington";#N/A,#N/A,TRUE,"Widnes"}</definedName>
    <definedName name="awt" localSheetId="7" hidden="1">{#N/A,#N/A,TRUE,"Cover";#N/A,#N/A,TRUE,"Conts";#N/A,#N/A,TRUE,"VOS";#N/A,#N/A,TRUE,"Warrington";#N/A,#N/A,TRUE,"Widnes"}</definedName>
    <definedName name="awt" localSheetId="3" hidden="1">{#N/A,#N/A,TRUE,"Cover";#N/A,#N/A,TRUE,"Conts";#N/A,#N/A,TRUE,"VOS";#N/A,#N/A,TRUE,"Warrington";#N/A,#N/A,TRUE,"Widnes"}</definedName>
    <definedName name="awt" hidden="1">{#N/A,#N/A,TRUE,"Cover";#N/A,#N/A,TRUE,"Conts";#N/A,#N/A,TRUE,"VOS";#N/A,#N/A,TRUE,"Warrington";#N/A,#N/A,TRUE,"Widnes"}</definedName>
    <definedName name="awyawghh" localSheetId="9" hidden="1">{#N/A,#N/A,TRUE,"Cover";#N/A,#N/A,TRUE,"Conts";#N/A,#N/A,TRUE,"VOS";#N/A,#N/A,TRUE,"Warrington";#N/A,#N/A,TRUE,"Widnes"}</definedName>
    <definedName name="awyawghh" localSheetId="8" hidden="1">{#N/A,#N/A,TRUE,"Cover";#N/A,#N/A,TRUE,"Conts";#N/A,#N/A,TRUE,"VOS";#N/A,#N/A,TRUE,"Warrington";#N/A,#N/A,TRUE,"Widnes"}</definedName>
    <definedName name="awyawghh" localSheetId="7" hidden="1">{#N/A,#N/A,TRUE,"Cover";#N/A,#N/A,TRUE,"Conts";#N/A,#N/A,TRUE,"VOS";#N/A,#N/A,TRUE,"Warrington";#N/A,#N/A,TRUE,"Widnes"}</definedName>
    <definedName name="awyawghh" localSheetId="3" hidden="1">{#N/A,#N/A,TRUE,"Cover";#N/A,#N/A,TRUE,"Conts";#N/A,#N/A,TRUE,"VOS";#N/A,#N/A,TRUE,"Warrington";#N/A,#N/A,TRUE,"Widnes"}</definedName>
    <definedName name="awyawghh" hidden="1">{#N/A,#N/A,TRUE,"Cover";#N/A,#N/A,TRUE,"Conts";#N/A,#N/A,TRUE,"VOS";#N/A,#N/A,TRUE,"Warrington";#N/A,#N/A,TRUE,"Widnes"}</definedName>
    <definedName name="b" localSheetId="9" hidden="1">{#N/A,#N/A,TRUE,"Cover";#N/A,#N/A,TRUE,"Conts";#N/A,#N/A,TRUE,"VOS";#N/A,#N/A,TRUE,"Warrington";#N/A,#N/A,TRUE,"Widnes"}</definedName>
    <definedName name="b" localSheetId="8" hidden="1">{#N/A,#N/A,TRUE,"Cover";#N/A,#N/A,TRUE,"Conts";#N/A,#N/A,TRUE,"VOS";#N/A,#N/A,TRUE,"Warrington";#N/A,#N/A,TRUE,"Widnes"}</definedName>
    <definedName name="b" localSheetId="7" hidden="1">{#N/A,#N/A,TRUE,"Cover";#N/A,#N/A,TRUE,"Conts";#N/A,#N/A,TRUE,"VOS";#N/A,#N/A,TRUE,"Warrington";#N/A,#N/A,TRUE,"Widnes"}</definedName>
    <definedName name="b" localSheetId="3" hidden="1">{#N/A,#N/A,TRUE,"Cover";#N/A,#N/A,TRUE,"Conts";#N/A,#N/A,TRUE,"VOS";#N/A,#N/A,TRUE,"Warrington";#N/A,#N/A,TRUE,"Widnes"}</definedName>
    <definedName name="b" hidden="1">{#N/A,#N/A,TRUE,"Cover";#N/A,#N/A,TRUE,"Conts";#N/A,#N/A,TRUE,"VOS";#N/A,#N/A,TRUE,"Warrington";#N/A,#N/A,TRUE,"Widnes"}</definedName>
    <definedName name="back1" localSheetId="9" hidden="1">{#N/A,#N/A,TRUE,"Cover";#N/A,#N/A,TRUE,"Conts";#N/A,#N/A,TRUE,"VOS";#N/A,#N/A,TRUE,"Warrington";#N/A,#N/A,TRUE,"Widnes"}</definedName>
    <definedName name="back1" localSheetId="8" hidden="1">{#N/A,#N/A,TRUE,"Cover";#N/A,#N/A,TRUE,"Conts";#N/A,#N/A,TRUE,"VOS";#N/A,#N/A,TRUE,"Warrington";#N/A,#N/A,TRUE,"Widnes"}</definedName>
    <definedName name="back1" localSheetId="7" hidden="1">{#N/A,#N/A,TRUE,"Cover";#N/A,#N/A,TRUE,"Conts";#N/A,#N/A,TRUE,"VOS";#N/A,#N/A,TRUE,"Warrington";#N/A,#N/A,TRUE,"Widnes"}</definedName>
    <definedName name="back1" localSheetId="3" hidden="1">{#N/A,#N/A,TRUE,"Cover";#N/A,#N/A,TRUE,"Conts";#N/A,#N/A,TRUE,"VOS";#N/A,#N/A,TRUE,"Warrington";#N/A,#N/A,TRUE,"Widnes"}</definedName>
    <definedName name="back1" hidden="1">{#N/A,#N/A,TRUE,"Cover";#N/A,#N/A,TRUE,"Conts";#N/A,#N/A,TRUE,"VOS";#N/A,#N/A,TRUE,"Warrington";#N/A,#N/A,TRUE,"Widnes"}</definedName>
    <definedName name="BB" localSheetId="9" hidden="1">[9]analysis!#REF!</definedName>
    <definedName name="BB" localSheetId="8" hidden="1">[9]analysis!#REF!</definedName>
    <definedName name="BB" localSheetId="13" hidden="1">[9]analysis!#REF!</definedName>
    <definedName name="BB" localSheetId="6" hidden="1">[9]analysis!#REF!</definedName>
    <definedName name="BB" hidden="1">[9]analysis!#REF!</definedName>
    <definedName name="bbbbbbbbbb" localSheetId="9" hidden="1">#REF!</definedName>
    <definedName name="bbbbbbbbbb" localSheetId="8" hidden="1">#REF!</definedName>
    <definedName name="bbbbbbbbbb" localSheetId="3" hidden="1">#REF!</definedName>
    <definedName name="bbbbbbbbbb" localSheetId="13" hidden="1">#REF!</definedName>
    <definedName name="bbbbbbbbbb" localSheetId="6" hidden="1">#REF!</definedName>
    <definedName name="bbbbbbbbbb" hidden="1">#REF!</definedName>
    <definedName name="BC" localSheetId="9" hidden="1">[9]analysis!#REF!</definedName>
    <definedName name="BC" localSheetId="8" hidden="1">[9]analysis!#REF!</definedName>
    <definedName name="BC" localSheetId="13" hidden="1">[9]analysis!#REF!</definedName>
    <definedName name="BC" localSheetId="6" hidden="1">[9]analysis!#REF!</definedName>
    <definedName name="BC" hidden="1">[9]analysis!#REF!</definedName>
    <definedName name="BCIS" localSheetId="9" hidden="1">{#N/A,#N/A,TRUE,"Cover";#N/A,#N/A,TRUE,"Conts";#N/A,#N/A,TRUE,"VOS";#N/A,#N/A,TRUE,"Warrington";#N/A,#N/A,TRUE,"Widnes"}</definedName>
    <definedName name="BCIS" localSheetId="8" hidden="1">{#N/A,#N/A,TRUE,"Cover";#N/A,#N/A,TRUE,"Conts";#N/A,#N/A,TRUE,"VOS";#N/A,#N/A,TRUE,"Warrington";#N/A,#N/A,TRUE,"Widnes"}</definedName>
    <definedName name="BCIS" localSheetId="7" hidden="1">{#N/A,#N/A,TRUE,"Cover";#N/A,#N/A,TRUE,"Conts";#N/A,#N/A,TRUE,"VOS";#N/A,#N/A,TRUE,"Warrington";#N/A,#N/A,TRUE,"Widnes"}</definedName>
    <definedName name="BCIS" localSheetId="3" hidden="1">{#N/A,#N/A,TRUE,"Cover";#N/A,#N/A,TRUE,"Conts";#N/A,#N/A,TRUE,"VOS";#N/A,#N/A,TRUE,"Warrington";#N/A,#N/A,TRUE,"Widnes"}</definedName>
    <definedName name="BCIS" hidden="1">{#N/A,#N/A,TRUE,"Cover";#N/A,#N/A,TRUE,"Conts";#N/A,#N/A,TRUE,"VOS";#N/A,#N/A,TRUE,"Warrington";#N/A,#N/A,TRUE,"Widnes"}</definedName>
    <definedName name="BD" localSheetId="9" hidden="1">[9]analysis!#REF!</definedName>
    <definedName name="BD" localSheetId="8" hidden="1">[9]analysis!#REF!</definedName>
    <definedName name="BD" localSheetId="13" hidden="1">[9]analysis!#REF!</definedName>
    <definedName name="BD" localSheetId="6" hidden="1">[9]analysis!#REF!</definedName>
    <definedName name="BD" hidden="1">[9]analysis!#REF!</definedName>
    <definedName name="BE" localSheetId="9" hidden="1">[9]analysis!#REF!</definedName>
    <definedName name="BE" localSheetId="8" hidden="1">[9]analysis!#REF!</definedName>
    <definedName name="BE" localSheetId="13" hidden="1">[9]analysis!#REF!</definedName>
    <definedName name="BE" localSheetId="6" hidden="1">[9]analysis!#REF!</definedName>
    <definedName name="BE" hidden="1">[9]analysis!#REF!</definedName>
    <definedName name="BELL" localSheetId="9" hidden="1">{#N/A,#N/A,TRUE,"Basic";#N/A,#N/A,TRUE,"EXT-TABLE";#N/A,#N/A,TRUE,"STEEL";#N/A,#N/A,TRUE,"INT-Table";#N/A,#N/A,TRUE,"STEEL";#N/A,#N/A,TRUE,"Door"}</definedName>
    <definedName name="BELL" localSheetId="8" hidden="1">{#N/A,#N/A,TRUE,"Basic";#N/A,#N/A,TRUE,"EXT-TABLE";#N/A,#N/A,TRUE,"STEEL";#N/A,#N/A,TRUE,"INT-Table";#N/A,#N/A,TRUE,"STEEL";#N/A,#N/A,TRUE,"Door"}</definedName>
    <definedName name="BELL" localSheetId="7" hidden="1">{#N/A,#N/A,TRUE,"Basic";#N/A,#N/A,TRUE,"EXT-TABLE";#N/A,#N/A,TRUE,"STEEL";#N/A,#N/A,TRUE,"INT-Table";#N/A,#N/A,TRUE,"STEEL";#N/A,#N/A,TRUE,"Door"}</definedName>
    <definedName name="BELL" localSheetId="3" hidden="1">{#N/A,#N/A,TRUE,"Basic";#N/A,#N/A,TRUE,"EXT-TABLE";#N/A,#N/A,TRUE,"STEEL";#N/A,#N/A,TRUE,"INT-Table";#N/A,#N/A,TRUE,"STEEL";#N/A,#N/A,TRUE,"Door"}</definedName>
    <definedName name="BELL" hidden="1">{#N/A,#N/A,TRUE,"Basic";#N/A,#N/A,TRUE,"EXT-TABLE";#N/A,#N/A,TRUE,"STEEL";#N/A,#N/A,TRUE,"INT-Table";#N/A,#N/A,TRUE,"STEEL";#N/A,#N/A,TRUE,"Door"}</definedName>
    <definedName name="BF" localSheetId="9" hidden="1">[9]analysis!#REF!</definedName>
    <definedName name="BF" localSheetId="8" hidden="1">[9]analysis!#REF!</definedName>
    <definedName name="BF" localSheetId="13" hidden="1">[9]analysis!#REF!</definedName>
    <definedName name="BF" localSheetId="6" hidden="1">[9]analysis!#REF!</definedName>
    <definedName name="BF" hidden="1">[9]analysis!#REF!</definedName>
    <definedName name="BG" localSheetId="9" hidden="1">[9]analysis!#REF!</definedName>
    <definedName name="BG" localSheetId="8" hidden="1">[9]analysis!#REF!</definedName>
    <definedName name="BG" localSheetId="13" hidden="1">[9]analysis!#REF!</definedName>
    <definedName name="BG" localSheetId="6" hidden="1">[9]analysis!#REF!</definedName>
    <definedName name="BG" hidden="1">[9]analysis!#REF!</definedName>
    <definedName name="BH" localSheetId="9" hidden="1">[9]analysis!#REF!</definedName>
    <definedName name="BH" localSheetId="8" hidden="1">[9]analysis!#REF!</definedName>
    <definedName name="BH" localSheetId="13" hidden="1">[9]analysis!#REF!</definedName>
    <definedName name="BH" localSheetId="6" hidden="1">[9]analysis!#REF!</definedName>
    <definedName name="BH" hidden="1">[9]analysis!#REF!</definedName>
    <definedName name="bhushan" localSheetId="9" hidden="1">{#N/A,#N/A,FALSE,"VCR"}</definedName>
    <definedName name="bhushan" localSheetId="8" hidden="1">{#N/A,#N/A,FALSE,"VCR"}</definedName>
    <definedName name="bhushan" localSheetId="7" hidden="1">{#N/A,#N/A,FALSE,"VCR"}</definedName>
    <definedName name="bhushan" localSheetId="3" hidden="1">{#N/A,#N/A,FALSE,"VCR"}</definedName>
    <definedName name="bhushan" hidden="1">{#N/A,#N/A,FALSE,"VCR"}</definedName>
    <definedName name="biiiiiiiiii" localSheetId="9" hidden="1">{#N/A,#N/A,TRUE,"Front";#N/A,#N/A,TRUE,"Simple Letter";#N/A,#N/A,TRUE,"Inside";#N/A,#N/A,TRUE,"Contents";#N/A,#N/A,TRUE,"Basis";#N/A,#N/A,TRUE,"Inclusions";#N/A,#N/A,TRUE,"Exclusions";#N/A,#N/A,TRUE,"Areas";#N/A,#N/A,TRUE,"Summary";#N/A,#N/A,TRUE,"Detail"}</definedName>
    <definedName name="biiiiiiiiii" localSheetId="8" hidden="1">{#N/A,#N/A,TRUE,"Front";#N/A,#N/A,TRUE,"Simple Letter";#N/A,#N/A,TRUE,"Inside";#N/A,#N/A,TRUE,"Contents";#N/A,#N/A,TRUE,"Basis";#N/A,#N/A,TRUE,"Inclusions";#N/A,#N/A,TRUE,"Exclusions";#N/A,#N/A,TRUE,"Areas";#N/A,#N/A,TRUE,"Summary";#N/A,#N/A,TRUE,"Detail"}</definedName>
    <definedName name="biiiiiiiiii" localSheetId="7" hidden="1">{#N/A,#N/A,TRUE,"Front";#N/A,#N/A,TRUE,"Simple Letter";#N/A,#N/A,TRUE,"Inside";#N/A,#N/A,TRUE,"Contents";#N/A,#N/A,TRUE,"Basis";#N/A,#N/A,TRUE,"Inclusions";#N/A,#N/A,TRUE,"Exclusions";#N/A,#N/A,TRUE,"Areas";#N/A,#N/A,TRUE,"Summary";#N/A,#N/A,TRUE,"Detail"}</definedName>
    <definedName name="biiiiiiiiii" localSheetId="3" hidden="1">{#N/A,#N/A,TRUE,"Front";#N/A,#N/A,TRUE,"Simple Letter";#N/A,#N/A,TRUE,"Inside";#N/A,#N/A,TRUE,"Contents";#N/A,#N/A,TRUE,"Basis";#N/A,#N/A,TRUE,"Inclusions";#N/A,#N/A,TRUE,"Exclusions";#N/A,#N/A,TRUE,"Areas";#N/A,#N/A,TRUE,"Summary";#N/A,#N/A,TRUE,"Detail"}</definedName>
    <definedName name="biiiiiiiiii" hidden="1">{#N/A,#N/A,TRUE,"Front";#N/A,#N/A,TRUE,"Simple Letter";#N/A,#N/A,TRUE,"Inside";#N/A,#N/A,TRUE,"Contents";#N/A,#N/A,TRUE,"Basis";#N/A,#N/A,TRUE,"Inclusions";#N/A,#N/A,TRUE,"Exclusions";#N/A,#N/A,TRUE,"Areas";#N/A,#N/A,TRUE,"Summary";#N/A,#N/A,TRUE,"Detail"}</definedName>
    <definedName name="Biju" localSheetId="9" hidden="1">{#N/A,#N/A,FALSE,"SumG";#N/A,#N/A,FALSE,"ElecG";#N/A,#N/A,FALSE,"MechG";#N/A,#N/A,FALSE,"GeotG";#N/A,#N/A,FALSE,"PrcsG";#N/A,#N/A,FALSE,"TunnG";#N/A,#N/A,FALSE,"CivlG";#N/A,#N/A,FALSE,"NtwkG";#N/A,#N/A,FALSE,"EstgG";#N/A,#N/A,FALSE,"PEngG"}</definedName>
    <definedName name="Biju" localSheetId="8" hidden="1">{#N/A,#N/A,FALSE,"SumG";#N/A,#N/A,FALSE,"ElecG";#N/A,#N/A,FALSE,"MechG";#N/A,#N/A,FALSE,"GeotG";#N/A,#N/A,FALSE,"PrcsG";#N/A,#N/A,FALSE,"TunnG";#N/A,#N/A,FALSE,"CivlG";#N/A,#N/A,FALSE,"NtwkG";#N/A,#N/A,FALSE,"EstgG";#N/A,#N/A,FALSE,"PEngG"}</definedName>
    <definedName name="Biju" localSheetId="7" hidden="1">{#N/A,#N/A,FALSE,"SumG";#N/A,#N/A,FALSE,"ElecG";#N/A,#N/A,FALSE,"MechG";#N/A,#N/A,FALSE,"GeotG";#N/A,#N/A,FALSE,"PrcsG";#N/A,#N/A,FALSE,"TunnG";#N/A,#N/A,FALSE,"CivlG";#N/A,#N/A,FALSE,"NtwkG";#N/A,#N/A,FALSE,"EstgG";#N/A,#N/A,FALSE,"PEngG"}</definedName>
    <definedName name="Biju" localSheetId="3" hidden="1">{#N/A,#N/A,FALSE,"SumG";#N/A,#N/A,FALSE,"ElecG";#N/A,#N/A,FALSE,"MechG";#N/A,#N/A,FALSE,"GeotG";#N/A,#N/A,FALSE,"PrcsG";#N/A,#N/A,FALSE,"TunnG";#N/A,#N/A,FALSE,"CivlG";#N/A,#N/A,FALSE,"NtwkG";#N/A,#N/A,FALSE,"EstgG";#N/A,#N/A,FALSE,"PEngG"}</definedName>
    <definedName name="Biju" hidden="1">{#N/A,#N/A,FALSE,"SumG";#N/A,#N/A,FALSE,"ElecG";#N/A,#N/A,FALSE,"MechG";#N/A,#N/A,FALSE,"GeotG";#N/A,#N/A,FALSE,"PrcsG";#N/A,#N/A,FALSE,"TunnG";#N/A,#N/A,FALSE,"CivlG";#N/A,#N/A,FALSE,"NtwkG";#N/A,#N/A,FALSE,"EstgG";#N/A,#N/A,FALSE,"PEngG"}</definedName>
    <definedName name="BJ" localSheetId="9" hidden="1">[9]analysis!#REF!</definedName>
    <definedName name="BJ" localSheetId="8" hidden="1">[9]analysis!#REF!</definedName>
    <definedName name="BJ" localSheetId="13" hidden="1">[9]analysis!#REF!</definedName>
    <definedName name="BJ" localSheetId="6" hidden="1">[9]analysis!#REF!</definedName>
    <definedName name="BJ" hidden="1">[9]analysis!#REF!</definedName>
    <definedName name="boop" localSheetId="9" hidden="1">{"'Break down'!$A$4"}</definedName>
    <definedName name="boop" localSheetId="8" hidden="1">{"'Break down'!$A$4"}</definedName>
    <definedName name="boop" localSheetId="7" hidden="1">{"'Break down'!$A$4"}</definedName>
    <definedName name="boop" localSheetId="3" hidden="1">{"'Break down'!$A$4"}</definedName>
    <definedName name="boop" hidden="1">{"'Break down'!$A$4"}</definedName>
    <definedName name="cashfl" localSheetId="9" hidden="1">{#N/A,#N/A,TRUE,"Cover";#N/A,#N/A,TRUE,"Conts";#N/A,#N/A,TRUE,"VOS";#N/A,#N/A,TRUE,"Warrington";#N/A,#N/A,TRUE,"Widnes"}</definedName>
    <definedName name="cashfl" localSheetId="8" hidden="1">{#N/A,#N/A,TRUE,"Cover";#N/A,#N/A,TRUE,"Conts";#N/A,#N/A,TRUE,"VOS";#N/A,#N/A,TRUE,"Warrington";#N/A,#N/A,TRUE,"Widnes"}</definedName>
    <definedName name="cashfl" localSheetId="7" hidden="1">{#N/A,#N/A,TRUE,"Cover";#N/A,#N/A,TRUE,"Conts";#N/A,#N/A,TRUE,"VOS";#N/A,#N/A,TRUE,"Warrington";#N/A,#N/A,TRUE,"Widnes"}</definedName>
    <definedName name="cashfl" localSheetId="3" hidden="1">{#N/A,#N/A,TRUE,"Cover";#N/A,#N/A,TRUE,"Conts";#N/A,#N/A,TRUE,"VOS";#N/A,#N/A,TRUE,"Warrington";#N/A,#N/A,TRUE,"Widnes"}</definedName>
    <definedName name="cashfl" hidden="1">{#N/A,#N/A,TRUE,"Cover";#N/A,#N/A,TRUE,"Conts";#N/A,#N/A,TRUE,"VOS";#N/A,#N/A,TRUE,"Warrington";#N/A,#N/A,TRUE,"Widnes"}</definedName>
    <definedName name="Casing" localSheetId="9" hidden="1">{#N/A,#N/A,TRUE,"11"", 9-5'8 Csg";#N/A,#N/A,TRUE,"11"", 7"" Csg";#N/A,#N/A,TRUE,"11"", 2-7'8 Tbg";#N/A,#N/A,TRUE,"9"" Twin, 26"" Csg";#N/A,#N/A,TRUE,"9"" Twin, 9-5'8 Csg";#N/A,#N/A,TRUE,"9"" Twin, 7"" Csg";#N/A,#N/A,TRUE,"9"" Twin, 2-7'8 Tbg"}</definedName>
    <definedName name="Casing" localSheetId="8" hidden="1">{#N/A,#N/A,TRUE,"11"", 9-5'8 Csg";#N/A,#N/A,TRUE,"11"", 7"" Csg";#N/A,#N/A,TRUE,"11"", 2-7'8 Tbg";#N/A,#N/A,TRUE,"9"" Twin, 26"" Csg";#N/A,#N/A,TRUE,"9"" Twin, 9-5'8 Csg";#N/A,#N/A,TRUE,"9"" Twin, 7"" Csg";#N/A,#N/A,TRUE,"9"" Twin, 2-7'8 Tbg"}</definedName>
    <definedName name="Casing" localSheetId="7" hidden="1">{#N/A,#N/A,TRUE,"11"", 9-5'8 Csg";#N/A,#N/A,TRUE,"11"", 7"" Csg";#N/A,#N/A,TRUE,"11"", 2-7'8 Tbg";#N/A,#N/A,TRUE,"9"" Twin, 26"" Csg";#N/A,#N/A,TRUE,"9"" Twin, 9-5'8 Csg";#N/A,#N/A,TRUE,"9"" Twin, 7"" Csg";#N/A,#N/A,TRUE,"9"" Twin, 2-7'8 Tbg"}</definedName>
    <definedName name="Casing" localSheetId="3" hidden="1">{#N/A,#N/A,TRUE,"11"", 9-5'8 Csg";#N/A,#N/A,TRUE,"11"", 7"" Csg";#N/A,#N/A,TRUE,"11"", 2-7'8 Tbg";#N/A,#N/A,TRUE,"9"" Twin, 26"" Csg";#N/A,#N/A,TRUE,"9"" Twin, 9-5'8 Csg";#N/A,#N/A,TRUE,"9"" Twin, 7"" Csg";#N/A,#N/A,TRUE,"9"" Twin, 2-7'8 Tbg"}</definedName>
    <definedName name="Casing" hidden="1">{#N/A,#N/A,TRUE,"11"", 9-5'8 Csg";#N/A,#N/A,TRUE,"11"", 7"" Csg";#N/A,#N/A,TRUE,"11"", 2-7'8 Tbg";#N/A,#N/A,TRUE,"9"" Twin, 26"" Csg";#N/A,#N/A,TRUE,"9"" Twin, 9-5'8 Csg";#N/A,#N/A,TRUE,"9"" Twin, 7"" Csg";#N/A,#N/A,TRUE,"9"" Twin, 2-7'8 Tbg"}</definedName>
    <definedName name="Cast_Alum" localSheetId="9" hidden="1">{"'Break down'!$A$4"}</definedName>
    <definedName name="Cast_Alum" localSheetId="8" hidden="1">{"'Break down'!$A$4"}</definedName>
    <definedName name="Cast_Alum" localSheetId="7" hidden="1">{"'Break down'!$A$4"}</definedName>
    <definedName name="Cast_Alum" localSheetId="3" hidden="1">{"'Break down'!$A$4"}</definedName>
    <definedName name="Cast_Alum" hidden="1">{"'Break down'!$A$4"}</definedName>
    <definedName name="CB" localSheetId="3" hidden="1">#REF!</definedName>
    <definedName name="CB" localSheetId="6" hidden="1">#REF!</definedName>
    <definedName name="CB" hidden="1">#REF!</definedName>
    <definedName name="CBWorkbookPriority" hidden="1">-1289300559</definedName>
    <definedName name="cc" localSheetId="9" hidden="1">{#N/A,#N/A,TRUE,"Front";#N/A,#N/A,TRUE,"Simple Letter";#N/A,#N/A,TRUE,"Inside";#N/A,#N/A,TRUE,"Contents";#N/A,#N/A,TRUE,"Basis";#N/A,#N/A,TRUE,"Inclusions";#N/A,#N/A,TRUE,"Exclusions";#N/A,#N/A,TRUE,"Areas";#N/A,#N/A,TRUE,"Summary";#N/A,#N/A,TRUE,"Detail"}</definedName>
    <definedName name="cc" localSheetId="8" hidden="1">{#N/A,#N/A,TRUE,"Front";#N/A,#N/A,TRUE,"Simple Letter";#N/A,#N/A,TRUE,"Inside";#N/A,#N/A,TRUE,"Contents";#N/A,#N/A,TRUE,"Basis";#N/A,#N/A,TRUE,"Inclusions";#N/A,#N/A,TRUE,"Exclusions";#N/A,#N/A,TRUE,"Areas";#N/A,#N/A,TRUE,"Summary";#N/A,#N/A,TRUE,"Detail"}</definedName>
    <definedName name="cc" localSheetId="7" hidden="1">{#N/A,#N/A,TRUE,"Front";#N/A,#N/A,TRUE,"Simple Letter";#N/A,#N/A,TRUE,"Inside";#N/A,#N/A,TRUE,"Contents";#N/A,#N/A,TRUE,"Basis";#N/A,#N/A,TRUE,"Inclusions";#N/A,#N/A,TRUE,"Exclusions";#N/A,#N/A,TRUE,"Areas";#N/A,#N/A,TRUE,"Summary";#N/A,#N/A,TRUE,"Detail"}</definedName>
    <definedName name="cc" localSheetId="3" hidden="1">{#N/A,#N/A,TRUE,"Front";#N/A,#N/A,TRUE,"Simple Letter";#N/A,#N/A,TRUE,"Inside";#N/A,#N/A,TRUE,"Contents";#N/A,#N/A,TRUE,"Basis";#N/A,#N/A,TRUE,"Inclusions";#N/A,#N/A,TRUE,"Exclusions";#N/A,#N/A,TRUE,"Areas";#N/A,#N/A,TRUE,"Summary";#N/A,#N/A,TRUE,"Detail"}</definedName>
    <definedName name="cc" hidden="1">{#N/A,#N/A,TRUE,"Front";#N/A,#N/A,TRUE,"Simple Letter";#N/A,#N/A,TRUE,"Inside";#N/A,#N/A,TRUE,"Contents";#N/A,#N/A,TRUE,"Basis";#N/A,#N/A,TRUE,"Inclusions";#N/A,#N/A,TRUE,"Exclusions";#N/A,#N/A,TRUE,"Areas";#N/A,#N/A,TRUE,"Summary";#N/A,#N/A,TRUE,"Detail"}</definedName>
    <definedName name="ccc" localSheetId="9" hidden="1">{#N/A,#N/A,FALSE,"SumD";#N/A,#N/A,FALSE,"ElecD";#N/A,#N/A,FALSE,"MechD";#N/A,#N/A,FALSE,"GeotD";#N/A,#N/A,FALSE,"PrcsD";#N/A,#N/A,FALSE,"TunnD";#N/A,#N/A,FALSE,"CivlD";#N/A,#N/A,FALSE,"NtwkD";#N/A,#N/A,FALSE,"EstgD";#N/A,#N/A,FALSE,"PEngD"}</definedName>
    <definedName name="ccc" localSheetId="8" hidden="1">{#N/A,#N/A,FALSE,"SumD";#N/A,#N/A,FALSE,"ElecD";#N/A,#N/A,FALSE,"MechD";#N/A,#N/A,FALSE,"GeotD";#N/A,#N/A,FALSE,"PrcsD";#N/A,#N/A,FALSE,"TunnD";#N/A,#N/A,FALSE,"CivlD";#N/A,#N/A,FALSE,"NtwkD";#N/A,#N/A,FALSE,"EstgD";#N/A,#N/A,FALSE,"PEngD"}</definedName>
    <definedName name="ccc" localSheetId="7" hidden="1">{#N/A,#N/A,FALSE,"SumD";#N/A,#N/A,FALSE,"ElecD";#N/A,#N/A,FALSE,"MechD";#N/A,#N/A,FALSE,"GeotD";#N/A,#N/A,FALSE,"PrcsD";#N/A,#N/A,FALSE,"TunnD";#N/A,#N/A,FALSE,"CivlD";#N/A,#N/A,FALSE,"NtwkD";#N/A,#N/A,FALSE,"EstgD";#N/A,#N/A,FALSE,"PEngD"}</definedName>
    <definedName name="ccc" localSheetId="3" hidden="1">{#N/A,#N/A,FALSE,"SumD";#N/A,#N/A,FALSE,"ElecD";#N/A,#N/A,FALSE,"MechD";#N/A,#N/A,FALSE,"GeotD";#N/A,#N/A,FALSE,"PrcsD";#N/A,#N/A,FALSE,"TunnD";#N/A,#N/A,FALSE,"CivlD";#N/A,#N/A,FALSE,"NtwkD";#N/A,#N/A,FALSE,"EstgD";#N/A,#N/A,FALSE,"PEngD"}</definedName>
    <definedName name="ccc" hidden="1">{#N/A,#N/A,FALSE,"SumD";#N/A,#N/A,FALSE,"ElecD";#N/A,#N/A,FALSE,"MechD";#N/A,#N/A,FALSE,"GeotD";#N/A,#N/A,FALSE,"PrcsD";#N/A,#N/A,FALSE,"TunnD";#N/A,#N/A,FALSE,"CivlD";#N/A,#N/A,FALSE,"NtwkD";#N/A,#N/A,FALSE,"EstgD";#N/A,#N/A,FALSE,"PEngD"}</definedName>
    <definedName name="cccccc" localSheetId="9" hidden="1">#REF!</definedName>
    <definedName name="cccccc" localSheetId="8" hidden="1">#REF!</definedName>
    <definedName name="cccccc" localSheetId="3" hidden="1">#REF!</definedName>
    <definedName name="cccccc" localSheetId="13" hidden="1">#REF!</definedName>
    <definedName name="cccccc" localSheetId="6" hidden="1">#REF!</definedName>
    <definedName name="cccccc" hidden="1">#REF!</definedName>
    <definedName name="CCR" localSheetId="9" hidden="1">{#N/A,#N/A,TRUE,"Cover";#N/A,#N/A,TRUE,"Conts";#N/A,#N/A,TRUE,"VOS";#N/A,#N/A,TRUE,"Warrington";#N/A,#N/A,TRUE,"Widnes"}</definedName>
    <definedName name="CCR" localSheetId="8" hidden="1">{#N/A,#N/A,TRUE,"Cover";#N/A,#N/A,TRUE,"Conts";#N/A,#N/A,TRUE,"VOS";#N/A,#N/A,TRUE,"Warrington";#N/A,#N/A,TRUE,"Widnes"}</definedName>
    <definedName name="CCR" localSheetId="7" hidden="1">{#N/A,#N/A,TRUE,"Cover";#N/A,#N/A,TRUE,"Conts";#N/A,#N/A,TRUE,"VOS";#N/A,#N/A,TRUE,"Warrington";#N/A,#N/A,TRUE,"Widnes"}</definedName>
    <definedName name="CCR" localSheetId="3" hidden="1">{#N/A,#N/A,TRUE,"Cover";#N/A,#N/A,TRUE,"Conts";#N/A,#N/A,TRUE,"VOS";#N/A,#N/A,TRUE,"Warrington";#N/A,#N/A,TRUE,"Widnes"}</definedName>
    <definedName name="CCR" hidden="1">{#N/A,#N/A,TRUE,"Cover";#N/A,#N/A,TRUE,"Conts";#N/A,#N/A,TRUE,"VOS";#N/A,#N/A,TRUE,"Warrington";#N/A,#N/A,TRUE,"Widnes"}</definedName>
    <definedName name="ccv" localSheetId="9" hidden="1">{#N/A,#N/A,TRUE,"Front";#N/A,#N/A,TRUE,"Simple Letter";#N/A,#N/A,TRUE,"Inside";#N/A,#N/A,TRUE,"Contents";#N/A,#N/A,TRUE,"Basis";#N/A,#N/A,TRUE,"Inclusions";#N/A,#N/A,TRUE,"Exclusions";#N/A,#N/A,TRUE,"Areas";#N/A,#N/A,TRUE,"Summary";#N/A,#N/A,TRUE,"Detail"}</definedName>
    <definedName name="ccv" localSheetId="8" hidden="1">{#N/A,#N/A,TRUE,"Front";#N/A,#N/A,TRUE,"Simple Letter";#N/A,#N/A,TRUE,"Inside";#N/A,#N/A,TRUE,"Contents";#N/A,#N/A,TRUE,"Basis";#N/A,#N/A,TRUE,"Inclusions";#N/A,#N/A,TRUE,"Exclusions";#N/A,#N/A,TRUE,"Areas";#N/A,#N/A,TRUE,"Summary";#N/A,#N/A,TRUE,"Detail"}</definedName>
    <definedName name="ccv" localSheetId="7" hidden="1">{#N/A,#N/A,TRUE,"Front";#N/A,#N/A,TRUE,"Simple Letter";#N/A,#N/A,TRUE,"Inside";#N/A,#N/A,TRUE,"Contents";#N/A,#N/A,TRUE,"Basis";#N/A,#N/A,TRUE,"Inclusions";#N/A,#N/A,TRUE,"Exclusions";#N/A,#N/A,TRUE,"Areas";#N/A,#N/A,TRUE,"Summary";#N/A,#N/A,TRUE,"Detail"}</definedName>
    <definedName name="ccv" localSheetId="3" hidden="1">{#N/A,#N/A,TRUE,"Front";#N/A,#N/A,TRUE,"Simple Letter";#N/A,#N/A,TRUE,"Inside";#N/A,#N/A,TRUE,"Contents";#N/A,#N/A,TRUE,"Basis";#N/A,#N/A,TRUE,"Inclusions";#N/A,#N/A,TRUE,"Exclusions";#N/A,#N/A,TRUE,"Areas";#N/A,#N/A,TRUE,"Summary";#N/A,#N/A,TRUE,"Detail"}</definedName>
    <definedName name="ccv" hidden="1">{#N/A,#N/A,TRUE,"Front";#N/A,#N/A,TRUE,"Simple Letter";#N/A,#N/A,TRUE,"Inside";#N/A,#N/A,TRUE,"Contents";#N/A,#N/A,TRUE,"Basis";#N/A,#N/A,TRUE,"Inclusions";#N/A,#N/A,TRUE,"Exclusions";#N/A,#N/A,TRUE,"Areas";#N/A,#N/A,TRUE,"Summary";#N/A,#N/A,TRUE,"Detail"}</definedName>
    <definedName name="cd" localSheetId="9" hidden="1">[5]FitOutConfCentre!#REF!</definedName>
    <definedName name="cd" localSheetId="8" hidden="1">[5]FitOutConfCentre!#REF!</definedName>
    <definedName name="cd" localSheetId="13" hidden="1">[5]FitOutConfCentre!#REF!</definedName>
    <definedName name="cd" localSheetId="6" hidden="1">[5]FitOutConfCentre!#REF!</definedName>
    <definedName name="cd" hidden="1">[5]FitOutConfCentre!#REF!</definedName>
    <definedName name="cement0001" localSheetId="9" hidden="1">{#N/A,#N/A,FALSE,"Info";#N/A,#N/A,FALSE,"Cost 1";#N/A,#N/A,FALSE,"Cost 2";#N/A,#N/A,FALSE,"Cost 3";#N/A,#N/A,FALSE,"Bits";#N/A,#N/A,FALSE,"Drilling";#N/A,#N/A,FALSE,"Casing";#N/A,#N/A,FALSE,"Completion";#N/A,#N/A,FALSE,"Tubing";#N/A,#N/A,FALSE,"Wellhead";#N/A,#N/A,FALSE,"Equip";#N/A,#N/A,FALSE,"Misc";#N/A,#N/A,FALSE,"Stock";#N/A,#N/A,FALSE,"Supplies"}</definedName>
    <definedName name="cement0001" localSheetId="8" hidden="1">{#N/A,#N/A,FALSE,"Info";#N/A,#N/A,FALSE,"Cost 1";#N/A,#N/A,FALSE,"Cost 2";#N/A,#N/A,FALSE,"Cost 3";#N/A,#N/A,FALSE,"Bits";#N/A,#N/A,FALSE,"Drilling";#N/A,#N/A,FALSE,"Casing";#N/A,#N/A,FALSE,"Completion";#N/A,#N/A,FALSE,"Tubing";#N/A,#N/A,FALSE,"Wellhead";#N/A,#N/A,FALSE,"Equip";#N/A,#N/A,FALSE,"Misc";#N/A,#N/A,FALSE,"Stock";#N/A,#N/A,FALSE,"Supplies"}</definedName>
    <definedName name="cement0001" localSheetId="7" hidden="1">{#N/A,#N/A,FALSE,"Info";#N/A,#N/A,FALSE,"Cost 1";#N/A,#N/A,FALSE,"Cost 2";#N/A,#N/A,FALSE,"Cost 3";#N/A,#N/A,FALSE,"Bits";#N/A,#N/A,FALSE,"Drilling";#N/A,#N/A,FALSE,"Casing";#N/A,#N/A,FALSE,"Completion";#N/A,#N/A,FALSE,"Tubing";#N/A,#N/A,FALSE,"Wellhead";#N/A,#N/A,FALSE,"Equip";#N/A,#N/A,FALSE,"Misc";#N/A,#N/A,FALSE,"Stock";#N/A,#N/A,FALSE,"Supplies"}</definedName>
    <definedName name="cement0001" localSheetId="3" hidden="1">{#N/A,#N/A,FALSE,"Info";#N/A,#N/A,FALSE,"Cost 1";#N/A,#N/A,FALSE,"Cost 2";#N/A,#N/A,FALSE,"Cost 3";#N/A,#N/A,FALSE,"Bits";#N/A,#N/A,FALSE,"Drilling";#N/A,#N/A,FALSE,"Casing";#N/A,#N/A,FALSE,"Completion";#N/A,#N/A,FALSE,"Tubing";#N/A,#N/A,FALSE,"Wellhead";#N/A,#N/A,FALSE,"Equip";#N/A,#N/A,FALSE,"Misc";#N/A,#N/A,FALSE,"Stock";#N/A,#N/A,FALSE,"Supplies"}</definedName>
    <definedName name="cement0001" hidden="1">{#N/A,#N/A,FALSE,"Info";#N/A,#N/A,FALSE,"Cost 1";#N/A,#N/A,FALSE,"Cost 2";#N/A,#N/A,FALSE,"Cost 3";#N/A,#N/A,FALSE,"Bits";#N/A,#N/A,FALSE,"Drilling";#N/A,#N/A,FALSE,"Casing";#N/A,#N/A,FALSE,"Completion";#N/A,#N/A,FALSE,"Tubing";#N/A,#N/A,FALSE,"Wellhead";#N/A,#N/A,FALSE,"Equip";#N/A,#N/A,FALSE,"Misc";#N/A,#N/A,FALSE,"Stock";#N/A,#N/A,FALSE,"Supplies"}</definedName>
    <definedName name="cement1" localSheetId="9" hidden="1">{#N/A,#N/A,FALSE,"Info";#N/A,#N/A,FALSE,"Cost 1";#N/A,#N/A,FALSE,"Cost 2";#N/A,#N/A,FALSE,"Cost 3";#N/A,#N/A,FALSE,"Bits";#N/A,#N/A,FALSE,"Drilling";#N/A,#N/A,FALSE,"Casing";#N/A,#N/A,FALSE,"Completion";#N/A,#N/A,FALSE,"Tubing";#N/A,#N/A,FALSE,"Wellhead";#N/A,#N/A,FALSE,"Equip";#N/A,#N/A,FALSE,"Misc";#N/A,#N/A,FALSE,"Stock";#N/A,#N/A,FALSE,"Supplies"}</definedName>
    <definedName name="cement1" localSheetId="8" hidden="1">{#N/A,#N/A,FALSE,"Info";#N/A,#N/A,FALSE,"Cost 1";#N/A,#N/A,FALSE,"Cost 2";#N/A,#N/A,FALSE,"Cost 3";#N/A,#N/A,FALSE,"Bits";#N/A,#N/A,FALSE,"Drilling";#N/A,#N/A,FALSE,"Casing";#N/A,#N/A,FALSE,"Completion";#N/A,#N/A,FALSE,"Tubing";#N/A,#N/A,FALSE,"Wellhead";#N/A,#N/A,FALSE,"Equip";#N/A,#N/A,FALSE,"Misc";#N/A,#N/A,FALSE,"Stock";#N/A,#N/A,FALSE,"Supplies"}</definedName>
    <definedName name="cement1" localSheetId="7" hidden="1">{#N/A,#N/A,FALSE,"Info";#N/A,#N/A,FALSE,"Cost 1";#N/A,#N/A,FALSE,"Cost 2";#N/A,#N/A,FALSE,"Cost 3";#N/A,#N/A,FALSE,"Bits";#N/A,#N/A,FALSE,"Drilling";#N/A,#N/A,FALSE,"Casing";#N/A,#N/A,FALSE,"Completion";#N/A,#N/A,FALSE,"Tubing";#N/A,#N/A,FALSE,"Wellhead";#N/A,#N/A,FALSE,"Equip";#N/A,#N/A,FALSE,"Misc";#N/A,#N/A,FALSE,"Stock";#N/A,#N/A,FALSE,"Supplies"}</definedName>
    <definedName name="cement1" localSheetId="3" hidden="1">{#N/A,#N/A,FALSE,"Info";#N/A,#N/A,FALSE,"Cost 1";#N/A,#N/A,FALSE,"Cost 2";#N/A,#N/A,FALSE,"Cost 3";#N/A,#N/A,FALSE,"Bits";#N/A,#N/A,FALSE,"Drilling";#N/A,#N/A,FALSE,"Casing";#N/A,#N/A,FALSE,"Completion";#N/A,#N/A,FALSE,"Tubing";#N/A,#N/A,FALSE,"Wellhead";#N/A,#N/A,FALSE,"Equip";#N/A,#N/A,FALSE,"Misc";#N/A,#N/A,FALSE,"Stock";#N/A,#N/A,FALSE,"Supplies"}</definedName>
    <definedName name="cement1" hidden="1">{#N/A,#N/A,FALSE,"Info";#N/A,#N/A,FALSE,"Cost 1";#N/A,#N/A,FALSE,"Cost 2";#N/A,#N/A,FALSE,"Cost 3";#N/A,#N/A,FALSE,"Bits";#N/A,#N/A,FALSE,"Drilling";#N/A,#N/A,FALSE,"Casing";#N/A,#N/A,FALSE,"Completion";#N/A,#N/A,FALSE,"Tubing";#N/A,#N/A,FALSE,"Wellhead";#N/A,#N/A,FALSE,"Equip";#N/A,#N/A,FALSE,"Misc";#N/A,#N/A,FALSE,"Stock";#N/A,#N/A,FALSE,"Supplies"}</definedName>
    <definedName name="cement2" localSheetId="9" hidden="1">{#N/A,#N/A,FALSE,"Info";#N/A,#N/A,FALSE,"Cost 1";#N/A,#N/A,FALSE,"Cost 2";#N/A,#N/A,FALSE,"Cost 3";#N/A,#N/A,FALSE,"Bits";#N/A,#N/A,FALSE,"Drilling";#N/A,#N/A,FALSE,"Casing";#N/A,#N/A,FALSE,"Completion";#N/A,#N/A,FALSE,"Tubing";#N/A,#N/A,FALSE,"Wellhead";#N/A,#N/A,FALSE,"Equip";#N/A,#N/A,FALSE,"Misc";#N/A,#N/A,FALSE,"Stock";#N/A,#N/A,FALSE,"Supplies"}</definedName>
    <definedName name="cement2" localSheetId="8" hidden="1">{#N/A,#N/A,FALSE,"Info";#N/A,#N/A,FALSE,"Cost 1";#N/A,#N/A,FALSE,"Cost 2";#N/A,#N/A,FALSE,"Cost 3";#N/A,#N/A,FALSE,"Bits";#N/A,#N/A,FALSE,"Drilling";#N/A,#N/A,FALSE,"Casing";#N/A,#N/A,FALSE,"Completion";#N/A,#N/A,FALSE,"Tubing";#N/A,#N/A,FALSE,"Wellhead";#N/A,#N/A,FALSE,"Equip";#N/A,#N/A,FALSE,"Misc";#N/A,#N/A,FALSE,"Stock";#N/A,#N/A,FALSE,"Supplies"}</definedName>
    <definedName name="cement2" localSheetId="7" hidden="1">{#N/A,#N/A,FALSE,"Info";#N/A,#N/A,FALSE,"Cost 1";#N/A,#N/A,FALSE,"Cost 2";#N/A,#N/A,FALSE,"Cost 3";#N/A,#N/A,FALSE,"Bits";#N/A,#N/A,FALSE,"Drilling";#N/A,#N/A,FALSE,"Casing";#N/A,#N/A,FALSE,"Completion";#N/A,#N/A,FALSE,"Tubing";#N/A,#N/A,FALSE,"Wellhead";#N/A,#N/A,FALSE,"Equip";#N/A,#N/A,FALSE,"Misc";#N/A,#N/A,FALSE,"Stock";#N/A,#N/A,FALSE,"Supplies"}</definedName>
    <definedName name="cement2" localSheetId="3" hidden="1">{#N/A,#N/A,FALSE,"Info";#N/A,#N/A,FALSE,"Cost 1";#N/A,#N/A,FALSE,"Cost 2";#N/A,#N/A,FALSE,"Cost 3";#N/A,#N/A,FALSE,"Bits";#N/A,#N/A,FALSE,"Drilling";#N/A,#N/A,FALSE,"Casing";#N/A,#N/A,FALSE,"Completion";#N/A,#N/A,FALSE,"Tubing";#N/A,#N/A,FALSE,"Wellhead";#N/A,#N/A,FALSE,"Equip";#N/A,#N/A,FALSE,"Misc";#N/A,#N/A,FALSE,"Stock";#N/A,#N/A,FALSE,"Supplies"}</definedName>
    <definedName name="cement2" hidden="1">{#N/A,#N/A,FALSE,"Info";#N/A,#N/A,FALSE,"Cost 1";#N/A,#N/A,FALSE,"Cost 2";#N/A,#N/A,FALSE,"Cost 3";#N/A,#N/A,FALSE,"Bits";#N/A,#N/A,FALSE,"Drilling";#N/A,#N/A,FALSE,"Casing";#N/A,#N/A,FALSE,"Completion";#N/A,#N/A,FALSE,"Tubing";#N/A,#N/A,FALSE,"Wellhead";#N/A,#N/A,FALSE,"Equip";#N/A,#N/A,FALSE,"Misc";#N/A,#N/A,FALSE,"Stock";#N/A,#N/A,FALSE,"Supplies"}</definedName>
    <definedName name="Cert2" localSheetId="9" hidden="1">{#N/A,#N/A,TRUE,"Front";#N/A,#N/A,TRUE,"Simple Letter";#N/A,#N/A,TRUE,"Inside";#N/A,#N/A,TRUE,"Contents";#N/A,#N/A,TRUE,"Basis";#N/A,#N/A,TRUE,"Inclusions";#N/A,#N/A,TRUE,"Exclusions";#N/A,#N/A,TRUE,"Areas";#N/A,#N/A,TRUE,"Summary";#N/A,#N/A,TRUE,"Detail"}</definedName>
    <definedName name="Cert2" localSheetId="8" hidden="1">{#N/A,#N/A,TRUE,"Front";#N/A,#N/A,TRUE,"Simple Letter";#N/A,#N/A,TRUE,"Inside";#N/A,#N/A,TRUE,"Contents";#N/A,#N/A,TRUE,"Basis";#N/A,#N/A,TRUE,"Inclusions";#N/A,#N/A,TRUE,"Exclusions";#N/A,#N/A,TRUE,"Areas";#N/A,#N/A,TRUE,"Summary";#N/A,#N/A,TRUE,"Detail"}</definedName>
    <definedName name="Cert2" localSheetId="7" hidden="1">{#N/A,#N/A,TRUE,"Front";#N/A,#N/A,TRUE,"Simple Letter";#N/A,#N/A,TRUE,"Inside";#N/A,#N/A,TRUE,"Contents";#N/A,#N/A,TRUE,"Basis";#N/A,#N/A,TRUE,"Inclusions";#N/A,#N/A,TRUE,"Exclusions";#N/A,#N/A,TRUE,"Areas";#N/A,#N/A,TRUE,"Summary";#N/A,#N/A,TRUE,"Detail"}</definedName>
    <definedName name="Cert2" localSheetId="3" hidden="1">{#N/A,#N/A,TRUE,"Front";#N/A,#N/A,TRUE,"Simple Letter";#N/A,#N/A,TRUE,"Inside";#N/A,#N/A,TRUE,"Contents";#N/A,#N/A,TRUE,"Basis";#N/A,#N/A,TRUE,"Inclusions";#N/A,#N/A,TRUE,"Exclusions";#N/A,#N/A,TRUE,"Areas";#N/A,#N/A,TRUE,"Summary";#N/A,#N/A,TRUE,"Detail"}</definedName>
    <definedName name="Cert2" hidden="1">{#N/A,#N/A,TRUE,"Front";#N/A,#N/A,TRUE,"Simple Letter";#N/A,#N/A,TRUE,"Inside";#N/A,#N/A,TRUE,"Contents";#N/A,#N/A,TRUE,"Basis";#N/A,#N/A,TRUE,"Inclusions";#N/A,#N/A,TRUE,"Exclusions";#N/A,#N/A,TRUE,"Areas";#N/A,#N/A,TRUE,"Summary";#N/A,#N/A,TRUE,"Detail"}</definedName>
    <definedName name="CFS" localSheetId="9" hidden="1">{#N/A,#N/A,TRUE,"Cover";#N/A,#N/A,TRUE,"Conts";#N/A,#N/A,TRUE,"VOS";#N/A,#N/A,TRUE,"Warrington";#N/A,#N/A,TRUE,"Widnes"}</definedName>
    <definedName name="CFS" localSheetId="8" hidden="1">{#N/A,#N/A,TRUE,"Cover";#N/A,#N/A,TRUE,"Conts";#N/A,#N/A,TRUE,"VOS";#N/A,#N/A,TRUE,"Warrington";#N/A,#N/A,TRUE,"Widnes"}</definedName>
    <definedName name="CFS" localSheetId="7" hidden="1">{#N/A,#N/A,TRUE,"Cover";#N/A,#N/A,TRUE,"Conts";#N/A,#N/A,TRUE,"VOS";#N/A,#N/A,TRUE,"Warrington";#N/A,#N/A,TRUE,"Widnes"}</definedName>
    <definedName name="CFS" localSheetId="3" hidden="1">{#N/A,#N/A,TRUE,"Cover";#N/A,#N/A,TRUE,"Conts";#N/A,#N/A,TRUE,"VOS";#N/A,#N/A,TRUE,"Warrington";#N/A,#N/A,TRUE,"Widnes"}</definedName>
    <definedName name="CFS" hidden="1">{#N/A,#N/A,TRUE,"Cover";#N/A,#N/A,TRUE,"Conts";#N/A,#N/A,TRUE,"VOS";#N/A,#N/A,TRUE,"Warrington";#N/A,#N/A,TRUE,"Widnes"}</definedName>
    <definedName name="chl" localSheetId="9" hidden="1">{#N/A,#N/A,TRUE,"Basic";#N/A,#N/A,TRUE,"EXT-TABLE";#N/A,#N/A,TRUE,"STEEL";#N/A,#N/A,TRUE,"INT-Table";#N/A,#N/A,TRUE,"STEEL";#N/A,#N/A,TRUE,"Door"}</definedName>
    <definedName name="chl" localSheetId="8" hidden="1">{#N/A,#N/A,TRUE,"Basic";#N/A,#N/A,TRUE,"EXT-TABLE";#N/A,#N/A,TRUE,"STEEL";#N/A,#N/A,TRUE,"INT-Table";#N/A,#N/A,TRUE,"STEEL";#N/A,#N/A,TRUE,"Door"}</definedName>
    <definedName name="chl" localSheetId="7" hidden="1">{#N/A,#N/A,TRUE,"Basic";#N/A,#N/A,TRUE,"EXT-TABLE";#N/A,#N/A,TRUE,"STEEL";#N/A,#N/A,TRUE,"INT-Table";#N/A,#N/A,TRUE,"STEEL";#N/A,#N/A,TRUE,"Door"}</definedName>
    <definedName name="chl" localSheetId="3" hidden="1">{#N/A,#N/A,TRUE,"Basic";#N/A,#N/A,TRUE,"EXT-TABLE";#N/A,#N/A,TRUE,"STEEL";#N/A,#N/A,TRUE,"INT-Table";#N/A,#N/A,TRUE,"STEEL";#N/A,#N/A,TRUE,"Door"}</definedName>
    <definedName name="chl" hidden="1">{#N/A,#N/A,TRUE,"Basic";#N/A,#N/A,TRUE,"EXT-TABLE";#N/A,#N/A,TRUE,"STEEL";#N/A,#N/A,TRUE,"INT-Table";#N/A,#N/A,TRUE,"STEEL";#N/A,#N/A,TRUE,"Door"}</definedName>
    <definedName name="chris" localSheetId="9" hidden="1">{#N/A,#N/A,TRUE,"Cover";#N/A,#N/A,TRUE,"Conts";#N/A,#N/A,TRUE,"VOS";#N/A,#N/A,TRUE,"Warrington";#N/A,#N/A,TRUE,"Widnes"}</definedName>
    <definedName name="chris" localSheetId="8" hidden="1">{#N/A,#N/A,TRUE,"Cover";#N/A,#N/A,TRUE,"Conts";#N/A,#N/A,TRUE,"VOS";#N/A,#N/A,TRUE,"Warrington";#N/A,#N/A,TRUE,"Widnes"}</definedName>
    <definedName name="chris" localSheetId="7" hidden="1">{#N/A,#N/A,TRUE,"Cover";#N/A,#N/A,TRUE,"Conts";#N/A,#N/A,TRUE,"VOS";#N/A,#N/A,TRUE,"Warrington";#N/A,#N/A,TRUE,"Widnes"}</definedName>
    <definedName name="chris" localSheetId="3" hidden="1">{#N/A,#N/A,TRUE,"Cover";#N/A,#N/A,TRUE,"Conts";#N/A,#N/A,TRUE,"VOS";#N/A,#N/A,TRUE,"Warrington";#N/A,#N/A,TRUE,"Widnes"}</definedName>
    <definedName name="chris" hidden="1">{#N/A,#N/A,TRUE,"Cover";#N/A,#N/A,TRUE,"Conts";#N/A,#N/A,TRUE,"VOS";#N/A,#N/A,TRUE,"Warrington";#N/A,#N/A,TRUE,"Widnes"}</definedName>
    <definedName name="civil" localSheetId="9" hidden="1">{#N/A,#N/A,TRUE,"Front";#N/A,#N/A,TRUE,"Simple Letter";#N/A,#N/A,TRUE,"Inside";#N/A,#N/A,TRUE,"Contents";#N/A,#N/A,TRUE,"Basis";#N/A,#N/A,TRUE,"Inclusions";#N/A,#N/A,TRUE,"Exclusions";#N/A,#N/A,TRUE,"Areas";#N/A,#N/A,TRUE,"Summary";#N/A,#N/A,TRUE,"Detail"}</definedName>
    <definedName name="civil" localSheetId="8" hidden="1">{#N/A,#N/A,TRUE,"Front";#N/A,#N/A,TRUE,"Simple Letter";#N/A,#N/A,TRUE,"Inside";#N/A,#N/A,TRUE,"Contents";#N/A,#N/A,TRUE,"Basis";#N/A,#N/A,TRUE,"Inclusions";#N/A,#N/A,TRUE,"Exclusions";#N/A,#N/A,TRUE,"Areas";#N/A,#N/A,TRUE,"Summary";#N/A,#N/A,TRUE,"Detail"}</definedName>
    <definedName name="civil" localSheetId="7" hidden="1">{#N/A,#N/A,TRUE,"Front";#N/A,#N/A,TRUE,"Simple Letter";#N/A,#N/A,TRUE,"Inside";#N/A,#N/A,TRUE,"Contents";#N/A,#N/A,TRUE,"Basis";#N/A,#N/A,TRUE,"Inclusions";#N/A,#N/A,TRUE,"Exclusions";#N/A,#N/A,TRUE,"Areas";#N/A,#N/A,TRUE,"Summary";#N/A,#N/A,TRUE,"Detail"}</definedName>
    <definedName name="civil" localSheetId="3" hidden="1">{#N/A,#N/A,TRUE,"Front";#N/A,#N/A,TRUE,"Simple Letter";#N/A,#N/A,TRUE,"Inside";#N/A,#N/A,TRUE,"Contents";#N/A,#N/A,TRUE,"Basis";#N/A,#N/A,TRUE,"Inclusions";#N/A,#N/A,TRUE,"Exclusions";#N/A,#N/A,TRUE,"Areas";#N/A,#N/A,TRUE,"Summary";#N/A,#N/A,TRUE,"Detail"}</definedName>
    <definedName name="civil" hidden="1">{#N/A,#N/A,TRUE,"Front";#N/A,#N/A,TRUE,"Simple Letter";#N/A,#N/A,TRUE,"Inside";#N/A,#N/A,TRUE,"Contents";#N/A,#N/A,TRUE,"Basis";#N/A,#N/A,TRUE,"Inclusions";#N/A,#N/A,TRUE,"Exclusions";#N/A,#N/A,TRUE,"Areas";#N/A,#N/A,TRUE,"Summary";#N/A,#N/A,TRUE,"Detail"}</definedName>
    <definedName name="cmt" localSheetId="9" hidden="1">{#N/A,#N/A,FALSE,"Info";#N/A,#N/A,FALSE,"Cost 1";#N/A,#N/A,FALSE,"Cost 2";#N/A,#N/A,FALSE,"Cost 3";#N/A,#N/A,FALSE,"Bits";#N/A,#N/A,FALSE,"Drilling";#N/A,#N/A,FALSE,"Casing";#N/A,#N/A,FALSE,"Completion";#N/A,#N/A,FALSE,"Tubing";#N/A,#N/A,FALSE,"Wellhead";#N/A,#N/A,FALSE,"Equip";#N/A,#N/A,FALSE,"Misc";#N/A,#N/A,FALSE,"Stock";#N/A,#N/A,FALSE,"Supplies"}</definedName>
    <definedName name="cmt" localSheetId="8" hidden="1">{#N/A,#N/A,FALSE,"Info";#N/A,#N/A,FALSE,"Cost 1";#N/A,#N/A,FALSE,"Cost 2";#N/A,#N/A,FALSE,"Cost 3";#N/A,#N/A,FALSE,"Bits";#N/A,#N/A,FALSE,"Drilling";#N/A,#N/A,FALSE,"Casing";#N/A,#N/A,FALSE,"Completion";#N/A,#N/A,FALSE,"Tubing";#N/A,#N/A,FALSE,"Wellhead";#N/A,#N/A,FALSE,"Equip";#N/A,#N/A,FALSE,"Misc";#N/A,#N/A,FALSE,"Stock";#N/A,#N/A,FALSE,"Supplies"}</definedName>
    <definedName name="cmt" localSheetId="7" hidden="1">{#N/A,#N/A,FALSE,"Info";#N/A,#N/A,FALSE,"Cost 1";#N/A,#N/A,FALSE,"Cost 2";#N/A,#N/A,FALSE,"Cost 3";#N/A,#N/A,FALSE,"Bits";#N/A,#N/A,FALSE,"Drilling";#N/A,#N/A,FALSE,"Casing";#N/A,#N/A,FALSE,"Completion";#N/A,#N/A,FALSE,"Tubing";#N/A,#N/A,FALSE,"Wellhead";#N/A,#N/A,FALSE,"Equip";#N/A,#N/A,FALSE,"Misc";#N/A,#N/A,FALSE,"Stock";#N/A,#N/A,FALSE,"Supplies"}</definedName>
    <definedName name="cmt" localSheetId="3" hidden="1">{#N/A,#N/A,FALSE,"Info";#N/A,#N/A,FALSE,"Cost 1";#N/A,#N/A,FALSE,"Cost 2";#N/A,#N/A,FALSE,"Cost 3";#N/A,#N/A,FALSE,"Bits";#N/A,#N/A,FALSE,"Drilling";#N/A,#N/A,FALSE,"Casing";#N/A,#N/A,FALSE,"Completion";#N/A,#N/A,FALSE,"Tubing";#N/A,#N/A,FALSE,"Wellhead";#N/A,#N/A,FALSE,"Equip";#N/A,#N/A,FALSE,"Misc";#N/A,#N/A,FALSE,"Stock";#N/A,#N/A,FALSE,"Supplies"}</definedName>
    <definedName name="cmt" hidden="1">{#N/A,#N/A,FALSE,"Info";#N/A,#N/A,FALSE,"Cost 1";#N/A,#N/A,FALSE,"Cost 2";#N/A,#N/A,FALSE,"Cost 3";#N/A,#N/A,FALSE,"Bits";#N/A,#N/A,FALSE,"Drilling";#N/A,#N/A,FALSE,"Casing";#N/A,#N/A,FALSE,"Completion";#N/A,#N/A,FALSE,"Tubing";#N/A,#N/A,FALSE,"Wellhead";#N/A,#N/A,FALSE,"Equip";#N/A,#N/A,FALSE,"Misc";#N/A,#N/A,FALSE,"Stock";#N/A,#N/A,FALSE,"Supplies"}</definedName>
    <definedName name="commercial" localSheetId="9" hidden="1">[5]FitOutConfCentre!#REF!</definedName>
    <definedName name="commercial" localSheetId="8" hidden="1">[5]FitOutConfCentre!#REF!</definedName>
    <definedName name="commercial" localSheetId="13" hidden="1">[5]FitOutConfCentre!#REF!</definedName>
    <definedName name="commercial" localSheetId="6" hidden="1">[5]FitOutConfCentre!#REF!</definedName>
    <definedName name="commercial" hidden="1">[5]FitOutConfCentre!#REF!</definedName>
    <definedName name="COMP" localSheetId="9" hidden="1">#REF!</definedName>
    <definedName name="COMP" localSheetId="8" hidden="1">#REF!</definedName>
    <definedName name="COMP" localSheetId="3" hidden="1">#REF!</definedName>
    <definedName name="COMP" localSheetId="13" hidden="1">#REF!</definedName>
    <definedName name="COMP" localSheetId="6" hidden="1">#REF!</definedName>
    <definedName name="COMP" hidden="1">#REF!</definedName>
    <definedName name="CON" localSheetId="9" hidden="1">{#N/A,#N/A,TRUE,"Cover";#N/A,#N/A,TRUE,"Conts";#N/A,#N/A,TRUE,"VOS";#N/A,#N/A,TRUE,"Warrington";#N/A,#N/A,TRUE,"Widnes"}</definedName>
    <definedName name="CON" localSheetId="8" hidden="1">{#N/A,#N/A,TRUE,"Cover";#N/A,#N/A,TRUE,"Conts";#N/A,#N/A,TRUE,"VOS";#N/A,#N/A,TRUE,"Warrington";#N/A,#N/A,TRUE,"Widnes"}</definedName>
    <definedName name="CON" localSheetId="7" hidden="1">{#N/A,#N/A,TRUE,"Cover";#N/A,#N/A,TRUE,"Conts";#N/A,#N/A,TRUE,"VOS";#N/A,#N/A,TRUE,"Warrington";#N/A,#N/A,TRUE,"Widnes"}</definedName>
    <definedName name="CON" localSheetId="3" hidden="1">{#N/A,#N/A,TRUE,"Cover";#N/A,#N/A,TRUE,"Conts";#N/A,#N/A,TRUE,"VOS";#N/A,#N/A,TRUE,"Warrington";#N/A,#N/A,TRUE,"Widnes"}</definedName>
    <definedName name="CON" hidden="1">{#N/A,#N/A,TRUE,"Cover";#N/A,#N/A,TRUE,"Conts";#N/A,#N/A,TRUE,"VOS";#N/A,#N/A,TRUE,"Warrington";#N/A,#N/A,TRUE,"Widnes"}</definedName>
    <definedName name="CONCOURSE" localSheetId="9" hidden="1">{#N/A,#N/A,TRUE,"Cover";#N/A,#N/A,TRUE,"Conts";#N/A,#N/A,TRUE,"VOS";#N/A,#N/A,TRUE,"Warrington";#N/A,#N/A,TRUE,"Widnes"}</definedName>
    <definedName name="CONCOURSE" localSheetId="8" hidden="1">{#N/A,#N/A,TRUE,"Cover";#N/A,#N/A,TRUE,"Conts";#N/A,#N/A,TRUE,"VOS";#N/A,#N/A,TRUE,"Warrington";#N/A,#N/A,TRUE,"Widnes"}</definedName>
    <definedName name="CONCOURSE" localSheetId="7" hidden="1">{#N/A,#N/A,TRUE,"Cover";#N/A,#N/A,TRUE,"Conts";#N/A,#N/A,TRUE,"VOS";#N/A,#N/A,TRUE,"Warrington";#N/A,#N/A,TRUE,"Widnes"}</definedName>
    <definedName name="CONCOURSE" localSheetId="3" hidden="1">{#N/A,#N/A,TRUE,"Cover";#N/A,#N/A,TRUE,"Conts";#N/A,#N/A,TRUE,"VOS";#N/A,#N/A,TRUE,"Warrington";#N/A,#N/A,TRUE,"Widnes"}</definedName>
    <definedName name="CONCOURSE" hidden="1">{#N/A,#N/A,TRUE,"Cover";#N/A,#N/A,TRUE,"Conts";#N/A,#N/A,TRUE,"VOS";#N/A,#N/A,TRUE,"Warrington";#N/A,#N/A,TRUE,"Widnes"}</definedName>
    <definedName name="Contra" localSheetId="9" hidden="1">{#N/A,#N/A,TRUE,"Front";#N/A,#N/A,TRUE,"Simple Letter";#N/A,#N/A,TRUE,"Inside";#N/A,#N/A,TRUE,"Contents";#N/A,#N/A,TRUE,"Basis";#N/A,#N/A,TRUE,"Inclusions";#N/A,#N/A,TRUE,"Exclusions";#N/A,#N/A,TRUE,"Areas";#N/A,#N/A,TRUE,"Summary";#N/A,#N/A,TRUE,"Detail"}</definedName>
    <definedName name="Contra" localSheetId="8" hidden="1">{#N/A,#N/A,TRUE,"Front";#N/A,#N/A,TRUE,"Simple Letter";#N/A,#N/A,TRUE,"Inside";#N/A,#N/A,TRUE,"Contents";#N/A,#N/A,TRUE,"Basis";#N/A,#N/A,TRUE,"Inclusions";#N/A,#N/A,TRUE,"Exclusions";#N/A,#N/A,TRUE,"Areas";#N/A,#N/A,TRUE,"Summary";#N/A,#N/A,TRUE,"Detail"}</definedName>
    <definedName name="Contra" localSheetId="7" hidden="1">{#N/A,#N/A,TRUE,"Front";#N/A,#N/A,TRUE,"Simple Letter";#N/A,#N/A,TRUE,"Inside";#N/A,#N/A,TRUE,"Contents";#N/A,#N/A,TRUE,"Basis";#N/A,#N/A,TRUE,"Inclusions";#N/A,#N/A,TRUE,"Exclusions";#N/A,#N/A,TRUE,"Areas";#N/A,#N/A,TRUE,"Summary";#N/A,#N/A,TRUE,"Detail"}</definedName>
    <definedName name="Contra" localSheetId="3" hidden="1">{#N/A,#N/A,TRUE,"Front";#N/A,#N/A,TRUE,"Simple Letter";#N/A,#N/A,TRUE,"Inside";#N/A,#N/A,TRUE,"Contents";#N/A,#N/A,TRUE,"Basis";#N/A,#N/A,TRUE,"Inclusions";#N/A,#N/A,TRUE,"Exclusions";#N/A,#N/A,TRUE,"Areas";#N/A,#N/A,TRUE,"Summary";#N/A,#N/A,TRUE,"Detail"}</definedName>
    <definedName name="Contra" hidden="1">{#N/A,#N/A,TRUE,"Front";#N/A,#N/A,TRUE,"Simple Letter";#N/A,#N/A,TRUE,"Inside";#N/A,#N/A,TRUE,"Contents";#N/A,#N/A,TRUE,"Basis";#N/A,#N/A,TRUE,"Inclusions";#N/A,#N/A,TRUE,"Exclusions";#N/A,#N/A,TRUE,"Areas";#N/A,#N/A,TRUE,"Summary";#N/A,#N/A,TRUE,"Detail"}</definedName>
    <definedName name="Contractdetors" localSheetId="9" hidden="1">{#N/A,#N/A,TRUE,"Front";#N/A,#N/A,TRUE,"Simple Letter";#N/A,#N/A,TRUE,"Inside";#N/A,#N/A,TRUE,"Contents";#N/A,#N/A,TRUE,"Basis";#N/A,#N/A,TRUE,"Inclusions";#N/A,#N/A,TRUE,"Exclusions";#N/A,#N/A,TRUE,"Areas";#N/A,#N/A,TRUE,"Summary";#N/A,#N/A,TRUE,"Detail"}</definedName>
    <definedName name="Contractdetors" localSheetId="8" hidden="1">{#N/A,#N/A,TRUE,"Front";#N/A,#N/A,TRUE,"Simple Letter";#N/A,#N/A,TRUE,"Inside";#N/A,#N/A,TRUE,"Contents";#N/A,#N/A,TRUE,"Basis";#N/A,#N/A,TRUE,"Inclusions";#N/A,#N/A,TRUE,"Exclusions";#N/A,#N/A,TRUE,"Areas";#N/A,#N/A,TRUE,"Summary";#N/A,#N/A,TRUE,"Detail"}</definedName>
    <definedName name="Contractdetors" localSheetId="7" hidden="1">{#N/A,#N/A,TRUE,"Front";#N/A,#N/A,TRUE,"Simple Letter";#N/A,#N/A,TRUE,"Inside";#N/A,#N/A,TRUE,"Contents";#N/A,#N/A,TRUE,"Basis";#N/A,#N/A,TRUE,"Inclusions";#N/A,#N/A,TRUE,"Exclusions";#N/A,#N/A,TRUE,"Areas";#N/A,#N/A,TRUE,"Summary";#N/A,#N/A,TRUE,"Detail"}</definedName>
    <definedName name="Contractdetors" localSheetId="3" hidden="1">{#N/A,#N/A,TRUE,"Front";#N/A,#N/A,TRUE,"Simple Letter";#N/A,#N/A,TRUE,"Inside";#N/A,#N/A,TRUE,"Contents";#N/A,#N/A,TRUE,"Basis";#N/A,#N/A,TRUE,"Inclusions";#N/A,#N/A,TRUE,"Exclusions";#N/A,#N/A,TRUE,"Areas";#N/A,#N/A,TRUE,"Summary";#N/A,#N/A,TRUE,"Detail"}</definedName>
    <definedName name="Contractdetors" hidden="1">{#N/A,#N/A,TRUE,"Front";#N/A,#N/A,TRUE,"Simple Letter";#N/A,#N/A,TRUE,"Inside";#N/A,#N/A,TRUE,"Contents";#N/A,#N/A,TRUE,"Basis";#N/A,#N/A,TRUE,"Inclusions";#N/A,#N/A,TRUE,"Exclusions";#N/A,#N/A,TRUE,"Areas";#N/A,#N/A,TRUE,"Summary";#N/A,#N/A,TRUE,"Detail"}</definedName>
    <definedName name="cost" localSheetId="9" hidden="1">{#N/A,#N/A,TRUE,"Front";#N/A,#N/A,TRUE,"Simple Letter";#N/A,#N/A,TRUE,"Inside";#N/A,#N/A,TRUE,"Contents";#N/A,#N/A,TRUE,"Basis";#N/A,#N/A,TRUE,"Inclusions";#N/A,#N/A,TRUE,"Exclusions";#N/A,#N/A,TRUE,"Areas";#N/A,#N/A,TRUE,"Summary";#N/A,#N/A,TRUE,"Detail"}</definedName>
    <definedName name="cost" localSheetId="8" hidden="1">{#N/A,#N/A,TRUE,"Front";#N/A,#N/A,TRUE,"Simple Letter";#N/A,#N/A,TRUE,"Inside";#N/A,#N/A,TRUE,"Contents";#N/A,#N/A,TRUE,"Basis";#N/A,#N/A,TRUE,"Inclusions";#N/A,#N/A,TRUE,"Exclusions";#N/A,#N/A,TRUE,"Areas";#N/A,#N/A,TRUE,"Summary";#N/A,#N/A,TRUE,"Detail"}</definedName>
    <definedName name="cost" localSheetId="7" hidden="1">{#N/A,#N/A,TRUE,"Front";#N/A,#N/A,TRUE,"Simple Letter";#N/A,#N/A,TRUE,"Inside";#N/A,#N/A,TRUE,"Contents";#N/A,#N/A,TRUE,"Basis";#N/A,#N/A,TRUE,"Inclusions";#N/A,#N/A,TRUE,"Exclusions";#N/A,#N/A,TRUE,"Areas";#N/A,#N/A,TRUE,"Summary";#N/A,#N/A,TRUE,"Detail"}</definedName>
    <definedName name="cost" localSheetId="3" hidden="1">{#N/A,#N/A,TRUE,"Front";#N/A,#N/A,TRUE,"Simple Letter";#N/A,#N/A,TRUE,"Inside";#N/A,#N/A,TRUE,"Contents";#N/A,#N/A,TRUE,"Basis";#N/A,#N/A,TRUE,"Inclusions";#N/A,#N/A,TRUE,"Exclusions";#N/A,#N/A,TRUE,"Areas";#N/A,#N/A,TRUE,"Summary";#N/A,#N/A,TRUE,"Detail"}</definedName>
    <definedName name="cost" hidden="1">{#N/A,#N/A,TRUE,"Front";#N/A,#N/A,TRUE,"Simple Letter";#N/A,#N/A,TRUE,"Inside";#N/A,#N/A,TRUE,"Contents";#N/A,#N/A,TRUE,"Basis";#N/A,#N/A,TRUE,"Inclusions";#N/A,#N/A,TRUE,"Exclusions";#N/A,#N/A,TRUE,"Areas";#N/A,#N/A,TRUE,"Summary";#N/A,#N/A,TRUE,"Detail"}</definedName>
    <definedName name="COST2" localSheetId="9" hidden="1">{#N/A,#N/A,TRUE,"Basic";#N/A,#N/A,TRUE,"EXT-TABLE";#N/A,#N/A,TRUE,"STEEL";#N/A,#N/A,TRUE,"INT-Table";#N/A,#N/A,TRUE,"STEEL";#N/A,#N/A,TRUE,"Door"}</definedName>
    <definedName name="COST2" localSheetId="8" hidden="1">{#N/A,#N/A,TRUE,"Basic";#N/A,#N/A,TRUE,"EXT-TABLE";#N/A,#N/A,TRUE,"STEEL";#N/A,#N/A,TRUE,"INT-Table";#N/A,#N/A,TRUE,"STEEL";#N/A,#N/A,TRUE,"Door"}</definedName>
    <definedName name="COST2" localSheetId="7" hidden="1">{#N/A,#N/A,TRUE,"Basic";#N/A,#N/A,TRUE,"EXT-TABLE";#N/A,#N/A,TRUE,"STEEL";#N/A,#N/A,TRUE,"INT-Table";#N/A,#N/A,TRUE,"STEEL";#N/A,#N/A,TRUE,"Door"}</definedName>
    <definedName name="COST2" localSheetId="3" hidden="1">{#N/A,#N/A,TRUE,"Basic";#N/A,#N/A,TRUE,"EXT-TABLE";#N/A,#N/A,TRUE,"STEEL";#N/A,#N/A,TRUE,"INT-Table";#N/A,#N/A,TRUE,"STEEL";#N/A,#N/A,TRUE,"Door"}</definedName>
    <definedName name="COST2" hidden="1">{#N/A,#N/A,TRUE,"Basic";#N/A,#N/A,TRUE,"EXT-TABLE";#N/A,#N/A,TRUE,"STEEL";#N/A,#N/A,TRUE,"INT-Table";#N/A,#N/A,TRUE,"STEEL";#N/A,#N/A,TRUE,"Door"}</definedName>
    <definedName name="cover" localSheetId="9" hidden="1">#REF!</definedName>
    <definedName name="cover" localSheetId="8" hidden="1">#REF!</definedName>
    <definedName name="cover" localSheetId="3" hidden="1">#REF!</definedName>
    <definedName name="cover" localSheetId="13" hidden="1">#REF!</definedName>
    <definedName name="cover" localSheetId="6" hidden="1">#REF!</definedName>
    <definedName name="cover" hidden="1">#REF!</definedName>
    <definedName name="cpf" localSheetId="9" hidden="1">{#N/A,#N/A,TRUE,"Basic";#N/A,#N/A,TRUE,"EXT-TABLE";#N/A,#N/A,TRUE,"STEEL";#N/A,#N/A,TRUE,"INT-Table";#N/A,#N/A,TRUE,"STEEL";#N/A,#N/A,TRUE,"Door"}</definedName>
    <definedName name="cpf" localSheetId="8" hidden="1">{#N/A,#N/A,TRUE,"Basic";#N/A,#N/A,TRUE,"EXT-TABLE";#N/A,#N/A,TRUE,"STEEL";#N/A,#N/A,TRUE,"INT-Table";#N/A,#N/A,TRUE,"STEEL";#N/A,#N/A,TRUE,"Door"}</definedName>
    <definedName name="cpf" localSheetId="7" hidden="1">{#N/A,#N/A,TRUE,"Basic";#N/A,#N/A,TRUE,"EXT-TABLE";#N/A,#N/A,TRUE,"STEEL";#N/A,#N/A,TRUE,"INT-Table";#N/A,#N/A,TRUE,"STEEL";#N/A,#N/A,TRUE,"Door"}</definedName>
    <definedName name="cpf" localSheetId="3" hidden="1">{#N/A,#N/A,TRUE,"Basic";#N/A,#N/A,TRUE,"EXT-TABLE";#N/A,#N/A,TRUE,"STEEL";#N/A,#N/A,TRUE,"INT-Table";#N/A,#N/A,TRUE,"STEEL";#N/A,#N/A,TRUE,"Door"}</definedName>
    <definedName name="cpf" hidden="1">{#N/A,#N/A,TRUE,"Basic";#N/A,#N/A,TRUE,"EXT-TABLE";#N/A,#N/A,TRUE,"STEEL";#N/A,#N/A,TRUE,"INT-Table";#N/A,#N/A,TRUE,"STEEL";#N/A,#N/A,TRUE,"Door"}</definedName>
    <definedName name="crsr" localSheetId="9" hidden="1">[9]analysis!#REF!</definedName>
    <definedName name="crsr" localSheetId="8" hidden="1">[9]analysis!#REF!</definedName>
    <definedName name="crsr" localSheetId="13" hidden="1">[9]analysis!#REF!</definedName>
    <definedName name="crsr" localSheetId="6" hidden="1">[9]analysis!#REF!</definedName>
    <definedName name="crsr" hidden="1">[9]analysis!#REF!</definedName>
    <definedName name="crsr1" localSheetId="9" hidden="1">[9]analysis!#REF!</definedName>
    <definedName name="crsr1" localSheetId="8" hidden="1">[9]analysis!#REF!</definedName>
    <definedName name="crsr1" localSheetId="13" hidden="1">[9]analysis!#REF!</definedName>
    <definedName name="crsr1" localSheetId="6" hidden="1">[9]analysis!#REF!</definedName>
    <definedName name="crsr1" hidden="1">[9]analysis!#REF!</definedName>
    <definedName name="crsr2" localSheetId="9" hidden="1">[9]analysis!#REF!</definedName>
    <definedName name="crsr2" localSheetId="8" hidden="1">[9]analysis!#REF!</definedName>
    <definedName name="crsr2" localSheetId="13" hidden="1">[9]analysis!#REF!</definedName>
    <definedName name="crsr2" localSheetId="6" hidden="1">[9]analysis!#REF!</definedName>
    <definedName name="crsr2" hidden="1">[9]analysis!#REF!</definedName>
    <definedName name="crsr3" localSheetId="9" hidden="1">[9]analysis!#REF!</definedName>
    <definedName name="crsr3" localSheetId="8" hidden="1">[9]analysis!#REF!</definedName>
    <definedName name="crsr3" localSheetId="13" hidden="1">[9]analysis!#REF!</definedName>
    <definedName name="crsr3" localSheetId="6" hidden="1">[9]analysis!#REF!</definedName>
    <definedName name="crsr3" hidden="1">[9]analysis!#REF!</definedName>
    <definedName name="CSDCSDSAS" localSheetId="9" hidden="1">#REF!</definedName>
    <definedName name="CSDCSDSAS" localSheetId="8" hidden="1">#REF!</definedName>
    <definedName name="CSDCSDSAS" localSheetId="3" hidden="1">#REF!</definedName>
    <definedName name="CSDCSDSAS" localSheetId="13" hidden="1">#REF!</definedName>
    <definedName name="CSDCSDSAS" localSheetId="6" hidden="1">#REF!</definedName>
    <definedName name="CSDCSDSAS" hidden="1">#REF!</definedName>
    <definedName name="ct" localSheetId="9" hidden="1">{"Letter - Cas Sum",#N/A,TRUE,"Casino Summary";"Letter - Table 2002",#N/A,TRUE,"Tables 2002";"Letter - Cas Mkt",#N/A,TRUE,"Casino Mkt Summary";"Letter - Slots",#N/A,TRUE,"Slots";"Letter - Slot Mkt",#N/A,TRUE,"Slot Marketing";"Letter - Soft Count",#N/A,TRUE,"Soft Ct.";"Letter - Hard Count",#N/A,TRUE,"Hard Ct.";"Legal - R&amp;S",#N/A,TRUE,"R &amp; S";"Letter - Cas Admin",#N/A,TRUE,"Cas Adm Summ";"Letter - Credit",#N/A,TRUE,"Credit";"Letter - Cage",#N/A,TRUE,"Cage";"Letter - Coll",#N/A,TRUE,"Collections";"Letter - Cas Admin",#N/A,TRUE,"Cas Adm";"Letter - Surv",#N/A,TRUE,"Surveill"}</definedName>
    <definedName name="ct" localSheetId="8" hidden="1">{"Letter - Cas Sum",#N/A,TRUE,"Casino Summary";"Letter - Table 2002",#N/A,TRUE,"Tables 2002";"Letter - Cas Mkt",#N/A,TRUE,"Casino Mkt Summary";"Letter - Slots",#N/A,TRUE,"Slots";"Letter - Slot Mkt",#N/A,TRUE,"Slot Marketing";"Letter - Soft Count",#N/A,TRUE,"Soft Ct.";"Letter - Hard Count",#N/A,TRUE,"Hard Ct.";"Legal - R&amp;S",#N/A,TRUE,"R &amp; S";"Letter - Cas Admin",#N/A,TRUE,"Cas Adm Summ";"Letter - Credit",#N/A,TRUE,"Credit";"Letter - Cage",#N/A,TRUE,"Cage";"Letter - Coll",#N/A,TRUE,"Collections";"Letter - Cas Admin",#N/A,TRUE,"Cas Adm";"Letter - Surv",#N/A,TRUE,"Surveill"}</definedName>
    <definedName name="ct" localSheetId="7" hidden="1">{"Letter - Cas Sum",#N/A,TRUE,"Casino Summary";"Letter - Table 2002",#N/A,TRUE,"Tables 2002";"Letter - Cas Mkt",#N/A,TRUE,"Casino Mkt Summary";"Letter - Slots",#N/A,TRUE,"Slots";"Letter - Slot Mkt",#N/A,TRUE,"Slot Marketing";"Letter - Soft Count",#N/A,TRUE,"Soft Ct.";"Letter - Hard Count",#N/A,TRUE,"Hard Ct.";"Legal - R&amp;S",#N/A,TRUE,"R &amp; S";"Letter - Cas Admin",#N/A,TRUE,"Cas Adm Summ";"Letter - Credit",#N/A,TRUE,"Credit";"Letter - Cage",#N/A,TRUE,"Cage";"Letter - Coll",#N/A,TRUE,"Collections";"Letter - Cas Admin",#N/A,TRUE,"Cas Adm";"Letter - Surv",#N/A,TRUE,"Surveill"}</definedName>
    <definedName name="ct" localSheetId="3" hidden="1">{"Letter - Cas Sum",#N/A,TRUE,"Casino Summary";"Letter - Table 2002",#N/A,TRUE,"Tables 2002";"Letter - Cas Mkt",#N/A,TRUE,"Casino Mkt Summary";"Letter - Slots",#N/A,TRUE,"Slots";"Letter - Slot Mkt",#N/A,TRUE,"Slot Marketing";"Letter - Soft Count",#N/A,TRUE,"Soft Ct.";"Letter - Hard Count",#N/A,TRUE,"Hard Ct.";"Legal - R&amp;S",#N/A,TRUE,"R &amp; S";"Letter - Cas Admin",#N/A,TRUE,"Cas Adm Summ";"Letter - Credit",#N/A,TRUE,"Credit";"Letter - Cage",#N/A,TRUE,"Cage";"Letter - Coll",#N/A,TRUE,"Collections";"Letter - Cas Admin",#N/A,TRUE,"Cas Adm";"Letter - Surv",#N/A,TRUE,"Surveill"}</definedName>
    <definedName name="ct" hidden="1">{"Letter - Cas Sum",#N/A,TRUE,"Casino Summary";"Letter - Table 2002",#N/A,TRUE,"Tables 2002";"Letter - Cas Mkt",#N/A,TRUE,"Casino Mkt Summary";"Letter - Slots",#N/A,TRUE,"Slots";"Letter - Slot Mkt",#N/A,TRUE,"Slot Marketing";"Letter - Soft Count",#N/A,TRUE,"Soft Ct.";"Letter - Hard Count",#N/A,TRUE,"Hard Ct.";"Legal - R&amp;S",#N/A,TRUE,"R &amp; S";"Letter - Cas Admin",#N/A,TRUE,"Cas Adm Summ";"Letter - Credit",#N/A,TRUE,"Credit";"Letter - Cage",#N/A,TRUE,"Cage";"Letter - Coll",#N/A,TRUE,"Collections";"Letter - Cas Admin",#N/A,TRUE,"Cas Adm";"Letter - Surv",#N/A,TRUE,"Surveill"}</definedName>
    <definedName name="d_jp" localSheetId="9" hidden="1">{"'Sheet1'!$A$4386:$N$4591"}</definedName>
    <definedName name="d_jp" localSheetId="8" hidden="1">{"'Sheet1'!$A$4386:$N$4591"}</definedName>
    <definedName name="d_jp" localSheetId="7" hidden="1">{"'Sheet1'!$A$4386:$N$4591"}</definedName>
    <definedName name="d_jp" localSheetId="3" hidden="1">{"'Sheet1'!$A$4386:$N$4591"}</definedName>
    <definedName name="d_jp" hidden="1">{"'Sheet1'!$A$4386:$N$4591"}</definedName>
    <definedName name="dasd" localSheetId="9" hidden="1">{"'Bill No. 7'!$A$1:$G$32"}</definedName>
    <definedName name="dasd" localSheetId="8" hidden="1">{"'Bill No. 7'!$A$1:$G$32"}</definedName>
    <definedName name="dasd" localSheetId="7" hidden="1">{"'Bill No. 7'!$A$1:$G$32"}</definedName>
    <definedName name="dasd" localSheetId="3" hidden="1">{"'Bill No. 7'!$A$1:$G$32"}</definedName>
    <definedName name="dasd" hidden="1">{"'Bill No. 7'!$A$1:$G$32"}</definedName>
    <definedName name="data1" localSheetId="9" hidden="1">#REF!</definedName>
    <definedName name="data1" localSheetId="8" hidden="1">#REF!</definedName>
    <definedName name="data1" localSheetId="3" hidden="1">#REF!</definedName>
    <definedName name="data1" localSheetId="13" hidden="1">#REF!</definedName>
    <definedName name="data1" localSheetId="6" hidden="1">#REF!</definedName>
    <definedName name="data1" hidden="1">#REF!</definedName>
    <definedName name="data2" localSheetId="9" hidden="1">#REF!</definedName>
    <definedName name="data2" localSheetId="8" hidden="1">#REF!</definedName>
    <definedName name="data2" localSheetId="3" hidden="1">#REF!</definedName>
    <definedName name="data2" localSheetId="13" hidden="1">#REF!</definedName>
    <definedName name="data2" localSheetId="6" hidden="1">#REF!</definedName>
    <definedName name="data2" hidden="1">#REF!</definedName>
    <definedName name="data3" localSheetId="9" hidden="1">#REF!</definedName>
    <definedName name="data3" localSheetId="8" hidden="1">#REF!</definedName>
    <definedName name="data3" localSheetId="3" hidden="1">#REF!</definedName>
    <definedName name="data3" localSheetId="13" hidden="1">#REF!</definedName>
    <definedName name="data3" localSheetId="6" hidden="1">#REF!</definedName>
    <definedName name="data3" hidden="1">#REF!</definedName>
    <definedName name="Daywork1" localSheetId="9" hidden="1">{#N/A,#N/A,FALSE,"MARCH"}</definedName>
    <definedName name="Daywork1" localSheetId="8" hidden="1">{#N/A,#N/A,FALSE,"MARCH"}</definedName>
    <definedName name="Daywork1" localSheetId="7" hidden="1">{#N/A,#N/A,FALSE,"MARCH"}</definedName>
    <definedName name="Daywork1" localSheetId="3" hidden="1">{#N/A,#N/A,FALSE,"MARCH"}</definedName>
    <definedName name="Daywork1" hidden="1">{#N/A,#N/A,FALSE,"MARCH"}</definedName>
    <definedName name="DCI" localSheetId="9" hidden="1">{#N/A,#N/A,TRUE,"Front";#N/A,#N/A,TRUE,"Simple Letter";#N/A,#N/A,TRUE,"Inside";#N/A,#N/A,TRUE,"Contents";#N/A,#N/A,TRUE,"Basis";#N/A,#N/A,TRUE,"Inclusions";#N/A,#N/A,TRUE,"Exclusions";#N/A,#N/A,TRUE,"Areas";#N/A,#N/A,TRUE,"Summary";#N/A,#N/A,TRUE,"Detail"}</definedName>
    <definedName name="DCI" localSheetId="8" hidden="1">{#N/A,#N/A,TRUE,"Front";#N/A,#N/A,TRUE,"Simple Letter";#N/A,#N/A,TRUE,"Inside";#N/A,#N/A,TRUE,"Contents";#N/A,#N/A,TRUE,"Basis";#N/A,#N/A,TRUE,"Inclusions";#N/A,#N/A,TRUE,"Exclusions";#N/A,#N/A,TRUE,"Areas";#N/A,#N/A,TRUE,"Summary";#N/A,#N/A,TRUE,"Detail"}</definedName>
    <definedName name="DCI" localSheetId="7" hidden="1">{#N/A,#N/A,TRUE,"Front";#N/A,#N/A,TRUE,"Simple Letter";#N/A,#N/A,TRUE,"Inside";#N/A,#N/A,TRUE,"Contents";#N/A,#N/A,TRUE,"Basis";#N/A,#N/A,TRUE,"Inclusions";#N/A,#N/A,TRUE,"Exclusions";#N/A,#N/A,TRUE,"Areas";#N/A,#N/A,TRUE,"Summary";#N/A,#N/A,TRUE,"Detail"}</definedName>
    <definedName name="DCI" localSheetId="3" hidden="1">{#N/A,#N/A,TRUE,"Front";#N/A,#N/A,TRUE,"Simple Letter";#N/A,#N/A,TRUE,"Inside";#N/A,#N/A,TRUE,"Contents";#N/A,#N/A,TRUE,"Basis";#N/A,#N/A,TRUE,"Inclusions";#N/A,#N/A,TRUE,"Exclusions";#N/A,#N/A,TRUE,"Areas";#N/A,#N/A,TRUE,"Summary";#N/A,#N/A,TRUE,"Detail"}</definedName>
    <definedName name="DCI" hidden="1">{#N/A,#N/A,TRUE,"Front";#N/A,#N/A,TRUE,"Simple Letter";#N/A,#N/A,TRUE,"Inside";#N/A,#N/A,TRUE,"Contents";#N/A,#N/A,TRUE,"Basis";#N/A,#N/A,TRUE,"Inclusions";#N/A,#N/A,TRUE,"Exclusions";#N/A,#N/A,TRUE,"Areas";#N/A,#N/A,TRUE,"Summary";#N/A,#N/A,TRUE,"Detail"}</definedName>
    <definedName name="dd" localSheetId="9" hidden="1">{#N/A,#N/A,TRUE,"Cover";#N/A,#N/A,TRUE,"Conts";#N/A,#N/A,TRUE,"VOS";#N/A,#N/A,TRUE,"Warrington";#N/A,#N/A,TRUE,"Widnes"}</definedName>
    <definedName name="dd" localSheetId="8" hidden="1">{#N/A,#N/A,TRUE,"Cover";#N/A,#N/A,TRUE,"Conts";#N/A,#N/A,TRUE,"VOS";#N/A,#N/A,TRUE,"Warrington";#N/A,#N/A,TRUE,"Widnes"}</definedName>
    <definedName name="dd" localSheetId="7" hidden="1">{#N/A,#N/A,TRUE,"Cover";#N/A,#N/A,TRUE,"Conts";#N/A,#N/A,TRUE,"VOS";#N/A,#N/A,TRUE,"Warrington";#N/A,#N/A,TRUE,"Widnes"}</definedName>
    <definedName name="dd" localSheetId="3" hidden="1">{#N/A,#N/A,TRUE,"Cover";#N/A,#N/A,TRUE,"Conts";#N/A,#N/A,TRUE,"VOS";#N/A,#N/A,TRUE,"Warrington";#N/A,#N/A,TRUE,"Widnes"}</definedName>
    <definedName name="dd" hidden="1">{#N/A,#N/A,TRUE,"Cover";#N/A,#N/A,TRUE,"Conts";#N/A,#N/A,TRUE,"VOS";#N/A,#N/A,TRUE,"Warrington";#N/A,#N/A,TRUE,"Widnes"}</definedName>
    <definedName name="ddddd" localSheetId="9" hidden="1">{#N/A,#N/A,FALSE,"SumD";#N/A,#N/A,FALSE,"ElecD";#N/A,#N/A,FALSE,"MechD";#N/A,#N/A,FALSE,"GeotD";#N/A,#N/A,FALSE,"PrcsD";#N/A,#N/A,FALSE,"TunnD";#N/A,#N/A,FALSE,"CivlD";#N/A,#N/A,FALSE,"NtwkD";#N/A,#N/A,FALSE,"EstgD";#N/A,#N/A,FALSE,"PEngD"}</definedName>
    <definedName name="ddddd" localSheetId="8" hidden="1">{#N/A,#N/A,FALSE,"SumD";#N/A,#N/A,FALSE,"ElecD";#N/A,#N/A,FALSE,"MechD";#N/A,#N/A,FALSE,"GeotD";#N/A,#N/A,FALSE,"PrcsD";#N/A,#N/A,FALSE,"TunnD";#N/A,#N/A,FALSE,"CivlD";#N/A,#N/A,FALSE,"NtwkD";#N/A,#N/A,FALSE,"EstgD";#N/A,#N/A,FALSE,"PEngD"}</definedName>
    <definedName name="ddddd" localSheetId="7" hidden="1">{#N/A,#N/A,FALSE,"SumD";#N/A,#N/A,FALSE,"ElecD";#N/A,#N/A,FALSE,"MechD";#N/A,#N/A,FALSE,"GeotD";#N/A,#N/A,FALSE,"PrcsD";#N/A,#N/A,FALSE,"TunnD";#N/A,#N/A,FALSE,"CivlD";#N/A,#N/A,FALSE,"NtwkD";#N/A,#N/A,FALSE,"EstgD";#N/A,#N/A,FALSE,"PEngD"}</definedName>
    <definedName name="ddddd" localSheetId="3" hidden="1">{#N/A,#N/A,FALSE,"SumD";#N/A,#N/A,FALSE,"ElecD";#N/A,#N/A,FALSE,"MechD";#N/A,#N/A,FALSE,"GeotD";#N/A,#N/A,FALSE,"PrcsD";#N/A,#N/A,FALSE,"TunnD";#N/A,#N/A,FALSE,"CivlD";#N/A,#N/A,FALSE,"NtwkD";#N/A,#N/A,FALSE,"EstgD";#N/A,#N/A,FALSE,"PEngD"}</definedName>
    <definedName name="ddddd" hidden="1">{#N/A,#N/A,FALSE,"SumD";#N/A,#N/A,FALSE,"ElecD";#N/A,#N/A,FALSE,"MechD";#N/A,#N/A,FALSE,"GeotD";#N/A,#N/A,FALSE,"PrcsD";#N/A,#N/A,FALSE,"TunnD";#N/A,#N/A,FALSE,"CivlD";#N/A,#N/A,FALSE,"NtwkD";#N/A,#N/A,FALSE,"EstgD";#N/A,#N/A,FALSE,"PEngD"}</definedName>
    <definedName name="dddddddddddddd" localSheetId="9" hidden="1">{#N/A,#N/A,TRUE,"Basic";#N/A,#N/A,TRUE,"EXT-TABLE";#N/A,#N/A,TRUE,"STEEL";#N/A,#N/A,TRUE,"INT-Table";#N/A,#N/A,TRUE,"STEEL";#N/A,#N/A,TRUE,"Door"}</definedName>
    <definedName name="dddddddddddddd" localSheetId="8" hidden="1">{#N/A,#N/A,TRUE,"Basic";#N/A,#N/A,TRUE,"EXT-TABLE";#N/A,#N/A,TRUE,"STEEL";#N/A,#N/A,TRUE,"INT-Table";#N/A,#N/A,TRUE,"STEEL";#N/A,#N/A,TRUE,"Door"}</definedName>
    <definedName name="dddddddddddddd" localSheetId="7" hidden="1">{#N/A,#N/A,TRUE,"Basic";#N/A,#N/A,TRUE,"EXT-TABLE";#N/A,#N/A,TRUE,"STEEL";#N/A,#N/A,TRUE,"INT-Table";#N/A,#N/A,TRUE,"STEEL";#N/A,#N/A,TRUE,"Door"}</definedName>
    <definedName name="dddddddddddddd" localSheetId="3" hidden="1">{#N/A,#N/A,TRUE,"Basic";#N/A,#N/A,TRUE,"EXT-TABLE";#N/A,#N/A,TRUE,"STEEL";#N/A,#N/A,TRUE,"INT-Table";#N/A,#N/A,TRUE,"STEEL";#N/A,#N/A,TRUE,"Door"}</definedName>
    <definedName name="dddddddddddddd" hidden="1">{#N/A,#N/A,TRUE,"Basic";#N/A,#N/A,TRUE,"EXT-TABLE";#N/A,#N/A,TRUE,"STEEL";#N/A,#N/A,TRUE,"INT-Table";#N/A,#N/A,TRUE,"STEEL";#N/A,#N/A,TRUE,"Door"}</definedName>
    <definedName name="dddt" localSheetId="9" hidden="1">{"'Break down'!$A$4"}</definedName>
    <definedName name="dddt" localSheetId="8" hidden="1">{"'Break down'!$A$4"}</definedName>
    <definedName name="dddt" localSheetId="7" hidden="1">{"'Break down'!$A$4"}</definedName>
    <definedName name="dddt" localSheetId="3" hidden="1">{"'Break down'!$A$4"}</definedName>
    <definedName name="dddt" hidden="1">{"'Break down'!$A$4"}</definedName>
    <definedName name="Deepak" localSheetId="9" hidden="1">{#N/A,#N/A,FALSE,"VCR"}</definedName>
    <definedName name="Deepak" localSheetId="8" hidden="1">{#N/A,#N/A,FALSE,"VCR"}</definedName>
    <definedName name="Deepak" localSheetId="7" hidden="1">{#N/A,#N/A,FALSE,"VCR"}</definedName>
    <definedName name="Deepak" localSheetId="3" hidden="1">{#N/A,#N/A,FALSE,"VCR"}</definedName>
    <definedName name="Deepak" hidden="1">{#N/A,#N/A,FALSE,"VCR"}</definedName>
    <definedName name="def" localSheetId="9" hidden="1">[5]FitOutConfCentre!#REF!</definedName>
    <definedName name="def" localSheetId="8" hidden="1">[5]FitOutConfCentre!#REF!</definedName>
    <definedName name="def" localSheetId="13" hidden="1">[5]FitOutConfCentre!#REF!</definedName>
    <definedName name="def" localSheetId="6" hidden="1">[5]FitOutConfCentre!#REF!</definedName>
    <definedName name="def" hidden="1">[5]FitOutConfCentre!#REF!</definedName>
    <definedName name="Delshan" localSheetId="9" hidden="1">{#N/A,#N/A,FALSE,"VCR"}</definedName>
    <definedName name="Delshan" localSheetId="8" hidden="1">{#N/A,#N/A,FALSE,"VCR"}</definedName>
    <definedName name="Delshan" localSheetId="7" hidden="1">{#N/A,#N/A,FALSE,"VCR"}</definedName>
    <definedName name="Delshan" localSheetId="3" hidden="1">{#N/A,#N/A,FALSE,"VCR"}</definedName>
    <definedName name="Delshan" hidden="1">{#N/A,#N/A,FALSE,"VCR"}</definedName>
    <definedName name="depart" localSheetId="9" hidden="1">{"'Sheet1'!$A$4386:$N$4591"}</definedName>
    <definedName name="depart" localSheetId="8" hidden="1">{"'Sheet1'!$A$4386:$N$4591"}</definedName>
    <definedName name="depart" localSheetId="7" hidden="1">{"'Sheet1'!$A$4386:$N$4591"}</definedName>
    <definedName name="depart" localSheetId="3" hidden="1">{"'Sheet1'!$A$4386:$N$4591"}</definedName>
    <definedName name="depart" hidden="1">{"'Sheet1'!$A$4386:$N$4591"}</definedName>
    <definedName name="Depereciation" localSheetId="9" hidden="1">{"'Furniture&amp; O.E'!$A$4:$D$27"}</definedName>
    <definedName name="Depereciation" localSheetId="8" hidden="1">{"'Furniture&amp; O.E'!$A$4:$D$27"}</definedName>
    <definedName name="Depereciation" localSheetId="7" hidden="1">{"'Furniture&amp; O.E'!$A$4:$D$27"}</definedName>
    <definedName name="Depereciation" localSheetId="3" hidden="1">{"'Furniture&amp; O.E'!$A$4:$D$27"}</definedName>
    <definedName name="Depereciation" hidden="1">{"'Furniture&amp; O.E'!$A$4:$D$27"}</definedName>
    <definedName name="dfdfs" localSheetId="9" hidden="1">{"'Sheet1'!$A$4386:$N$4591"}</definedName>
    <definedName name="dfdfs" localSheetId="8" hidden="1">{"'Sheet1'!$A$4386:$N$4591"}</definedName>
    <definedName name="dfdfs" localSheetId="7" hidden="1">{"'Sheet1'!$A$4386:$N$4591"}</definedName>
    <definedName name="dfdfs" localSheetId="3" hidden="1">{"'Sheet1'!$A$4386:$N$4591"}</definedName>
    <definedName name="dfdfs" hidden="1">{"'Sheet1'!$A$4386:$N$4591"}</definedName>
    <definedName name="dffddf" localSheetId="9" hidden="1">{"'Break down'!$A$4"}</definedName>
    <definedName name="dffddf" localSheetId="8" hidden="1">{"'Break down'!$A$4"}</definedName>
    <definedName name="dffddf" localSheetId="7" hidden="1">{"'Break down'!$A$4"}</definedName>
    <definedName name="dffddf" localSheetId="3" hidden="1">{"'Break down'!$A$4"}</definedName>
    <definedName name="dffddf" hidden="1">{"'Break down'!$A$4"}</definedName>
    <definedName name="dffds" localSheetId="9" hidden="1">{#N/A,#N/A,TRUE,"Front";#N/A,#N/A,TRUE,"Simple Letter";#N/A,#N/A,TRUE,"Inside";#N/A,#N/A,TRUE,"Contents";#N/A,#N/A,TRUE,"Basis";#N/A,#N/A,TRUE,"Inclusions";#N/A,#N/A,TRUE,"Exclusions";#N/A,#N/A,TRUE,"Areas";#N/A,#N/A,TRUE,"Summary";#N/A,#N/A,TRUE,"Detail"}</definedName>
    <definedName name="dffds" localSheetId="8" hidden="1">{#N/A,#N/A,TRUE,"Front";#N/A,#N/A,TRUE,"Simple Letter";#N/A,#N/A,TRUE,"Inside";#N/A,#N/A,TRUE,"Contents";#N/A,#N/A,TRUE,"Basis";#N/A,#N/A,TRUE,"Inclusions";#N/A,#N/A,TRUE,"Exclusions";#N/A,#N/A,TRUE,"Areas";#N/A,#N/A,TRUE,"Summary";#N/A,#N/A,TRUE,"Detail"}</definedName>
    <definedName name="dffds" localSheetId="7" hidden="1">{#N/A,#N/A,TRUE,"Front";#N/A,#N/A,TRUE,"Simple Letter";#N/A,#N/A,TRUE,"Inside";#N/A,#N/A,TRUE,"Contents";#N/A,#N/A,TRUE,"Basis";#N/A,#N/A,TRUE,"Inclusions";#N/A,#N/A,TRUE,"Exclusions";#N/A,#N/A,TRUE,"Areas";#N/A,#N/A,TRUE,"Summary";#N/A,#N/A,TRUE,"Detail"}</definedName>
    <definedName name="dffds" localSheetId="3" hidden="1">{#N/A,#N/A,TRUE,"Front";#N/A,#N/A,TRUE,"Simple Letter";#N/A,#N/A,TRUE,"Inside";#N/A,#N/A,TRUE,"Contents";#N/A,#N/A,TRUE,"Basis";#N/A,#N/A,TRUE,"Inclusions";#N/A,#N/A,TRUE,"Exclusions";#N/A,#N/A,TRUE,"Areas";#N/A,#N/A,TRUE,"Summary";#N/A,#N/A,TRUE,"Detail"}</definedName>
    <definedName name="dffds" hidden="1">{#N/A,#N/A,TRUE,"Front";#N/A,#N/A,TRUE,"Simple Letter";#N/A,#N/A,TRUE,"Inside";#N/A,#N/A,TRUE,"Contents";#N/A,#N/A,TRUE,"Basis";#N/A,#N/A,TRUE,"Inclusions";#N/A,#N/A,TRUE,"Exclusions";#N/A,#N/A,TRUE,"Areas";#N/A,#N/A,TRUE,"Summary";#N/A,#N/A,TRUE,"Detail"}</definedName>
    <definedName name="dfffff" localSheetId="9" hidden="1">{#N/A,#N/A,FALSE,"SumG";#N/A,#N/A,FALSE,"ElecG";#N/A,#N/A,FALSE,"MechG";#N/A,#N/A,FALSE,"GeotG";#N/A,#N/A,FALSE,"PrcsG";#N/A,#N/A,FALSE,"TunnG";#N/A,#N/A,FALSE,"CivlG";#N/A,#N/A,FALSE,"NtwkG";#N/A,#N/A,FALSE,"EstgG";#N/A,#N/A,FALSE,"PEngG"}</definedName>
    <definedName name="dfffff" localSheetId="8" hidden="1">{#N/A,#N/A,FALSE,"SumG";#N/A,#N/A,FALSE,"ElecG";#N/A,#N/A,FALSE,"MechG";#N/A,#N/A,FALSE,"GeotG";#N/A,#N/A,FALSE,"PrcsG";#N/A,#N/A,FALSE,"TunnG";#N/A,#N/A,FALSE,"CivlG";#N/A,#N/A,FALSE,"NtwkG";#N/A,#N/A,FALSE,"EstgG";#N/A,#N/A,FALSE,"PEngG"}</definedName>
    <definedName name="dfffff" localSheetId="7" hidden="1">{#N/A,#N/A,FALSE,"SumG";#N/A,#N/A,FALSE,"ElecG";#N/A,#N/A,FALSE,"MechG";#N/A,#N/A,FALSE,"GeotG";#N/A,#N/A,FALSE,"PrcsG";#N/A,#N/A,FALSE,"TunnG";#N/A,#N/A,FALSE,"CivlG";#N/A,#N/A,FALSE,"NtwkG";#N/A,#N/A,FALSE,"EstgG";#N/A,#N/A,FALSE,"PEngG"}</definedName>
    <definedName name="dfffff" localSheetId="3" hidden="1">{#N/A,#N/A,FALSE,"SumG";#N/A,#N/A,FALSE,"ElecG";#N/A,#N/A,FALSE,"MechG";#N/A,#N/A,FALSE,"GeotG";#N/A,#N/A,FALSE,"PrcsG";#N/A,#N/A,FALSE,"TunnG";#N/A,#N/A,FALSE,"CivlG";#N/A,#N/A,FALSE,"NtwkG";#N/A,#N/A,FALSE,"EstgG";#N/A,#N/A,FALSE,"PEngG"}</definedName>
    <definedName name="dfffff" hidden="1">{#N/A,#N/A,FALSE,"SumG";#N/A,#N/A,FALSE,"ElecG";#N/A,#N/A,FALSE,"MechG";#N/A,#N/A,FALSE,"GeotG";#N/A,#N/A,FALSE,"PrcsG";#N/A,#N/A,FALSE,"TunnG";#N/A,#N/A,FALSE,"CivlG";#N/A,#N/A,FALSE,"NtwkG";#N/A,#N/A,FALSE,"EstgG";#N/A,#N/A,FALSE,"PEngG"}</definedName>
    <definedName name="DFG" localSheetId="9" hidden="1">'[4]Rate Analysis'!#REF!</definedName>
    <definedName name="DFG" localSheetId="8" hidden="1">'[4]Rate Analysis'!#REF!</definedName>
    <definedName name="DFG" localSheetId="13" hidden="1">'[4]Rate Analysis'!#REF!</definedName>
    <definedName name="DFG" localSheetId="6" hidden="1">'[4]Rate Analysis'!#REF!</definedName>
    <definedName name="DFG" hidden="1">'[4]Rate Analysis'!#REF!</definedName>
    <definedName name="dfgd" localSheetId="9" hidden="1">{#N/A,#N/A,TRUE,"Cover";#N/A,#N/A,TRUE,"Conts";#N/A,#N/A,TRUE,"VOS";#N/A,#N/A,TRUE,"Warrington";#N/A,#N/A,TRUE,"Widnes"}</definedName>
    <definedName name="dfgd" localSheetId="8" hidden="1">{#N/A,#N/A,TRUE,"Cover";#N/A,#N/A,TRUE,"Conts";#N/A,#N/A,TRUE,"VOS";#N/A,#N/A,TRUE,"Warrington";#N/A,#N/A,TRUE,"Widnes"}</definedName>
    <definedName name="dfgd" localSheetId="7" hidden="1">{#N/A,#N/A,TRUE,"Cover";#N/A,#N/A,TRUE,"Conts";#N/A,#N/A,TRUE,"VOS";#N/A,#N/A,TRUE,"Warrington";#N/A,#N/A,TRUE,"Widnes"}</definedName>
    <definedName name="dfgd" localSheetId="3" hidden="1">{#N/A,#N/A,TRUE,"Cover";#N/A,#N/A,TRUE,"Conts";#N/A,#N/A,TRUE,"VOS";#N/A,#N/A,TRUE,"Warrington";#N/A,#N/A,TRUE,"Widnes"}</definedName>
    <definedName name="dfgd" hidden="1">{#N/A,#N/A,TRUE,"Cover";#N/A,#N/A,TRUE,"Conts";#N/A,#N/A,TRUE,"VOS";#N/A,#N/A,TRUE,"Warrington";#N/A,#N/A,TRUE,"Widnes"}</definedName>
    <definedName name="DFGTAETETYER" localSheetId="9" hidden="1">{"'Break down'!$A$4"}</definedName>
    <definedName name="DFGTAETETYER" localSheetId="8" hidden="1">{"'Break down'!$A$4"}</definedName>
    <definedName name="DFGTAETETYER" localSheetId="7" hidden="1">{"'Break down'!$A$4"}</definedName>
    <definedName name="DFGTAETETYER" localSheetId="3" hidden="1">{"'Break down'!$A$4"}</definedName>
    <definedName name="DFGTAETETYER" hidden="1">{"'Break down'!$A$4"}</definedName>
    <definedName name="dgagd" localSheetId="9" hidden="1">{#N/A,#N/A,TRUE,"Basic";#N/A,#N/A,TRUE,"EXT-TABLE";#N/A,#N/A,TRUE,"STEEL";#N/A,#N/A,TRUE,"INT-Table";#N/A,#N/A,TRUE,"STEEL";#N/A,#N/A,TRUE,"Door"}</definedName>
    <definedName name="dgagd" localSheetId="8" hidden="1">{#N/A,#N/A,TRUE,"Basic";#N/A,#N/A,TRUE,"EXT-TABLE";#N/A,#N/A,TRUE,"STEEL";#N/A,#N/A,TRUE,"INT-Table";#N/A,#N/A,TRUE,"STEEL";#N/A,#N/A,TRUE,"Door"}</definedName>
    <definedName name="dgagd" localSheetId="7" hidden="1">{#N/A,#N/A,TRUE,"Basic";#N/A,#N/A,TRUE,"EXT-TABLE";#N/A,#N/A,TRUE,"STEEL";#N/A,#N/A,TRUE,"INT-Table";#N/A,#N/A,TRUE,"STEEL";#N/A,#N/A,TRUE,"Door"}</definedName>
    <definedName name="dgagd" localSheetId="3" hidden="1">{#N/A,#N/A,TRUE,"Basic";#N/A,#N/A,TRUE,"EXT-TABLE";#N/A,#N/A,TRUE,"STEEL";#N/A,#N/A,TRUE,"INT-Table";#N/A,#N/A,TRUE,"STEEL";#N/A,#N/A,TRUE,"Door"}</definedName>
    <definedName name="dgagd" hidden="1">{#N/A,#N/A,TRUE,"Basic";#N/A,#N/A,TRUE,"EXT-TABLE";#N/A,#N/A,TRUE,"STEEL";#N/A,#N/A,TRUE,"INT-Table";#N/A,#N/A,TRUE,"STEEL";#N/A,#N/A,TRUE,"Door"}</definedName>
    <definedName name="dgfd" localSheetId="9" hidden="1">{#N/A,#N/A,FALSE,"SumG";#N/A,#N/A,FALSE,"ElecG";#N/A,#N/A,FALSE,"MechG";#N/A,#N/A,FALSE,"GeotG";#N/A,#N/A,FALSE,"PrcsG";#N/A,#N/A,FALSE,"TunnG";#N/A,#N/A,FALSE,"CivlG";#N/A,#N/A,FALSE,"NtwkG";#N/A,#N/A,FALSE,"EstgG";#N/A,#N/A,FALSE,"PEngG"}</definedName>
    <definedName name="dgfd" localSheetId="8" hidden="1">{#N/A,#N/A,FALSE,"SumG";#N/A,#N/A,FALSE,"ElecG";#N/A,#N/A,FALSE,"MechG";#N/A,#N/A,FALSE,"GeotG";#N/A,#N/A,FALSE,"PrcsG";#N/A,#N/A,FALSE,"TunnG";#N/A,#N/A,FALSE,"CivlG";#N/A,#N/A,FALSE,"NtwkG";#N/A,#N/A,FALSE,"EstgG";#N/A,#N/A,FALSE,"PEngG"}</definedName>
    <definedName name="dgfd" localSheetId="7" hidden="1">{#N/A,#N/A,FALSE,"SumG";#N/A,#N/A,FALSE,"ElecG";#N/A,#N/A,FALSE,"MechG";#N/A,#N/A,FALSE,"GeotG";#N/A,#N/A,FALSE,"PrcsG";#N/A,#N/A,FALSE,"TunnG";#N/A,#N/A,FALSE,"CivlG";#N/A,#N/A,FALSE,"NtwkG";#N/A,#N/A,FALSE,"EstgG";#N/A,#N/A,FALSE,"PEngG"}</definedName>
    <definedName name="dgfd" localSheetId="3" hidden="1">{#N/A,#N/A,FALSE,"SumG";#N/A,#N/A,FALSE,"ElecG";#N/A,#N/A,FALSE,"MechG";#N/A,#N/A,FALSE,"GeotG";#N/A,#N/A,FALSE,"PrcsG";#N/A,#N/A,FALSE,"TunnG";#N/A,#N/A,FALSE,"CivlG";#N/A,#N/A,FALSE,"NtwkG";#N/A,#N/A,FALSE,"EstgG";#N/A,#N/A,FALSE,"PEngG"}</definedName>
    <definedName name="dgfd" hidden="1">{#N/A,#N/A,FALSE,"SumG";#N/A,#N/A,FALSE,"ElecG";#N/A,#N/A,FALSE,"MechG";#N/A,#N/A,FALSE,"GeotG";#N/A,#N/A,FALSE,"PrcsG";#N/A,#N/A,FALSE,"TunnG";#N/A,#N/A,FALSE,"CivlG";#N/A,#N/A,FALSE,"NtwkG";#N/A,#N/A,FALSE,"EstgG";#N/A,#N/A,FALSE,"PEngG"}</definedName>
    <definedName name="dghkl" localSheetId="9" hidden="1">{"'Bill No. 7'!$A$1:$G$32"}</definedName>
    <definedName name="dghkl" localSheetId="8" hidden="1">{"'Bill No. 7'!$A$1:$G$32"}</definedName>
    <definedName name="dghkl" localSheetId="7" hidden="1">{"'Bill No. 7'!$A$1:$G$32"}</definedName>
    <definedName name="dghkl" localSheetId="3" hidden="1">{"'Bill No. 7'!$A$1:$G$32"}</definedName>
    <definedName name="dghkl" hidden="1">{"'Bill No. 7'!$A$1:$G$32"}</definedName>
    <definedName name="DH" hidden="1">'[10]2002년12월'!$A$5:$A$36</definedName>
    <definedName name="DHTML" localSheetId="9" hidden="1">{"'Sheet1'!$A$4386:$N$4591"}</definedName>
    <definedName name="DHTML" localSheetId="8" hidden="1">{"'Sheet1'!$A$4386:$N$4591"}</definedName>
    <definedName name="DHTML" localSheetId="7" hidden="1">{"'Sheet1'!$A$4386:$N$4591"}</definedName>
    <definedName name="DHTML" localSheetId="3" hidden="1">{"'Sheet1'!$A$4386:$N$4591"}</definedName>
    <definedName name="DHTML" hidden="1">{"'Sheet1'!$A$4386:$N$4591"}</definedName>
    <definedName name="DIGN" localSheetId="9" hidden="1">{#N/A,#N/A,TRUE,"Basic";#N/A,#N/A,TRUE,"EXT-TABLE";#N/A,#N/A,TRUE,"STEEL";#N/A,#N/A,TRUE,"INT-Table";#N/A,#N/A,TRUE,"STEEL";#N/A,#N/A,TRUE,"Door"}</definedName>
    <definedName name="DIGN" localSheetId="8" hidden="1">{#N/A,#N/A,TRUE,"Basic";#N/A,#N/A,TRUE,"EXT-TABLE";#N/A,#N/A,TRUE,"STEEL";#N/A,#N/A,TRUE,"INT-Table";#N/A,#N/A,TRUE,"STEEL";#N/A,#N/A,TRUE,"Door"}</definedName>
    <definedName name="DIGN" localSheetId="7" hidden="1">{#N/A,#N/A,TRUE,"Basic";#N/A,#N/A,TRUE,"EXT-TABLE";#N/A,#N/A,TRUE,"STEEL";#N/A,#N/A,TRUE,"INT-Table";#N/A,#N/A,TRUE,"STEEL";#N/A,#N/A,TRUE,"Door"}</definedName>
    <definedName name="DIGN" localSheetId="3" hidden="1">{#N/A,#N/A,TRUE,"Basic";#N/A,#N/A,TRUE,"EXT-TABLE";#N/A,#N/A,TRUE,"STEEL";#N/A,#N/A,TRUE,"INT-Table";#N/A,#N/A,TRUE,"STEEL";#N/A,#N/A,TRUE,"Door"}</definedName>
    <definedName name="DIGN" hidden="1">{#N/A,#N/A,TRUE,"Basic";#N/A,#N/A,TRUE,"EXT-TABLE";#N/A,#N/A,TRUE,"STEEL";#N/A,#N/A,TRUE,"INT-Table";#N/A,#N/A,TRUE,"STEEL";#N/A,#N/A,TRUE,"Door"}</definedName>
    <definedName name="Discount" localSheetId="9" hidden="1">#REF!</definedName>
    <definedName name="Discount" localSheetId="8" hidden="1">#REF!</definedName>
    <definedName name="Discount" localSheetId="3" hidden="1">#REF!</definedName>
    <definedName name="Discount" localSheetId="13" hidden="1">#REF!</definedName>
    <definedName name="Discount" localSheetId="6" hidden="1">#REF!</definedName>
    <definedName name="Discount" hidden="1">#REF!</definedName>
    <definedName name="display_area_2" localSheetId="9" hidden="1">#REF!</definedName>
    <definedName name="display_area_2" localSheetId="8" hidden="1">#REF!</definedName>
    <definedName name="display_area_2" localSheetId="3" hidden="1">#REF!</definedName>
    <definedName name="display_area_2" localSheetId="13" hidden="1">#REF!</definedName>
    <definedName name="display_area_2" localSheetId="6" hidden="1">#REF!</definedName>
    <definedName name="display_area_2" hidden="1">#REF!</definedName>
    <definedName name="djjii" localSheetId="9" hidden="1">{#N/A,#N/A,TRUE,"Cover";#N/A,#N/A,TRUE,"Conts";#N/A,#N/A,TRUE,"VOS";#N/A,#N/A,TRUE,"Warrington";#N/A,#N/A,TRUE,"Widnes"}</definedName>
    <definedName name="djjii" localSheetId="8" hidden="1">{#N/A,#N/A,TRUE,"Cover";#N/A,#N/A,TRUE,"Conts";#N/A,#N/A,TRUE,"VOS";#N/A,#N/A,TRUE,"Warrington";#N/A,#N/A,TRUE,"Widnes"}</definedName>
    <definedName name="djjii" localSheetId="7" hidden="1">{#N/A,#N/A,TRUE,"Cover";#N/A,#N/A,TRUE,"Conts";#N/A,#N/A,TRUE,"VOS";#N/A,#N/A,TRUE,"Warrington";#N/A,#N/A,TRUE,"Widnes"}</definedName>
    <definedName name="djjii" localSheetId="3" hidden="1">{#N/A,#N/A,TRUE,"Cover";#N/A,#N/A,TRUE,"Conts";#N/A,#N/A,TRUE,"VOS";#N/A,#N/A,TRUE,"Warrington";#N/A,#N/A,TRUE,"Widnes"}</definedName>
    <definedName name="djjii" hidden="1">{#N/A,#N/A,TRUE,"Cover";#N/A,#N/A,TRUE,"Conts";#N/A,#N/A,TRUE,"VOS";#N/A,#N/A,TRUE,"Warrington";#N/A,#N/A,TRUE,"Widnes"}</definedName>
    <definedName name="DKDLFJKDS" localSheetId="9" hidden="1">{#N/A,#N/A,TRUE,"Basic";#N/A,#N/A,TRUE,"EXT-TABLE";#N/A,#N/A,TRUE,"STEEL";#N/A,#N/A,TRUE,"INT-Table";#N/A,#N/A,TRUE,"STEEL";#N/A,#N/A,TRUE,"Door"}</definedName>
    <definedName name="DKDLFJKDS" localSheetId="8" hidden="1">{#N/A,#N/A,TRUE,"Basic";#N/A,#N/A,TRUE,"EXT-TABLE";#N/A,#N/A,TRUE,"STEEL";#N/A,#N/A,TRUE,"INT-Table";#N/A,#N/A,TRUE,"STEEL";#N/A,#N/A,TRUE,"Door"}</definedName>
    <definedName name="DKDLFJKDS" localSheetId="7" hidden="1">{#N/A,#N/A,TRUE,"Basic";#N/A,#N/A,TRUE,"EXT-TABLE";#N/A,#N/A,TRUE,"STEEL";#N/A,#N/A,TRUE,"INT-Table";#N/A,#N/A,TRUE,"STEEL";#N/A,#N/A,TRUE,"Door"}</definedName>
    <definedName name="DKDLFJKDS" localSheetId="3" hidden="1">{#N/A,#N/A,TRUE,"Basic";#N/A,#N/A,TRUE,"EXT-TABLE";#N/A,#N/A,TRUE,"STEEL";#N/A,#N/A,TRUE,"INT-Table";#N/A,#N/A,TRUE,"STEEL";#N/A,#N/A,TRUE,"Door"}</definedName>
    <definedName name="DKDLFJKDS" hidden="1">{#N/A,#N/A,TRUE,"Basic";#N/A,#N/A,TRUE,"EXT-TABLE";#N/A,#N/A,TRUE,"STEEL";#N/A,#N/A,TRUE,"INT-Table";#N/A,#N/A,TRUE,"STEEL";#N/A,#N/A,TRUE,"Door"}</definedName>
    <definedName name="dpr" localSheetId="9" hidden="1">{"'Sheet1'!$A$4386:$N$4591"}</definedName>
    <definedName name="dpr" localSheetId="8" hidden="1">{"'Sheet1'!$A$4386:$N$4591"}</definedName>
    <definedName name="dpr" localSheetId="7" hidden="1">{"'Sheet1'!$A$4386:$N$4591"}</definedName>
    <definedName name="dpr" localSheetId="3" hidden="1">{"'Sheet1'!$A$4386:$N$4591"}</definedName>
    <definedName name="dpr" hidden="1">{"'Sheet1'!$A$4386:$N$4591"}</definedName>
    <definedName name="drytytuyu" localSheetId="9" hidden="1">{#N/A,#N/A,TRUE,"Cover";#N/A,#N/A,TRUE,"Conts";#N/A,#N/A,TRUE,"VOS";#N/A,#N/A,TRUE,"Warrington";#N/A,#N/A,TRUE,"Widnes"}</definedName>
    <definedName name="drytytuyu" localSheetId="8" hidden="1">{#N/A,#N/A,TRUE,"Cover";#N/A,#N/A,TRUE,"Conts";#N/A,#N/A,TRUE,"VOS";#N/A,#N/A,TRUE,"Warrington";#N/A,#N/A,TRUE,"Widnes"}</definedName>
    <definedName name="drytytuyu" localSheetId="7" hidden="1">{#N/A,#N/A,TRUE,"Cover";#N/A,#N/A,TRUE,"Conts";#N/A,#N/A,TRUE,"VOS";#N/A,#N/A,TRUE,"Warrington";#N/A,#N/A,TRUE,"Widnes"}</definedName>
    <definedName name="drytytuyu" localSheetId="3" hidden="1">{#N/A,#N/A,TRUE,"Cover";#N/A,#N/A,TRUE,"Conts";#N/A,#N/A,TRUE,"VOS";#N/A,#N/A,TRUE,"Warrington";#N/A,#N/A,TRUE,"Widnes"}</definedName>
    <definedName name="drytytuyu" hidden="1">{#N/A,#N/A,TRUE,"Cover";#N/A,#N/A,TRUE,"Conts";#N/A,#N/A,TRUE,"VOS";#N/A,#N/A,TRUE,"Warrington";#N/A,#N/A,TRUE,"Widnes"}</definedName>
    <definedName name="DT_A2" localSheetId="9"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DT_A2" localSheetId="8"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DT_A2" localSheetId="7"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DT_A2" localSheetId="3"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DT_A2"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dtdry" localSheetId="9" hidden="1">{#N/A,#N/A,TRUE,"Cover";#N/A,#N/A,TRUE,"Conts";#N/A,#N/A,TRUE,"VOS";#N/A,#N/A,TRUE,"Warrington";#N/A,#N/A,TRUE,"Widnes"}</definedName>
    <definedName name="dtdry" localSheetId="8" hidden="1">{#N/A,#N/A,TRUE,"Cover";#N/A,#N/A,TRUE,"Conts";#N/A,#N/A,TRUE,"VOS";#N/A,#N/A,TRUE,"Warrington";#N/A,#N/A,TRUE,"Widnes"}</definedName>
    <definedName name="dtdry" localSheetId="7" hidden="1">{#N/A,#N/A,TRUE,"Cover";#N/A,#N/A,TRUE,"Conts";#N/A,#N/A,TRUE,"VOS";#N/A,#N/A,TRUE,"Warrington";#N/A,#N/A,TRUE,"Widnes"}</definedName>
    <definedName name="dtdry" localSheetId="3" hidden="1">{#N/A,#N/A,TRUE,"Cover";#N/A,#N/A,TRUE,"Conts";#N/A,#N/A,TRUE,"VOS";#N/A,#N/A,TRUE,"Warrington";#N/A,#N/A,TRUE,"Widnes"}</definedName>
    <definedName name="dtdry" hidden="1">{#N/A,#N/A,TRUE,"Cover";#N/A,#N/A,TRUE,"Conts";#N/A,#N/A,TRUE,"VOS";#N/A,#N/A,TRUE,"Warrington";#N/A,#N/A,TRUE,"Widnes"}</definedName>
    <definedName name="dturuthju" localSheetId="9" hidden="1">{#N/A,#N/A,TRUE,"Cover";#N/A,#N/A,TRUE,"Conts";#N/A,#N/A,TRUE,"VOS";#N/A,#N/A,TRUE,"Warrington";#N/A,#N/A,TRUE,"Widnes"}</definedName>
    <definedName name="dturuthju" localSheetId="8" hidden="1">{#N/A,#N/A,TRUE,"Cover";#N/A,#N/A,TRUE,"Conts";#N/A,#N/A,TRUE,"VOS";#N/A,#N/A,TRUE,"Warrington";#N/A,#N/A,TRUE,"Widnes"}</definedName>
    <definedName name="dturuthju" localSheetId="7" hidden="1">{#N/A,#N/A,TRUE,"Cover";#N/A,#N/A,TRUE,"Conts";#N/A,#N/A,TRUE,"VOS";#N/A,#N/A,TRUE,"Warrington";#N/A,#N/A,TRUE,"Widnes"}</definedName>
    <definedName name="dturuthju" localSheetId="3" hidden="1">{#N/A,#N/A,TRUE,"Cover";#N/A,#N/A,TRUE,"Conts";#N/A,#N/A,TRUE,"VOS";#N/A,#N/A,TRUE,"Warrington";#N/A,#N/A,TRUE,"Widnes"}</definedName>
    <definedName name="dturuthju" hidden="1">{#N/A,#N/A,TRUE,"Cover";#N/A,#N/A,TRUE,"Conts";#N/A,#N/A,TRUE,"VOS";#N/A,#N/A,TRUE,"Warrington";#N/A,#N/A,TRUE,"Widnes"}</definedName>
    <definedName name="dueuuiyj" localSheetId="9" hidden="1">{#N/A,#N/A,TRUE,"Cover";#N/A,#N/A,TRUE,"Conts";#N/A,#N/A,TRUE,"VOS";#N/A,#N/A,TRUE,"Warrington";#N/A,#N/A,TRUE,"Widnes"}</definedName>
    <definedName name="dueuuiyj" localSheetId="8" hidden="1">{#N/A,#N/A,TRUE,"Cover";#N/A,#N/A,TRUE,"Conts";#N/A,#N/A,TRUE,"VOS";#N/A,#N/A,TRUE,"Warrington";#N/A,#N/A,TRUE,"Widnes"}</definedName>
    <definedName name="dueuuiyj" localSheetId="7" hidden="1">{#N/A,#N/A,TRUE,"Cover";#N/A,#N/A,TRUE,"Conts";#N/A,#N/A,TRUE,"VOS";#N/A,#N/A,TRUE,"Warrington";#N/A,#N/A,TRUE,"Widnes"}</definedName>
    <definedName name="dueuuiyj" localSheetId="3" hidden="1">{#N/A,#N/A,TRUE,"Cover";#N/A,#N/A,TRUE,"Conts";#N/A,#N/A,TRUE,"VOS";#N/A,#N/A,TRUE,"Warrington";#N/A,#N/A,TRUE,"Widnes"}</definedName>
    <definedName name="dueuuiyj" hidden="1">{#N/A,#N/A,TRUE,"Cover";#N/A,#N/A,TRUE,"Conts";#N/A,#N/A,TRUE,"VOS";#N/A,#N/A,TRUE,"Warrington";#N/A,#N/A,TRUE,"Widnes"}</definedName>
    <definedName name="dvbgf" localSheetId="9" hidden="1">{#N/A,#N/A,FALSE,"SumD";#N/A,#N/A,FALSE,"ElecD";#N/A,#N/A,FALSE,"MechD";#N/A,#N/A,FALSE,"GeotD";#N/A,#N/A,FALSE,"PrcsD";#N/A,#N/A,FALSE,"TunnD";#N/A,#N/A,FALSE,"CivlD";#N/A,#N/A,FALSE,"NtwkD";#N/A,#N/A,FALSE,"EstgD";#N/A,#N/A,FALSE,"PEngD"}</definedName>
    <definedName name="dvbgf" localSheetId="8" hidden="1">{#N/A,#N/A,FALSE,"SumD";#N/A,#N/A,FALSE,"ElecD";#N/A,#N/A,FALSE,"MechD";#N/A,#N/A,FALSE,"GeotD";#N/A,#N/A,FALSE,"PrcsD";#N/A,#N/A,FALSE,"TunnD";#N/A,#N/A,FALSE,"CivlD";#N/A,#N/A,FALSE,"NtwkD";#N/A,#N/A,FALSE,"EstgD";#N/A,#N/A,FALSE,"PEngD"}</definedName>
    <definedName name="dvbgf" localSheetId="7" hidden="1">{#N/A,#N/A,FALSE,"SumD";#N/A,#N/A,FALSE,"ElecD";#N/A,#N/A,FALSE,"MechD";#N/A,#N/A,FALSE,"GeotD";#N/A,#N/A,FALSE,"PrcsD";#N/A,#N/A,FALSE,"TunnD";#N/A,#N/A,FALSE,"CivlD";#N/A,#N/A,FALSE,"NtwkD";#N/A,#N/A,FALSE,"EstgD";#N/A,#N/A,FALSE,"PEngD"}</definedName>
    <definedName name="dvbgf" localSheetId="3" hidden="1">{#N/A,#N/A,FALSE,"SumD";#N/A,#N/A,FALSE,"ElecD";#N/A,#N/A,FALSE,"MechD";#N/A,#N/A,FALSE,"GeotD";#N/A,#N/A,FALSE,"PrcsD";#N/A,#N/A,FALSE,"TunnD";#N/A,#N/A,FALSE,"CivlD";#N/A,#N/A,FALSE,"NtwkD";#N/A,#N/A,FALSE,"EstgD";#N/A,#N/A,FALSE,"PEngD"}</definedName>
    <definedName name="dvbgf" hidden="1">{#N/A,#N/A,FALSE,"SumD";#N/A,#N/A,FALSE,"ElecD";#N/A,#N/A,FALSE,"MechD";#N/A,#N/A,FALSE,"GeotD";#N/A,#N/A,FALSE,"PrcsD";#N/A,#N/A,FALSE,"TunnD";#N/A,#N/A,FALSE,"CivlD";#N/A,#N/A,FALSE,"NtwkD";#N/A,#N/A,FALSE,"EstgD";#N/A,#N/A,FALSE,"PEngD"}</definedName>
    <definedName name="dwgyg" localSheetId="9" hidden="1">{#N/A,#N/A,TRUE,"Front";#N/A,#N/A,TRUE,"Simple Letter";#N/A,#N/A,TRUE,"Inside";#N/A,#N/A,TRUE,"Contents";#N/A,#N/A,TRUE,"Basis";#N/A,#N/A,TRUE,"Inclusions";#N/A,#N/A,TRUE,"Exclusions";#N/A,#N/A,TRUE,"Areas";#N/A,#N/A,TRUE,"Summary";#N/A,#N/A,TRUE,"Detail"}</definedName>
    <definedName name="dwgyg" localSheetId="8" hidden="1">{#N/A,#N/A,TRUE,"Front";#N/A,#N/A,TRUE,"Simple Letter";#N/A,#N/A,TRUE,"Inside";#N/A,#N/A,TRUE,"Contents";#N/A,#N/A,TRUE,"Basis";#N/A,#N/A,TRUE,"Inclusions";#N/A,#N/A,TRUE,"Exclusions";#N/A,#N/A,TRUE,"Areas";#N/A,#N/A,TRUE,"Summary";#N/A,#N/A,TRUE,"Detail"}</definedName>
    <definedName name="dwgyg" localSheetId="7" hidden="1">{#N/A,#N/A,TRUE,"Front";#N/A,#N/A,TRUE,"Simple Letter";#N/A,#N/A,TRUE,"Inside";#N/A,#N/A,TRUE,"Contents";#N/A,#N/A,TRUE,"Basis";#N/A,#N/A,TRUE,"Inclusions";#N/A,#N/A,TRUE,"Exclusions";#N/A,#N/A,TRUE,"Areas";#N/A,#N/A,TRUE,"Summary";#N/A,#N/A,TRUE,"Detail"}</definedName>
    <definedName name="dwgyg" localSheetId="3" hidden="1">{#N/A,#N/A,TRUE,"Front";#N/A,#N/A,TRUE,"Simple Letter";#N/A,#N/A,TRUE,"Inside";#N/A,#N/A,TRUE,"Contents";#N/A,#N/A,TRUE,"Basis";#N/A,#N/A,TRUE,"Inclusions";#N/A,#N/A,TRUE,"Exclusions";#N/A,#N/A,TRUE,"Areas";#N/A,#N/A,TRUE,"Summary";#N/A,#N/A,TRUE,"Detail"}</definedName>
    <definedName name="dwgyg" hidden="1">{#N/A,#N/A,TRUE,"Front";#N/A,#N/A,TRUE,"Simple Letter";#N/A,#N/A,TRUE,"Inside";#N/A,#N/A,TRUE,"Contents";#N/A,#N/A,TRUE,"Basis";#N/A,#N/A,TRUE,"Inclusions";#N/A,#N/A,TRUE,"Exclusions";#N/A,#N/A,TRUE,"Areas";#N/A,#N/A,TRUE,"Summary";#N/A,#N/A,TRUE,"Detail"}</definedName>
    <definedName name="dwv" localSheetId="9" hidden="1">{#N/A,#N/A,TRUE,"Basic";#N/A,#N/A,TRUE,"EXT-TABLE";#N/A,#N/A,TRUE,"STEEL";#N/A,#N/A,TRUE,"INT-Table";#N/A,#N/A,TRUE,"STEEL";#N/A,#N/A,TRUE,"Door"}</definedName>
    <definedName name="dwv" localSheetId="8" hidden="1">{#N/A,#N/A,TRUE,"Basic";#N/A,#N/A,TRUE,"EXT-TABLE";#N/A,#N/A,TRUE,"STEEL";#N/A,#N/A,TRUE,"INT-Table";#N/A,#N/A,TRUE,"STEEL";#N/A,#N/A,TRUE,"Door"}</definedName>
    <definedName name="dwv" localSheetId="7" hidden="1">{#N/A,#N/A,TRUE,"Basic";#N/A,#N/A,TRUE,"EXT-TABLE";#N/A,#N/A,TRUE,"STEEL";#N/A,#N/A,TRUE,"INT-Table";#N/A,#N/A,TRUE,"STEEL";#N/A,#N/A,TRUE,"Door"}</definedName>
    <definedName name="dwv" localSheetId="3" hidden="1">{#N/A,#N/A,TRUE,"Basic";#N/A,#N/A,TRUE,"EXT-TABLE";#N/A,#N/A,TRUE,"STEEL";#N/A,#N/A,TRUE,"INT-Table";#N/A,#N/A,TRUE,"STEEL";#N/A,#N/A,TRUE,"Door"}</definedName>
    <definedName name="dwv" hidden="1">{#N/A,#N/A,TRUE,"Basic";#N/A,#N/A,TRUE,"EXT-TABLE";#N/A,#N/A,TRUE,"STEEL";#N/A,#N/A,TRUE,"INT-Table";#N/A,#N/A,TRUE,"STEEL";#N/A,#N/A,TRUE,"Door"}</definedName>
    <definedName name="dydfugfuj" localSheetId="9" hidden="1">{#N/A,#N/A,TRUE,"Cover";#N/A,#N/A,TRUE,"Conts";#N/A,#N/A,TRUE,"VOS";#N/A,#N/A,TRUE,"Warrington";#N/A,#N/A,TRUE,"Widnes"}</definedName>
    <definedName name="dydfugfuj" localSheetId="8" hidden="1">{#N/A,#N/A,TRUE,"Cover";#N/A,#N/A,TRUE,"Conts";#N/A,#N/A,TRUE,"VOS";#N/A,#N/A,TRUE,"Warrington";#N/A,#N/A,TRUE,"Widnes"}</definedName>
    <definedName name="dydfugfuj" localSheetId="7" hidden="1">{#N/A,#N/A,TRUE,"Cover";#N/A,#N/A,TRUE,"Conts";#N/A,#N/A,TRUE,"VOS";#N/A,#N/A,TRUE,"Warrington";#N/A,#N/A,TRUE,"Widnes"}</definedName>
    <definedName name="dydfugfuj" localSheetId="3" hidden="1">{#N/A,#N/A,TRUE,"Cover";#N/A,#N/A,TRUE,"Conts";#N/A,#N/A,TRUE,"VOS";#N/A,#N/A,TRUE,"Warrington";#N/A,#N/A,TRUE,"Widnes"}</definedName>
    <definedName name="dydfugfuj" hidden="1">{#N/A,#N/A,TRUE,"Cover";#N/A,#N/A,TRUE,"Conts";#N/A,#N/A,TRUE,"VOS";#N/A,#N/A,TRUE,"Warrington";#N/A,#N/A,TRUE,"Widnes"}</definedName>
    <definedName name="dyuiuouo" localSheetId="9" hidden="1">{#N/A,#N/A,TRUE,"Cover";#N/A,#N/A,TRUE,"Conts";#N/A,#N/A,TRUE,"VOS";#N/A,#N/A,TRUE,"Warrington";#N/A,#N/A,TRUE,"Widnes"}</definedName>
    <definedName name="dyuiuouo" localSheetId="8" hidden="1">{#N/A,#N/A,TRUE,"Cover";#N/A,#N/A,TRUE,"Conts";#N/A,#N/A,TRUE,"VOS";#N/A,#N/A,TRUE,"Warrington";#N/A,#N/A,TRUE,"Widnes"}</definedName>
    <definedName name="dyuiuouo" localSheetId="7" hidden="1">{#N/A,#N/A,TRUE,"Cover";#N/A,#N/A,TRUE,"Conts";#N/A,#N/A,TRUE,"VOS";#N/A,#N/A,TRUE,"Warrington";#N/A,#N/A,TRUE,"Widnes"}</definedName>
    <definedName name="dyuiuouo" localSheetId="3" hidden="1">{#N/A,#N/A,TRUE,"Cover";#N/A,#N/A,TRUE,"Conts";#N/A,#N/A,TRUE,"VOS";#N/A,#N/A,TRUE,"Warrington";#N/A,#N/A,TRUE,"Widnes"}</definedName>
    <definedName name="dyuiuouo" hidden="1">{#N/A,#N/A,TRUE,"Cover";#N/A,#N/A,TRUE,"Conts";#N/A,#N/A,TRUE,"VOS";#N/A,#N/A,TRUE,"Warrington";#N/A,#N/A,TRUE,"Widnes"}</definedName>
    <definedName name="eagrga" localSheetId="9" hidden="1">{#N/A,#N/A,TRUE,"Cover";#N/A,#N/A,TRUE,"Conts";#N/A,#N/A,TRUE,"VOS";#N/A,#N/A,TRUE,"Warrington";#N/A,#N/A,TRUE,"Widnes"}</definedName>
    <definedName name="eagrga" localSheetId="8" hidden="1">{#N/A,#N/A,TRUE,"Cover";#N/A,#N/A,TRUE,"Conts";#N/A,#N/A,TRUE,"VOS";#N/A,#N/A,TRUE,"Warrington";#N/A,#N/A,TRUE,"Widnes"}</definedName>
    <definedName name="eagrga" localSheetId="7" hidden="1">{#N/A,#N/A,TRUE,"Cover";#N/A,#N/A,TRUE,"Conts";#N/A,#N/A,TRUE,"VOS";#N/A,#N/A,TRUE,"Warrington";#N/A,#N/A,TRUE,"Widnes"}</definedName>
    <definedName name="eagrga" localSheetId="3" hidden="1">{#N/A,#N/A,TRUE,"Cover";#N/A,#N/A,TRUE,"Conts";#N/A,#N/A,TRUE,"VOS";#N/A,#N/A,TRUE,"Warrington";#N/A,#N/A,TRUE,"Widnes"}</definedName>
    <definedName name="eagrga" hidden="1">{#N/A,#N/A,TRUE,"Cover";#N/A,#N/A,TRUE,"Conts";#N/A,#N/A,TRUE,"VOS";#N/A,#N/A,TRUE,"Warrington";#N/A,#N/A,TRUE,"Widnes"}</definedName>
    <definedName name="earth" localSheetId="9" hidden="1">{"'Sheet1'!$A$4386:$N$4591"}</definedName>
    <definedName name="earth" localSheetId="8" hidden="1">{"'Sheet1'!$A$4386:$N$4591"}</definedName>
    <definedName name="earth" localSheetId="7" hidden="1">{"'Sheet1'!$A$4386:$N$4591"}</definedName>
    <definedName name="earth" localSheetId="3" hidden="1">{"'Sheet1'!$A$4386:$N$4591"}</definedName>
    <definedName name="earth" hidden="1">{"'Sheet1'!$A$4386:$N$4591"}</definedName>
    <definedName name="edsed" localSheetId="9" hidden="1">[5]FitOutConfCentre!#REF!</definedName>
    <definedName name="edsed" localSheetId="8" hidden="1">[5]FitOutConfCentre!#REF!</definedName>
    <definedName name="edsed" localSheetId="13" hidden="1">[5]FitOutConfCentre!#REF!</definedName>
    <definedName name="edsed" localSheetId="6" hidden="1">[5]FitOutConfCentre!#REF!</definedName>
    <definedName name="edsed" hidden="1">[5]FitOutConfCentre!#REF!</definedName>
    <definedName name="ee" localSheetId="9" hidden="1">{#N/A,#N/A,TRUE,"Cover";#N/A,#N/A,TRUE,"Conts";#N/A,#N/A,TRUE,"VOS";#N/A,#N/A,TRUE,"Warrington";#N/A,#N/A,TRUE,"Widnes"}</definedName>
    <definedName name="ee" localSheetId="8" hidden="1">{#N/A,#N/A,TRUE,"Cover";#N/A,#N/A,TRUE,"Conts";#N/A,#N/A,TRUE,"VOS";#N/A,#N/A,TRUE,"Warrington";#N/A,#N/A,TRUE,"Widnes"}</definedName>
    <definedName name="ee" localSheetId="7" hidden="1">{#N/A,#N/A,TRUE,"Cover";#N/A,#N/A,TRUE,"Conts";#N/A,#N/A,TRUE,"VOS";#N/A,#N/A,TRUE,"Warrington";#N/A,#N/A,TRUE,"Widnes"}</definedName>
    <definedName name="ee" localSheetId="3" hidden="1">{#N/A,#N/A,TRUE,"Cover";#N/A,#N/A,TRUE,"Conts";#N/A,#N/A,TRUE,"VOS";#N/A,#N/A,TRUE,"Warrington";#N/A,#N/A,TRUE,"Widnes"}</definedName>
    <definedName name="ee" hidden="1">{#N/A,#N/A,TRUE,"Cover";#N/A,#N/A,TRUE,"Conts";#N/A,#N/A,TRUE,"VOS";#N/A,#N/A,TRUE,"Warrington";#N/A,#N/A,TRUE,"Widnes"}</definedName>
    <definedName name="eeeee" localSheetId="9" hidden="1">{#N/A,#N/A,TRUE,"Cover";#N/A,#N/A,TRUE,"Conts";#N/A,#N/A,TRUE,"VOS";#N/A,#N/A,TRUE,"Warrington";#N/A,#N/A,TRUE,"Widnes"}</definedName>
    <definedName name="eeeee" localSheetId="8" hidden="1">{#N/A,#N/A,TRUE,"Cover";#N/A,#N/A,TRUE,"Conts";#N/A,#N/A,TRUE,"VOS";#N/A,#N/A,TRUE,"Warrington";#N/A,#N/A,TRUE,"Widnes"}</definedName>
    <definedName name="eeeee" localSheetId="7" hidden="1">{#N/A,#N/A,TRUE,"Cover";#N/A,#N/A,TRUE,"Conts";#N/A,#N/A,TRUE,"VOS";#N/A,#N/A,TRUE,"Warrington";#N/A,#N/A,TRUE,"Widnes"}</definedName>
    <definedName name="eeeee" localSheetId="3" hidden="1">{#N/A,#N/A,TRUE,"Cover";#N/A,#N/A,TRUE,"Conts";#N/A,#N/A,TRUE,"VOS";#N/A,#N/A,TRUE,"Warrington";#N/A,#N/A,TRUE,"Widnes"}</definedName>
    <definedName name="eeeee" hidden="1">{#N/A,#N/A,TRUE,"Cover";#N/A,#N/A,TRUE,"Conts";#N/A,#N/A,TRUE,"VOS";#N/A,#N/A,TRUE,"Warrington";#N/A,#N/A,TRUE,"Widnes"}</definedName>
    <definedName name="egag" localSheetId="9" hidden="1">{#N/A,#N/A,TRUE,"Cover";#N/A,#N/A,TRUE,"Conts";#N/A,#N/A,TRUE,"VOS";#N/A,#N/A,TRUE,"Warrington";#N/A,#N/A,TRUE,"Widnes"}</definedName>
    <definedName name="egag" localSheetId="8" hidden="1">{#N/A,#N/A,TRUE,"Cover";#N/A,#N/A,TRUE,"Conts";#N/A,#N/A,TRUE,"VOS";#N/A,#N/A,TRUE,"Warrington";#N/A,#N/A,TRUE,"Widnes"}</definedName>
    <definedName name="egag" localSheetId="7" hidden="1">{#N/A,#N/A,TRUE,"Cover";#N/A,#N/A,TRUE,"Conts";#N/A,#N/A,TRUE,"VOS";#N/A,#N/A,TRUE,"Warrington";#N/A,#N/A,TRUE,"Widnes"}</definedName>
    <definedName name="egag" localSheetId="3" hidden="1">{#N/A,#N/A,TRUE,"Cover";#N/A,#N/A,TRUE,"Conts";#N/A,#N/A,TRUE,"VOS";#N/A,#N/A,TRUE,"Warrington";#N/A,#N/A,TRUE,"Widnes"}</definedName>
    <definedName name="egag" hidden="1">{#N/A,#N/A,TRUE,"Cover";#N/A,#N/A,TRUE,"Conts";#N/A,#N/A,TRUE,"VOS";#N/A,#N/A,TRUE,"Warrington";#N/A,#N/A,TRUE,"Widnes"}</definedName>
    <definedName name="Ele" localSheetId="9" hidden="1">{"'Break down'!$A$4"}</definedName>
    <definedName name="Ele" localSheetId="8" hidden="1">{"'Break down'!$A$4"}</definedName>
    <definedName name="Ele" localSheetId="7" hidden="1">{"'Break down'!$A$4"}</definedName>
    <definedName name="Ele" localSheetId="3" hidden="1">{"'Break down'!$A$4"}</definedName>
    <definedName name="Ele" hidden="1">{"'Break down'!$A$4"}</definedName>
    <definedName name="ELEE" localSheetId="9" hidden="1">{"'Break down'!$A$4"}</definedName>
    <definedName name="ELEE" localSheetId="8" hidden="1">{"'Break down'!$A$4"}</definedName>
    <definedName name="ELEE" localSheetId="7" hidden="1">{"'Break down'!$A$4"}</definedName>
    <definedName name="ELEE" localSheetId="3" hidden="1">{"'Break down'!$A$4"}</definedName>
    <definedName name="ELEE" hidden="1">{"'Break down'!$A$4"}</definedName>
    <definedName name="er" localSheetId="9" hidden="1">{#N/A,#N/A,FALSE,"SumG";#N/A,#N/A,FALSE,"ElecG";#N/A,#N/A,FALSE,"MechG";#N/A,#N/A,FALSE,"GeotG";#N/A,#N/A,FALSE,"PrcsG";#N/A,#N/A,FALSE,"TunnG";#N/A,#N/A,FALSE,"CivlG";#N/A,#N/A,FALSE,"NtwkG";#N/A,#N/A,FALSE,"EstgG";#N/A,#N/A,FALSE,"PEngG"}</definedName>
    <definedName name="er" localSheetId="8" hidden="1">{#N/A,#N/A,FALSE,"SumG";#N/A,#N/A,FALSE,"ElecG";#N/A,#N/A,FALSE,"MechG";#N/A,#N/A,FALSE,"GeotG";#N/A,#N/A,FALSE,"PrcsG";#N/A,#N/A,FALSE,"TunnG";#N/A,#N/A,FALSE,"CivlG";#N/A,#N/A,FALSE,"NtwkG";#N/A,#N/A,FALSE,"EstgG";#N/A,#N/A,FALSE,"PEngG"}</definedName>
    <definedName name="er" localSheetId="7" hidden="1">{#N/A,#N/A,FALSE,"SumG";#N/A,#N/A,FALSE,"ElecG";#N/A,#N/A,FALSE,"MechG";#N/A,#N/A,FALSE,"GeotG";#N/A,#N/A,FALSE,"PrcsG";#N/A,#N/A,FALSE,"TunnG";#N/A,#N/A,FALSE,"CivlG";#N/A,#N/A,FALSE,"NtwkG";#N/A,#N/A,FALSE,"EstgG";#N/A,#N/A,FALSE,"PEngG"}</definedName>
    <definedName name="er" localSheetId="3" hidden="1">{#N/A,#N/A,FALSE,"SumG";#N/A,#N/A,FALSE,"ElecG";#N/A,#N/A,FALSE,"MechG";#N/A,#N/A,FALSE,"GeotG";#N/A,#N/A,FALSE,"PrcsG";#N/A,#N/A,FALSE,"TunnG";#N/A,#N/A,FALSE,"CivlG";#N/A,#N/A,FALSE,"NtwkG";#N/A,#N/A,FALSE,"EstgG";#N/A,#N/A,FALSE,"PEngG"}</definedName>
    <definedName name="er" hidden="1">{#N/A,#N/A,FALSE,"SumG";#N/A,#N/A,FALSE,"ElecG";#N/A,#N/A,FALSE,"MechG";#N/A,#N/A,FALSE,"GeotG";#N/A,#N/A,FALSE,"PrcsG";#N/A,#N/A,FALSE,"TunnG";#N/A,#N/A,FALSE,"CivlG";#N/A,#N/A,FALSE,"NtwkG";#N/A,#N/A,FALSE,"EstgG";#N/A,#N/A,FALSE,"PEngG"}</definedName>
    <definedName name="erer" localSheetId="9" hidden="1">{#N/A,#N/A,TRUE,"Cross Checks";#N/A,#N/A,TRUE,"Balance Sheet";#N/A,#N/A,TRUE,"Share Capital &amp; Premium";#N/A,#N/A,TRUE,"Reserves";#N/A,#N/A,TRUE,"Minority Interests";#N/A,#N/A,TRUE,"Profit &amp; Loss";#N/A,#N/A,TRUE,"Sales";#N/A,#N/A,TRUE,"Cost of Sales";#N/A,#N/A,TRUE,"Admin";#N/A,#N/A,TRUE,"Other Income";#N/A,#N/A,TRUE,"Interest";#N/A,#N/A,TRUE,"Tangible Assets";#N/A,#N/A,TRUE,"Goodwill";#N/A,#N/A,TRUE,"Investments";#N/A,#N/A,TRUE,"Stocks";#N/A,#N/A,TRUE,"Debtors";#N/A,#N/A,TRUE,"Cash&amp;Loans";#N/A,#N/A,TRUE,"Creditors";#N/A,#N/A,TRUE,"Provisions";#N/A,#N/A,TRUE,"Lease Commitments";#N/A,#N/A,TRUE,"Analysis Tables";#N/A,#N/A,TRUE,"Tax";#N/A,#N/A,TRUE,"Intercompany";#N/A,#N/A,TRUE,"Cash_Flow";#N/A,#N/A,TRUE,"Cash Flow Back up";#N/A,#N/A,TRUE,"Acq-Dis B'Sheet"}</definedName>
    <definedName name="erer" localSheetId="8" hidden="1">{#N/A,#N/A,TRUE,"Cross Checks";#N/A,#N/A,TRUE,"Balance Sheet";#N/A,#N/A,TRUE,"Share Capital &amp; Premium";#N/A,#N/A,TRUE,"Reserves";#N/A,#N/A,TRUE,"Minority Interests";#N/A,#N/A,TRUE,"Profit &amp; Loss";#N/A,#N/A,TRUE,"Sales";#N/A,#N/A,TRUE,"Cost of Sales";#N/A,#N/A,TRUE,"Admin";#N/A,#N/A,TRUE,"Other Income";#N/A,#N/A,TRUE,"Interest";#N/A,#N/A,TRUE,"Tangible Assets";#N/A,#N/A,TRUE,"Goodwill";#N/A,#N/A,TRUE,"Investments";#N/A,#N/A,TRUE,"Stocks";#N/A,#N/A,TRUE,"Debtors";#N/A,#N/A,TRUE,"Cash&amp;Loans";#N/A,#N/A,TRUE,"Creditors";#N/A,#N/A,TRUE,"Provisions";#N/A,#N/A,TRUE,"Lease Commitments";#N/A,#N/A,TRUE,"Analysis Tables";#N/A,#N/A,TRUE,"Tax";#N/A,#N/A,TRUE,"Intercompany";#N/A,#N/A,TRUE,"Cash_Flow";#N/A,#N/A,TRUE,"Cash Flow Back up";#N/A,#N/A,TRUE,"Acq-Dis B'Sheet"}</definedName>
    <definedName name="erer" localSheetId="7" hidden="1">{#N/A,#N/A,TRUE,"Cross Checks";#N/A,#N/A,TRUE,"Balance Sheet";#N/A,#N/A,TRUE,"Share Capital &amp; Premium";#N/A,#N/A,TRUE,"Reserves";#N/A,#N/A,TRUE,"Minority Interests";#N/A,#N/A,TRUE,"Profit &amp; Loss";#N/A,#N/A,TRUE,"Sales";#N/A,#N/A,TRUE,"Cost of Sales";#N/A,#N/A,TRUE,"Admin";#N/A,#N/A,TRUE,"Other Income";#N/A,#N/A,TRUE,"Interest";#N/A,#N/A,TRUE,"Tangible Assets";#N/A,#N/A,TRUE,"Goodwill";#N/A,#N/A,TRUE,"Investments";#N/A,#N/A,TRUE,"Stocks";#N/A,#N/A,TRUE,"Debtors";#N/A,#N/A,TRUE,"Cash&amp;Loans";#N/A,#N/A,TRUE,"Creditors";#N/A,#N/A,TRUE,"Provisions";#N/A,#N/A,TRUE,"Lease Commitments";#N/A,#N/A,TRUE,"Analysis Tables";#N/A,#N/A,TRUE,"Tax";#N/A,#N/A,TRUE,"Intercompany";#N/A,#N/A,TRUE,"Cash_Flow";#N/A,#N/A,TRUE,"Cash Flow Back up";#N/A,#N/A,TRUE,"Acq-Dis B'Sheet"}</definedName>
    <definedName name="erer" localSheetId="3" hidden="1">{#N/A,#N/A,TRUE,"Cross Checks";#N/A,#N/A,TRUE,"Balance Sheet";#N/A,#N/A,TRUE,"Share Capital &amp; Premium";#N/A,#N/A,TRUE,"Reserves";#N/A,#N/A,TRUE,"Minority Interests";#N/A,#N/A,TRUE,"Profit &amp; Loss";#N/A,#N/A,TRUE,"Sales";#N/A,#N/A,TRUE,"Cost of Sales";#N/A,#N/A,TRUE,"Admin";#N/A,#N/A,TRUE,"Other Income";#N/A,#N/A,TRUE,"Interest";#N/A,#N/A,TRUE,"Tangible Assets";#N/A,#N/A,TRUE,"Goodwill";#N/A,#N/A,TRUE,"Investments";#N/A,#N/A,TRUE,"Stocks";#N/A,#N/A,TRUE,"Debtors";#N/A,#N/A,TRUE,"Cash&amp;Loans";#N/A,#N/A,TRUE,"Creditors";#N/A,#N/A,TRUE,"Provisions";#N/A,#N/A,TRUE,"Lease Commitments";#N/A,#N/A,TRUE,"Analysis Tables";#N/A,#N/A,TRUE,"Tax";#N/A,#N/A,TRUE,"Intercompany";#N/A,#N/A,TRUE,"Cash_Flow";#N/A,#N/A,TRUE,"Cash Flow Back up";#N/A,#N/A,TRUE,"Acq-Dis B'Sheet"}</definedName>
    <definedName name="erer" hidden="1">{#N/A,#N/A,TRUE,"Cross Checks";#N/A,#N/A,TRUE,"Balance Sheet";#N/A,#N/A,TRUE,"Share Capital &amp; Premium";#N/A,#N/A,TRUE,"Reserves";#N/A,#N/A,TRUE,"Minority Interests";#N/A,#N/A,TRUE,"Profit &amp; Loss";#N/A,#N/A,TRUE,"Sales";#N/A,#N/A,TRUE,"Cost of Sales";#N/A,#N/A,TRUE,"Admin";#N/A,#N/A,TRUE,"Other Income";#N/A,#N/A,TRUE,"Interest";#N/A,#N/A,TRUE,"Tangible Assets";#N/A,#N/A,TRUE,"Goodwill";#N/A,#N/A,TRUE,"Investments";#N/A,#N/A,TRUE,"Stocks";#N/A,#N/A,TRUE,"Debtors";#N/A,#N/A,TRUE,"Cash&amp;Loans";#N/A,#N/A,TRUE,"Creditors";#N/A,#N/A,TRUE,"Provisions";#N/A,#N/A,TRUE,"Lease Commitments";#N/A,#N/A,TRUE,"Analysis Tables";#N/A,#N/A,TRUE,"Tax";#N/A,#N/A,TRUE,"Intercompany";#N/A,#N/A,TRUE,"Cash_Flow";#N/A,#N/A,TRUE,"Cash Flow Back up";#N/A,#N/A,TRUE,"Acq-Dis B'Sheet"}</definedName>
    <definedName name="ergaghag" localSheetId="9" hidden="1">{#N/A,#N/A,TRUE,"Cover";#N/A,#N/A,TRUE,"Conts";#N/A,#N/A,TRUE,"VOS";#N/A,#N/A,TRUE,"Warrington";#N/A,#N/A,TRUE,"Widnes"}</definedName>
    <definedName name="ergaghag" localSheetId="8" hidden="1">{#N/A,#N/A,TRUE,"Cover";#N/A,#N/A,TRUE,"Conts";#N/A,#N/A,TRUE,"VOS";#N/A,#N/A,TRUE,"Warrington";#N/A,#N/A,TRUE,"Widnes"}</definedName>
    <definedName name="ergaghag" localSheetId="7" hidden="1">{#N/A,#N/A,TRUE,"Cover";#N/A,#N/A,TRUE,"Conts";#N/A,#N/A,TRUE,"VOS";#N/A,#N/A,TRUE,"Warrington";#N/A,#N/A,TRUE,"Widnes"}</definedName>
    <definedName name="ergaghag" localSheetId="3" hidden="1">{#N/A,#N/A,TRUE,"Cover";#N/A,#N/A,TRUE,"Conts";#N/A,#N/A,TRUE,"VOS";#N/A,#N/A,TRUE,"Warrington";#N/A,#N/A,TRUE,"Widnes"}</definedName>
    <definedName name="ergaghag" hidden="1">{#N/A,#N/A,TRUE,"Cover";#N/A,#N/A,TRUE,"Conts";#N/A,#N/A,TRUE,"VOS";#N/A,#N/A,TRUE,"Warrington";#N/A,#N/A,TRUE,"Widnes"}</definedName>
    <definedName name="ergega" localSheetId="9" hidden="1">{#N/A,#N/A,TRUE,"Cover";#N/A,#N/A,TRUE,"Conts";#N/A,#N/A,TRUE,"VOS";#N/A,#N/A,TRUE,"Warrington";#N/A,#N/A,TRUE,"Widnes"}</definedName>
    <definedName name="ergega" localSheetId="8" hidden="1">{#N/A,#N/A,TRUE,"Cover";#N/A,#N/A,TRUE,"Conts";#N/A,#N/A,TRUE,"VOS";#N/A,#N/A,TRUE,"Warrington";#N/A,#N/A,TRUE,"Widnes"}</definedName>
    <definedName name="ergega" localSheetId="7" hidden="1">{#N/A,#N/A,TRUE,"Cover";#N/A,#N/A,TRUE,"Conts";#N/A,#N/A,TRUE,"VOS";#N/A,#N/A,TRUE,"Warrington";#N/A,#N/A,TRUE,"Widnes"}</definedName>
    <definedName name="ergega" localSheetId="3" hidden="1">{#N/A,#N/A,TRUE,"Cover";#N/A,#N/A,TRUE,"Conts";#N/A,#N/A,TRUE,"VOS";#N/A,#N/A,TRUE,"Warrington";#N/A,#N/A,TRUE,"Widnes"}</definedName>
    <definedName name="ergega" hidden="1">{#N/A,#N/A,TRUE,"Cover";#N/A,#N/A,TRUE,"Conts";#N/A,#N/A,TRUE,"VOS";#N/A,#N/A,TRUE,"Warrington";#N/A,#N/A,TRUE,"Widnes"}</definedName>
    <definedName name="ergtaeg" localSheetId="9" hidden="1">{#N/A,#N/A,TRUE,"Cover";#N/A,#N/A,TRUE,"Conts";#N/A,#N/A,TRUE,"VOS";#N/A,#N/A,TRUE,"Warrington";#N/A,#N/A,TRUE,"Widnes"}</definedName>
    <definedName name="ergtaeg" localSheetId="8" hidden="1">{#N/A,#N/A,TRUE,"Cover";#N/A,#N/A,TRUE,"Conts";#N/A,#N/A,TRUE,"VOS";#N/A,#N/A,TRUE,"Warrington";#N/A,#N/A,TRUE,"Widnes"}</definedName>
    <definedName name="ergtaeg" localSheetId="7" hidden="1">{#N/A,#N/A,TRUE,"Cover";#N/A,#N/A,TRUE,"Conts";#N/A,#N/A,TRUE,"VOS";#N/A,#N/A,TRUE,"Warrington";#N/A,#N/A,TRUE,"Widnes"}</definedName>
    <definedName name="ergtaeg" localSheetId="3" hidden="1">{#N/A,#N/A,TRUE,"Cover";#N/A,#N/A,TRUE,"Conts";#N/A,#N/A,TRUE,"VOS";#N/A,#N/A,TRUE,"Warrington";#N/A,#N/A,TRUE,"Widnes"}</definedName>
    <definedName name="ergtaeg" hidden="1">{#N/A,#N/A,TRUE,"Cover";#N/A,#N/A,TRUE,"Conts";#N/A,#N/A,TRUE,"VOS";#N/A,#N/A,TRUE,"Warrington";#N/A,#N/A,TRUE,"Widnes"}</definedName>
    <definedName name="ErrName301948010" localSheetId="9" hidden="1">{0,0,0,0;0,0,0,0;0,0,0,0;0,0,0,0;0,0,0,0;0,0,0,0}</definedName>
    <definedName name="ErrName301948010" localSheetId="8" hidden="1">{0,0,0,0;0,0,0,0;0,0,0,0;0,0,0,0;0,0,0,0;0,0,0,0}</definedName>
    <definedName name="ErrName301948010" localSheetId="7" hidden="1">{0,0,0,0;0,0,0,0;0,0,0,0;0,0,0,0;0,0,0,0;0,0,0,0}</definedName>
    <definedName name="ErrName301948010" localSheetId="3" hidden="1">{0,0,0,0;0,0,0,0;0,0,0,0;0,0,0,0;0,0,0,0;0,0,0,0}</definedName>
    <definedName name="ErrName301948010" hidden="1">{0,0,0,0;0,0,0,0;0,0,0,0;0,0,0,0;0,0,0,0;0,0,0,0}</definedName>
    <definedName name="ersyy" localSheetId="9" hidden="1">{#N/A,#N/A,TRUE,"Cover";#N/A,#N/A,TRUE,"Conts";#N/A,#N/A,TRUE,"VOS";#N/A,#N/A,TRUE,"Warrington";#N/A,#N/A,TRUE,"Widnes"}</definedName>
    <definedName name="ersyy" localSheetId="8" hidden="1">{#N/A,#N/A,TRUE,"Cover";#N/A,#N/A,TRUE,"Conts";#N/A,#N/A,TRUE,"VOS";#N/A,#N/A,TRUE,"Warrington";#N/A,#N/A,TRUE,"Widnes"}</definedName>
    <definedName name="ersyy" localSheetId="7" hidden="1">{#N/A,#N/A,TRUE,"Cover";#N/A,#N/A,TRUE,"Conts";#N/A,#N/A,TRUE,"VOS";#N/A,#N/A,TRUE,"Warrington";#N/A,#N/A,TRUE,"Widnes"}</definedName>
    <definedName name="ersyy" localSheetId="3" hidden="1">{#N/A,#N/A,TRUE,"Cover";#N/A,#N/A,TRUE,"Conts";#N/A,#N/A,TRUE,"VOS";#N/A,#N/A,TRUE,"Warrington";#N/A,#N/A,TRUE,"Widnes"}</definedName>
    <definedName name="ersyy" hidden="1">{#N/A,#N/A,TRUE,"Cover";#N/A,#N/A,TRUE,"Conts";#N/A,#N/A,TRUE,"VOS";#N/A,#N/A,TRUE,"Warrington";#N/A,#N/A,TRUE,"Widnes"}</definedName>
    <definedName name="ertertyry" localSheetId="9" hidden="1">{#N/A,#N/A,TRUE,"Cover";#N/A,#N/A,TRUE,"Conts";#N/A,#N/A,TRUE,"VOS";#N/A,#N/A,TRUE,"Warrington";#N/A,#N/A,TRUE,"Widnes"}</definedName>
    <definedName name="ertertyry" localSheetId="8" hidden="1">{#N/A,#N/A,TRUE,"Cover";#N/A,#N/A,TRUE,"Conts";#N/A,#N/A,TRUE,"VOS";#N/A,#N/A,TRUE,"Warrington";#N/A,#N/A,TRUE,"Widnes"}</definedName>
    <definedName name="ertertyry" localSheetId="7" hidden="1">{#N/A,#N/A,TRUE,"Cover";#N/A,#N/A,TRUE,"Conts";#N/A,#N/A,TRUE,"VOS";#N/A,#N/A,TRUE,"Warrington";#N/A,#N/A,TRUE,"Widnes"}</definedName>
    <definedName name="ertertyry" localSheetId="3" hidden="1">{#N/A,#N/A,TRUE,"Cover";#N/A,#N/A,TRUE,"Conts";#N/A,#N/A,TRUE,"VOS";#N/A,#N/A,TRUE,"Warrington";#N/A,#N/A,TRUE,"Widnes"}</definedName>
    <definedName name="ertertyry" hidden="1">{#N/A,#N/A,TRUE,"Cover";#N/A,#N/A,TRUE,"Conts";#N/A,#N/A,TRUE,"VOS";#N/A,#N/A,TRUE,"Warrington";#N/A,#N/A,TRUE,"Widnes"}</definedName>
    <definedName name="erterydrutru" localSheetId="9" hidden="1">{#N/A,#N/A,TRUE,"Cover";#N/A,#N/A,TRUE,"Conts";#N/A,#N/A,TRUE,"VOS";#N/A,#N/A,TRUE,"Warrington";#N/A,#N/A,TRUE,"Widnes"}</definedName>
    <definedName name="erterydrutru" localSheetId="8" hidden="1">{#N/A,#N/A,TRUE,"Cover";#N/A,#N/A,TRUE,"Conts";#N/A,#N/A,TRUE,"VOS";#N/A,#N/A,TRUE,"Warrington";#N/A,#N/A,TRUE,"Widnes"}</definedName>
    <definedName name="erterydrutru" localSheetId="7" hidden="1">{#N/A,#N/A,TRUE,"Cover";#N/A,#N/A,TRUE,"Conts";#N/A,#N/A,TRUE,"VOS";#N/A,#N/A,TRUE,"Warrington";#N/A,#N/A,TRUE,"Widnes"}</definedName>
    <definedName name="erterydrutru" localSheetId="3" hidden="1">{#N/A,#N/A,TRUE,"Cover";#N/A,#N/A,TRUE,"Conts";#N/A,#N/A,TRUE,"VOS";#N/A,#N/A,TRUE,"Warrington";#N/A,#N/A,TRUE,"Widnes"}</definedName>
    <definedName name="erterydrutru" hidden="1">{#N/A,#N/A,TRUE,"Cover";#N/A,#N/A,TRUE,"Conts";#N/A,#N/A,TRUE,"VOS";#N/A,#N/A,TRUE,"Warrington";#N/A,#N/A,TRUE,"Widnes"}</definedName>
    <definedName name="erteysry" localSheetId="9" hidden="1">{#N/A,#N/A,TRUE,"Cover";#N/A,#N/A,TRUE,"Conts";#N/A,#N/A,TRUE,"VOS";#N/A,#N/A,TRUE,"Warrington";#N/A,#N/A,TRUE,"Widnes"}</definedName>
    <definedName name="erteysry" localSheetId="8" hidden="1">{#N/A,#N/A,TRUE,"Cover";#N/A,#N/A,TRUE,"Conts";#N/A,#N/A,TRUE,"VOS";#N/A,#N/A,TRUE,"Warrington";#N/A,#N/A,TRUE,"Widnes"}</definedName>
    <definedName name="erteysry" localSheetId="7" hidden="1">{#N/A,#N/A,TRUE,"Cover";#N/A,#N/A,TRUE,"Conts";#N/A,#N/A,TRUE,"VOS";#N/A,#N/A,TRUE,"Warrington";#N/A,#N/A,TRUE,"Widnes"}</definedName>
    <definedName name="erteysry" localSheetId="3" hidden="1">{#N/A,#N/A,TRUE,"Cover";#N/A,#N/A,TRUE,"Conts";#N/A,#N/A,TRUE,"VOS";#N/A,#N/A,TRUE,"Warrington";#N/A,#N/A,TRUE,"Widnes"}</definedName>
    <definedName name="erteysry" hidden="1">{#N/A,#N/A,TRUE,"Cover";#N/A,#N/A,TRUE,"Conts";#N/A,#N/A,TRUE,"VOS";#N/A,#N/A,TRUE,"Warrington";#N/A,#N/A,TRUE,"Widnes"}</definedName>
    <definedName name="eryr" localSheetId="9" hidden="1">{#N/A,#N/A,TRUE,"Cover";#N/A,#N/A,TRUE,"Conts";#N/A,#N/A,TRUE,"VOS";#N/A,#N/A,TRUE,"Warrington";#N/A,#N/A,TRUE,"Widnes"}</definedName>
    <definedName name="eryr" localSheetId="8" hidden="1">{#N/A,#N/A,TRUE,"Cover";#N/A,#N/A,TRUE,"Conts";#N/A,#N/A,TRUE,"VOS";#N/A,#N/A,TRUE,"Warrington";#N/A,#N/A,TRUE,"Widnes"}</definedName>
    <definedName name="eryr" localSheetId="7" hidden="1">{#N/A,#N/A,TRUE,"Cover";#N/A,#N/A,TRUE,"Conts";#N/A,#N/A,TRUE,"VOS";#N/A,#N/A,TRUE,"Warrington";#N/A,#N/A,TRUE,"Widnes"}</definedName>
    <definedName name="eryr" localSheetId="3" hidden="1">{#N/A,#N/A,TRUE,"Cover";#N/A,#N/A,TRUE,"Conts";#N/A,#N/A,TRUE,"VOS";#N/A,#N/A,TRUE,"Warrington";#N/A,#N/A,TRUE,"Widnes"}</definedName>
    <definedName name="eryr" hidden="1">{#N/A,#N/A,TRUE,"Cover";#N/A,#N/A,TRUE,"Conts";#N/A,#N/A,TRUE,"VOS";#N/A,#N/A,TRUE,"Warrington";#N/A,#N/A,TRUE,"Widnes"}</definedName>
    <definedName name="eryrutru" localSheetId="9" hidden="1">{#N/A,#N/A,TRUE,"Cover";#N/A,#N/A,TRUE,"Conts";#N/A,#N/A,TRUE,"VOS";#N/A,#N/A,TRUE,"Warrington";#N/A,#N/A,TRUE,"Widnes"}</definedName>
    <definedName name="eryrutru" localSheetId="8" hidden="1">{#N/A,#N/A,TRUE,"Cover";#N/A,#N/A,TRUE,"Conts";#N/A,#N/A,TRUE,"VOS";#N/A,#N/A,TRUE,"Warrington";#N/A,#N/A,TRUE,"Widnes"}</definedName>
    <definedName name="eryrutru" localSheetId="7" hidden="1">{#N/A,#N/A,TRUE,"Cover";#N/A,#N/A,TRUE,"Conts";#N/A,#N/A,TRUE,"VOS";#N/A,#N/A,TRUE,"Warrington";#N/A,#N/A,TRUE,"Widnes"}</definedName>
    <definedName name="eryrutru" localSheetId="3" hidden="1">{#N/A,#N/A,TRUE,"Cover";#N/A,#N/A,TRUE,"Conts";#N/A,#N/A,TRUE,"VOS";#N/A,#N/A,TRUE,"Warrington";#N/A,#N/A,TRUE,"Widnes"}</definedName>
    <definedName name="eryrutru" hidden="1">{#N/A,#N/A,TRUE,"Cover";#N/A,#N/A,TRUE,"Conts";#N/A,#N/A,TRUE,"VOS";#N/A,#N/A,TRUE,"Warrington";#N/A,#N/A,TRUE,"Widnes"}</definedName>
    <definedName name="erytrh" localSheetId="9" hidden="1">{#N/A,#N/A,TRUE,"Cover";#N/A,#N/A,TRUE,"Conts";#N/A,#N/A,TRUE,"VOS";#N/A,#N/A,TRUE,"Warrington";#N/A,#N/A,TRUE,"Widnes"}</definedName>
    <definedName name="erytrh" localSheetId="8" hidden="1">{#N/A,#N/A,TRUE,"Cover";#N/A,#N/A,TRUE,"Conts";#N/A,#N/A,TRUE,"VOS";#N/A,#N/A,TRUE,"Warrington";#N/A,#N/A,TRUE,"Widnes"}</definedName>
    <definedName name="erytrh" localSheetId="7" hidden="1">{#N/A,#N/A,TRUE,"Cover";#N/A,#N/A,TRUE,"Conts";#N/A,#N/A,TRUE,"VOS";#N/A,#N/A,TRUE,"Warrington";#N/A,#N/A,TRUE,"Widnes"}</definedName>
    <definedName name="erytrh" localSheetId="3" hidden="1">{#N/A,#N/A,TRUE,"Cover";#N/A,#N/A,TRUE,"Conts";#N/A,#N/A,TRUE,"VOS";#N/A,#N/A,TRUE,"Warrington";#N/A,#N/A,TRUE,"Widnes"}</definedName>
    <definedName name="erytrh" hidden="1">{#N/A,#N/A,TRUE,"Cover";#N/A,#N/A,TRUE,"Conts";#N/A,#N/A,TRUE,"VOS";#N/A,#N/A,TRUE,"Warrington";#N/A,#N/A,TRUE,"Widnes"}</definedName>
    <definedName name="erytuui" localSheetId="9" hidden="1">{#N/A,#N/A,TRUE,"Cover";#N/A,#N/A,TRUE,"Conts";#N/A,#N/A,TRUE,"VOS";#N/A,#N/A,TRUE,"Warrington";#N/A,#N/A,TRUE,"Widnes"}</definedName>
    <definedName name="erytuui" localSheetId="8" hidden="1">{#N/A,#N/A,TRUE,"Cover";#N/A,#N/A,TRUE,"Conts";#N/A,#N/A,TRUE,"VOS";#N/A,#N/A,TRUE,"Warrington";#N/A,#N/A,TRUE,"Widnes"}</definedName>
    <definedName name="erytuui" localSheetId="7" hidden="1">{#N/A,#N/A,TRUE,"Cover";#N/A,#N/A,TRUE,"Conts";#N/A,#N/A,TRUE,"VOS";#N/A,#N/A,TRUE,"Warrington";#N/A,#N/A,TRUE,"Widnes"}</definedName>
    <definedName name="erytuui" localSheetId="3" hidden="1">{#N/A,#N/A,TRUE,"Cover";#N/A,#N/A,TRUE,"Conts";#N/A,#N/A,TRUE,"VOS";#N/A,#N/A,TRUE,"Warrington";#N/A,#N/A,TRUE,"Widnes"}</definedName>
    <definedName name="erytuui" hidden="1">{#N/A,#N/A,TRUE,"Cover";#N/A,#N/A,TRUE,"Conts";#N/A,#N/A,TRUE,"VOS";#N/A,#N/A,TRUE,"Warrington";#N/A,#N/A,TRUE,"Widnes"}</definedName>
    <definedName name="eryytrysy" localSheetId="9" hidden="1">{#N/A,#N/A,TRUE,"Cover";#N/A,#N/A,TRUE,"Conts";#N/A,#N/A,TRUE,"VOS";#N/A,#N/A,TRUE,"Warrington";#N/A,#N/A,TRUE,"Widnes"}</definedName>
    <definedName name="eryytrysy" localSheetId="8" hidden="1">{#N/A,#N/A,TRUE,"Cover";#N/A,#N/A,TRUE,"Conts";#N/A,#N/A,TRUE,"VOS";#N/A,#N/A,TRUE,"Warrington";#N/A,#N/A,TRUE,"Widnes"}</definedName>
    <definedName name="eryytrysy" localSheetId="7" hidden="1">{#N/A,#N/A,TRUE,"Cover";#N/A,#N/A,TRUE,"Conts";#N/A,#N/A,TRUE,"VOS";#N/A,#N/A,TRUE,"Warrington";#N/A,#N/A,TRUE,"Widnes"}</definedName>
    <definedName name="eryytrysy" localSheetId="3" hidden="1">{#N/A,#N/A,TRUE,"Cover";#N/A,#N/A,TRUE,"Conts";#N/A,#N/A,TRUE,"VOS";#N/A,#N/A,TRUE,"Warrington";#N/A,#N/A,TRUE,"Widnes"}</definedName>
    <definedName name="eryytrysy" hidden="1">{#N/A,#N/A,TRUE,"Cover";#N/A,#N/A,TRUE,"Conts";#N/A,#N/A,TRUE,"VOS";#N/A,#N/A,TRUE,"Warrington";#N/A,#N/A,TRUE,"Widnes"}</definedName>
    <definedName name="estetystry" localSheetId="9" hidden="1">{#N/A,#N/A,TRUE,"Cover";#N/A,#N/A,TRUE,"Conts";#N/A,#N/A,TRUE,"VOS";#N/A,#N/A,TRUE,"Warrington";#N/A,#N/A,TRUE,"Widnes"}</definedName>
    <definedName name="estetystry" localSheetId="8" hidden="1">{#N/A,#N/A,TRUE,"Cover";#N/A,#N/A,TRUE,"Conts";#N/A,#N/A,TRUE,"VOS";#N/A,#N/A,TRUE,"Warrington";#N/A,#N/A,TRUE,"Widnes"}</definedName>
    <definedName name="estetystry" localSheetId="7" hidden="1">{#N/A,#N/A,TRUE,"Cover";#N/A,#N/A,TRUE,"Conts";#N/A,#N/A,TRUE,"VOS";#N/A,#N/A,TRUE,"Warrington";#N/A,#N/A,TRUE,"Widnes"}</definedName>
    <definedName name="estetystry" localSheetId="3" hidden="1">{#N/A,#N/A,TRUE,"Cover";#N/A,#N/A,TRUE,"Conts";#N/A,#N/A,TRUE,"VOS";#N/A,#N/A,TRUE,"Warrington";#N/A,#N/A,TRUE,"Widnes"}</definedName>
    <definedName name="estetystry" hidden="1">{#N/A,#N/A,TRUE,"Cover";#N/A,#N/A,TRUE,"Conts";#N/A,#N/A,TRUE,"VOS";#N/A,#N/A,TRUE,"Warrington";#N/A,#N/A,TRUE,"Widnes"}</definedName>
    <definedName name="estimateb" localSheetId="9" hidden="1">{#N/A,#N/A,TRUE,"Cover";#N/A,#N/A,TRUE,"Conts";#N/A,#N/A,TRUE,"VOS";#N/A,#N/A,TRUE,"Warrington";#N/A,#N/A,TRUE,"Widnes"}</definedName>
    <definedName name="estimateb" localSheetId="8" hidden="1">{#N/A,#N/A,TRUE,"Cover";#N/A,#N/A,TRUE,"Conts";#N/A,#N/A,TRUE,"VOS";#N/A,#N/A,TRUE,"Warrington";#N/A,#N/A,TRUE,"Widnes"}</definedName>
    <definedName name="estimateb" localSheetId="7" hidden="1">{#N/A,#N/A,TRUE,"Cover";#N/A,#N/A,TRUE,"Conts";#N/A,#N/A,TRUE,"VOS";#N/A,#N/A,TRUE,"Warrington";#N/A,#N/A,TRUE,"Widnes"}</definedName>
    <definedName name="estimateb" localSheetId="3" hidden="1">{#N/A,#N/A,TRUE,"Cover";#N/A,#N/A,TRUE,"Conts";#N/A,#N/A,TRUE,"VOS";#N/A,#N/A,TRUE,"Warrington";#N/A,#N/A,TRUE,"Widnes"}</definedName>
    <definedName name="estimateb" hidden="1">{#N/A,#N/A,TRUE,"Cover";#N/A,#N/A,TRUE,"Conts";#N/A,#N/A,TRUE,"VOS";#N/A,#N/A,TRUE,"Warrington";#N/A,#N/A,TRUE,"Widnes"}</definedName>
    <definedName name="etertyr" localSheetId="9" hidden="1">{#N/A,#N/A,TRUE,"Cover";#N/A,#N/A,TRUE,"Conts";#N/A,#N/A,TRUE,"VOS";#N/A,#N/A,TRUE,"Warrington";#N/A,#N/A,TRUE,"Widnes"}</definedName>
    <definedName name="etertyr" localSheetId="8" hidden="1">{#N/A,#N/A,TRUE,"Cover";#N/A,#N/A,TRUE,"Conts";#N/A,#N/A,TRUE,"VOS";#N/A,#N/A,TRUE,"Warrington";#N/A,#N/A,TRUE,"Widnes"}</definedName>
    <definedName name="etertyr" localSheetId="7" hidden="1">{#N/A,#N/A,TRUE,"Cover";#N/A,#N/A,TRUE,"Conts";#N/A,#N/A,TRUE,"VOS";#N/A,#N/A,TRUE,"Warrington";#N/A,#N/A,TRUE,"Widnes"}</definedName>
    <definedName name="etertyr" localSheetId="3" hidden="1">{#N/A,#N/A,TRUE,"Cover";#N/A,#N/A,TRUE,"Conts";#N/A,#N/A,TRUE,"VOS";#N/A,#N/A,TRUE,"Warrington";#N/A,#N/A,TRUE,"Widnes"}</definedName>
    <definedName name="etertyr" hidden="1">{#N/A,#N/A,TRUE,"Cover";#N/A,#N/A,TRUE,"Conts";#N/A,#N/A,TRUE,"VOS";#N/A,#N/A,TRUE,"Warrington";#N/A,#N/A,TRUE,"Widnes"}</definedName>
    <definedName name="etetert" localSheetId="9" hidden="1">{#N/A,#N/A,TRUE,"Cover";#N/A,#N/A,TRUE,"Conts";#N/A,#N/A,TRUE,"VOS";#N/A,#N/A,TRUE,"Warrington";#N/A,#N/A,TRUE,"Widnes"}</definedName>
    <definedName name="etetert" localSheetId="8" hidden="1">{#N/A,#N/A,TRUE,"Cover";#N/A,#N/A,TRUE,"Conts";#N/A,#N/A,TRUE,"VOS";#N/A,#N/A,TRUE,"Warrington";#N/A,#N/A,TRUE,"Widnes"}</definedName>
    <definedName name="etetert" localSheetId="7" hidden="1">{#N/A,#N/A,TRUE,"Cover";#N/A,#N/A,TRUE,"Conts";#N/A,#N/A,TRUE,"VOS";#N/A,#N/A,TRUE,"Warrington";#N/A,#N/A,TRUE,"Widnes"}</definedName>
    <definedName name="etetert" localSheetId="3" hidden="1">{#N/A,#N/A,TRUE,"Cover";#N/A,#N/A,TRUE,"Conts";#N/A,#N/A,TRUE,"VOS";#N/A,#N/A,TRUE,"Warrington";#N/A,#N/A,TRUE,"Widnes"}</definedName>
    <definedName name="etetert" hidden="1">{#N/A,#N/A,TRUE,"Cover";#N/A,#N/A,TRUE,"Conts";#N/A,#N/A,TRUE,"VOS";#N/A,#N/A,TRUE,"Warrington";#N/A,#N/A,TRUE,"Widnes"}</definedName>
    <definedName name="etr6str7tuiuo" localSheetId="9" hidden="1">{#N/A,#N/A,TRUE,"Cover";#N/A,#N/A,TRUE,"Conts";#N/A,#N/A,TRUE,"VOS";#N/A,#N/A,TRUE,"Warrington";#N/A,#N/A,TRUE,"Widnes"}</definedName>
    <definedName name="etr6str7tuiuo" localSheetId="8" hidden="1">{#N/A,#N/A,TRUE,"Cover";#N/A,#N/A,TRUE,"Conts";#N/A,#N/A,TRUE,"VOS";#N/A,#N/A,TRUE,"Warrington";#N/A,#N/A,TRUE,"Widnes"}</definedName>
    <definedName name="etr6str7tuiuo" localSheetId="7" hidden="1">{#N/A,#N/A,TRUE,"Cover";#N/A,#N/A,TRUE,"Conts";#N/A,#N/A,TRUE,"VOS";#N/A,#N/A,TRUE,"Warrington";#N/A,#N/A,TRUE,"Widnes"}</definedName>
    <definedName name="etr6str7tuiuo" localSheetId="3" hidden="1">{#N/A,#N/A,TRUE,"Cover";#N/A,#N/A,TRUE,"Conts";#N/A,#N/A,TRUE,"VOS";#N/A,#N/A,TRUE,"Warrington";#N/A,#N/A,TRUE,"Widnes"}</definedName>
    <definedName name="etr6str7tuiuo" hidden="1">{#N/A,#N/A,TRUE,"Cover";#N/A,#N/A,TRUE,"Conts";#N/A,#N/A,TRUE,"VOS";#N/A,#N/A,TRUE,"Warrington";#N/A,#N/A,TRUE,"Widnes"}</definedName>
    <definedName name="etretyer" localSheetId="9" hidden="1">{#N/A,#N/A,TRUE,"Cover";#N/A,#N/A,TRUE,"Conts";#N/A,#N/A,TRUE,"VOS";#N/A,#N/A,TRUE,"Warrington";#N/A,#N/A,TRUE,"Widnes"}</definedName>
    <definedName name="etretyer" localSheetId="8" hidden="1">{#N/A,#N/A,TRUE,"Cover";#N/A,#N/A,TRUE,"Conts";#N/A,#N/A,TRUE,"VOS";#N/A,#N/A,TRUE,"Warrington";#N/A,#N/A,TRUE,"Widnes"}</definedName>
    <definedName name="etretyer" localSheetId="7" hidden="1">{#N/A,#N/A,TRUE,"Cover";#N/A,#N/A,TRUE,"Conts";#N/A,#N/A,TRUE,"VOS";#N/A,#N/A,TRUE,"Warrington";#N/A,#N/A,TRUE,"Widnes"}</definedName>
    <definedName name="etretyer" localSheetId="3" hidden="1">{#N/A,#N/A,TRUE,"Cover";#N/A,#N/A,TRUE,"Conts";#N/A,#N/A,TRUE,"VOS";#N/A,#N/A,TRUE,"Warrington";#N/A,#N/A,TRUE,"Widnes"}</definedName>
    <definedName name="etretyer" hidden="1">{#N/A,#N/A,TRUE,"Cover";#N/A,#N/A,TRUE,"Conts";#N/A,#N/A,TRUE,"VOS";#N/A,#N/A,TRUE,"Warrington";#N/A,#N/A,TRUE,"Widnes"}</definedName>
    <definedName name="etyegf" localSheetId="9" hidden="1">{#N/A,#N/A,TRUE,"Cover";#N/A,#N/A,TRUE,"Conts";#N/A,#N/A,TRUE,"VOS";#N/A,#N/A,TRUE,"Warrington";#N/A,#N/A,TRUE,"Widnes"}</definedName>
    <definedName name="etyegf" localSheetId="8" hidden="1">{#N/A,#N/A,TRUE,"Cover";#N/A,#N/A,TRUE,"Conts";#N/A,#N/A,TRUE,"VOS";#N/A,#N/A,TRUE,"Warrington";#N/A,#N/A,TRUE,"Widnes"}</definedName>
    <definedName name="etyegf" localSheetId="7" hidden="1">{#N/A,#N/A,TRUE,"Cover";#N/A,#N/A,TRUE,"Conts";#N/A,#N/A,TRUE,"VOS";#N/A,#N/A,TRUE,"Warrington";#N/A,#N/A,TRUE,"Widnes"}</definedName>
    <definedName name="etyegf" localSheetId="3" hidden="1">{#N/A,#N/A,TRUE,"Cover";#N/A,#N/A,TRUE,"Conts";#N/A,#N/A,TRUE,"VOS";#N/A,#N/A,TRUE,"Warrington";#N/A,#N/A,TRUE,"Widnes"}</definedName>
    <definedName name="etyegf" hidden="1">{#N/A,#N/A,TRUE,"Cover";#N/A,#N/A,TRUE,"Conts";#N/A,#N/A,TRUE,"VOS";#N/A,#N/A,TRUE,"Warrington";#N/A,#N/A,TRUE,"Widnes"}</definedName>
    <definedName name="etyytr" localSheetId="9" hidden="1">{#N/A,#N/A,TRUE,"Cover";#N/A,#N/A,TRUE,"Conts";#N/A,#N/A,TRUE,"VOS";#N/A,#N/A,TRUE,"Warrington";#N/A,#N/A,TRUE,"Widnes"}</definedName>
    <definedName name="etyytr" localSheetId="8" hidden="1">{#N/A,#N/A,TRUE,"Cover";#N/A,#N/A,TRUE,"Conts";#N/A,#N/A,TRUE,"VOS";#N/A,#N/A,TRUE,"Warrington";#N/A,#N/A,TRUE,"Widnes"}</definedName>
    <definedName name="etyytr" localSheetId="7" hidden="1">{#N/A,#N/A,TRUE,"Cover";#N/A,#N/A,TRUE,"Conts";#N/A,#N/A,TRUE,"VOS";#N/A,#N/A,TRUE,"Warrington";#N/A,#N/A,TRUE,"Widnes"}</definedName>
    <definedName name="etyytr" localSheetId="3" hidden="1">{#N/A,#N/A,TRUE,"Cover";#N/A,#N/A,TRUE,"Conts";#N/A,#N/A,TRUE,"VOS";#N/A,#N/A,TRUE,"Warrington";#N/A,#N/A,TRUE,"Widnes"}</definedName>
    <definedName name="etyytr" hidden="1">{#N/A,#N/A,TRUE,"Cover";#N/A,#N/A,TRUE,"Conts";#N/A,#N/A,TRUE,"VOS";#N/A,#N/A,TRUE,"Warrington";#N/A,#N/A,TRUE,"Widnes"}</definedName>
    <definedName name="ewateryryxyz" localSheetId="9" hidden="1">{#N/A,#N/A,TRUE,"Cover";#N/A,#N/A,TRUE,"Conts";#N/A,#N/A,TRUE,"VOS";#N/A,#N/A,TRUE,"Warrington";#N/A,#N/A,TRUE,"Widnes"}</definedName>
    <definedName name="ewateryryxyz" localSheetId="8" hidden="1">{#N/A,#N/A,TRUE,"Cover";#N/A,#N/A,TRUE,"Conts";#N/A,#N/A,TRUE,"VOS";#N/A,#N/A,TRUE,"Warrington";#N/A,#N/A,TRUE,"Widnes"}</definedName>
    <definedName name="ewateryryxyz" localSheetId="7" hidden="1">{#N/A,#N/A,TRUE,"Cover";#N/A,#N/A,TRUE,"Conts";#N/A,#N/A,TRUE,"VOS";#N/A,#N/A,TRUE,"Warrington";#N/A,#N/A,TRUE,"Widnes"}</definedName>
    <definedName name="ewateryryxyz" localSheetId="3" hidden="1">{#N/A,#N/A,TRUE,"Cover";#N/A,#N/A,TRUE,"Conts";#N/A,#N/A,TRUE,"VOS";#N/A,#N/A,TRUE,"Warrington";#N/A,#N/A,TRUE,"Widnes"}</definedName>
    <definedName name="ewateryryxyz" hidden="1">{#N/A,#N/A,TRUE,"Cover";#N/A,#N/A,TRUE,"Conts";#N/A,#N/A,TRUE,"VOS";#N/A,#N/A,TRUE,"Warrington";#N/A,#N/A,TRUE,"Widnes"}</definedName>
    <definedName name="ewdsd" localSheetId="9" hidden="1">{"'Break down'!$A$4"}</definedName>
    <definedName name="ewdsd" localSheetId="8" hidden="1">{"'Break down'!$A$4"}</definedName>
    <definedName name="ewdsd" localSheetId="7" hidden="1">{"'Break down'!$A$4"}</definedName>
    <definedName name="ewdsd" localSheetId="3" hidden="1">{"'Break down'!$A$4"}</definedName>
    <definedName name="ewdsd" hidden="1">{"'Break down'!$A$4"}</definedName>
    <definedName name="ewt" localSheetId="9" hidden="1">{#N/A,#N/A,TRUE,"Cover";#N/A,#N/A,TRUE,"Conts";#N/A,#N/A,TRUE,"VOS";#N/A,#N/A,TRUE,"Warrington";#N/A,#N/A,TRUE,"Widnes"}</definedName>
    <definedName name="ewt" localSheetId="8" hidden="1">{#N/A,#N/A,TRUE,"Cover";#N/A,#N/A,TRUE,"Conts";#N/A,#N/A,TRUE,"VOS";#N/A,#N/A,TRUE,"Warrington";#N/A,#N/A,TRUE,"Widnes"}</definedName>
    <definedName name="ewt" localSheetId="7" hidden="1">{#N/A,#N/A,TRUE,"Cover";#N/A,#N/A,TRUE,"Conts";#N/A,#N/A,TRUE,"VOS";#N/A,#N/A,TRUE,"Warrington";#N/A,#N/A,TRUE,"Widnes"}</definedName>
    <definedName name="ewt" localSheetId="3" hidden="1">{#N/A,#N/A,TRUE,"Cover";#N/A,#N/A,TRUE,"Conts";#N/A,#N/A,TRUE,"VOS";#N/A,#N/A,TRUE,"Warrington";#N/A,#N/A,TRUE,"Widnes"}</definedName>
    <definedName name="ewt" hidden="1">{#N/A,#N/A,TRUE,"Cover";#N/A,#N/A,TRUE,"Conts";#N/A,#N/A,TRUE,"VOS";#N/A,#N/A,TRUE,"Warrington";#N/A,#N/A,TRUE,"Widnes"}</definedName>
    <definedName name="ewtateryry" localSheetId="9" hidden="1">{#N/A,#N/A,TRUE,"Cover";#N/A,#N/A,TRUE,"Conts";#N/A,#N/A,TRUE,"VOS";#N/A,#N/A,TRUE,"Warrington";#N/A,#N/A,TRUE,"Widnes"}</definedName>
    <definedName name="ewtateryry" localSheetId="8" hidden="1">{#N/A,#N/A,TRUE,"Cover";#N/A,#N/A,TRUE,"Conts";#N/A,#N/A,TRUE,"VOS";#N/A,#N/A,TRUE,"Warrington";#N/A,#N/A,TRUE,"Widnes"}</definedName>
    <definedName name="ewtateryry" localSheetId="7" hidden="1">{#N/A,#N/A,TRUE,"Cover";#N/A,#N/A,TRUE,"Conts";#N/A,#N/A,TRUE,"VOS";#N/A,#N/A,TRUE,"Warrington";#N/A,#N/A,TRUE,"Widnes"}</definedName>
    <definedName name="ewtateryry" localSheetId="3" hidden="1">{#N/A,#N/A,TRUE,"Cover";#N/A,#N/A,TRUE,"Conts";#N/A,#N/A,TRUE,"VOS";#N/A,#N/A,TRUE,"Warrington";#N/A,#N/A,TRUE,"Widnes"}</definedName>
    <definedName name="ewtateryry" hidden="1">{#N/A,#N/A,TRUE,"Cover";#N/A,#N/A,TRUE,"Conts";#N/A,#N/A,TRUE,"VOS";#N/A,#N/A,TRUE,"Warrington";#N/A,#N/A,TRUE,"Widnes"}</definedName>
    <definedName name="eXCLUSIONS" localSheetId="9" hidden="1">{#N/A,#N/A,TRUE,"Cover";#N/A,#N/A,TRUE,"Conts";#N/A,#N/A,TRUE,"VOS";#N/A,#N/A,TRUE,"Warrington";#N/A,#N/A,TRUE,"Widnes"}</definedName>
    <definedName name="eXCLUSIONS" localSheetId="8" hidden="1">{#N/A,#N/A,TRUE,"Cover";#N/A,#N/A,TRUE,"Conts";#N/A,#N/A,TRUE,"VOS";#N/A,#N/A,TRUE,"Warrington";#N/A,#N/A,TRUE,"Widnes"}</definedName>
    <definedName name="eXCLUSIONS" localSheetId="7" hidden="1">{#N/A,#N/A,TRUE,"Cover";#N/A,#N/A,TRUE,"Conts";#N/A,#N/A,TRUE,"VOS";#N/A,#N/A,TRUE,"Warrington";#N/A,#N/A,TRUE,"Widnes"}</definedName>
    <definedName name="eXCLUSIONS" localSheetId="3" hidden="1">{#N/A,#N/A,TRUE,"Cover";#N/A,#N/A,TRUE,"Conts";#N/A,#N/A,TRUE,"VOS";#N/A,#N/A,TRUE,"Warrington";#N/A,#N/A,TRUE,"Widnes"}</definedName>
    <definedName name="eXCLUSIONS" hidden="1">{#N/A,#N/A,TRUE,"Cover";#N/A,#N/A,TRUE,"Conts";#N/A,#N/A,TRUE,"VOS";#N/A,#N/A,TRUE,"Warrington";#N/A,#N/A,TRUE,"Widnes"}</definedName>
    <definedName name="exit" localSheetId="9" hidden="1">{#N/A,#N/A,TRUE,"Basic";#N/A,#N/A,TRUE,"EXT-TABLE";#N/A,#N/A,TRUE,"STEEL";#N/A,#N/A,TRUE,"INT-Table";#N/A,#N/A,TRUE,"STEEL";#N/A,#N/A,TRUE,"Door"}</definedName>
    <definedName name="exit" localSheetId="8" hidden="1">{#N/A,#N/A,TRUE,"Basic";#N/A,#N/A,TRUE,"EXT-TABLE";#N/A,#N/A,TRUE,"STEEL";#N/A,#N/A,TRUE,"INT-Table";#N/A,#N/A,TRUE,"STEEL";#N/A,#N/A,TRUE,"Door"}</definedName>
    <definedName name="exit" localSheetId="7" hidden="1">{#N/A,#N/A,TRUE,"Basic";#N/A,#N/A,TRUE,"EXT-TABLE";#N/A,#N/A,TRUE,"STEEL";#N/A,#N/A,TRUE,"INT-Table";#N/A,#N/A,TRUE,"STEEL";#N/A,#N/A,TRUE,"Door"}</definedName>
    <definedName name="exit" localSheetId="3" hidden="1">{#N/A,#N/A,TRUE,"Basic";#N/A,#N/A,TRUE,"EXT-TABLE";#N/A,#N/A,TRUE,"STEEL";#N/A,#N/A,TRUE,"INT-Table";#N/A,#N/A,TRUE,"STEEL";#N/A,#N/A,TRUE,"Door"}</definedName>
    <definedName name="exit" hidden="1">{#N/A,#N/A,TRUE,"Basic";#N/A,#N/A,TRUE,"EXT-TABLE";#N/A,#N/A,TRUE,"STEEL";#N/A,#N/A,TRUE,"INT-Table";#N/A,#N/A,TRUE,"STEEL";#N/A,#N/A,TRUE,"Door"}</definedName>
    <definedName name="eyt" localSheetId="9" hidden="1">{"'Break down'!$A$4"}</definedName>
    <definedName name="eyt" localSheetId="8" hidden="1">{"'Break down'!$A$4"}</definedName>
    <definedName name="eyt" localSheetId="7" hidden="1">{"'Break down'!$A$4"}</definedName>
    <definedName name="eyt" localSheetId="3" hidden="1">{"'Break down'!$A$4"}</definedName>
    <definedName name="eyt" hidden="1">{"'Break down'!$A$4"}</definedName>
    <definedName name="eyy" localSheetId="9" hidden="1">{#N/A,#N/A,TRUE,"Cover";#N/A,#N/A,TRUE,"Conts";#N/A,#N/A,TRUE,"VOS";#N/A,#N/A,TRUE,"Warrington";#N/A,#N/A,TRUE,"Widnes"}</definedName>
    <definedName name="eyy" localSheetId="8" hidden="1">{#N/A,#N/A,TRUE,"Cover";#N/A,#N/A,TRUE,"Conts";#N/A,#N/A,TRUE,"VOS";#N/A,#N/A,TRUE,"Warrington";#N/A,#N/A,TRUE,"Widnes"}</definedName>
    <definedName name="eyy" localSheetId="7" hidden="1">{#N/A,#N/A,TRUE,"Cover";#N/A,#N/A,TRUE,"Conts";#N/A,#N/A,TRUE,"VOS";#N/A,#N/A,TRUE,"Warrington";#N/A,#N/A,TRUE,"Widnes"}</definedName>
    <definedName name="eyy" localSheetId="3" hidden="1">{#N/A,#N/A,TRUE,"Cover";#N/A,#N/A,TRUE,"Conts";#N/A,#N/A,TRUE,"VOS";#N/A,#N/A,TRUE,"Warrington";#N/A,#N/A,TRUE,"Widnes"}</definedName>
    <definedName name="eyy" hidden="1">{#N/A,#N/A,TRUE,"Cover";#N/A,#N/A,TRUE,"Conts";#N/A,#N/A,TRUE,"VOS";#N/A,#N/A,TRUE,"Warrington";#N/A,#N/A,TRUE,"Widnes"}</definedName>
    <definedName name="f" localSheetId="9" hidden="1">{#N/A,#N/A,TRUE,"Cover";#N/A,#N/A,TRUE,"Conts";#N/A,#N/A,TRUE,"VOS";#N/A,#N/A,TRUE,"Warrington";#N/A,#N/A,TRUE,"Widnes"}</definedName>
    <definedName name="f" localSheetId="8" hidden="1">{#N/A,#N/A,TRUE,"Cover";#N/A,#N/A,TRUE,"Conts";#N/A,#N/A,TRUE,"VOS";#N/A,#N/A,TRUE,"Warrington";#N/A,#N/A,TRUE,"Widnes"}</definedName>
    <definedName name="f" localSheetId="7" hidden="1">{#N/A,#N/A,TRUE,"Cover";#N/A,#N/A,TRUE,"Conts";#N/A,#N/A,TRUE,"VOS";#N/A,#N/A,TRUE,"Warrington";#N/A,#N/A,TRUE,"Widnes"}</definedName>
    <definedName name="f" localSheetId="3" hidden="1">{#N/A,#N/A,TRUE,"Cover";#N/A,#N/A,TRUE,"Conts";#N/A,#N/A,TRUE,"VOS";#N/A,#N/A,TRUE,"Warrington";#N/A,#N/A,TRUE,"Widnes"}</definedName>
    <definedName name="f" hidden="1">{#N/A,#N/A,TRUE,"Cover";#N/A,#N/A,TRUE,"Conts";#N/A,#N/A,TRUE,"VOS";#N/A,#N/A,TRUE,"Warrington";#N/A,#N/A,TRUE,"Widnes"}</definedName>
    <definedName name="fasfsdfsdfasdfsdfsd" localSheetId="9" hidden="1">{#N/A,#N/A,TRUE,"Basic";#N/A,#N/A,TRUE,"EXT-TABLE";#N/A,#N/A,TRUE,"STEEL";#N/A,#N/A,TRUE,"INT-Table";#N/A,#N/A,TRUE,"STEEL";#N/A,#N/A,TRUE,"Door"}</definedName>
    <definedName name="fasfsdfsdfasdfsdfsd" localSheetId="8" hidden="1">{#N/A,#N/A,TRUE,"Basic";#N/A,#N/A,TRUE,"EXT-TABLE";#N/A,#N/A,TRUE,"STEEL";#N/A,#N/A,TRUE,"INT-Table";#N/A,#N/A,TRUE,"STEEL";#N/A,#N/A,TRUE,"Door"}</definedName>
    <definedName name="fasfsdfsdfasdfsdfsd" localSheetId="7" hidden="1">{#N/A,#N/A,TRUE,"Basic";#N/A,#N/A,TRUE,"EXT-TABLE";#N/A,#N/A,TRUE,"STEEL";#N/A,#N/A,TRUE,"INT-Table";#N/A,#N/A,TRUE,"STEEL";#N/A,#N/A,TRUE,"Door"}</definedName>
    <definedName name="fasfsdfsdfasdfsdfsd" localSheetId="3" hidden="1">{#N/A,#N/A,TRUE,"Basic";#N/A,#N/A,TRUE,"EXT-TABLE";#N/A,#N/A,TRUE,"STEEL";#N/A,#N/A,TRUE,"INT-Table";#N/A,#N/A,TRUE,"STEEL";#N/A,#N/A,TRUE,"Door"}</definedName>
    <definedName name="fasfsdfsdfasdfsdfsd" hidden="1">{#N/A,#N/A,TRUE,"Basic";#N/A,#N/A,TRUE,"EXT-TABLE";#N/A,#N/A,TRUE,"STEEL";#N/A,#N/A,TRUE,"INT-Table";#N/A,#N/A,TRUE,"STEEL";#N/A,#N/A,TRUE,"Door"}</definedName>
    <definedName name="FCode" localSheetId="9" hidden="1">#REF!</definedName>
    <definedName name="FCode" localSheetId="8" hidden="1">#REF!</definedName>
    <definedName name="FCode" localSheetId="3" hidden="1">#REF!</definedName>
    <definedName name="FCode" localSheetId="13" hidden="1">#REF!</definedName>
    <definedName name="FCode" localSheetId="6" hidden="1">#REF!</definedName>
    <definedName name="FCode" hidden="1">#REF!</definedName>
    <definedName name="fdff" localSheetId="9" hidden="1">{#N/A,#N/A,FALSE,"SumG";#N/A,#N/A,FALSE,"ElecG";#N/A,#N/A,FALSE,"MechG";#N/A,#N/A,FALSE,"GeotG";#N/A,#N/A,FALSE,"PrcsG";#N/A,#N/A,FALSE,"TunnG";#N/A,#N/A,FALSE,"CivlG";#N/A,#N/A,FALSE,"NtwkG";#N/A,#N/A,FALSE,"EstgG";#N/A,#N/A,FALSE,"PEngG"}</definedName>
    <definedName name="fdff" localSheetId="8" hidden="1">{#N/A,#N/A,FALSE,"SumG";#N/A,#N/A,FALSE,"ElecG";#N/A,#N/A,FALSE,"MechG";#N/A,#N/A,FALSE,"GeotG";#N/A,#N/A,FALSE,"PrcsG";#N/A,#N/A,FALSE,"TunnG";#N/A,#N/A,FALSE,"CivlG";#N/A,#N/A,FALSE,"NtwkG";#N/A,#N/A,FALSE,"EstgG";#N/A,#N/A,FALSE,"PEngG"}</definedName>
    <definedName name="fdff" localSheetId="7" hidden="1">{#N/A,#N/A,FALSE,"SumG";#N/A,#N/A,FALSE,"ElecG";#N/A,#N/A,FALSE,"MechG";#N/A,#N/A,FALSE,"GeotG";#N/A,#N/A,FALSE,"PrcsG";#N/A,#N/A,FALSE,"TunnG";#N/A,#N/A,FALSE,"CivlG";#N/A,#N/A,FALSE,"NtwkG";#N/A,#N/A,FALSE,"EstgG";#N/A,#N/A,FALSE,"PEngG"}</definedName>
    <definedName name="fdff" localSheetId="3" hidden="1">{#N/A,#N/A,FALSE,"SumG";#N/A,#N/A,FALSE,"ElecG";#N/A,#N/A,FALSE,"MechG";#N/A,#N/A,FALSE,"GeotG";#N/A,#N/A,FALSE,"PrcsG";#N/A,#N/A,FALSE,"TunnG";#N/A,#N/A,FALSE,"CivlG";#N/A,#N/A,FALSE,"NtwkG";#N/A,#N/A,FALSE,"EstgG";#N/A,#N/A,FALSE,"PEngG"}</definedName>
    <definedName name="fdff" hidden="1">{#N/A,#N/A,FALSE,"SumG";#N/A,#N/A,FALSE,"ElecG";#N/A,#N/A,FALSE,"MechG";#N/A,#N/A,FALSE,"GeotG";#N/A,#N/A,FALSE,"PrcsG";#N/A,#N/A,FALSE,"TunnG";#N/A,#N/A,FALSE,"CivlG";#N/A,#N/A,FALSE,"NtwkG";#N/A,#N/A,FALSE,"EstgG";#N/A,#N/A,FALSE,"PEngG"}</definedName>
    <definedName name="FDR" localSheetId="9" hidden="1">#REF!</definedName>
    <definedName name="FDR" localSheetId="8" hidden="1">#REF!</definedName>
    <definedName name="FDR" localSheetId="3" hidden="1">#REF!</definedName>
    <definedName name="FDR" localSheetId="13" hidden="1">#REF!</definedName>
    <definedName name="FDR" localSheetId="6" hidden="1">#REF!</definedName>
    <definedName name="FDR" hidden="1">#REF!</definedName>
    <definedName name="Fees.1" localSheetId="9" hidden="1">{#N/A,#N/A,TRUE,"Cover";#N/A,#N/A,TRUE,"Conts";#N/A,#N/A,TRUE,"VOS";#N/A,#N/A,TRUE,"Warrington";#N/A,#N/A,TRUE,"Widnes"}</definedName>
    <definedName name="Fees.1" localSheetId="8" hidden="1">{#N/A,#N/A,TRUE,"Cover";#N/A,#N/A,TRUE,"Conts";#N/A,#N/A,TRUE,"VOS";#N/A,#N/A,TRUE,"Warrington";#N/A,#N/A,TRUE,"Widnes"}</definedName>
    <definedName name="Fees.1" localSheetId="7" hidden="1">{#N/A,#N/A,TRUE,"Cover";#N/A,#N/A,TRUE,"Conts";#N/A,#N/A,TRUE,"VOS";#N/A,#N/A,TRUE,"Warrington";#N/A,#N/A,TRUE,"Widnes"}</definedName>
    <definedName name="Fees.1" localSheetId="3" hidden="1">{#N/A,#N/A,TRUE,"Cover";#N/A,#N/A,TRUE,"Conts";#N/A,#N/A,TRUE,"VOS";#N/A,#N/A,TRUE,"Warrington";#N/A,#N/A,TRUE,"Widnes"}</definedName>
    <definedName name="Fees.1" hidden="1">{#N/A,#N/A,TRUE,"Cover";#N/A,#N/A,TRUE,"Conts";#N/A,#N/A,TRUE,"VOS";#N/A,#N/A,TRUE,"Warrington";#N/A,#N/A,TRUE,"Widnes"}</definedName>
    <definedName name="fffff" localSheetId="9" hidden="1">{#N/A,#N/A,TRUE,"Basic";#N/A,#N/A,TRUE,"EXT-TABLE";#N/A,#N/A,TRUE,"STEEL";#N/A,#N/A,TRUE,"INT-Table";#N/A,#N/A,TRUE,"STEEL";#N/A,#N/A,TRUE,"Door"}</definedName>
    <definedName name="fffff" localSheetId="8" hidden="1">{#N/A,#N/A,TRUE,"Basic";#N/A,#N/A,TRUE,"EXT-TABLE";#N/A,#N/A,TRUE,"STEEL";#N/A,#N/A,TRUE,"INT-Table";#N/A,#N/A,TRUE,"STEEL";#N/A,#N/A,TRUE,"Door"}</definedName>
    <definedName name="fffff" localSheetId="7" hidden="1">{#N/A,#N/A,TRUE,"Basic";#N/A,#N/A,TRUE,"EXT-TABLE";#N/A,#N/A,TRUE,"STEEL";#N/A,#N/A,TRUE,"INT-Table";#N/A,#N/A,TRUE,"STEEL";#N/A,#N/A,TRUE,"Door"}</definedName>
    <definedName name="fffff" localSheetId="3" hidden="1">{#N/A,#N/A,TRUE,"Basic";#N/A,#N/A,TRUE,"EXT-TABLE";#N/A,#N/A,TRUE,"STEEL";#N/A,#N/A,TRUE,"INT-Table";#N/A,#N/A,TRUE,"STEEL";#N/A,#N/A,TRUE,"Door"}</definedName>
    <definedName name="fffff" hidden="1">{#N/A,#N/A,TRUE,"Basic";#N/A,#N/A,TRUE,"EXT-TABLE";#N/A,#N/A,TRUE,"STEEL";#N/A,#N/A,TRUE,"INT-Table";#N/A,#N/A,TRUE,"STEEL";#N/A,#N/A,TRUE,"Door"}</definedName>
    <definedName name="fffuu" localSheetId="9" hidden="1">{"'Break down'!$A$4"}</definedName>
    <definedName name="fffuu" localSheetId="8" hidden="1">{"'Break down'!$A$4"}</definedName>
    <definedName name="fffuu" localSheetId="7" hidden="1">{"'Break down'!$A$4"}</definedName>
    <definedName name="fffuu" localSheetId="3" hidden="1">{"'Break down'!$A$4"}</definedName>
    <definedName name="fffuu" hidden="1">{"'Break down'!$A$4"}</definedName>
    <definedName name="fg" localSheetId="9" hidden="1">{#N/A,#N/A,TRUE,"Cover";#N/A,#N/A,TRUE,"Conts";#N/A,#N/A,TRUE,"VOS";#N/A,#N/A,TRUE,"Warrington";#N/A,#N/A,TRUE,"Widnes"}</definedName>
    <definedName name="fg" localSheetId="8" hidden="1">{#N/A,#N/A,TRUE,"Cover";#N/A,#N/A,TRUE,"Conts";#N/A,#N/A,TRUE,"VOS";#N/A,#N/A,TRUE,"Warrington";#N/A,#N/A,TRUE,"Widnes"}</definedName>
    <definedName name="fg" localSheetId="7" hidden="1">{#N/A,#N/A,TRUE,"Cover";#N/A,#N/A,TRUE,"Conts";#N/A,#N/A,TRUE,"VOS";#N/A,#N/A,TRUE,"Warrington";#N/A,#N/A,TRUE,"Widnes"}</definedName>
    <definedName name="fg" localSheetId="3" hidden="1">{#N/A,#N/A,TRUE,"Cover";#N/A,#N/A,TRUE,"Conts";#N/A,#N/A,TRUE,"VOS";#N/A,#N/A,TRUE,"Warrington";#N/A,#N/A,TRUE,"Widnes"}</definedName>
    <definedName name="fg" hidden="1">{#N/A,#N/A,TRUE,"Cover";#N/A,#N/A,TRUE,"Conts";#N/A,#N/A,TRUE,"VOS";#N/A,#N/A,TRUE,"Warrington";#N/A,#N/A,TRUE,"Widnes"}</definedName>
    <definedName name="fgdfg" localSheetId="9" hidden="1">{#N/A,#N/A,FALSE,"SumD";#N/A,#N/A,FALSE,"ElecD";#N/A,#N/A,FALSE,"MechD";#N/A,#N/A,FALSE,"GeotD";#N/A,#N/A,FALSE,"PrcsD";#N/A,#N/A,FALSE,"TunnD";#N/A,#N/A,FALSE,"CivlD";#N/A,#N/A,FALSE,"NtwkD";#N/A,#N/A,FALSE,"EstgD";#N/A,#N/A,FALSE,"PEngD"}</definedName>
    <definedName name="fgdfg" localSheetId="8" hidden="1">{#N/A,#N/A,FALSE,"SumD";#N/A,#N/A,FALSE,"ElecD";#N/A,#N/A,FALSE,"MechD";#N/A,#N/A,FALSE,"GeotD";#N/A,#N/A,FALSE,"PrcsD";#N/A,#N/A,FALSE,"TunnD";#N/A,#N/A,FALSE,"CivlD";#N/A,#N/A,FALSE,"NtwkD";#N/A,#N/A,FALSE,"EstgD";#N/A,#N/A,FALSE,"PEngD"}</definedName>
    <definedName name="fgdfg" localSheetId="7" hidden="1">{#N/A,#N/A,FALSE,"SumD";#N/A,#N/A,FALSE,"ElecD";#N/A,#N/A,FALSE,"MechD";#N/A,#N/A,FALSE,"GeotD";#N/A,#N/A,FALSE,"PrcsD";#N/A,#N/A,FALSE,"TunnD";#N/A,#N/A,FALSE,"CivlD";#N/A,#N/A,FALSE,"NtwkD";#N/A,#N/A,FALSE,"EstgD";#N/A,#N/A,FALSE,"PEngD"}</definedName>
    <definedName name="fgdfg" localSheetId="3" hidden="1">{#N/A,#N/A,FALSE,"SumD";#N/A,#N/A,FALSE,"ElecD";#N/A,#N/A,FALSE,"MechD";#N/A,#N/A,FALSE,"GeotD";#N/A,#N/A,FALSE,"PrcsD";#N/A,#N/A,FALSE,"TunnD";#N/A,#N/A,FALSE,"CivlD";#N/A,#N/A,FALSE,"NtwkD";#N/A,#N/A,FALSE,"EstgD";#N/A,#N/A,FALSE,"PEngD"}</definedName>
    <definedName name="fgdfg" hidden="1">{#N/A,#N/A,FALSE,"SumD";#N/A,#N/A,FALSE,"ElecD";#N/A,#N/A,FALSE,"MechD";#N/A,#N/A,FALSE,"GeotD";#N/A,#N/A,FALSE,"PrcsD";#N/A,#N/A,FALSE,"TunnD";#N/A,#N/A,FALSE,"CivlD";#N/A,#N/A,FALSE,"NtwkD";#N/A,#N/A,FALSE,"EstgD";#N/A,#N/A,FALSE,"PEngD"}</definedName>
    <definedName name="FGDGB" localSheetId="9" hidden="1">#REF!</definedName>
    <definedName name="FGDGB" localSheetId="8" hidden="1">#REF!</definedName>
    <definedName name="FGDGB" localSheetId="3" hidden="1">#REF!</definedName>
    <definedName name="FGDGB" localSheetId="13" hidden="1">#REF!</definedName>
    <definedName name="FGDGB" localSheetId="6" hidden="1">#REF!</definedName>
    <definedName name="FGDGB" hidden="1">#REF!</definedName>
    <definedName name="fgfdg" localSheetId="9" hidden="1">{#N/A,#N/A,FALSE,"SumG";#N/A,#N/A,FALSE,"ElecG";#N/A,#N/A,FALSE,"MechG";#N/A,#N/A,FALSE,"GeotG";#N/A,#N/A,FALSE,"PrcsG";#N/A,#N/A,FALSE,"TunnG";#N/A,#N/A,FALSE,"CivlG";#N/A,#N/A,FALSE,"NtwkG";#N/A,#N/A,FALSE,"EstgG";#N/A,#N/A,FALSE,"PEngG"}</definedName>
    <definedName name="fgfdg" localSheetId="8" hidden="1">{#N/A,#N/A,FALSE,"SumG";#N/A,#N/A,FALSE,"ElecG";#N/A,#N/A,FALSE,"MechG";#N/A,#N/A,FALSE,"GeotG";#N/A,#N/A,FALSE,"PrcsG";#N/A,#N/A,FALSE,"TunnG";#N/A,#N/A,FALSE,"CivlG";#N/A,#N/A,FALSE,"NtwkG";#N/A,#N/A,FALSE,"EstgG";#N/A,#N/A,FALSE,"PEngG"}</definedName>
    <definedName name="fgfdg" localSheetId="7" hidden="1">{#N/A,#N/A,FALSE,"SumG";#N/A,#N/A,FALSE,"ElecG";#N/A,#N/A,FALSE,"MechG";#N/A,#N/A,FALSE,"GeotG";#N/A,#N/A,FALSE,"PrcsG";#N/A,#N/A,FALSE,"TunnG";#N/A,#N/A,FALSE,"CivlG";#N/A,#N/A,FALSE,"NtwkG";#N/A,#N/A,FALSE,"EstgG";#N/A,#N/A,FALSE,"PEngG"}</definedName>
    <definedName name="fgfdg" localSheetId="3" hidden="1">{#N/A,#N/A,FALSE,"SumG";#N/A,#N/A,FALSE,"ElecG";#N/A,#N/A,FALSE,"MechG";#N/A,#N/A,FALSE,"GeotG";#N/A,#N/A,FALSE,"PrcsG";#N/A,#N/A,FALSE,"TunnG";#N/A,#N/A,FALSE,"CivlG";#N/A,#N/A,FALSE,"NtwkG";#N/A,#N/A,FALSE,"EstgG";#N/A,#N/A,FALSE,"PEngG"}</definedName>
    <definedName name="fgfdg" hidden="1">{#N/A,#N/A,FALSE,"SumG";#N/A,#N/A,FALSE,"ElecG";#N/A,#N/A,FALSE,"MechG";#N/A,#N/A,FALSE,"GeotG";#N/A,#N/A,FALSE,"PrcsG";#N/A,#N/A,FALSE,"TunnG";#N/A,#N/A,FALSE,"CivlG";#N/A,#N/A,FALSE,"NtwkG";#N/A,#N/A,FALSE,"EstgG";#N/A,#N/A,FALSE,"PEngG"}</definedName>
    <definedName name="fgg" localSheetId="9" hidden="1">{"'장비'!$A$3:$M$12"}</definedName>
    <definedName name="fgg" localSheetId="8" hidden="1">{"'장비'!$A$3:$M$12"}</definedName>
    <definedName name="fgg" localSheetId="7" hidden="1">{"'장비'!$A$3:$M$12"}</definedName>
    <definedName name="fgg" localSheetId="3" hidden="1">{"'장비'!$A$3:$M$12"}</definedName>
    <definedName name="fgg" hidden="1">{"'장비'!$A$3:$M$12"}</definedName>
    <definedName name="fghfg" localSheetId="9" hidden="1">{#N/A,#N/A,FALSE,"SumD";#N/A,#N/A,FALSE,"ElecD";#N/A,#N/A,FALSE,"MechD";#N/A,#N/A,FALSE,"GeotD";#N/A,#N/A,FALSE,"PrcsD";#N/A,#N/A,FALSE,"TunnD";#N/A,#N/A,FALSE,"CivlD";#N/A,#N/A,FALSE,"NtwkD";#N/A,#N/A,FALSE,"EstgD";#N/A,#N/A,FALSE,"PEngD"}</definedName>
    <definedName name="fghfg" localSheetId="8" hidden="1">{#N/A,#N/A,FALSE,"SumD";#N/A,#N/A,FALSE,"ElecD";#N/A,#N/A,FALSE,"MechD";#N/A,#N/A,FALSE,"GeotD";#N/A,#N/A,FALSE,"PrcsD";#N/A,#N/A,FALSE,"TunnD";#N/A,#N/A,FALSE,"CivlD";#N/A,#N/A,FALSE,"NtwkD";#N/A,#N/A,FALSE,"EstgD";#N/A,#N/A,FALSE,"PEngD"}</definedName>
    <definedName name="fghfg" localSheetId="7" hidden="1">{#N/A,#N/A,FALSE,"SumD";#N/A,#N/A,FALSE,"ElecD";#N/A,#N/A,FALSE,"MechD";#N/A,#N/A,FALSE,"GeotD";#N/A,#N/A,FALSE,"PrcsD";#N/A,#N/A,FALSE,"TunnD";#N/A,#N/A,FALSE,"CivlD";#N/A,#N/A,FALSE,"NtwkD";#N/A,#N/A,FALSE,"EstgD";#N/A,#N/A,FALSE,"PEngD"}</definedName>
    <definedName name="fghfg" localSheetId="3" hidden="1">{#N/A,#N/A,FALSE,"SumD";#N/A,#N/A,FALSE,"ElecD";#N/A,#N/A,FALSE,"MechD";#N/A,#N/A,FALSE,"GeotD";#N/A,#N/A,FALSE,"PrcsD";#N/A,#N/A,FALSE,"TunnD";#N/A,#N/A,FALSE,"CivlD";#N/A,#N/A,FALSE,"NtwkD";#N/A,#N/A,FALSE,"EstgD";#N/A,#N/A,FALSE,"PEngD"}</definedName>
    <definedName name="fghfg" hidden="1">{#N/A,#N/A,FALSE,"SumD";#N/A,#N/A,FALSE,"ElecD";#N/A,#N/A,FALSE,"MechD";#N/A,#N/A,FALSE,"GeotD";#N/A,#N/A,FALSE,"PrcsD";#N/A,#N/A,FALSE,"TunnD";#N/A,#N/A,FALSE,"CivlD";#N/A,#N/A,FALSE,"NtwkD";#N/A,#N/A,FALSE,"EstgD";#N/A,#N/A,FALSE,"PEngD"}</definedName>
    <definedName name="FGHH" localSheetId="9" hidden="1">{#N/A,#N/A,FALSE,"SumD";#N/A,#N/A,FALSE,"ElecD";#N/A,#N/A,FALSE,"MechD";#N/A,#N/A,FALSE,"GeotD";#N/A,#N/A,FALSE,"PrcsD";#N/A,#N/A,FALSE,"TunnD";#N/A,#N/A,FALSE,"CivlD";#N/A,#N/A,FALSE,"NtwkD";#N/A,#N/A,FALSE,"EstgD";#N/A,#N/A,FALSE,"PEngD"}</definedName>
    <definedName name="FGHH" localSheetId="8" hidden="1">{#N/A,#N/A,FALSE,"SumD";#N/A,#N/A,FALSE,"ElecD";#N/A,#N/A,FALSE,"MechD";#N/A,#N/A,FALSE,"GeotD";#N/A,#N/A,FALSE,"PrcsD";#N/A,#N/A,FALSE,"TunnD";#N/A,#N/A,FALSE,"CivlD";#N/A,#N/A,FALSE,"NtwkD";#N/A,#N/A,FALSE,"EstgD";#N/A,#N/A,FALSE,"PEngD"}</definedName>
    <definedName name="FGHH" localSheetId="7" hidden="1">{#N/A,#N/A,FALSE,"SumD";#N/A,#N/A,FALSE,"ElecD";#N/A,#N/A,FALSE,"MechD";#N/A,#N/A,FALSE,"GeotD";#N/A,#N/A,FALSE,"PrcsD";#N/A,#N/A,FALSE,"TunnD";#N/A,#N/A,FALSE,"CivlD";#N/A,#N/A,FALSE,"NtwkD";#N/A,#N/A,FALSE,"EstgD";#N/A,#N/A,FALSE,"PEngD"}</definedName>
    <definedName name="FGHH" localSheetId="3" hidden="1">{#N/A,#N/A,FALSE,"SumD";#N/A,#N/A,FALSE,"ElecD";#N/A,#N/A,FALSE,"MechD";#N/A,#N/A,FALSE,"GeotD";#N/A,#N/A,FALSE,"PrcsD";#N/A,#N/A,FALSE,"TunnD";#N/A,#N/A,FALSE,"CivlD";#N/A,#N/A,FALSE,"NtwkD";#N/A,#N/A,FALSE,"EstgD";#N/A,#N/A,FALSE,"PEngD"}</definedName>
    <definedName name="FGHH" hidden="1">{#N/A,#N/A,FALSE,"SumD";#N/A,#N/A,FALSE,"ElecD";#N/A,#N/A,FALSE,"MechD";#N/A,#N/A,FALSE,"GeotD";#N/A,#N/A,FALSE,"PrcsD";#N/A,#N/A,FALSE,"TunnD";#N/A,#N/A,FALSE,"CivlD";#N/A,#N/A,FALSE,"NtwkD";#N/A,#N/A,FALSE,"EstgD";#N/A,#N/A,FALSE,"PEngD"}</definedName>
    <definedName name="fgjjjkyg" localSheetId="9" hidden="1">{#N/A,#N/A,TRUE,"Cover";#N/A,#N/A,TRUE,"Conts";#N/A,#N/A,TRUE,"VOS";#N/A,#N/A,TRUE,"Warrington";#N/A,#N/A,TRUE,"Widnes"}</definedName>
    <definedName name="fgjjjkyg" localSheetId="8" hidden="1">{#N/A,#N/A,TRUE,"Cover";#N/A,#N/A,TRUE,"Conts";#N/A,#N/A,TRUE,"VOS";#N/A,#N/A,TRUE,"Warrington";#N/A,#N/A,TRUE,"Widnes"}</definedName>
    <definedName name="fgjjjkyg" localSheetId="7" hidden="1">{#N/A,#N/A,TRUE,"Cover";#N/A,#N/A,TRUE,"Conts";#N/A,#N/A,TRUE,"VOS";#N/A,#N/A,TRUE,"Warrington";#N/A,#N/A,TRUE,"Widnes"}</definedName>
    <definedName name="fgjjjkyg" localSheetId="3" hidden="1">{#N/A,#N/A,TRUE,"Cover";#N/A,#N/A,TRUE,"Conts";#N/A,#N/A,TRUE,"VOS";#N/A,#N/A,TRUE,"Warrington";#N/A,#N/A,TRUE,"Widnes"}</definedName>
    <definedName name="fgjjjkyg" hidden="1">{#N/A,#N/A,TRUE,"Cover";#N/A,#N/A,TRUE,"Conts";#N/A,#N/A,TRUE,"VOS";#N/A,#N/A,TRUE,"Warrington";#N/A,#N/A,TRUE,"Widnes"}</definedName>
    <definedName name="fgtt" localSheetId="9" hidden="1">{"'Sheet1'!$A$4386:$N$4591"}</definedName>
    <definedName name="fgtt" localSheetId="8" hidden="1">{"'Sheet1'!$A$4386:$N$4591"}</definedName>
    <definedName name="fgtt" localSheetId="7" hidden="1">{"'Sheet1'!$A$4386:$N$4591"}</definedName>
    <definedName name="fgtt" localSheetId="3" hidden="1">{"'Sheet1'!$A$4386:$N$4591"}</definedName>
    <definedName name="fgtt" hidden="1">{"'Sheet1'!$A$4386:$N$4591"}</definedName>
    <definedName name="fhgujguthi" localSheetId="9" hidden="1">{#N/A,#N/A,TRUE,"Cover";#N/A,#N/A,TRUE,"Conts";#N/A,#N/A,TRUE,"VOS";#N/A,#N/A,TRUE,"Warrington";#N/A,#N/A,TRUE,"Widnes"}</definedName>
    <definedName name="fhgujguthi" localSheetId="8" hidden="1">{#N/A,#N/A,TRUE,"Cover";#N/A,#N/A,TRUE,"Conts";#N/A,#N/A,TRUE,"VOS";#N/A,#N/A,TRUE,"Warrington";#N/A,#N/A,TRUE,"Widnes"}</definedName>
    <definedName name="fhgujguthi" localSheetId="7" hidden="1">{#N/A,#N/A,TRUE,"Cover";#N/A,#N/A,TRUE,"Conts";#N/A,#N/A,TRUE,"VOS";#N/A,#N/A,TRUE,"Warrington";#N/A,#N/A,TRUE,"Widnes"}</definedName>
    <definedName name="fhgujguthi" localSheetId="3" hidden="1">{#N/A,#N/A,TRUE,"Cover";#N/A,#N/A,TRUE,"Conts";#N/A,#N/A,TRUE,"VOS";#N/A,#N/A,TRUE,"Warrington";#N/A,#N/A,TRUE,"Widnes"}</definedName>
    <definedName name="fhgujguthi" hidden="1">{#N/A,#N/A,TRUE,"Cover";#N/A,#N/A,TRUE,"Conts";#N/A,#N/A,TRUE,"VOS";#N/A,#N/A,TRUE,"Warrington";#N/A,#N/A,TRUE,"Widnes"}</definedName>
    <definedName name="fhjsjs" localSheetId="9" hidden="1">{#N/A,#N/A,TRUE,"Cover";#N/A,#N/A,TRUE,"Conts";#N/A,#N/A,TRUE,"VOS";#N/A,#N/A,TRUE,"Warrington";#N/A,#N/A,TRUE,"Widnes"}</definedName>
    <definedName name="fhjsjs" localSheetId="8" hidden="1">{#N/A,#N/A,TRUE,"Cover";#N/A,#N/A,TRUE,"Conts";#N/A,#N/A,TRUE,"VOS";#N/A,#N/A,TRUE,"Warrington";#N/A,#N/A,TRUE,"Widnes"}</definedName>
    <definedName name="fhjsjs" localSheetId="7" hidden="1">{#N/A,#N/A,TRUE,"Cover";#N/A,#N/A,TRUE,"Conts";#N/A,#N/A,TRUE,"VOS";#N/A,#N/A,TRUE,"Warrington";#N/A,#N/A,TRUE,"Widnes"}</definedName>
    <definedName name="fhjsjs" localSheetId="3" hidden="1">{#N/A,#N/A,TRUE,"Cover";#N/A,#N/A,TRUE,"Conts";#N/A,#N/A,TRUE,"VOS";#N/A,#N/A,TRUE,"Warrington";#N/A,#N/A,TRUE,"Widnes"}</definedName>
    <definedName name="fhjsjs" hidden="1">{#N/A,#N/A,TRUE,"Cover";#N/A,#N/A,TRUE,"Conts";#N/A,#N/A,TRUE,"VOS";#N/A,#N/A,TRUE,"Warrington";#N/A,#N/A,TRUE,"Widnes"}</definedName>
    <definedName name="file" localSheetId="9" hidden="1">{#N/A,#N/A,TRUE,"Front";#N/A,#N/A,TRUE,"Simple Letter";#N/A,#N/A,TRUE,"Inside";#N/A,#N/A,TRUE,"Contents";#N/A,#N/A,TRUE,"Basis";#N/A,#N/A,TRUE,"Inclusions";#N/A,#N/A,TRUE,"Exclusions";#N/A,#N/A,TRUE,"Areas";#N/A,#N/A,TRUE,"Summary";#N/A,#N/A,TRUE,"Detail"}</definedName>
    <definedName name="file" localSheetId="8" hidden="1">{#N/A,#N/A,TRUE,"Front";#N/A,#N/A,TRUE,"Simple Letter";#N/A,#N/A,TRUE,"Inside";#N/A,#N/A,TRUE,"Contents";#N/A,#N/A,TRUE,"Basis";#N/A,#N/A,TRUE,"Inclusions";#N/A,#N/A,TRUE,"Exclusions";#N/A,#N/A,TRUE,"Areas";#N/A,#N/A,TRUE,"Summary";#N/A,#N/A,TRUE,"Detail"}</definedName>
    <definedName name="file" localSheetId="7" hidden="1">{#N/A,#N/A,TRUE,"Front";#N/A,#N/A,TRUE,"Simple Letter";#N/A,#N/A,TRUE,"Inside";#N/A,#N/A,TRUE,"Contents";#N/A,#N/A,TRUE,"Basis";#N/A,#N/A,TRUE,"Inclusions";#N/A,#N/A,TRUE,"Exclusions";#N/A,#N/A,TRUE,"Areas";#N/A,#N/A,TRUE,"Summary";#N/A,#N/A,TRUE,"Detail"}</definedName>
    <definedName name="file" localSheetId="3" hidden="1">{#N/A,#N/A,TRUE,"Front";#N/A,#N/A,TRUE,"Simple Letter";#N/A,#N/A,TRUE,"Inside";#N/A,#N/A,TRUE,"Contents";#N/A,#N/A,TRUE,"Basis";#N/A,#N/A,TRUE,"Inclusions";#N/A,#N/A,TRUE,"Exclusions";#N/A,#N/A,TRUE,"Areas";#N/A,#N/A,TRUE,"Summary";#N/A,#N/A,TRUE,"Detail"}</definedName>
    <definedName name="file" hidden="1">{#N/A,#N/A,TRUE,"Front";#N/A,#N/A,TRUE,"Simple Letter";#N/A,#N/A,TRUE,"Inside";#N/A,#N/A,TRUE,"Contents";#N/A,#N/A,TRUE,"Basis";#N/A,#N/A,TRUE,"Inclusions";#N/A,#N/A,TRUE,"Exclusions";#N/A,#N/A,TRUE,"Areas";#N/A,#N/A,TRUE,"Summary";#N/A,#N/A,TRUE,"Detail"}</definedName>
    <definedName name="FILL" localSheetId="9" hidden="1">'[11]A.O.R.'!#REF!</definedName>
    <definedName name="FILL" localSheetId="8" hidden="1">'[11]A.O.R.'!#REF!</definedName>
    <definedName name="FILL" localSheetId="13" hidden="1">'[11]A.O.R.'!#REF!</definedName>
    <definedName name="FILL" localSheetId="6" hidden="1">'[11]A.O.R.'!#REF!</definedName>
    <definedName name="FILL" hidden="1">'[11]A.O.R.'!#REF!</definedName>
    <definedName name="fino" localSheetId="9" hidden="1">{#N/A,#N/A,FALSE,"summary";#N/A,#N/A,FALSE,"preliminy";#N/A,#N/A,FALSE,"bill 3";#N/A,#N/A,FALSE,"bill 4"}</definedName>
    <definedName name="fino" localSheetId="8" hidden="1">{#N/A,#N/A,FALSE,"summary";#N/A,#N/A,FALSE,"preliminy";#N/A,#N/A,FALSE,"bill 3";#N/A,#N/A,FALSE,"bill 4"}</definedName>
    <definedName name="fino" localSheetId="7" hidden="1">{#N/A,#N/A,FALSE,"summary";#N/A,#N/A,FALSE,"preliminy";#N/A,#N/A,FALSE,"bill 3";#N/A,#N/A,FALSE,"bill 4"}</definedName>
    <definedName name="fino" localSheetId="3" hidden="1">{#N/A,#N/A,FALSE,"summary";#N/A,#N/A,FALSE,"preliminy";#N/A,#N/A,FALSE,"bill 3";#N/A,#N/A,FALSE,"bill 4"}</definedName>
    <definedName name="fino" hidden="1">{#N/A,#N/A,FALSE,"summary";#N/A,#N/A,FALSE,"preliminy";#N/A,#N/A,FALSE,"bill 3";#N/A,#N/A,FALSE,"bill 4"}</definedName>
    <definedName name="fino1" localSheetId="9" hidden="1">{#N/A,#N/A,FALSE,"summary";#N/A,#N/A,FALSE,"preliminy";#N/A,#N/A,FALSE,"bill 3";#N/A,#N/A,FALSE,"bill 4"}</definedName>
    <definedName name="fino1" localSheetId="8" hidden="1">{#N/A,#N/A,FALSE,"summary";#N/A,#N/A,FALSE,"preliminy";#N/A,#N/A,FALSE,"bill 3";#N/A,#N/A,FALSE,"bill 4"}</definedName>
    <definedName name="fino1" localSheetId="7" hidden="1">{#N/A,#N/A,FALSE,"summary";#N/A,#N/A,FALSE,"preliminy";#N/A,#N/A,FALSE,"bill 3";#N/A,#N/A,FALSE,"bill 4"}</definedName>
    <definedName name="fino1" localSheetId="3" hidden="1">{#N/A,#N/A,FALSE,"summary";#N/A,#N/A,FALSE,"preliminy";#N/A,#N/A,FALSE,"bill 3";#N/A,#N/A,FALSE,"bill 4"}</definedName>
    <definedName name="fino1" hidden="1">{#N/A,#N/A,FALSE,"summary";#N/A,#N/A,FALSE,"preliminy";#N/A,#N/A,FALSE,"bill 3";#N/A,#N/A,FALSE,"bill 4"}</definedName>
    <definedName name="fiyu" localSheetId="9" hidden="1">{"'Break down'!$A$4"}</definedName>
    <definedName name="fiyu" localSheetId="8" hidden="1">{"'Break down'!$A$4"}</definedName>
    <definedName name="fiyu" localSheetId="7" hidden="1">{"'Break down'!$A$4"}</definedName>
    <definedName name="fiyu" localSheetId="3" hidden="1">{"'Break down'!$A$4"}</definedName>
    <definedName name="fiyu" hidden="1">{"'Break down'!$A$4"}</definedName>
    <definedName name="fjhgfd" localSheetId="9" hidden="1">{"'Sheet1'!$A$4386:$N$4591"}</definedName>
    <definedName name="fjhgfd" localSheetId="8" hidden="1">{"'Sheet1'!$A$4386:$N$4591"}</definedName>
    <definedName name="fjhgfd" localSheetId="7" hidden="1">{"'Sheet1'!$A$4386:$N$4591"}</definedName>
    <definedName name="fjhgfd" localSheetId="3" hidden="1">{"'Sheet1'!$A$4386:$N$4591"}</definedName>
    <definedName name="fjhgfd" hidden="1">{"'Sheet1'!$A$4386:$N$4591"}</definedName>
    <definedName name="fkfkvhikkhju" localSheetId="9" hidden="1">{#N/A,#N/A,TRUE,"Cover";#N/A,#N/A,TRUE,"Conts";#N/A,#N/A,TRUE,"VOS";#N/A,#N/A,TRUE,"Warrington";#N/A,#N/A,TRUE,"Widnes"}</definedName>
    <definedName name="fkfkvhikkhju" localSheetId="8" hidden="1">{#N/A,#N/A,TRUE,"Cover";#N/A,#N/A,TRUE,"Conts";#N/A,#N/A,TRUE,"VOS";#N/A,#N/A,TRUE,"Warrington";#N/A,#N/A,TRUE,"Widnes"}</definedName>
    <definedName name="fkfkvhikkhju" localSheetId="7" hidden="1">{#N/A,#N/A,TRUE,"Cover";#N/A,#N/A,TRUE,"Conts";#N/A,#N/A,TRUE,"VOS";#N/A,#N/A,TRUE,"Warrington";#N/A,#N/A,TRUE,"Widnes"}</definedName>
    <definedName name="fkfkvhikkhju" localSheetId="3" hidden="1">{#N/A,#N/A,TRUE,"Cover";#N/A,#N/A,TRUE,"Conts";#N/A,#N/A,TRUE,"VOS";#N/A,#N/A,TRUE,"Warrington";#N/A,#N/A,TRUE,"Widnes"}</definedName>
    <definedName name="fkfkvhikkhju" hidden="1">{#N/A,#N/A,TRUE,"Cover";#N/A,#N/A,TRUE,"Conts";#N/A,#N/A,TRUE,"VOS";#N/A,#N/A,TRUE,"Warrington";#N/A,#N/A,TRUE,"Widnes"}</definedName>
    <definedName name="fre" localSheetId="9" hidden="1">{#N/A,#N/A,TRUE,"Cover";#N/A,#N/A,TRUE,"Conts";#N/A,#N/A,TRUE,"VOS";#N/A,#N/A,TRUE,"Warrington";#N/A,#N/A,TRUE,"Widnes"}</definedName>
    <definedName name="fre" localSheetId="8" hidden="1">{#N/A,#N/A,TRUE,"Cover";#N/A,#N/A,TRUE,"Conts";#N/A,#N/A,TRUE,"VOS";#N/A,#N/A,TRUE,"Warrington";#N/A,#N/A,TRUE,"Widnes"}</definedName>
    <definedName name="fre" localSheetId="7" hidden="1">{#N/A,#N/A,TRUE,"Cover";#N/A,#N/A,TRUE,"Conts";#N/A,#N/A,TRUE,"VOS";#N/A,#N/A,TRUE,"Warrington";#N/A,#N/A,TRUE,"Widnes"}</definedName>
    <definedName name="fre" localSheetId="3" hidden="1">{#N/A,#N/A,TRUE,"Cover";#N/A,#N/A,TRUE,"Conts";#N/A,#N/A,TRUE,"VOS";#N/A,#N/A,TRUE,"Warrington";#N/A,#N/A,TRUE,"Widnes"}</definedName>
    <definedName name="fre" hidden="1">{#N/A,#N/A,TRUE,"Cover";#N/A,#N/A,TRUE,"Conts";#N/A,#N/A,TRUE,"VOS";#N/A,#N/A,TRUE,"Warrington";#N/A,#N/A,TRUE,"Widnes"}</definedName>
    <definedName name="FReport5" localSheetId="9" hidden="1">{#N/A,#N/A,FALSE,"MARCH"}</definedName>
    <definedName name="FReport5" localSheetId="8" hidden="1">{#N/A,#N/A,FALSE,"MARCH"}</definedName>
    <definedName name="FReport5" localSheetId="7" hidden="1">{#N/A,#N/A,FALSE,"MARCH"}</definedName>
    <definedName name="FReport5" localSheetId="3" hidden="1">{#N/A,#N/A,FALSE,"MARCH"}</definedName>
    <definedName name="FReport5" hidden="1">{#N/A,#N/A,FALSE,"MARCH"}</definedName>
    <definedName name="frjj" localSheetId="9" hidden="1">{#N/A,#N/A,TRUE,"Cover";#N/A,#N/A,TRUE,"Conts";#N/A,#N/A,TRUE,"VOS";#N/A,#N/A,TRUE,"Warrington";#N/A,#N/A,TRUE,"Widnes"}</definedName>
    <definedName name="frjj" localSheetId="8" hidden="1">{#N/A,#N/A,TRUE,"Cover";#N/A,#N/A,TRUE,"Conts";#N/A,#N/A,TRUE,"VOS";#N/A,#N/A,TRUE,"Warrington";#N/A,#N/A,TRUE,"Widnes"}</definedName>
    <definedName name="frjj" localSheetId="7" hidden="1">{#N/A,#N/A,TRUE,"Cover";#N/A,#N/A,TRUE,"Conts";#N/A,#N/A,TRUE,"VOS";#N/A,#N/A,TRUE,"Warrington";#N/A,#N/A,TRUE,"Widnes"}</definedName>
    <definedName name="frjj" localSheetId="3" hidden="1">{#N/A,#N/A,TRUE,"Cover";#N/A,#N/A,TRUE,"Conts";#N/A,#N/A,TRUE,"VOS";#N/A,#N/A,TRUE,"Warrington";#N/A,#N/A,TRUE,"Widnes"}</definedName>
    <definedName name="frjj" hidden="1">{#N/A,#N/A,TRUE,"Cover";#N/A,#N/A,TRUE,"Conts";#N/A,#N/A,TRUE,"VOS";#N/A,#N/A,TRUE,"Warrington";#N/A,#N/A,TRUE,"Widnes"}</definedName>
    <definedName name="fsda" localSheetId="9" hidden="1">{#N/A,#N/A,TRUE,"Basic";#N/A,#N/A,TRUE,"EXT-TABLE";#N/A,#N/A,TRUE,"STEEL";#N/A,#N/A,TRUE,"INT-Table";#N/A,#N/A,TRUE,"STEEL";#N/A,#N/A,TRUE,"Door"}</definedName>
    <definedName name="fsda" localSheetId="8" hidden="1">{#N/A,#N/A,TRUE,"Basic";#N/A,#N/A,TRUE,"EXT-TABLE";#N/A,#N/A,TRUE,"STEEL";#N/A,#N/A,TRUE,"INT-Table";#N/A,#N/A,TRUE,"STEEL";#N/A,#N/A,TRUE,"Door"}</definedName>
    <definedName name="fsda" localSheetId="7" hidden="1">{#N/A,#N/A,TRUE,"Basic";#N/A,#N/A,TRUE,"EXT-TABLE";#N/A,#N/A,TRUE,"STEEL";#N/A,#N/A,TRUE,"INT-Table";#N/A,#N/A,TRUE,"STEEL";#N/A,#N/A,TRUE,"Door"}</definedName>
    <definedName name="fsda" localSheetId="3" hidden="1">{#N/A,#N/A,TRUE,"Basic";#N/A,#N/A,TRUE,"EXT-TABLE";#N/A,#N/A,TRUE,"STEEL";#N/A,#N/A,TRUE,"INT-Table";#N/A,#N/A,TRUE,"STEEL";#N/A,#N/A,TRUE,"Door"}</definedName>
    <definedName name="fsda" hidden="1">{#N/A,#N/A,TRUE,"Basic";#N/A,#N/A,TRUE,"EXT-TABLE";#N/A,#N/A,TRUE,"STEEL";#N/A,#N/A,TRUE,"INT-Table";#N/A,#N/A,TRUE,"STEEL";#N/A,#N/A,TRUE,"Door"}</definedName>
    <definedName name="fsdaa" localSheetId="9" hidden="1">{#N/A,#N/A,TRUE,"Basic";#N/A,#N/A,TRUE,"EXT-TABLE";#N/A,#N/A,TRUE,"STEEL";#N/A,#N/A,TRUE,"INT-Table";#N/A,#N/A,TRUE,"STEEL";#N/A,#N/A,TRUE,"Door"}</definedName>
    <definedName name="fsdaa" localSheetId="8" hidden="1">{#N/A,#N/A,TRUE,"Basic";#N/A,#N/A,TRUE,"EXT-TABLE";#N/A,#N/A,TRUE,"STEEL";#N/A,#N/A,TRUE,"INT-Table";#N/A,#N/A,TRUE,"STEEL";#N/A,#N/A,TRUE,"Door"}</definedName>
    <definedName name="fsdaa" localSheetId="7" hidden="1">{#N/A,#N/A,TRUE,"Basic";#N/A,#N/A,TRUE,"EXT-TABLE";#N/A,#N/A,TRUE,"STEEL";#N/A,#N/A,TRUE,"INT-Table";#N/A,#N/A,TRUE,"STEEL";#N/A,#N/A,TRUE,"Door"}</definedName>
    <definedName name="fsdaa" localSheetId="3" hidden="1">{#N/A,#N/A,TRUE,"Basic";#N/A,#N/A,TRUE,"EXT-TABLE";#N/A,#N/A,TRUE,"STEEL";#N/A,#N/A,TRUE,"INT-Table";#N/A,#N/A,TRUE,"STEEL";#N/A,#N/A,TRUE,"Door"}</definedName>
    <definedName name="fsdaa" hidden="1">{#N/A,#N/A,TRUE,"Basic";#N/A,#N/A,TRUE,"EXT-TABLE";#N/A,#N/A,TRUE,"STEEL";#N/A,#N/A,TRUE,"INT-Table";#N/A,#N/A,TRUE,"STEEL";#N/A,#N/A,TRUE,"Door"}</definedName>
    <definedName name="fund" localSheetId="9" hidden="1">{"'Sheet1'!$A$4386:$N$4591"}</definedName>
    <definedName name="fund" localSheetId="8" hidden="1">{"'Sheet1'!$A$4386:$N$4591"}</definedName>
    <definedName name="fund" localSheetId="7" hidden="1">{"'Sheet1'!$A$4386:$N$4591"}</definedName>
    <definedName name="fund" localSheetId="3" hidden="1">{"'Sheet1'!$A$4386:$N$4591"}</definedName>
    <definedName name="fund" hidden="1">{"'Sheet1'!$A$4386:$N$4591"}</definedName>
    <definedName name="funds" localSheetId="9" hidden="1">{"'Sheet1'!$A$4386:$N$4591"}</definedName>
    <definedName name="funds" localSheetId="8" hidden="1">{"'Sheet1'!$A$4386:$N$4591"}</definedName>
    <definedName name="funds" localSheetId="7" hidden="1">{"'Sheet1'!$A$4386:$N$4591"}</definedName>
    <definedName name="funds" localSheetId="3" hidden="1">{"'Sheet1'!$A$4386:$N$4591"}</definedName>
    <definedName name="funds" hidden="1">{"'Sheet1'!$A$4386:$N$4591"}</definedName>
    <definedName name="Furniture" localSheetId="9" hidden="1">{#N/A,#N/A,TRUE,"Basic";#N/A,#N/A,TRUE,"EXT-TABLE";#N/A,#N/A,TRUE,"STEEL";#N/A,#N/A,TRUE,"INT-Table";#N/A,#N/A,TRUE,"STEEL";#N/A,#N/A,TRUE,"Door"}</definedName>
    <definedName name="Furniture" localSheetId="8" hidden="1">{#N/A,#N/A,TRUE,"Basic";#N/A,#N/A,TRUE,"EXT-TABLE";#N/A,#N/A,TRUE,"STEEL";#N/A,#N/A,TRUE,"INT-Table";#N/A,#N/A,TRUE,"STEEL";#N/A,#N/A,TRUE,"Door"}</definedName>
    <definedName name="Furniture" localSheetId="7" hidden="1">{#N/A,#N/A,TRUE,"Basic";#N/A,#N/A,TRUE,"EXT-TABLE";#N/A,#N/A,TRUE,"STEEL";#N/A,#N/A,TRUE,"INT-Table";#N/A,#N/A,TRUE,"STEEL";#N/A,#N/A,TRUE,"Door"}</definedName>
    <definedName name="Furniture" localSheetId="3" hidden="1">{#N/A,#N/A,TRUE,"Basic";#N/A,#N/A,TRUE,"EXT-TABLE";#N/A,#N/A,TRUE,"STEEL";#N/A,#N/A,TRUE,"INT-Table";#N/A,#N/A,TRUE,"STEEL";#N/A,#N/A,TRUE,"Door"}</definedName>
    <definedName name="Furniture" hidden="1">{#N/A,#N/A,TRUE,"Basic";#N/A,#N/A,TRUE,"EXT-TABLE";#N/A,#N/A,TRUE,"STEEL";#N/A,#N/A,TRUE,"INT-Table";#N/A,#N/A,TRUE,"STEEL";#N/A,#N/A,TRUE,"Door"}</definedName>
    <definedName name="gaeg" localSheetId="9" hidden="1">{#N/A,#N/A,TRUE,"Cover";#N/A,#N/A,TRUE,"Conts";#N/A,#N/A,TRUE,"VOS";#N/A,#N/A,TRUE,"Warrington";#N/A,#N/A,TRUE,"Widnes"}</definedName>
    <definedName name="gaeg" localSheetId="8" hidden="1">{#N/A,#N/A,TRUE,"Cover";#N/A,#N/A,TRUE,"Conts";#N/A,#N/A,TRUE,"VOS";#N/A,#N/A,TRUE,"Warrington";#N/A,#N/A,TRUE,"Widnes"}</definedName>
    <definedName name="gaeg" localSheetId="7" hidden="1">{#N/A,#N/A,TRUE,"Cover";#N/A,#N/A,TRUE,"Conts";#N/A,#N/A,TRUE,"VOS";#N/A,#N/A,TRUE,"Warrington";#N/A,#N/A,TRUE,"Widnes"}</definedName>
    <definedName name="gaeg" localSheetId="3" hidden="1">{#N/A,#N/A,TRUE,"Cover";#N/A,#N/A,TRUE,"Conts";#N/A,#N/A,TRUE,"VOS";#N/A,#N/A,TRUE,"Warrington";#N/A,#N/A,TRUE,"Widnes"}</definedName>
    <definedName name="gaeg" hidden="1">{#N/A,#N/A,TRUE,"Cover";#N/A,#N/A,TRUE,"Conts";#N/A,#N/A,TRUE,"VOS";#N/A,#N/A,TRUE,"Warrington";#N/A,#N/A,TRUE,"Widnes"}</definedName>
    <definedName name="gaegg" localSheetId="9" hidden="1">{#N/A,#N/A,TRUE,"Cover";#N/A,#N/A,TRUE,"Conts";#N/A,#N/A,TRUE,"VOS";#N/A,#N/A,TRUE,"Warrington";#N/A,#N/A,TRUE,"Widnes"}</definedName>
    <definedName name="gaegg" localSheetId="8" hidden="1">{#N/A,#N/A,TRUE,"Cover";#N/A,#N/A,TRUE,"Conts";#N/A,#N/A,TRUE,"VOS";#N/A,#N/A,TRUE,"Warrington";#N/A,#N/A,TRUE,"Widnes"}</definedName>
    <definedName name="gaegg" localSheetId="7" hidden="1">{#N/A,#N/A,TRUE,"Cover";#N/A,#N/A,TRUE,"Conts";#N/A,#N/A,TRUE,"VOS";#N/A,#N/A,TRUE,"Warrington";#N/A,#N/A,TRUE,"Widnes"}</definedName>
    <definedName name="gaegg" localSheetId="3" hidden="1">{#N/A,#N/A,TRUE,"Cover";#N/A,#N/A,TRUE,"Conts";#N/A,#N/A,TRUE,"VOS";#N/A,#N/A,TRUE,"Warrington";#N/A,#N/A,TRUE,"Widnes"}</definedName>
    <definedName name="gaegg" hidden="1">{#N/A,#N/A,TRUE,"Cover";#N/A,#N/A,TRUE,"Conts";#N/A,#N/A,TRUE,"VOS";#N/A,#N/A,TRUE,"Warrington";#N/A,#N/A,TRUE,"Widnes"}</definedName>
    <definedName name="gdfgaefgasdfasdfasdfsdfsda" localSheetId="9" hidden="1">{#N/A,#N/A,FALSE,"MARCH"}</definedName>
    <definedName name="gdfgaefgasdfasdfasdfsdfsda" localSheetId="8" hidden="1">{#N/A,#N/A,FALSE,"MARCH"}</definedName>
    <definedName name="gdfgaefgasdfasdfasdfsdfsda" localSheetId="7" hidden="1">{#N/A,#N/A,FALSE,"MARCH"}</definedName>
    <definedName name="gdfgaefgasdfasdfasdfsdfsda" localSheetId="3" hidden="1">{#N/A,#N/A,FALSE,"MARCH"}</definedName>
    <definedName name="gdfgaefgasdfasdfasdfsdfsda" hidden="1">{#N/A,#N/A,FALSE,"MARCH"}</definedName>
    <definedName name="geag" localSheetId="9" hidden="1">{#N/A,#N/A,TRUE,"Cover";#N/A,#N/A,TRUE,"Conts";#N/A,#N/A,TRUE,"VOS";#N/A,#N/A,TRUE,"Warrington";#N/A,#N/A,TRUE,"Widnes"}</definedName>
    <definedName name="geag" localSheetId="8" hidden="1">{#N/A,#N/A,TRUE,"Cover";#N/A,#N/A,TRUE,"Conts";#N/A,#N/A,TRUE,"VOS";#N/A,#N/A,TRUE,"Warrington";#N/A,#N/A,TRUE,"Widnes"}</definedName>
    <definedName name="geag" localSheetId="7" hidden="1">{#N/A,#N/A,TRUE,"Cover";#N/A,#N/A,TRUE,"Conts";#N/A,#N/A,TRUE,"VOS";#N/A,#N/A,TRUE,"Warrington";#N/A,#N/A,TRUE,"Widnes"}</definedName>
    <definedName name="geag" localSheetId="3" hidden="1">{#N/A,#N/A,TRUE,"Cover";#N/A,#N/A,TRUE,"Conts";#N/A,#N/A,TRUE,"VOS";#N/A,#N/A,TRUE,"Warrington";#N/A,#N/A,TRUE,"Widnes"}</definedName>
    <definedName name="geag" hidden="1">{#N/A,#N/A,TRUE,"Cover";#N/A,#N/A,TRUE,"Conts";#N/A,#N/A,TRUE,"VOS";#N/A,#N/A,TRUE,"Warrington";#N/A,#N/A,TRUE,"Widnes"}</definedName>
    <definedName name="gerger" localSheetId="9" hidden="1">{#N/A,#N/A,TRUE,"Cover";#N/A,#N/A,TRUE,"Conts";#N/A,#N/A,TRUE,"VOS";#N/A,#N/A,TRUE,"Warrington";#N/A,#N/A,TRUE,"Widnes"}</definedName>
    <definedName name="gerger" localSheetId="8" hidden="1">{#N/A,#N/A,TRUE,"Cover";#N/A,#N/A,TRUE,"Conts";#N/A,#N/A,TRUE,"VOS";#N/A,#N/A,TRUE,"Warrington";#N/A,#N/A,TRUE,"Widnes"}</definedName>
    <definedName name="gerger" localSheetId="7" hidden="1">{#N/A,#N/A,TRUE,"Cover";#N/A,#N/A,TRUE,"Conts";#N/A,#N/A,TRUE,"VOS";#N/A,#N/A,TRUE,"Warrington";#N/A,#N/A,TRUE,"Widnes"}</definedName>
    <definedName name="gerger" localSheetId="3" hidden="1">{#N/A,#N/A,TRUE,"Cover";#N/A,#N/A,TRUE,"Conts";#N/A,#N/A,TRUE,"VOS";#N/A,#N/A,TRUE,"Warrington";#N/A,#N/A,TRUE,"Widnes"}</definedName>
    <definedName name="gerger" hidden="1">{#N/A,#N/A,TRUE,"Cover";#N/A,#N/A,TRUE,"Conts";#N/A,#N/A,TRUE,"VOS";#N/A,#N/A,TRUE,"Warrington";#N/A,#N/A,TRUE,"Widnes"}</definedName>
    <definedName name="gf" localSheetId="9" hidden="1">{#N/A,#N/A,TRUE,"Cover";#N/A,#N/A,TRUE,"Conts";#N/A,#N/A,TRUE,"VOS";#N/A,#N/A,TRUE,"Warrington";#N/A,#N/A,TRUE,"Widnes"}</definedName>
    <definedName name="gf" localSheetId="8" hidden="1">{#N/A,#N/A,TRUE,"Cover";#N/A,#N/A,TRUE,"Conts";#N/A,#N/A,TRUE,"VOS";#N/A,#N/A,TRUE,"Warrington";#N/A,#N/A,TRUE,"Widnes"}</definedName>
    <definedName name="gf" localSheetId="7" hidden="1">{#N/A,#N/A,TRUE,"Cover";#N/A,#N/A,TRUE,"Conts";#N/A,#N/A,TRUE,"VOS";#N/A,#N/A,TRUE,"Warrington";#N/A,#N/A,TRUE,"Widnes"}</definedName>
    <definedName name="gf" localSheetId="3" hidden="1">{#N/A,#N/A,TRUE,"Cover";#N/A,#N/A,TRUE,"Conts";#N/A,#N/A,TRUE,"VOS";#N/A,#N/A,TRUE,"Warrington";#N/A,#N/A,TRUE,"Widnes"}</definedName>
    <definedName name="gf" hidden="1">{#N/A,#N/A,TRUE,"Cover";#N/A,#N/A,TRUE,"Conts";#N/A,#N/A,TRUE,"VOS";#N/A,#N/A,TRUE,"Warrington";#N/A,#N/A,TRUE,"Widnes"}</definedName>
    <definedName name="gfdgfdg" localSheetId="9" hidden="1">{#N/A,#N/A,FALSE,"SumD";#N/A,#N/A,FALSE,"ElecD";#N/A,#N/A,FALSE,"MechD";#N/A,#N/A,FALSE,"GeotD";#N/A,#N/A,FALSE,"PrcsD";#N/A,#N/A,FALSE,"TunnD";#N/A,#N/A,FALSE,"CivlD";#N/A,#N/A,FALSE,"NtwkD";#N/A,#N/A,FALSE,"EstgD";#N/A,#N/A,FALSE,"PEngD"}</definedName>
    <definedName name="gfdgfdg" localSheetId="8" hidden="1">{#N/A,#N/A,FALSE,"SumD";#N/A,#N/A,FALSE,"ElecD";#N/A,#N/A,FALSE,"MechD";#N/A,#N/A,FALSE,"GeotD";#N/A,#N/A,FALSE,"PrcsD";#N/A,#N/A,FALSE,"TunnD";#N/A,#N/A,FALSE,"CivlD";#N/A,#N/A,FALSE,"NtwkD";#N/A,#N/A,FALSE,"EstgD";#N/A,#N/A,FALSE,"PEngD"}</definedName>
    <definedName name="gfdgfdg" localSheetId="7" hidden="1">{#N/A,#N/A,FALSE,"SumD";#N/A,#N/A,FALSE,"ElecD";#N/A,#N/A,FALSE,"MechD";#N/A,#N/A,FALSE,"GeotD";#N/A,#N/A,FALSE,"PrcsD";#N/A,#N/A,FALSE,"TunnD";#N/A,#N/A,FALSE,"CivlD";#N/A,#N/A,FALSE,"NtwkD";#N/A,#N/A,FALSE,"EstgD";#N/A,#N/A,FALSE,"PEngD"}</definedName>
    <definedName name="gfdgfdg" localSheetId="3" hidden="1">{#N/A,#N/A,FALSE,"SumD";#N/A,#N/A,FALSE,"ElecD";#N/A,#N/A,FALSE,"MechD";#N/A,#N/A,FALSE,"GeotD";#N/A,#N/A,FALSE,"PrcsD";#N/A,#N/A,FALSE,"TunnD";#N/A,#N/A,FALSE,"CivlD";#N/A,#N/A,FALSE,"NtwkD";#N/A,#N/A,FALSE,"EstgD";#N/A,#N/A,FALSE,"PEngD"}</definedName>
    <definedName name="gfdgfdg" hidden="1">{#N/A,#N/A,FALSE,"SumD";#N/A,#N/A,FALSE,"ElecD";#N/A,#N/A,FALSE,"MechD";#N/A,#N/A,FALSE,"GeotD";#N/A,#N/A,FALSE,"PrcsD";#N/A,#N/A,FALSE,"TunnD";#N/A,#N/A,FALSE,"CivlD";#N/A,#N/A,FALSE,"NtwkD";#N/A,#N/A,FALSE,"EstgD";#N/A,#N/A,FALSE,"PEngD"}</definedName>
    <definedName name="gfgfgfgfg" localSheetId="9" hidden="1">{#N/A,#N/A,FALSE,"SumD";#N/A,#N/A,FALSE,"ElecD";#N/A,#N/A,FALSE,"MechD";#N/A,#N/A,FALSE,"GeotD";#N/A,#N/A,FALSE,"PrcsD";#N/A,#N/A,FALSE,"TunnD";#N/A,#N/A,FALSE,"CivlD";#N/A,#N/A,FALSE,"NtwkD";#N/A,#N/A,FALSE,"EstgD";#N/A,#N/A,FALSE,"PEngD"}</definedName>
    <definedName name="gfgfgfgfg" localSheetId="8" hidden="1">{#N/A,#N/A,FALSE,"SumD";#N/A,#N/A,FALSE,"ElecD";#N/A,#N/A,FALSE,"MechD";#N/A,#N/A,FALSE,"GeotD";#N/A,#N/A,FALSE,"PrcsD";#N/A,#N/A,FALSE,"TunnD";#N/A,#N/A,FALSE,"CivlD";#N/A,#N/A,FALSE,"NtwkD";#N/A,#N/A,FALSE,"EstgD";#N/A,#N/A,FALSE,"PEngD"}</definedName>
    <definedName name="gfgfgfgfg" localSheetId="7" hidden="1">{#N/A,#N/A,FALSE,"SumD";#N/A,#N/A,FALSE,"ElecD";#N/A,#N/A,FALSE,"MechD";#N/A,#N/A,FALSE,"GeotD";#N/A,#N/A,FALSE,"PrcsD";#N/A,#N/A,FALSE,"TunnD";#N/A,#N/A,FALSE,"CivlD";#N/A,#N/A,FALSE,"NtwkD";#N/A,#N/A,FALSE,"EstgD";#N/A,#N/A,FALSE,"PEngD"}</definedName>
    <definedName name="gfgfgfgfg" localSheetId="3" hidden="1">{#N/A,#N/A,FALSE,"SumD";#N/A,#N/A,FALSE,"ElecD";#N/A,#N/A,FALSE,"MechD";#N/A,#N/A,FALSE,"GeotD";#N/A,#N/A,FALSE,"PrcsD";#N/A,#N/A,FALSE,"TunnD";#N/A,#N/A,FALSE,"CivlD";#N/A,#N/A,FALSE,"NtwkD";#N/A,#N/A,FALSE,"EstgD";#N/A,#N/A,FALSE,"PEngD"}</definedName>
    <definedName name="gfgfgfgfg" hidden="1">{#N/A,#N/A,FALSE,"SumD";#N/A,#N/A,FALSE,"ElecD";#N/A,#N/A,FALSE,"MechD";#N/A,#N/A,FALSE,"GeotD";#N/A,#N/A,FALSE,"PrcsD";#N/A,#N/A,FALSE,"TunnD";#N/A,#N/A,FALSE,"CivlD";#N/A,#N/A,FALSE,"NtwkD";#N/A,#N/A,FALSE,"EstgD";#N/A,#N/A,FALSE,"PEngD"}</definedName>
    <definedName name="gfgfgfgss" localSheetId="9" hidden="1">{#N/A,#N/A,FALSE,"SumG";#N/A,#N/A,FALSE,"ElecG";#N/A,#N/A,FALSE,"MechG";#N/A,#N/A,FALSE,"GeotG";#N/A,#N/A,FALSE,"PrcsG";#N/A,#N/A,FALSE,"TunnG";#N/A,#N/A,FALSE,"CivlG";#N/A,#N/A,FALSE,"NtwkG";#N/A,#N/A,FALSE,"EstgG";#N/A,#N/A,FALSE,"PEngG"}</definedName>
    <definedName name="gfgfgfgss" localSheetId="8" hidden="1">{#N/A,#N/A,FALSE,"SumG";#N/A,#N/A,FALSE,"ElecG";#N/A,#N/A,FALSE,"MechG";#N/A,#N/A,FALSE,"GeotG";#N/A,#N/A,FALSE,"PrcsG";#N/A,#N/A,FALSE,"TunnG";#N/A,#N/A,FALSE,"CivlG";#N/A,#N/A,FALSE,"NtwkG";#N/A,#N/A,FALSE,"EstgG";#N/A,#N/A,FALSE,"PEngG"}</definedName>
    <definedName name="gfgfgfgss" localSheetId="7" hidden="1">{#N/A,#N/A,FALSE,"SumG";#N/A,#N/A,FALSE,"ElecG";#N/A,#N/A,FALSE,"MechG";#N/A,#N/A,FALSE,"GeotG";#N/A,#N/A,FALSE,"PrcsG";#N/A,#N/A,FALSE,"TunnG";#N/A,#N/A,FALSE,"CivlG";#N/A,#N/A,FALSE,"NtwkG";#N/A,#N/A,FALSE,"EstgG";#N/A,#N/A,FALSE,"PEngG"}</definedName>
    <definedName name="gfgfgfgss" localSheetId="3" hidden="1">{#N/A,#N/A,FALSE,"SumG";#N/A,#N/A,FALSE,"ElecG";#N/A,#N/A,FALSE,"MechG";#N/A,#N/A,FALSE,"GeotG";#N/A,#N/A,FALSE,"PrcsG";#N/A,#N/A,FALSE,"TunnG";#N/A,#N/A,FALSE,"CivlG";#N/A,#N/A,FALSE,"NtwkG";#N/A,#N/A,FALSE,"EstgG";#N/A,#N/A,FALSE,"PEngG"}</definedName>
    <definedName name="gfgfgfgss" hidden="1">{#N/A,#N/A,FALSE,"SumG";#N/A,#N/A,FALSE,"ElecG";#N/A,#N/A,FALSE,"MechG";#N/A,#N/A,FALSE,"GeotG";#N/A,#N/A,FALSE,"PrcsG";#N/A,#N/A,FALSE,"TunnG";#N/A,#N/A,FALSE,"CivlG";#N/A,#N/A,FALSE,"NtwkG";#N/A,#N/A,FALSE,"EstgG";#N/A,#N/A,FALSE,"PEngG"}</definedName>
    <definedName name="gg" localSheetId="9" hidden="1">{"'장비'!$A$3:$M$12"}</definedName>
    <definedName name="gg" localSheetId="8" hidden="1">{"'장비'!$A$3:$M$12"}</definedName>
    <definedName name="gg" localSheetId="7" hidden="1">{"'장비'!$A$3:$M$12"}</definedName>
    <definedName name="gg" localSheetId="3" hidden="1">{"'장비'!$A$3:$M$12"}</definedName>
    <definedName name="gg" hidden="1">{"'장비'!$A$3:$M$12"}</definedName>
    <definedName name="ggdrgdfhyyj" localSheetId="9" hidden="1">{#N/A,#N/A,TRUE,"Cover";#N/A,#N/A,TRUE,"Conts";#N/A,#N/A,TRUE,"VOS";#N/A,#N/A,TRUE,"Warrington";#N/A,#N/A,TRUE,"Widnes"}</definedName>
    <definedName name="ggdrgdfhyyj" localSheetId="8" hidden="1">{#N/A,#N/A,TRUE,"Cover";#N/A,#N/A,TRUE,"Conts";#N/A,#N/A,TRUE,"VOS";#N/A,#N/A,TRUE,"Warrington";#N/A,#N/A,TRUE,"Widnes"}</definedName>
    <definedName name="ggdrgdfhyyj" localSheetId="7" hidden="1">{#N/A,#N/A,TRUE,"Cover";#N/A,#N/A,TRUE,"Conts";#N/A,#N/A,TRUE,"VOS";#N/A,#N/A,TRUE,"Warrington";#N/A,#N/A,TRUE,"Widnes"}</definedName>
    <definedName name="ggdrgdfhyyj" localSheetId="3" hidden="1">{#N/A,#N/A,TRUE,"Cover";#N/A,#N/A,TRUE,"Conts";#N/A,#N/A,TRUE,"VOS";#N/A,#N/A,TRUE,"Warrington";#N/A,#N/A,TRUE,"Widnes"}</definedName>
    <definedName name="ggdrgdfhyyj" hidden="1">{#N/A,#N/A,TRUE,"Cover";#N/A,#N/A,TRUE,"Conts";#N/A,#N/A,TRUE,"VOS";#N/A,#N/A,TRUE,"Warrington";#N/A,#N/A,TRUE,"Widnes"}</definedName>
    <definedName name="ggg" localSheetId="9" hidden="1">{#N/A,#N/A,TRUE,"Front";#N/A,#N/A,TRUE,"Simple Letter";#N/A,#N/A,TRUE,"Inside";#N/A,#N/A,TRUE,"Contents";#N/A,#N/A,TRUE,"Basis";#N/A,#N/A,TRUE,"Inclusions";#N/A,#N/A,TRUE,"Exclusions";#N/A,#N/A,TRUE,"Areas";#N/A,#N/A,TRUE,"Summary";#N/A,#N/A,TRUE,"Detail"}</definedName>
    <definedName name="ggg" localSheetId="8" hidden="1">{#N/A,#N/A,TRUE,"Front";#N/A,#N/A,TRUE,"Simple Letter";#N/A,#N/A,TRUE,"Inside";#N/A,#N/A,TRUE,"Contents";#N/A,#N/A,TRUE,"Basis";#N/A,#N/A,TRUE,"Inclusions";#N/A,#N/A,TRUE,"Exclusions";#N/A,#N/A,TRUE,"Areas";#N/A,#N/A,TRUE,"Summary";#N/A,#N/A,TRUE,"Detail"}</definedName>
    <definedName name="ggg" localSheetId="7" hidden="1">{#N/A,#N/A,TRUE,"Front";#N/A,#N/A,TRUE,"Simple Letter";#N/A,#N/A,TRUE,"Inside";#N/A,#N/A,TRUE,"Contents";#N/A,#N/A,TRUE,"Basis";#N/A,#N/A,TRUE,"Inclusions";#N/A,#N/A,TRUE,"Exclusions";#N/A,#N/A,TRUE,"Areas";#N/A,#N/A,TRUE,"Summary";#N/A,#N/A,TRUE,"Detail"}</definedName>
    <definedName name="ggg" localSheetId="3" hidden="1">{#N/A,#N/A,TRUE,"Front";#N/A,#N/A,TRUE,"Simple Letter";#N/A,#N/A,TRUE,"Inside";#N/A,#N/A,TRUE,"Contents";#N/A,#N/A,TRUE,"Basis";#N/A,#N/A,TRUE,"Inclusions";#N/A,#N/A,TRUE,"Exclusions";#N/A,#N/A,TRUE,"Areas";#N/A,#N/A,TRUE,"Summary";#N/A,#N/A,TRUE,"Detail"}</definedName>
    <definedName name="ggg" hidden="1">{#N/A,#N/A,TRUE,"Front";#N/A,#N/A,TRUE,"Simple Letter";#N/A,#N/A,TRUE,"Inside";#N/A,#N/A,TRUE,"Contents";#N/A,#N/A,TRUE,"Basis";#N/A,#N/A,TRUE,"Inclusions";#N/A,#N/A,TRUE,"Exclusions";#N/A,#N/A,TRUE,"Areas";#N/A,#N/A,TRUE,"Summary";#N/A,#N/A,TRUE,"Detail"}</definedName>
    <definedName name="gggg" localSheetId="9" hidden="1">{#N/A,#N/A,FALSE,"SumD";#N/A,#N/A,FALSE,"ElecD";#N/A,#N/A,FALSE,"MechD";#N/A,#N/A,FALSE,"GeotD";#N/A,#N/A,FALSE,"PrcsD";#N/A,#N/A,FALSE,"TunnD";#N/A,#N/A,FALSE,"CivlD";#N/A,#N/A,FALSE,"NtwkD";#N/A,#N/A,FALSE,"EstgD";#N/A,#N/A,FALSE,"PEngD"}</definedName>
    <definedName name="gggg" localSheetId="8" hidden="1">{#N/A,#N/A,FALSE,"SumD";#N/A,#N/A,FALSE,"ElecD";#N/A,#N/A,FALSE,"MechD";#N/A,#N/A,FALSE,"GeotD";#N/A,#N/A,FALSE,"PrcsD";#N/A,#N/A,FALSE,"TunnD";#N/A,#N/A,FALSE,"CivlD";#N/A,#N/A,FALSE,"NtwkD";#N/A,#N/A,FALSE,"EstgD";#N/A,#N/A,FALSE,"PEngD"}</definedName>
    <definedName name="gggg" localSheetId="7" hidden="1">{#N/A,#N/A,FALSE,"SumD";#N/A,#N/A,FALSE,"ElecD";#N/A,#N/A,FALSE,"MechD";#N/A,#N/A,FALSE,"GeotD";#N/A,#N/A,FALSE,"PrcsD";#N/A,#N/A,FALSE,"TunnD";#N/A,#N/A,FALSE,"CivlD";#N/A,#N/A,FALSE,"NtwkD";#N/A,#N/A,FALSE,"EstgD";#N/A,#N/A,FALSE,"PEngD"}</definedName>
    <definedName name="gggg" localSheetId="3" hidden="1">{#N/A,#N/A,FALSE,"SumD";#N/A,#N/A,FALSE,"ElecD";#N/A,#N/A,FALSE,"MechD";#N/A,#N/A,FALSE,"GeotD";#N/A,#N/A,FALSE,"PrcsD";#N/A,#N/A,FALSE,"TunnD";#N/A,#N/A,FALSE,"CivlD";#N/A,#N/A,FALSE,"NtwkD";#N/A,#N/A,FALSE,"EstgD";#N/A,#N/A,FALSE,"PEngD"}</definedName>
    <definedName name="gggg" hidden="1">{#N/A,#N/A,FALSE,"SumD";#N/A,#N/A,FALSE,"ElecD";#N/A,#N/A,FALSE,"MechD";#N/A,#N/A,FALSE,"GeotD";#N/A,#N/A,FALSE,"PrcsD";#N/A,#N/A,FALSE,"TunnD";#N/A,#N/A,FALSE,"CivlD";#N/A,#N/A,FALSE,"NtwkD";#N/A,#N/A,FALSE,"EstgD";#N/A,#N/A,FALSE,"PEngD"}</definedName>
    <definedName name="ghggg" localSheetId="9" hidden="1">{#N/A,#N/A,FALSE,"SumG";#N/A,#N/A,FALSE,"ElecG";#N/A,#N/A,FALSE,"MechG";#N/A,#N/A,FALSE,"GeotG";#N/A,#N/A,FALSE,"PrcsG";#N/A,#N/A,FALSE,"TunnG";#N/A,#N/A,FALSE,"CivlG";#N/A,#N/A,FALSE,"NtwkG";#N/A,#N/A,FALSE,"EstgG";#N/A,#N/A,FALSE,"PEngG"}</definedName>
    <definedName name="ghggg" localSheetId="8" hidden="1">{#N/A,#N/A,FALSE,"SumG";#N/A,#N/A,FALSE,"ElecG";#N/A,#N/A,FALSE,"MechG";#N/A,#N/A,FALSE,"GeotG";#N/A,#N/A,FALSE,"PrcsG";#N/A,#N/A,FALSE,"TunnG";#N/A,#N/A,FALSE,"CivlG";#N/A,#N/A,FALSE,"NtwkG";#N/A,#N/A,FALSE,"EstgG";#N/A,#N/A,FALSE,"PEngG"}</definedName>
    <definedName name="ghggg" localSheetId="7" hidden="1">{#N/A,#N/A,FALSE,"SumG";#N/A,#N/A,FALSE,"ElecG";#N/A,#N/A,FALSE,"MechG";#N/A,#N/A,FALSE,"GeotG";#N/A,#N/A,FALSE,"PrcsG";#N/A,#N/A,FALSE,"TunnG";#N/A,#N/A,FALSE,"CivlG";#N/A,#N/A,FALSE,"NtwkG";#N/A,#N/A,FALSE,"EstgG";#N/A,#N/A,FALSE,"PEngG"}</definedName>
    <definedName name="ghggg" localSheetId="3" hidden="1">{#N/A,#N/A,FALSE,"SumG";#N/A,#N/A,FALSE,"ElecG";#N/A,#N/A,FALSE,"MechG";#N/A,#N/A,FALSE,"GeotG";#N/A,#N/A,FALSE,"PrcsG";#N/A,#N/A,FALSE,"TunnG";#N/A,#N/A,FALSE,"CivlG";#N/A,#N/A,FALSE,"NtwkG";#N/A,#N/A,FALSE,"EstgG";#N/A,#N/A,FALSE,"PEngG"}</definedName>
    <definedName name="ghggg" hidden="1">{#N/A,#N/A,FALSE,"SumG";#N/A,#N/A,FALSE,"ElecG";#N/A,#N/A,FALSE,"MechG";#N/A,#N/A,FALSE,"GeotG";#N/A,#N/A,FALSE,"PrcsG";#N/A,#N/A,FALSE,"TunnG";#N/A,#N/A,FALSE,"CivlG";#N/A,#N/A,FALSE,"NtwkG";#N/A,#N/A,FALSE,"EstgG";#N/A,#N/A,FALSE,"PEngG"}</definedName>
    <definedName name="ghj" localSheetId="9" hidden="1">[5]FitOutConfCentre!#REF!</definedName>
    <definedName name="ghj" localSheetId="8" hidden="1">[5]FitOutConfCentre!#REF!</definedName>
    <definedName name="ghj" localSheetId="13" hidden="1">[5]FitOutConfCentre!#REF!</definedName>
    <definedName name="ghj" localSheetId="6" hidden="1">[5]FitOutConfCentre!#REF!</definedName>
    <definedName name="ghj" hidden="1">[5]FitOutConfCentre!#REF!</definedName>
    <definedName name="ghsdhth" localSheetId="9" hidden="1">{#N/A,#N/A,TRUE,"Cover";#N/A,#N/A,TRUE,"Conts";#N/A,#N/A,TRUE,"VOS";#N/A,#N/A,TRUE,"Warrington";#N/A,#N/A,TRUE,"Widnes"}</definedName>
    <definedName name="ghsdhth" localSheetId="8" hidden="1">{#N/A,#N/A,TRUE,"Cover";#N/A,#N/A,TRUE,"Conts";#N/A,#N/A,TRUE,"VOS";#N/A,#N/A,TRUE,"Warrington";#N/A,#N/A,TRUE,"Widnes"}</definedName>
    <definedName name="ghsdhth" localSheetId="7" hidden="1">{#N/A,#N/A,TRUE,"Cover";#N/A,#N/A,TRUE,"Conts";#N/A,#N/A,TRUE,"VOS";#N/A,#N/A,TRUE,"Warrington";#N/A,#N/A,TRUE,"Widnes"}</definedName>
    <definedName name="ghsdhth" localSheetId="3" hidden="1">{#N/A,#N/A,TRUE,"Cover";#N/A,#N/A,TRUE,"Conts";#N/A,#N/A,TRUE,"VOS";#N/A,#N/A,TRUE,"Warrington";#N/A,#N/A,TRUE,"Widnes"}</definedName>
    <definedName name="ghsdhth" hidden="1">{#N/A,#N/A,TRUE,"Cover";#N/A,#N/A,TRUE,"Conts";#N/A,#N/A,TRUE,"VOS";#N/A,#N/A,TRUE,"Warrington";#N/A,#N/A,TRUE,"Widnes"}</definedName>
    <definedName name="ghsg" localSheetId="9" hidden="1">{#N/A,#N/A,TRUE,"Cover";#N/A,#N/A,TRUE,"Conts";#N/A,#N/A,TRUE,"VOS";#N/A,#N/A,TRUE,"Warrington";#N/A,#N/A,TRUE,"Widnes"}</definedName>
    <definedName name="ghsg" localSheetId="8" hidden="1">{#N/A,#N/A,TRUE,"Cover";#N/A,#N/A,TRUE,"Conts";#N/A,#N/A,TRUE,"VOS";#N/A,#N/A,TRUE,"Warrington";#N/A,#N/A,TRUE,"Widnes"}</definedName>
    <definedName name="ghsg" localSheetId="7" hidden="1">{#N/A,#N/A,TRUE,"Cover";#N/A,#N/A,TRUE,"Conts";#N/A,#N/A,TRUE,"VOS";#N/A,#N/A,TRUE,"Warrington";#N/A,#N/A,TRUE,"Widnes"}</definedName>
    <definedName name="ghsg" localSheetId="3" hidden="1">{#N/A,#N/A,TRUE,"Cover";#N/A,#N/A,TRUE,"Conts";#N/A,#N/A,TRUE,"VOS";#N/A,#N/A,TRUE,"Warrington";#N/A,#N/A,TRUE,"Widnes"}</definedName>
    <definedName name="ghsg" hidden="1">{#N/A,#N/A,TRUE,"Cover";#N/A,#N/A,TRUE,"Conts";#N/A,#N/A,TRUE,"VOS";#N/A,#N/A,TRUE,"Warrington";#N/A,#N/A,TRUE,"Widnes"}</definedName>
    <definedName name="gij" localSheetId="9" hidden="1">{"'Break down'!$A$4"}</definedName>
    <definedName name="gij" localSheetId="8" hidden="1">{"'Break down'!$A$4"}</definedName>
    <definedName name="gij" localSheetId="7" hidden="1">{"'Break down'!$A$4"}</definedName>
    <definedName name="gij" localSheetId="3" hidden="1">{"'Break down'!$A$4"}</definedName>
    <definedName name="gij" hidden="1">{"'Break down'!$A$4"}</definedName>
    <definedName name="gjahgkj" localSheetId="9" hidden="1">{#N/A,#N/A,TRUE,"Cover";#N/A,#N/A,TRUE,"Conts";#N/A,#N/A,TRUE,"VOS";#N/A,#N/A,TRUE,"Warrington";#N/A,#N/A,TRUE,"Widnes"}</definedName>
    <definedName name="gjahgkj" localSheetId="8" hidden="1">{#N/A,#N/A,TRUE,"Cover";#N/A,#N/A,TRUE,"Conts";#N/A,#N/A,TRUE,"VOS";#N/A,#N/A,TRUE,"Warrington";#N/A,#N/A,TRUE,"Widnes"}</definedName>
    <definedName name="gjahgkj" localSheetId="7" hidden="1">{#N/A,#N/A,TRUE,"Cover";#N/A,#N/A,TRUE,"Conts";#N/A,#N/A,TRUE,"VOS";#N/A,#N/A,TRUE,"Warrington";#N/A,#N/A,TRUE,"Widnes"}</definedName>
    <definedName name="gjahgkj" localSheetId="3" hidden="1">{#N/A,#N/A,TRUE,"Cover";#N/A,#N/A,TRUE,"Conts";#N/A,#N/A,TRUE,"VOS";#N/A,#N/A,TRUE,"Warrington";#N/A,#N/A,TRUE,"Widnes"}</definedName>
    <definedName name="gjahgkj" hidden="1">{#N/A,#N/A,TRUE,"Cover";#N/A,#N/A,TRUE,"Conts";#N/A,#N/A,TRUE,"VOS";#N/A,#N/A,TRUE,"Warrington";#N/A,#N/A,TRUE,"Widnes"}</definedName>
    <definedName name="gjkkl" localSheetId="9" hidden="1">{#N/A,#N/A,TRUE,"Cover";#N/A,#N/A,TRUE,"Conts";#N/A,#N/A,TRUE,"VOS";#N/A,#N/A,TRUE,"Warrington";#N/A,#N/A,TRUE,"Widnes"}</definedName>
    <definedName name="gjkkl" localSheetId="8" hidden="1">{#N/A,#N/A,TRUE,"Cover";#N/A,#N/A,TRUE,"Conts";#N/A,#N/A,TRUE,"VOS";#N/A,#N/A,TRUE,"Warrington";#N/A,#N/A,TRUE,"Widnes"}</definedName>
    <definedName name="gjkkl" localSheetId="7" hidden="1">{#N/A,#N/A,TRUE,"Cover";#N/A,#N/A,TRUE,"Conts";#N/A,#N/A,TRUE,"VOS";#N/A,#N/A,TRUE,"Warrington";#N/A,#N/A,TRUE,"Widnes"}</definedName>
    <definedName name="gjkkl" localSheetId="3" hidden="1">{#N/A,#N/A,TRUE,"Cover";#N/A,#N/A,TRUE,"Conts";#N/A,#N/A,TRUE,"VOS";#N/A,#N/A,TRUE,"Warrington";#N/A,#N/A,TRUE,"Widnes"}</definedName>
    <definedName name="gjkkl" hidden="1">{#N/A,#N/A,TRUE,"Cover";#N/A,#N/A,TRUE,"Conts";#N/A,#N/A,TRUE,"VOS";#N/A,#N/A,TRUE,"Warrington";#N/A,#N/A,TRUE,"Widnes"}</definedName>
    <definedName name="gmo" localSheetId="9" hidden="1">{#N/A,#N/A,FALSE,"SumD";#N/A,#N/A,FALSE,"ElecD";#N/A,#N/A,FALSE,"MechD";#N/A,#N/A,FALSE,"GeotD";#N/A,#N/A,FALSE,"PrcsD";#N/A,#N/A,FALSE,"TunnD";#N/A,#N/A,FALSE,"CivlD";#N/A,#N/A,FALSE,"NtwkD";#N/A,#N/A,FALSE,"EstgD";#N/A,#N/A,FALSE,"PEngD"}</definedName>
    <definedName name="gmo" localSheetId="8" hidden="1">{#N/A,#N/A,FALSE,"SumD";#N/A,#N/A,FALSE,"ElecD";#N/A,#N/A,FALSE,"MechD";#N/A,#N/A,FALSE,"GeotD";#N/A,#N/A,FALSE,"PrcsD";#N/A,#N/A,FALSE,"TunnD";#N/A,#N/A,FALSE,"CivlD";#N/A,#N/A,FALSE,"NtwkD";#N/A,#N/A,FALSE,"EstgD";#N/A,#N/A,FALSE,"PEngD"}</definedName>
    <definedName name="gmo" localSheetId="7" hidden="1">{#N/A,#N/A,FALSE,"SumD";#N/A,#N/A,FALSE,"ElecD";#N/A,#N/A,FALSE,"MechD";#N/A,#N/A,FALSE,"GeotD";#N/A,#N/A,FALSE,"PrcsD";#N/A,#N/A,FALSE,"TunnD";#N/A,#N/A,FALSE,"CivlD";#N/A,#N/A,FALSE,"NtwkD";#N/A,#N/A,FALSE,"EstgD";#N/A,#N/A,FALSE,"PEngD"}</definedName>
    <definedName name="gmo" localSheetId="3" hidden="1">{#N/A,#N/A,FALSE,"SumD";#N/A,#N/A,FALSE,"ElecD";#N/A,#N/A,FALSE,"MechD";#N/A,#N/A,FALSE,"GeotD";#N/A,#N/A,FALSE,"PrcsD";#N/A,#N/A,FALSE,"TunnD";#N/A,#N/A,FALSE,"CivlD";#N/A,#N/A,FALSE,"NtwkD";#N/A,#N/A,FALSE,"EstgD";#N/A,#N/A,FALSE,"PEngD"}</definedName>
    <definedName name="gmo" hidden="1">{#N/A,#N/A,FALSE,"SumD";#N/A,#N/A,FALSE,"ElecD";#N/A,#N/A,FALSE,"MechD";#N/A,#N/A,FALSE,"GeotD";#N/A,#N/A,FALSE,"PrcsD";#N/A,#N/A,FALSE,"TunnD";#N/A,#N/A,FALSE,"CivlD";#N/A,#N/A,FALSE,"NtwkD";#N/A,#N/A,FALSE,"EstgD";#N/A,#N/A,FALSE,"PEngD"}</definedName>
    <definedName name="group" localSheetId="9" hidden="1">{#N/A,#N/A,TRUE,"Cross Checks";#N/A,#N/A,TRUE,"Balance Sheet";#N/A,#N/A,TRUE,"Share Capital &amp; Premium";#N/A,#N/A,TRUE,"Reserves";#N/A,#N/A,TRUE,"Minority Interests";#N/A,#N/A,TRUE,"Profit &amp; Loss";#N/A,#N/A,TRUE,"Sales";#N/A,#N/A,TRUE,"Cost of Sales";#N/A,#N/A,TRUE,"Admin";#N/A,#N/A,TRUE,"Other Income";#N/A,#N/A,TRUE,"Interest";#N/A,#N/A,TRUE,"Tangible Assets";#N/A,#N/A,TRUE,"Goodwill";#N/A,#N/A,TRUE,"Investments";#N/A,#N/A,TRUE,"Stocks";#N/A,#N/A,TRUE,"Debtors";#N/A,#N/A,TRUE,"Cash&amp;Loans";#N/A,#N/A,TRUE,"Creditors";#N/A,#N/A,TRUE,"Provisions";#N/A,#N/A,TRUE,"Lease Commitments";#N/A,#N/A,TRUE,"Analysis Tables";#N/A,#N/A,TRUE,"Tax";#N/A,#N/A,TRUE,"Intercompany";#N/A,#N/A,TRUE,"Cash_Flow";#N/A,#N/A,TRUE,"Cash Flow Back up";#N/A,#N/A,TRUE,"Acq-Dis B'Sheet"}</definedName>
    <definedName name="group" localSheetId="8" hidden="1">{#N/A,#N/A,TRUE,"Cross Checks";#N/A,#N/A,TRUE,"Balance Sheet";#N/A,#N/A,TRUE,"Share Capital &amp; Premium";#N/A,#N/A,TRUE,"Reserves";#N/A,#N/A,TRUE,"Minority Interests";#N/A,#N/A,TRUE,"Profit &amp; Loss";#N/A,#N/A,TRUE,"Sales";#N/A,#N/A,TRUE,"Cost of Sales";#N/A,#N/A,TRUE,"Admin";#N/A,#N/A,TRUE,"Other Income";#N/A,#N/A,TRUE,"Interest";#N/A,#N/A,TRUE,"Tangible Assets";#N/A,#N/A,TRUE,"Goodwill";#N/A,#N/A,TRUE,"Investments";#N/A,#N/A,TRUE,"Stocks";#N/A,#N/A,TRUE,"Debtors";#N/A,#N/A,TRUE,"Cash&amp;Loans";#N/A,#N/A,TRUE,"Creditors";#N/A,#N/A,TRUE,"Provisions";#N/A,#N/A,TRUE,"Lease Commitments";#N/A,#N/A,TRUE,"Analysis Tables";#N/A,#N/A,TRUE,"Tax";#N/A,#N/A,TRUE,"Intercompany";#N/A,#N/A,TRUE,"Cash_Flow";#N/A,#N/A,TRUE,"Cash Flow Back up";#N/A,#N/A,TRUE,"Acq-Dis B'Sheet"}</definedName>
    <definedName name="group" localSheetId="7" hidden="1">{#N/A,#N/A,TRUE,"Cross Checks";#N/A,#N/A,TRUE,"Balance Sheet";#N/A,#N/A,TRUE,"Share Capital &amp; Premium";#N/A,#N/A,TRUE,"Reserves";#N/A,#N/A,TRUE,"Minority Interests";#N/A,#N/A,TRUE,"Profit &amp; Loss";#N/A,#N/A,TRUE,"Sales";#N/A,#N/A,TRUE,"Cost of Sales";#N/A,#N/A,TRUE,"Admin";#N/A,#N/A,TRUE,"Other Income";#N/A,#N/A,TRUE,"Interest";#N/A,#N/A,TRUE,"Tangible Assets";#N/A,#N/A,TRUE,"Goodwill";#N/A,#N/A,TRUE,"Investments";#N/A,#N/A,TRUE,"Stocks";#N/A,#N/A,TRUE,"Debtors";#N/A,#N/A,TRUE,"Cash&amp;Loans";#N/A,#N/A,TRUE,"Creditors";#N/A,#N/A,TRUE,"Provisions";#N/A,#N/A,TRUE,"Lease Commitments";#N/A,#N/A,TRUE,"Analysis Tables";#N/A,#N/A,TRUE,"Tax";#N/A,#N/A,TRUE,"Intercompany";#N/A,#N/A,TRUE,"Cash_Flow";#N/A,#N/A,TRUE,"Cash Flow Back up";#N/A,#N/A,TRUE,"Acq-Dis B'Sheet"}</definedName>
    <definedName name="group" localSheetId="3" hidden="1">{#N/A,#N/A,TRUE,"Cross Checks";#N/A,#N/A,TRUE,"Balance Sheet";#N/A,#N/A,TRUE,"Share Capital &amp; Premium";#N/A,#N/A,TRUE,"Reserves";#N/A,#N/A,TRUE,"Minority Interests";#N/A,#N/A,TRUE,"Profit &amp; Loss";#N/A,#N/A,TRUE,"Sales";#N/A,#N/A,TRUE,"Cost of Sales";#N/A,#N/A,TRUE,"Admin";#N/A,#N/A,TRUE,"Other Income";#N/A,#N/A,TRUE,"Interest";#N/A,#N/A,TRUE,"Tangible Assets";#N/A,#N/A,TRUE,"Goodwill";#N/A,#N/A,TRUE,"Investments";#N/A,#N/A,TRUE,"Stocks";#N/A,#N/A,TRUE,"Debtors";#N/A,#N/A,TRUE,"Cash&amp;Loans";#N/A,#N/A,TRUE,"Creditors";#N/A,#N/A,TRUE,"Provisions";#N/A,#N/A,TRUE,"Lease Commitments";#N/A,#N/A,TRUE,"Analysis Tables";#N/A,#N/A,TRUE,"Tax";#N/A,#N/A,TRUE,"Intercompany";#N/A,#N/A,TRUE,"Cash_Flow";#N/A,#N/A,TRUE,"Cash Flow Back up";#N/A,#N/A,TRUE,"Acq-Dis B'Sheet"}</definedName>
    <definedName name="group" hidden="1">{#N/A,#N/A,TRUE,"Cross Checks";#N/A,#N/A,TRUE,"Balance Sheet";#N/A,#N/A,TRUE,"Share Capital &amp; Premium";#N/A,#N/A,TRUE,"Reserves";#N/A,#N/A,TRUE,"Minority Interests";#N/A,#N/A,TRUE,"Profit &amp; Loss";#N/A,#N/A,TRUE,"Sales";#N/A,#N/A,TRUE,"Cost of Sales";#N/A,#N/A,TRUE,"Admin";#N/A,#N/A,TRUE,"Other Income";#N/A,#N/A,TRUE,"Interest";#N/A,#N/A,TRUE,"Tangible Assets";#N/A,#N/A,TRUE,"Goodwill";#N/A,#N/A,TRUE,"Investments";#N/A,#N/A,TRUE,"Stocks";#N/A,#N/A,TRUE,"Debtors";#N/A,#N/A,TRUE,"Cash&amp;Loans";#N/A,#N/A,TRUE,"Creditors";#N/A,#N/A,TRUE,"Provisions";#N/A,#N/A,TRUE,"Lease Commitments";#N/A,#N/A,TRUE,"Analysis Tables";#N/A,#N/A,TRUE,"Tax";#N/A,#N/A,TRUE,"Intercompany";#N/A,#N/A,TRUE,"Cash_Flow";#N/A,#N/A,TRUE,"Cash Flow Back up";#N/A,#N/A,TRUE,"Acq-Dis B'Sheet"}</definedName>
    <definedName name="GSTSYAEYAEYEYET" localSheetId="9" hidden="1">{"'Break down'!$A$4"}</definedName>
    <definedName name="GSTSYAEYAEYEYET" localSheetId="8" hidden="1">{"'Break down'!$A$4"}</definedName>
    <definedName name="GSTSYAEYAEYEYET" localSheetId="7" hidden="1">{"'Break down'!$A$4"}</definedName>
    <definedName name="GSTSYAEYAEYEYET" localSheetId="3" hidden="1">{"'Break down'!$A$4"}</definedName>
    <definedName name="GSTSYAEYAEYEYET" hidden="1">{"'Break down'!$A$4"}</definedName>
    <definedName name="gtrghr" localSheetId="9" hidden="1">{#N/A,#N/A,TRUE,"Cover";#N/A,#N/A,TRUE,"Conts";#N/A,#N/A,TRUE,"VOS";#N/A,#N/A,TRUE,"Warrington";#N/A,#N/A,TRUE,"Widnes"}</definedName>
    <definedName name="gtrghr" localSheetId="8" hidden="1">{#N/A,#N/A,TRUE,"Cover";#N/A,#N/A,TRUE,"Conts";#N/A,#N/A,TRUE,"VOS";#N/A,#N/A,TRUE,"Warrington";#N/A,#N/A,TRUE,"Widnes"}</definedName>
    <definedName name="gtrghr" localSheetId="7" hidden="1">{#N/A,#N/A,TRUE,"Cover";#N/A,#N/A,TRUE,"Conts";#N/A,#N/A,TRUE,"VOS";#N/A,#N/A,TRUE,"Warrington";#N/A,#N/A,TRUE,"Widnes"}</definedName>
    <definedName name="gtrghr" localSheetId="3" hidden="1">{#N/A,#N/A,TRUE,"Cover";#N/A,#N/A,TRUE,"Conts";#N/A,#N/A,TRUE,"VOS";#N/A,#N/A,TRUE,"Warrington";#N/A,#N/A,TRUE,"Widnes"}</definedName>
    <definedName name="gtrghr" hidden="1">{#N/A,#N/A,TRUE,"Cover";#N/A,#N/A,TRUE,"Conts";#N/A,#N/A,TRUE,"VOS";#N/A,#N/A,TRUE,"Warrington";#N/A,#N/A,TRUE,"Widnes"}</definedName>
    <definedName name="gurgaon112row" localSheetId="9" hidden="1">[12]XREF!#REF!</definedName>
    <definedName name="gurgaon112row" localSheetId="8" hidden="1">[12]XREF!#REF!</definedName>
    <definedName name="gurgaon112row" localSheetId="13" hidden="1">[12]XREF!#REF!</definedName>
    <definedName name="gurgaon112row" localSheetId="6" hidden="1">[12]XREF!#REF!</definedName>
    <definedName name="gurgaon112row" hidden="1">[12]XREF!#REF!</definedName>
    <definedName name="gwgtergyr" localSheetId="9" hidden="1">{#N/A,#N/A,TRUE,"Cover";#N/A,#N/A,TRUE,"Conts";#N/A,#N/A,TRUE,"VOS";#N/A,#N/A,TRUE,"Warrington";#N/A,#N/A,TRUE,"Widnes"}</definedName>
    <definedName name="gwgtergyr" localSheetId="8" hidden="1">{#N/A,#N/A,TRUE,"Cover";#N/A,#N/A,TRUE,"Conts";#N/A,#N/A,TRUE,"VOS";#N/A,#N/A,TRUE,"Warrington";#N/A,#N/A,TRUE,"Widnes"}</definedName>
    <definedName name="gwgtergyr" localSheetId="7" hidden="1">{#N/A,#N/A,TRUE,"Cover";#N/A,#N/A,TRUE,"Conts";#N/A,#N/A,TRUE,"VOS";#N/A,#N/A,TRUE,"Warrington";#N/A,#N/A,TRUE,"Widnes"}</definedName>
    <definedName name="gwgtergyr" localSheetId="3" hidden="1">{#N/A,#N/A,TRUE,"Cover";#N/A,#N/A,TRUE,"Conts";#N/A,#N/A,TRUE,"VOS";#N/A,#N/A,TRUE,"Warrington";#N/A,#N/A,TRUE,"Widnes"}</definedName>
    <definedName name="gwgtergyr" hidden="1">{#N/A,#N/A,TRUE,"Cover";#N/A,#N/A,TRUE,"Conts";#N/A,#N/A,TRUE,"VOS";#N/A,#N/A,TRUE,"Warrington";#N/A,#N/A,TRUE,"Widnes"}</definedName>
    <definedName name="h" localSheetId="9" hidden="1">{#N/A,#N/A,FALSE,"VCR"}</definedName>
    <definedName name="h" localSheetId="8" hidden="1">{#N/A,#N/A,FALSE,"VCR"}</definedName>
    <definedName name="h" localSheetId="7" hidden="1">{#N/A,#N/A,FALSE,"VCR"}</definedName>
    <definedName name="h" localSheetId="3" hidden="1">{#N/A,#N/A,FALSE,"VCR"}</definedName>
    <definedName name="h" hidden="1">{#N/A,#N/A,FALSE,"VCR"}</definedName>
    <definedName name="hb" localSheetId="9" hidden="1">{#N/A,#N/A,TRUE,"Cover";#N/A,#N/A,TRUE,"Conts";#N/A,#N/A,TRUE,"VOS";#N/A,#N/A,TRUE,"Warrington";#N/A,#N/A,TRUE,"Widnes"}</definedName>
    <definedName name="hb" localSheetId="8" hidden="1">{#N/A,#N/A,TRUE,"Cover";#N/A,#N/A,TRUE,"Conts";#N/A,#N/A,TRUE,"VOS";#N/A,#N/A,TRUE,"Warrington";#N/A,#N/A,TRUE,"Widnes"}</definedName>
    <definedName name="hb" localSheetId="7" hidden="1">{#N/A,#N/A,TRUE,"Cover";#N/A,#N/A,TRUE,"Conts";#N/A,#N/A,TRUE,"VOS";#N/A,#N/A,TRUE,"Warrington";#N/A,#N/A,TRUE,"Widnes"}</definedName>
    <definedName name="hb" localSheetId="3" hidden="1">{#N/A,#N/A,TRUE,"Cover";#N/A,#N/A,TRUE,"Conts";#N/A,#N/A,TRUE,"VOS";#N/A,#N/A,TRUE,"Warrington";#N/A,#N/A,TRUE,"Widnes"}</definedName>
    <definedName name="hb" hidden="1">{#N/A,#N/A,TRUE,"Cover";#N/A,#N/A,TRUE,"Conts";#N/A,#N/A,TRUE,"VOS";#N/A,#N/A,TRUE,"Warrington";#N/A,#N/A,TRUE,"Widnes"}</definedName>
    <definedName name="hfhgf" localSheetId="9" hidden="1">{#N/A,#N/A,TRUE,"Cover";#N/A,#N/A,TRUE,"Conts";#N/A,#N/A,TRUE,"VOS";#N/A,#N/A,TRUE,"Warrington";#N/A,#N/A,TRUE,"Widnes"}</definedName>
    <definedName name="hfhgf" localSheetId="8" hidden="1">{#N/A,#N/A,TRUE,"Cover";#N/A,#N/A,TRUE,"Conts";#N/A,#N/A,TRUE,"VOS";#N/A,#N/A,TRUE,"Warrington";#N/A,#N/A,TRUE,"Widnes"}</definedName>
    <definedName name="hfhgf" localSheetId="7" hidden="1">{#N/A,#N/A,TRUE,"Cover";#N/A,#N/A,TRUE,"Conts";#N/A,#N/A,TRUE,"VOS";#N/A,#N/A,TRUE,"Warrington";#N/A,#N/A,TRUE,"Widnes"}</definedName>
    <definedName name="hfhgf" localSheetId="3" hidden="1">{#N/A,#N/A,TRUE,"Cover";#N/A,#N/A,TRUE,"Conts";#N/A,#N/A,TRUE,"VOS";#N/A,#N/A,TRUE,"Warrington";#N/A,#N/A,TRUE,"Widnes"}</definedName>
    <definedName name="hfhgf" hidden="1">{#N/A,#N/A,TRUE,"Cover";#N/A,#N/A,TRUE,"Conts";#N/A,#N/A,TRUE,"VOS";#N/A,#N/A,TRUE,"Warrington";#N/A,#N/A,TRUE,"Widnes"}</definedName>
    <definedName name="hgkhkg" localSheetId="9" hidden="1">{#N/A,#N/A,TRUE,"Cover";#N/A,#N/A,TRUE,"Conts";#N/A,#N/A,TRUE,"VOS";#N/A,#N/A,TRUE,"Warrington";#N/A,#N/A,TRUE,"Widnes"}</definedName>
    <definedName name="hgkhkg" localSheetId="8" hidden="1">{#N/A,#N/A,TRUE,"Cover";#N/A,#N/A,TRUE,"Conts";#N/A,#N/A,TRUE,"VOS";#N/A,#N/A,TRUE,"Warrington";#N/A,#N/A,TRUE,"Widnes"}</definedName>
    <definedName name="hgkhkg" localSheetId="7" hidden="1">{#N/A,#N/A,TRUE,"Cover";#N/A,#N/A,TRUE,"Conts";#N/A,#N/A,TRUE,"VOS";#N/A,#N/A,TRUE,"Warrington";#N/A,#N/A,TRUE,"Widnes"}</definedName>
    <definedName name="hgkhkg" localSheetId="3" hidden="1">{#N/A,#N/A,TRUE,"Cover";#N/A,#N/A,TRUE,"Conts";#N/A,#N/A,TRUE,"VOS";#N/A,#N/A,TRUE,"Warrington";#N/A,#N/A,TRUE,"Widnes"}</definedName>
    <definedName name="hgkhkg" hidden="1">{#N/A,#N/A,TRUE,"Cover";#N/A,#N/A,TRUE,"Conts";#N/A,#N/A,TRUE,"VOS";#N/A,#N/A,TRUE,"Warrington";#N/A,#N/A,TRUE,"Widnes"}</definedName>
    <definedName name="HHH" localSheetId="9" hidden="1">{#N/A,#N/A,TRUE,"Basic";#N/A,#N/A,TRUE,"EXT-TABLE";#N/A,#N/A,TRUE,"STEEL";#N/A,#N/A,TRUE,"INT-Table";#N/A,#N/A,TRUE,"STEEL";#N/A,#N/A,TRUE,"Door"}</definedName>
    <definedName name="HHH" localSheetId="8" hidden="1">{#N/A,#N/A,TRUE,"Basic";#N/A,#N/A,TRUE,"EXT-TABLE";#N/A,#N/A,TRUE,"STEEL";#N/A,#N/A,TRUE,"INT-Table";#N/A,#N/A,TRUE,"STEEL";#N/A,#N/A,TRUE,"Door"}</definedName>
    <definedName name="HHH" localSheetId="7" hidden="1">{#N/A,#N/A,TRUE,"Basic";#N/A,#N/A,TRUE,"EXT-TABLE";#N/A,#N/A,TRUE,"STEEL";#N/A,#N/A,TRUE,"INT-Table";#N/A,#N/A,TRUE,"STEEL";#N/A,#N/A,TRUE,"Door"}</definedName>
    <definedName name="HHH" localSheetId="3" hidden="1">{#N/A,#N/A,TRUE,"Basic";#N/A,#N/A,TRUE,"EXT-TABLE";#N/A,#N/A,TRUE,"STEEL";#N/A,#N/A,TRUE,"INT-Table";#N/A,#N/A,TRUE,"STEEL";#N/A,#N/A,TRUE,"Door"}</definedName>
    <definedName name="HHH" hidden="1">{#N/A,#N/A,TRUE,"Basic";#N/A,#N/A,TRUE,"EXT-TABLE";#N/A,#N/A,TRUE,"STEEL";#N/A,#N/A,TRUE,"INT-Table";#N/A,#N/A,TRUE,"STEEL";#N/A,#N/A,TRUE,"Door"}</definedName>
    <definedName name="HiddenRows" localSheetId="9" hidden="1">#REF!</definedName>
    <definedName name="HiddenRows" localSheetId="8" hidden="1">#REF!</definedName>
    <definedName name="HiddenRows" localSheetId="3" hidden="1">#REF!</definedName>
    <definedName name="HiddenRows" localSheetId="13" hidden="1">#REF!</definedName>
    <definedName name="HiddenRows" localSheetId="6" hidden="1">#REF!</definedName>
    <definedName name="HiddenRows" hidden="1">#REF!</definedName>
    <definedName name="hjdj" localSheetId="9" hidden="1">{#N/A,#N/A,TRUE,"Cover";#N/A,#N/A,TRUE,"Conts";#N/A,#N/A,TRUE,"VOS";#N/A,#N/A,TRUE,"Warrington";#N/A,#N/A,TRUE,"Widnes"}</definedName>
    <definedName name="hjdj" localSheetId="8" hidden="1">{#N/A,#N/A,TRUE,"Cover";#N/A,#N/A,TRUE,"Conts";#N/A,#N/A,TRUE,"VOS";#N/A,#N/A,TRUE,"Warrington";#N/A,#N/A,TRUE,"Widnes"}</definedName>
    <definedName name="hjdj" localSheetId="7" hidden="1">{#N/A,#N/A,TRUE,"Cover";#N/A,#N/A,TRUE,"Conts";#N/A,#N/A,TRUE,"VOS";#N/A,#N/A,TRUE,"Warrington";#N/A,#N/A,TRUE,"Widnes"}</definedName>
    <definedName name="hjdj" localSheetId="3" hidden="1">{#N/A,#N/A,TRUE,"Cover";#N/A,#N/A,TRUE,"Conts";#N/A,#N/A,TRUE,"VOS";#N/A,#N/A,TRUE,"Warrington";#N/A,#N/A,TRUE,"Widnes"}</definedName>
    <definedName name="hjdj" hidden="1">{#N/A,#N/A,TRUE,"Cover";#N/A,#N/A,TRUE,"Conts";#N/A,#N/A,TRUE,"VOS";#N/A,#N/A,TRUE,"Warrington";#N/A,#N/A,TRUE,"Widnes"}</definedName>
    <definedName name="hjk" localSheetId="9" hidden="1">{#N/A,#N/A,FALSE,"MARCH"}</definedName>
    <definedName name="hjk" localSheetId="8" hidden="1">{#N/A,#N/A,FALSE,"MARCH"}</definedName>
    <definedName name="hjk" localSheetId="7" hidden="1">{#N/A,#N/A,FALSE,"MARCH"}</definedName>
    <definedName name="hjk" localSheetId="3" hidden="1">{#N/A,#N/A,FALSE,"MARCH"}</definedName>
    <definedName name="hjk" hidden="1">{#N/A,#N/A,FALSE,"MARCH"}</definedName>
    <definedName name="hjy" localSheetId="9" hidden="1">{"'Break down'!$A$4"}</definedName>
    <definedName name="hjy" localSheetId="8" hidden="1">{"'Break down'!$A$4"}</definedName>
    <definedName name="hjy" localSheetId="7" hidden="1">{"'Break down'!$A$4"}</definedName>
    <definedName name="hjy" localSheetId="3" hidden="1">{"'Break down'!$A$4"}</definedName>
    <definedName name="hjy" hidden="1">{"'Break down'!$A$4"}</definedName>
    <definedName name="hkjjhkhkhk" localSheetId="9" hidden="1">{#N/A,#N/A,TRUE,"Front";#N/A,#N/A,TRUE,"Simple Letter";#N/A,#N/A,TRUE,"Inside";#N/A,#N/A,TRUE,"Contents";#N/A,#N/A,TRUE,"Basis";#N/A,#N/A,TRUE,"Inclusions";#N/A,#N/A,TRUE,"Exclusions";#N/A,#N/A,TRUE,"Areas";#N/A,#N/A,TRUE,"Summary";#N/A,#N/A,TRUE,"Detail"}</definedName>
    <definedName name="hkjjhkhkhk" localSheetId="8" hidden="1">{#N/A,#N/A,TRUE,"Front";#N/A,#N/A,TRUE,"Simple Letter";#N/A,#N/A,TRUE,"Inside";#N/A,#N/A,TRUE,"Contents";#N/A,#N/A,TRUE,"Basis";#N/A,#N/A,TRUE,"Inclusions";#N/A,#N/A,TRUE,"Exclusions";#N/A,#N/A,TRUE,"Areas";#N/A,#N/A,TRUE,"Summary";#N/A,#N/A,TRUE,"Detail"}</definedName>
    <definedName name="hkjjhkhkhk" localSheetId="7" hidden="1">{#N/A,#N/A,TRUE,"Front";#N/A,#N/A,TRUE,"Simple Letter";#N/A,#N/A,TRUE,"Inside";#N/A,#N/A,TRUE,"Contents";#N/A,#N/A,TRUE,"Basis";#N/A,#N/A,TRUE,"Inclusions";#N/A,#N/A,TRUE,"Exclusions";#N/A,#N/A,TRUE,"Areas";#N/A,#N/A,TRUE,"Summary";#N/A,#N/A,TRUE,"Detail"}</definedName>
    <definedName name="hkjjhkhkhk" localSheetId="3" hidden="1">{#N/A,#N/A,TRUE,"Front";#N/A,#N/A,TRUE,"Simple Letter";#N/A,#N/A,TRUE,"Inside";#N/A,#N/A,TRUE,"Contents";#N/A,#N/A,TRUE,"Basis";#N/A,#N/A,TRUE,"Inclusions";#N/A,#N/A,TRUE,"Exclusions";#N/A,#N/A,TRUE,"Areas";#N/A,#N/A,TRUE,"Summary";#N/A,#N/A,TRUE,"Detail"}</definedName>
    <definedName name="hkjjhkhkhk" hidden="1">{#N/A,#N/A,TRUE,"Front";#N/A,#N/A,TRUE,"Simple Letter";#N/A,#N/A,TRUE,"Inside";#N/A,#N/A,TRUE,"Contents";#N/A,#N/A,TRUE,"Basis";#N/A,#N/A,TRUE,"Inclusions";#N/A,#N/A,TRUE,"Exclusions";#N/A,#N/A,TRUE,"Areas";#N/A,#N/A,TRUE,"Summary";#N/A,#N/A,TRUE,"Detail"}</definedName>
    <definedName name="hshjy" localSheetId="9" hidden="1">{#N/A,#N/A,TRUE,"Cover";#N/A,#N/A,TRUE,"Conts";#N/A,#N/A,TRUE,"VOS";#N/A,#N/A,TRUE,"Warrington";#N/A,#N/A,TRUE,"Widnes"}</definedName>
    <definedName name="hshjy" localSheetId="8" hidden="1">{#N/A,#N/A,TRUE,"Cover";#N/A,#N/A,TRUE,"Conts";#N/A,#N/A,TRUE,"VOS";#N/A,#N/A,TRUE,"Warrington";#N/A,#N/A,TRUE,"Widnes"}</definedName>
    <definedName name="hshjy" localSheetId="7" hidden="1">{#N/A,#N/A,TRUE,"Cover";#N/A,#N/A,TRUE,"Conts";#N/A,#N/A,TRUE,"VOS";#N/A,#N/A,TRUE,"Warrington";#N/A,#N/A,TRUE,"Widnes"}</definedName>
    <definedName name="hshjy" localSheetId="3" hidden="1">{#N/A,#N/A,TRUE,"Cover";#N/A,#N/A,TRUE,"Conts";#N/A,#N/A,TRUE,"VOS";#N/A,#N/A,TRUE,"Warrington";#N/A,#N/A,TRUE,"Widnes"}</definedName>
    <definedName name="hshjy" hidden="1">{#N/A,#N/A,TRUE,"Cover";#N/A,#N/A,TRUE,"Conts";#N/A,#N/A,TRUE,"VOS";#N/A,#N/A,TRUE,"Warrington";#N/A,#N/A,TRUE,"Widnes"}</definedName>
    <definedName name="hshxdht" localSheetId="9" hidden="1">{#N/A,#N/A,TRUE,"Cover";#N/A,#N/A,TRUE,"Conts";#N/A,#N/A,TRUE,"VOS";#N/A,#N/A,TRUE,"Warrington";#N/A,#N/A,TRUE,"Widnes"}</definedName>
    <definedName name="hshxdht" localSheetId="8" hidden="1">{#N/A,#N/A,TRUE,"Cover";#N/A,#N/A,TRUE,"Conts";#N/A,#N/A,TRUE,"VOS";#N/A,#N/A,TRUE,"Warrington";#N/A,#N/A,TRUE,"Widnes"}</definedName>
    <definedName name="hshxdht" localSheetId="7" hidden="1">{#N/A,#N/A,TRUE,"Cover";#N/A,#N/A,TRUE,"Conts";#N/A,#N/A,TRUE,"VOS";#N/A,#N/A,TRUE,"Warrington";#N/A,#N/A,TRUE,"Widnes"}</definedName>
    <definedName name="hshxdht" localSheetId="3" hidden="1">{#N/A,#N/A,TRUE,"Cover";#N/A,#N/A,TRUE,"Conts";#N/A,#N/A,TRUE,"VOS";#N/A,#N/A,TRUE,"Warrington";#N/A,#N/A,TRUE,"Widnes"}</definedName>
    <definedName name="hshxdht" hidden="1">{#N/A,#N/A,TRUE,"Cover";#N/A,#N/A,TRUE,"Conts";#N/A,#N/A,TRUE,"VOS";#N/A,#N/A,TRUE,"Warrington";#N/A,#N/A,TRUE,"Widnes"}</definedName>
    <definedName name="hsyhjtyhj" localSheetId="9" hidden="1">{#N/A,#N/A,TRUE,"Cover";#N/A,#N/A,TRUE,"Conts";#N/A,#N/A,TRUE,"VOS";#N/A,#N/A,TRUE,"Warrington";#N/A,#N/A,TRUE,"Widnes"}</definedName>
    <definedName name="hsyhjtyhj" localSheetId="8" hidden="1">{#N/A,#N/A,TRUE,"Cover";#N/A,#N/A,TRUE,"Conts";#N/A,#N/A,TRUE,"VOS";#N/A,#N/A,TRUE,"Warrington";#N/A,#N/A,TRUE,"Widnes"}</definedName>
    <definedName name="hsyhjtyhj" localSheetId="7" hidden="1">{#N/A,#N/A,TRUE,"Cover";#N/A,#N/A,TRUE,"Conts";#N/A,#N/A,TRUE,"VOS";#N/A,#N/A,TRUE,"Warrington";#N/A,#N/A,TRUE,"Widnes"}</definedName>
    <definedName name="hsyhjtyhj" localSheetId="3" hidden="1">{#N/A,#N/A,TRUE,"Cover";#N/A,#N/A,TRUE,"Conts";#N/A,#N/A,TRUE,"VOS";#N/A,#N/A,TRUE,"Warrington";#N/A,#N/A,TRUE,"Widnes"}</definedName>
    <definedName name="hsyhjtyhj" hidden="1">{#N/A,#N/A,TRUE,"Cover";#N/A,#N/A,TRUE,"Conts";#N/A,#N/A,TRUE,"VOS";#N/A,#N/A,TRUE,"Warrington";#N/A,#N/A,TRUE,"Widnes"}</definedName>
    <definedName name="ht" localSheetId="9" hidden="1">{"'Break down'!$A$4"}</definedName>
    <definedName name="ht" localSheetId="8" hidden="1">{"'Break down'!$A$4"}</definedName>
    <definedName name="ht" localSheetId="7" hidden="1">{"'Break down'!$A$4"}</definedName>
    <definedName name="ht" localSheetId="3" hidden="1">{"'Break down'!$A$4"}</definedName>
    <definedName name="ht" hidden="1">{"'Break down'!$A$4"}</definedName>
    <definedName name="HTML" localSheetId="9" hidden="1">{"'장비'!$A$3:$M$12"}</definedName>
    <definedName name="HTML" localSheetId="8" hidden="1">{"'장비'!$A$3:$M$12"}</definedName>
    <definedName name="HTML" localSheetId="7" hidden="1">{"'장비'!$A$3:$M$12"}</definedName>
    <definedName name="HTML" localSheetId="3" hidden="1">{"'장비'!$A$3:$M$12"}</definedName>
    <definedName name="HTML" hidden="1">{"'장비'!$A$3:$M$12"}</definedName>
    <definedName name="HTML_CodePage" hidden="1">1252</definedName>
    <definedName name="HTML_Control" localSheetId="9" hidden="1">{"'Furniture&amp; O.E'!$A$4:$D$27"}</definedName>
    <definedName name="HTML_Control" localSheetId="8" hidden="1">{"'Furniture&amp; O.E'!$A$4:$D$27"}</definedName>
    <definedName name="HTML_Control" localSheetId="7" hidden="1">{"'Furniture&amp; O.E'!$A$4:$D$27"}</definedName>
    <definedName name="HTML_Control" localSheetId="3" hidden="1">{"'Furniture&amp; O.E'!$A$4:$D$27"}</definedName>
    <definedName name="HTML_Control" hidden="1">{"'Furniture&amp; O.E'!$A$4:$D$27"}</definedName>
    <definedName name="html_control1" localSheetId="9" hidden="1">{"'Sheet1'!$A$4386:$N$4591"}</definedName>
    <definedName name="html_control1" localSheetId="8" hidden="1">{"'Sheet1'!$A$4386:$N$4591"}</definedName>
    <definedName name="html_control1" localSheetId="7" hidden="1">{"'Sheet1'!$A$4386:$N$4591"}</definedName>
    <definedName name="html_control1" localSheetId="3" hidden="1">{"'Sheet1'!$A$4386:$N$4591"}</definedName>
    <definedName name="html_control1" hidden="1">{"'Sheet1'!$A$4386:$N$4591"}</definedName>
    <definedName name="HTML_control2" localSheetId="9" hidden="1">{"'Sheet1'!$A$4386:$N$4591"}</definedName>
    <definedName name="HTML_control2" localSheetId="8" hidden="1">{"'Sheet1'!$A$4386:$N$4591"}</definedName>
    <definedName name="HTML_control2" localSheetId="7" hidden="1">{"'Sheet1'!$A$4386:$N$4591"}</definedName>
    <definedName name="HTML_control2" localSheetId="3" hidden="1">{"'Sheet1'!$A$4386:$N$4591"}</definedName>
    <definedName name="HTML_control2" hidden="1">{"'Sheet1'!$A$4386:$N$4591"}</definedName>
    <definedName name="HTML_Description" hidden="1">""</definedName>
    <definedName name="HTML_Email" hidden="1">""</definedName>
    <definedName name="HTML_Header" hidden="1">"Furniture&amp; O.E"</definedName>
    <definedName name="HTML_LastUpdate" hidden="1">"09/15/2000"</definedName>
    <definedName name="HTML_LineAfter" hidden="1">FALSE</definedName>
    <definedName name="HTML_LineBefore" hidden="1">FALSE</definedName>
    <definedName name="HTML_Name" hidden="1">"Raman"</definedName>
    <definedName name="HTML_OBDlg2" hidden="1">TRUE</definedName>
    <definedName name="HTML_OBDlg4" hidden="1">TRUE</definedName>
    <definedName name="HTML_OS" hidden="1">0</definedName>
    <definedName name="HTML_PathFile" hidden="1">"C:\My Documents\MyHTML.htm"</definedName>
    <definedName name="HTML_Title" hidden="1">"New Codes"</definedName>
    <definedName name="HTML1_10" hidden="1">""</definedName>
    <definedName name="HTML1_11" hidden="1">1</definedName>
    <definedName name="HTML1_12" hidden="1">"C:\My Documents\cck\MyHTML.htm"</definedName>
    <definedName name="HTML1_2" hidden="1">1</definedName>
    <definedName name="HTML1_3" hidden="1">"98계획ⅱ.XL"</definedName>
    <definedName name="HTML1_4" hidden="1">"98총괄"</definedName>
    <definedName name="HTML1_5" hidden="1">""</definedName>
    <definedName name="HTML1_6" hidden="1">1</definedName>
    <definedName name="HTML1_7" hidden="1">1</definedName>
    <definedName name="HTML1_8" hidden="1">"97-12-10"</definedName>
    <definedName name="HTML1_9" hidden="1">"hyogye01"</definedName>
    <definedName name="HTMLCount" hidden="1">1</definedName>
    <definedName name="htr" localSheetId="9" hidden="1">{"'Break down'!$A$4"}</definedName>
    <definedName name="htr" localSheetId="8" hidden="1">{"'Break down'!$A$4"}</definedName>
    <definedName name="htr" localSheetId="7" hidden="1">{"'Break down'!$A$4"}</definedName>
    <definedName name="htr" localSheetId="3" hidden="1">{"'Break down'!$A$4"}</definedName>
    <definedName name="htr" hidden="1">{"'Break down'!$A$4"}</definedName>
    <definedName name="htrhrsth" localSheetId="9" hidden="1">{#N/A,#N/A,TRUE,"Cover";#N/A,#N/A,TRUE,"Conts";#N/A,#N/A,TRUE,"VOS";#N/A,#N/A,TRUE,"Warrington";#N/A,#N/A,TRUE,"Widnes"}</definedName>
    <definedName name="htrhrsth" localSheetId="8" hidden="1">{#N/A,#N/A,TRUE,"Cover";#N/A,#N/A,TRUE,"Conts";#N/A,#N/A,TRUE,"VOS";#N/A,#N/A,TRUE,"Warrington";#N/A,#N/A,TRUE,"Widnes"}</definedName>
    <definedName name="htrhrsth" localSheetId="7" hidden="1">{#N/A,#N/A,TRUE,"Cover";#N/A,#N/A,TRUE,"Conts";#N/A,#N/A,TRUE,"VOS";#N/A,#N/A,TRUE,"Warrington";#N/A,#N/A,TRUE,"Widnes"}</definedName>
    <definedName name="htrhrsth" localSheetId="3" hidden="1">{#N/A,#N/A,TRUE,"Cover";#N/A,#N/A,TRUE,"Conts";#N/A,#N/A,TRUE,"VOS";#N/A,#N/A,TRUE,"Warrington";#N/A,#N/A,TRUE,"Widnes"}</definedName>
    <definedName name="htrhrsth" hidden="1">{#N/A,#N/A,TRUE,"Cover";#N/A,#N/A,TRUE,"Conts";#N/A,#N/A,TRUE,"VOS";#N/A,#N/A,TRUE,"Warrington";#N/A,#N/A,TRUE,"Widnes"}</definedName>
    <definedName name="hu" localSheetId="9" hidden="1">{"'Break down'!$A$4"}</definedName>
    <definedName name="hu" localSheetId="8" hidden="1">{"'Break down'!$A$4"}</definedName>
    <definedName name="hu" localSheetId="7" hidden="1">{"'Break down'!$A$4"}</definedName>
    <definedName name="hu" localSheetId="3" hidden="1">{"'Break down'!$A$4"}</definedName>
    <definedName name="hu" hidden="1">{"'Break down'!$A$4"}</definedName>
    <definedName name="hutgfru" localSheetId="9" hidden="1">{#N/A,#N/A,TRUE,"Cover";#N/A,#N/A,TRUE,"Conts";#N/A,#N/A,TRUE,"VOS";#N/A,#N/A,TRUE,"Warrington";#N/A,#N/A,TRUE,"Widnes"}</definedName>
    <definedName name="hutgfru" localSheetId="8" hidden="1">{#N/A,#N/A,TRUE,"Cover";#N/A,#N/A,TRUE,"Conts";#N/A,#N/A,TRUE,"VOS";#N/A,#N/A,TRUE,"Warrington";#N/A,#N/A,TRUE,"Widnes"}</definedName>
    <definedName name="hutgfru" localSheetId="7" hidden="1">{#N/A,#N/A,TRUE,"Cover";#N/A,#N/A,TRUE,"Conts";#N/A,#N/A,TRUE,"VOS";#N/A,#N/A,TRUE,"Warrington";#N/A,#N/A,TRUE,"Widnes"}</definedName>
    <definedName name="hutgfru" localSheetId="3" hidden="1">{#N/A,#N/A,TRUE,"Cover";#N/A,#N/A,TRUE,"Conts";#N/A,#N/A,TRUE,"VOS";#N/A,#N/A,TRUE,"Warrington";#N/A,#N/A,TRUE,"Widnes"}</definedName>
    <definedName name="hutgfru" hidden="1">{#N/A,#N/A,TRUE,"Cover";#N/A,#N/A,TRUE,"Conts";#N/A,#N/A,TRUE,"VOS";#N/A,#N/A,TRUE,"Warrington";#N/A,#N/A,TRUE,"Widnes"}</definedName>
    <definedName name="hy" localSheetId="9" hidden="1">{#N/A,#N/A,TRUE,"Front";#N/A,#N/A,TRUE,"Simple Letter";#N/A,#N/A,TRUE,"Inside";#N/A,#N/A,TRUE,"Contents";#N/A,#N/A,TRUE,"Basis";#N/A,#N/A,TRUE,"Inclusions";#N/A,#N/A,TRUE,"Exclusions";#N/A,#N/A,TRUE,"Areas";#N/A,#N/A,TRUE,"Summary";#N/A,#N/A,TRUE,"Detail"}</definedName>
    <definedName name="hy" localSheetId="8" hidden="1">{#N/A,#N/A,TRUE,"Front";#N/A,#N/A,TRUE,"Simple Letter";#N/A,#N/A,TRUE,"Inside";#N/A,#N/A,TRUE,"Contents";#N/A,#N/A,TRUE,"Basis";#N/A,#N/A,TRUE,"Inclusions";#N/A,#N/A,TRUE,"Exclusions";#N/A,#N/A,TRUE,"Areas";#N/A,#N/A,TRUE,"Summary";#N/A,#N/A,TRUE,"Detail"}</definedName>
    <definedName name="hy" localSheetId="7" hidden="1">{#N/A,#N/A,TRUE,"Front";#N/A,#N/A,TRUE,"Simple Letter";#N/A,#N/A,TRUE,"Inside";#N/A,#N/A,TRUE,"Contents";#N/A,#N/A,TRUE,"Basis";#N/A,#N/A,TRUE,"Inclusions";#N/A,#N/A,TRUE,"Exclusions";#N/A,#N/A,TRUE,"Areas";#N/A,#N/A,TRUE,"Summary";#N/A,#N/A,TRUE,"Detail"}</definedName>
    <definedName name="hy" localSheetId="3" hidden="1">{#N/A,#N/A,TRUE,"Front";#N/A,#N/A,TRUE,"Simple Letter";#N/A,#N/A,TRUE,"Inside";#N/A,#N/A,TRUE,"Contents";#N/A,#N/A,TRUE,"Basis";#N/A,#N/A,TRUE,"Inclusions";#N/A,#N/A,TRUE,"Exclusions";#N/A,#N/A,TRUE,"Areas";#N/A,#N/A,TRUE,"Summary";#N/A,#N/A,TRUE,"Detail"}</definedName>
    <definedName name="hy" hidden="1">{#N/A,#N/A,TRUE,"Front";#N/A,#N/A,TRUE,"Simple Letter";#N/A,#N/A,TRUE,"Inside";#N/A,#N/A,TRUE,"Contents";#N/A,#N/A,TRUE,"Basis";#N/A,#N/A,TRUE,"Inclusions";#N/A,#N/A,TRUE,"Exclusions";#N/A,#N/A,TRUE,"Areas";#N/A,#N/A,TRUE,"Summary";#N/A,#N/A,TRUE,"Detail"}</definedName>
    <definedName name="i" localSheetId="9" hidden="1">{#N/A,#N/A,TRUE,"Front";#N/A,#N/A,TRUE,"Simple Letter";#N/A,#N/A,TRUE,"Inside";#N/A,#N/A,TRUE,"Contents";#N/A,#N/A,TRUE,"Basis";#N/A,#N/A,TRUE,"Inclusions";#N/A,#N/A,TRUE,"Exclusions";#N/A,#N/A,TRUE,"Areas";#N/A,#N/A,TRUE,"Summary";#N/A,#N/A,TRUE,"Detail"}</definedName>
    <definedName name="i" localSheetId="8" hidden="1">{#N/A,#N/A,TRUE,"Front";#N/A,#N/A,TRUE,"Simple Letter";#N/A,#N/A,TRUE,"Inside";#N/A,#N/A,TRUE,"Contents";#N/A,#N/A,TRUE,"Basis";#N/A,#N/A,TRUE,"Inclusions";#N/A,#N/A,TRUE,"Exclusions";#N/A,#N/A,TRUE,"Areas";#N/A,#N/A,TRUE,"Summary";#N/A,#N/A,TRUE,"Detail"}</definedName>
    <definedName name="i" localSheetId="7" hidden="1">{#N/A,#N/A,TRUE,"Front";#N/A,#N/A,TRUE,"Simple Letter";#N/A,#N/A,TRUE,"Inside";#N/A,#N/A,TRUE,"Contents";#N/A,#N/A,TRUE,"Basis";#N/A,#N/A,TRUE,"Inclusions";#N/A,#N/A,TRUE,"Exclusions";#N/A,#N/A,TRUE,"Areas";#N/A,#N/A,TRUE,"Summary";#N/A,#N/A,TRUE,"Detail"}</definedName>
    <definedName name="i" localSheetId="3" hidden="1">{#N/A,#N/A,TRUE,"Front";#N/A,#N/A,TRUE,"Simple Letter";#N/A,#N/A,TRUE,"Inside";#N/A,#N/A,TRUE,"Contents";#N/A,#N/A,TRUE,"Basis";#N/A,#N/A,TRUE,"Inclusions";#N/A,#N/A,TRUE,"Exclusions";#N/A,#N/A,TRUE,"Areas";#N/A,#N/A,TRUE,"Summary";#N/A,#N/A,TRUE,"Detail"}</definedName>
    <definedName name="i" hidden="1">{#N/A,#N/A,TRUE,"Front";#N/A,#N/A,TRUE,"Simple Letter";#N/A,#N/A,TRUE,"Inside";#N/A,#N/A,TRUE,"Contents";#N/A,#N/A,TRUE,"Basis";#N/A,#N/A,TRUE,"Inclusions";#N/A,#N/A,TRUE,"Exclusions";#N/A,#N/A,TRUE,"Areas";#N/A,#N/A,TRUE,"Summary";#N/A,#N/A,TRUE,"Detail"}</definedName>
    <definedName name="i8uiuyi" localSheetId="9" hidden="1">{#N/A,#N/A,TRUE,"Cover";#N/A,#N/A,TRUE,"Conts";#N/A,#N/A,TRUE,"VOS";#N/A,#N/A,TRUE,"Warrington";#N/A,#N/A,TRUE,"Widnes"}</definedName>
    <definedName name="i8uiuyi" localSheetId="8" hidden="1">{#N/A,#N/A,TRUE,"Cover";#N/A,#N/A,TRUE,"Conts";#N/A,#N/A,TRUE,"VOS";#N/A,#N/A,TRUE,"Warrington";#N/A,#N/A,TRUE,"Widnes"}</definedName>
    <definedName name="i8uiuyi" localSheetId="7" hidden="1">{#N/A,#N/A,TRUE,"Cover";#N/A,#N/A,TRUE,"Conts";#N/A,#N/A,TRUE,"VOS";#N/A,#N/A,TRUE,"Warrington";#N/A,#N/A,TRUE,"Widnes"}</definedName>
    <definedName name="i8uiuyi" localSheetId="3" hidden="1">{#N/A,#N/A,TRUE,"Cover";#N/A,#N/A,TRUE,"Conts";#N/A,#N/A,TRUE,"VOS";#N/A,#N/A,TRUE,"Warrington";#N/A,#N/A,TRUE,"Widnes"}</definedName>
    <definedName name="i8uiuyi" hidden="1">{#N/A,#N/A,TRUE,"Cover";#N/A,#N/A,TRUE,"Conts";#N/A,#N/A,TRUE,"VOS";#N/A,#N/A,TRUE,"Warrington";#N/A,#N/A,TRUE,"Widnes"}</definedName>
    <definedName name="IAM" localSheetId="9" hidden="1">{"'Sheet1'!$A$4386:$N$4591"}</definedName>
    <definedName name="IAM" localSheetId="8" hidden="1">{"'Sheet1'!$A$4386:$N$4591"}</definedName>
    <definedName name="IAM" localSheetId="7" hidden="1">{"'Sheet1'!$A$4386:$N$4591"}</definedName>
    <definedName name="IAM" localSheetId="3" hidden="1">{"'Sheet1'!$A$4386:$N$4591"}</definedName>
    <definedName name="IAM" hidden="1">{"'Sheet1'!$A$4386:$N$4591"}</definedName>
    <definedName name="ihg" localSheetId="9" hidden="1">{#N/A,#N/A,TRUE,"Cover";#N/A,#N/A,TRUE,"Conts";#N/A,#N/A,TRUE,"VOS";#N/A,#N/A,TRUE,"Warrington";#N/A,#N/A,TRUE,"Widnes"}</definedName>
    <definedName name="ihg" localSheetId="8" hidden="1">{#N/A,#N/A,TRUE,"Cover";#N/A,#N/A,TRUE,"Conts";#N/A,#N/A,TRUE,"VOS";#N/A,#N/A,TRUE,"Warrington";#N/A,#N/A,TRUE,"Widnes"}</definedName>
    <definedName name="ihg" localSheetId="7" hidden="1">{#N/A,#N/A,TRUE,"Cover";#N/A,#N/A,TRUE,"Conts";#N/A,#N/A,TRUE,"VOS";#N/A,#N/A,TRUE,"Warrington";#N/A,#N/A,TRUE,"Widnes"}</definedName>
    <definedName name="ihg" localSheetId="3" hidden="1">{#N/A,#N/A,TRUE,"Cover";#N/A,#N/A,TRUE,"Conts";#N/A,#N/A,TRUE,"VOS";#N/A,#N/A,TRUE,"Warrington";#N/A,#N/A,TRUE,"Widnes"}</definedName>
    <definedName name="ihg" hidden="1">{#N/A,#N/A,TRUE,"Cover";#N/A,#N/A,TRUE,"Conts";#N/A,#N/A,TRUE,"VOS";#N/A,#N/A,TRUE,"Warrington";#N/A,#N/A,TRUE,"Widnes"}</definedName>
    <definedName name="iho" localSheetId="9" hidden="1">{#N/A,#N/A,TRUE,"Cover";#N/A,#N/A,TRUE,"Conts";#N/A,#N/A,TRUE,"VOS";#N/A,#N/A,TRUE,"Warrington";#N/A,#N/A,TRUE,"Widnes"}</definedName>
    <definedName name="iho" localSheetId="8" hidden="1">{#N/A,#N/A,TRUE,"Cover";#N/A,#N/A,TRUE,"Conts";#N/A,#N/A,TRUE,"VOS";#N/A,#N/A,TRUE,"Warrington";#N/A,#N/A,TRUE,"Widnes"}</definedName>
    <definedName name="iho" localSheetId="7" hidden="1">{#N/A,#N/A,TRUE,"Cover";#N/A,#N/A,TRUE,"Conts";#N/A,#N/A,TRUE,"VOS";#N/A,#N/A,TRUE,"Warrington";#N/A,#N/A,TRUE,"Widnes"}</definedName>
    <definedName name="iho" localSheetId="3" hidden="1">{#N/A,#N/A,TRUE,"Cover";#N/A,#N/A,TRUE,"Conts";#N/A,#N/A,TRUE,"VOS";#N/A,#N/A,TRUE,"Warrington";#N/A,#N/A,TRUE,"Widnes"}</definedName>
    <definedName name="iho" hidden="1">{#N/A,#N/A,TRUE,"Cover";#N/A,#N/A,TRUE,"Conts";#N/A,#N/A,TRUE,"VOS";#N/A,#N/A,TRUE,"Warrington";#N/A,#N/A,TRUE,"Widnes"}</definedName>
    <definedName name="iiip" localSheetId="9" hidden="1">{"'Break down'!$A$4"}</definedName>
    <definedName name="iiip" localSheetId="8" hidden="1">{"'Break down'!$A$4"}</definedName>
    <definedName name="iiip" localSheetId="7" hidden="1">{"'Break down'!$A$4"}</definedName>
    <definedName name="iiip" localSheetId="3" hidden="1">{"'Break down'!$A$4"}</definedName>
    <definedName name="iiip" hidden="1">{"'Break down'!$A$4"}</definedName>
    <definedName name="iiy" localSheetId="9" hidden="1">{"'Break down'!$A$4"}</definedName>
    <definedName name="iiy" localSheetId="8" hidden="1">{"'Break down'!$A$4"}</definedName>
    <definedName name="iiy" localSheetId="7" hidden="1">{"'Break down'!$A$4"}</definedName>
    <definedName name="iiy" localSheetId="3" hidden="1">{"'Break down'!$A$4"}</definedName>
    <definedName name="iiy" hidden="1">{"'Break down'!$A$4"}</definedName>
    <definedName name="ijn" localSheetId="9" hidden="1">{#N/A,#N/A,FALSE,"MARCH"}</definedName>
    <definedName name="ijn" localSheetId="8" hidden="1">{#N/A,#N/A,FALSE,"MARCH"}</definedName>
    <definedName name="ijn" localSheetId="7" hidden="1">{#N/A,#N/A,FALSE,"MARCH"}</definedName>
    <definedName name="ijn" localSheetId="3" hidden="1">{#N/A,#N/A,FALSE,"MARCH"}</definedName>
    <definedName name="ijn" hidden="1">{#N/A,#N/A,FALSE,"MARCH"}</definedName>
    <definedName name="Indirect" localSheetId="9" hidden="1">{"Total Indirect Manpower",#N/A,FALSE,"J";"Total Direct Manpower",#N/A,FALSE,"J";"Direct Structural Manpower",#N/A,FALSE,"J";"Direct Mechanical Manpower",#N/A,FALSE,"J";"Direct Piping Manpower",#N/A,FALSE,"J";"Direct Tanks Manpower",#N/A,FALSE,"J";"Direct ElecInstrSS Manpower",#N/A,FALSE,"J"}</definedName>
    <definedName name="Indirect" localSheetId="8" hidden="1">{"Total Indirect Manpower",#N/A,FALSE,"J";"Total Direct Manpower",#N/A,FALSE,"J";"Direct Structural Manpower",#N/A,FALSE,"J";"Direct Mechanical Manpower",#N/A,FALSE,"J";"Direct Piping Manpower",#N/A,FALSE,"J";"Direct Tanks Manpower",#N/A,FALSE,"J";"Direct ElecInstrSS Manpower",#N/A,FALSE,"J"}</definedName>
    <definedName name="Indirect" localSheetId="7" hidden="1">{"Total Indirect Manpower",#N/A,FALSE,"J";"Total Direct Manpower",#N/A,FALSE,"J";"Direct Structural Manpower",#N/A,FALSE,"J";"Direct Mechanical Manpower",#N/A,FALSE,"J";"Direct Piping Manpower",#N/A,FALSE,"J";"Direct Tanks Manpower",#N/A,FALSE,"J";"Direct ElecInstrSS Manpower",#N/A,FALSE,"J"}</definedName>
    <definedName name="Indirect" localSheetId="3" hidden="1">{"Total Indirect Manpower",#N/A,FALSE,"J";"Total Direct Manpower",#N/A,FALSE,"J";"Direct Structural Manpower",#N/A,FALSE,"J";"Direct Mechanical Manpower",#N/A,FALSE,"J";"Direct Piping Manpower",#N/A,FALSE,"J";"Direct Tanks Manpower",#N/A,FALSE,"J";"Direct ElecInstrSS Manpower",#N/A,FALSE,"J"}</definedName>
    <definedName name="Indirect" hidden="1">{"Total Indirect Manpower",#N/A,FALSE,"J";"Total Direct Manpower",#N/A,FALSE,"J";"Direct Structural Manpower",#N/A,FALSE,"J";"Direct Mechanical Manpower",#N/A,FALSE,"J";"Direct Piping Manpower",#N/A,FALSE,"J";"Direct Tanks Manpower",#N/A,FALSE,"J";"Direct ElecInstrSS Manpower",#N/A,FALSE,"J"}</definedName>
    <definedName name="io" localSheetId="9" hidden="1">{#N/A,#N/A,TRUE,"Front";#N/A,#N/A,TRUE,"Simple Letter";#N/A,#N/A,TRUE,"Inside";#N/A,#N/A,TRUE,"Contents";#N/A,#N/A,TRUE,"Basis";#N/A,#N/A,TRUE,"Inclusions";#N/A,#N/A,TRUE,"Exclusions";#N/A,#N/A,TRUE,"Areas";#N/A,#N/A,TRUE,"Summary";#N/A,#N/A,TRUE,"Detail"}</definedName>
    <definedName name="io" localSheetId="8" hidden="1">{#N/A,#N/A,TRUE,"Front";#N/A,#N/A,TRUE,"Simple Letter";#N/A,#N/A,TRUE,"Inside";#N/A,#N/A,TRUE,"Contents";#N/A,#N/A,TRUE,"Basis";#N/A,#N/A,TRUE,"Inclusions";#N/A,#N/A,TRUE,"Exclusions";#N/A,#N/A,TRUE,"Areas";#N/A,#N/A,TRUE,"Summary";#N/A,#N/A,TRUE,"Detail"}</definedName>
    <definedName name="io" localSheetId="7" hidden="1">{#N/A,#N/A,TRUE,"Front";#N/A,#N/A,TRUE,"Simple Letter";#N/A,#N/A,TRUE,"Inside";#N/A,#N/A,TRUE,"Contents";#N/A,#N/A,TRUE,"Basis";#N/A,#N/A,TRUE,"Inclusions";#N/A,#N/A,TRUE,"Exclusions";#N/A,#N/A,TRUE,"Areas";#N/A,#N/A,TRUE,"Summary";#N/A,#N/A,TRUE,"Detail"}</definedName>
    <definedName name="io" localSheetId="3" hidden="1">{#N/A,#N/A,TRUE,"Front";#N/A,#N/A,TRUE,"Simple Letter";#N/A,#N/A,TRUE,"Inside";#N/A,#N/A,TRUE,"Contents";#N/A,#N/A,TRUE,"Basis";#N/A,#N/A,TRUE,"Inclusions";#N/A,#N/A,TRUE,"Exclusions";#N/A,#N/A,TRUE,"Areas";#N/A,#N/A,TRUE,"Summary";#N/A,#N/A,TRUE,"Detail"}</definedName>
    <definedName name="io" hidden="1">{#N/A,#N/A,TRUE,"Front";#N/A,#N/A,TRUE,"Simple Letter";#N/A,#N/A,TRUE,"Inside";#N/A,#N/A,TRUE,"Contents";#N/A,#N/A,TRUE,"Basis";#N/A,#N/A,TRUE,"Inclusions";#N/A,#N/A,TRUE,"Exclusions";#N/A,#N/A,TRUE,"Areas";#N/A,#N/A,TRUE,"Summary";#N/A,#N/A,TRUE,"Detail"}</definedName>
    <definedName name="io8yuou8y" localSheetId="9" hidden="1">{#N/A,#N/A,TRUE,"Cover";#N/A,#N/A,TRUE,"Conts";#N/A,#N/A,TRUE,"VOS";#N/A,#N/A,TRUE,"Warrington";#N/A,#N/A,TRUE,"Widnes"}</definedName>
    <definedName name="io8yuou8y" localSheetId="8" hidden="1">{#N/A,#N/A,TRUE,"Cover";#N/A,#N/A,TRUE,"Conts";#N/A,#N/A,TRUE,"VOS";#N/A,#N/A,TRUE,"Warrington";#N/A,#N/A,TRUE,"Widnes"}</definedName>
    <definedName name="io8yuou8y" localSheetId="7" hidden="1">{#N/A,#N/A,TRUE,"Cover";#N/A,#N/A,TRUE,"Conts";#N/A,#N/A,TRUE,"VOS";#N/A,#N/A,TRUE,"Warrington";#N/A,#N/A,TRUE,"Widnes"}</definedName>
    <definedName name="io8yuou8y" localSheetId="3" hidden="1">{#N/A,#N/A,TRUE,"Cover";#N/A,#N/A,TRUE,"Conts";#N/A,#N/A,TRUE,"VOS";#N/A,#N/A,TRUE,"Warrington";#N/A,#N/A,TRUE,"Widnes"}</definedName>
    <definedName name="io8yuou8y" hidden="1">{#N/A,#N/A,TRUE,"Cover";#N/A,#N/A,TRUE,"Conts";#N/A,#N/A,TRUE,"VOS";#N/A,#N/A,TRUE,"Warrington";#N/A,#N/A,TRUE,"Widnes"}</definedName>
    <definedName name="iol" localSheetId="9" hidden="1">{#N/A,#N/A,TRUE,"Cover";#N/A,#N/A,TRUE,"Conts";#N/A,#N/A,TRUE,"VOS";#N/A,#N/A,TRUE,"Warrington";#N/A,#N/A,TRUE,"Widnes"}</definedName>
    <definedName name="iol" localSheetId="8" hidden="1">{#N/A,#N/A,TRUE,"Cover";#N/A,#N/A,TRUE,"Conts";#N/A,#N/A,TRUE,"VOS";#N/A,#N/A,TRUE,"Warrington";#N/A,#N/A,TRUE,"Widnes"}</definedName>
    <definedName name="iol" localSheetId="7" hidden="1">{#N/A,#N/A,TRUE,"Cover";#N/A,#N/A,TRUE,"Conts";#N/A,#N/A,TRUE,"VOS";#N/A,#N/A,TRUE,"Warrington";#N/A,#N/A,TRUE,"Widnes"}</definedName>
    <definedName name="iol" localSheetId="3" hidden="1">{#N/A,#N/A,TRUE,"Cover";#N/A,#N/A,TRUE,"Conts";#N/A,#N/A,TRUE,"VOS";#N/A,#N/A,TRUE,"Warrington";#N/A,#N/A,TRUE,"Widnes"}</definedName>
    <definedName name="iol" hidden="1">{#N/A,#N/A,TRUE,"Cover";#N/A,#N/A,TRUE,"Conts";#N/A,#N/A,TRUE,"VOS";#N/A,#N/A,TRUE,"Warrington";#N/A,#N/A,TRUE,"Widnes"}</definedName>
    <definedName name="ioykyoyu" localSheetId="9" hidden="1">{#N/A,#N/A,TRUE,"Cover";#N/A,#N/A,TRUE,"Conts";#N/A,#N/A,TRUE,"VOS";#N/A,#N/A,TRUE,"Warrington";#N/A,#N/A,TRUE,"Widnes"}</definedName>
    <definedName name="ioykyoyu" localSheetId="8" hidden="1">{#N/A,#N/A,TRUE,"Cover";#N/A,#N/A,TRUE,"Conts";#N/A,#N/A,TRUE,"VOS";#N/A,#N/A,TRUE,"Warrington";#N/A,#N/A,TRUE,"Widnes"}</definedName>
    <definedName name="ioykyoyu" localSheetId="7" hidden="1">{#N/A,#N/A,TRUE,"Cover";#N/A,#N/A,TRUE,"Conts";#N/A,#N/A,TRUE,"VOS";#N/A,#N/A,TRUE,"Warrington";#N/A,#N/A,TRUE,"Widnes"}</definedName>
    <definedName name="ioykyoyu" localSheetId="3" hidden="1">{#N/A,#N/A,TRUE,"Cover";#N/A,#N/A,TRUE,"Conts";#N/A,#N/A,TRUE,"VOS";#N/A,#N/A,TRUE,"Warrington";#N/A,#N/A,TRUE,"Widnes"}</definedName>
    <definedName name="ioykyoyu" hidden="1">{#N/A,#N/A,TRUE,"Cover";#N/A,#N/A,TRUE,"Conts";#N/A,#N/A,TRUE,"VOS";#N/A,#N/A,TRUE,"Warrington";#N/A,#N/A,TRUE,"Widnes"}</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CUMULATED_PENSION_OBLIGATION" hidden="1">"c2244"</definedName>
    <definedName name="IQ_ACQ_COST_SUB" hidden="1">"c2125"</definedName>
    <definedName name="IQ_ACQ_COSTS_CAPITALIZED" hidden="1">"c5"</definedName>
    <definedName name="IQ_ACQUIRE_REAL_ESTATE_CF" hidden="1">"c6"</definedName>
    <definedName name="IQ_ACQUISITION_RE_ASSETS" hidden="1">"c1628"</definedName>
    <definedName name="IQ_AD" hidden="1">"c7"</definedName>
    <definedName name="IQ_ADD_PAID_IN" hidden="1">"c1344"</definedName>
    <definedName name="IQ_ADVERTISING" hidden="1">"c2246"</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ORTIZATION" hidden="1">"c1591"</definedName>
    <definedName name="IQ_AMT_OUT" hidden="1">"c2145"</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OPER_LEASE_DEPR" hidden="1">"c2070"</definedName>
    <definedName name="IQ_ASSETS_OPER_LEASE_GROSS" hidden="1">"c2071"</definedName>
    <definedName name="IQ_AUDITOR_NAME" hidden="1">"c1539"</definedName>
    <definedName name="IQ_AUDITOR_OPINION" hidden="1">"c1540"</definedName>
    <definedName name="IQ_AUTO_WRITTEN" hidden="1">"c62"</definedName>
    <definedName name="IQ_AVG_BANK_ASSETS" hidden="1">"c2072"</definedName>
    <definedName name="IQ_AVG_BANK_LOANS" hidden="1">"c2073"</definedName>
    <definedName name="IQ_AVG_BROKER_REC" hidden="1">"c63"</definedName>
    <definedName name="IQ_AVG_BROKER_REC_NO" hidden="1">"c64"</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SHAREOUTSTANDING" hidden="1">"c83"</definedName>
    <definedName name="IQ_AVG_TEV" hidden="1">"c84"</definedName>
    <definedName name="IQ_AVG_VOLUME" hidden="1">"c1346"</definedName>
    <definedName name="IQ_BASIC_EPS_EXCL" hidden="1">"c85"</definedName>
    <definedName name="IQ_BASIC_EPS_INCL" hidden="1">"c86"</definedName>
    <definedName name="IQ_BASIC_NORMAL_EPS" hidden="1">"c1592"</definedName>
    <definedName name="IQ_BASIC_WEIGHT" hidden="1">"c87"</definedName>
    <definedName name="IQ_BENCHMARK_SECURITY" hidden="1">"c2154"</definedName>
    <definedName name="IQ_BENCHMARK_SPRD" hidden="1">"c2153"</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OND_COUPON" hidden="1">"c2183"</definedName>
    <definedName name="IQ_BOND_COUPON_TYPE" hidden="1">"c2184"</definedName>
    <definedName name="IQ_BOND_PRICE" hidden="1">"c2162"</definedName>
    <definedName name="IQ_BROK_COMISSION" hidden="1">"c98"</definedName>
    <definedName name="IQ_BUILDINGS" hidden="1">"c99"</definedName>
    <definedName name="IQ_BUSINESS_DESCRIPTION" hidden="1">"c322"</definedName>
    <definedName name="IQ_BV_OVER_SHARES" hidden="1">"c1349"</definedName>
    <definedName name="IQ_BV_SHARE" hidden="1">"c100"</definedName>
    <definedName name="IQ_CAL_Q" hidden="1">"c101"</definedName>
    <definedName name="IQ_CAL_Y" hidden="1">"c102"</definedName>
    <definedName name="IQ_CALL_FEATURE" hidden="1">"c2197"</definedName>
    <definedName name="IQ_CALLABLE" hidden="1">"c2196"</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IZED_INTEREST" hidden="1">"c2076"</definedName>
    <definedName name="IQ_CASH" hidden="1">"c1458"</definedName>
    <definedName name="IQ_CASH_ACQUIRE_CF" hidden="1">"c1630"</definedName>
    <definedName name="IQ_CASH_CONVERSION" hidden="1">"c117"</definedName>
    <definedName name="IQ_CASH_DUE_BANKS" hidden="1">"c1351"</definedName>
    <definedName name="IQ_CASH_EQUIV" hidden="1">"c118"</definedName>
    <definedName name="IQ_CASH_FINAN" hidden="1">"c119"</definedName>
    <definedName name="IQ_CASH_INTEREST" hidden="1">"c120"</definedName>
    <definedName name="IQ_CASH_INVEST" hidden="1">"c121"</definedName>
    <definedName name="IQ_CASH_OPER" hidden="1">"c122"</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FPS_EST" hidden="1">"c1667"</definedName>
    <definedName name="IQ_CFPS_HIGH_EST" hidden="1">"c1669"</definedName>
    <definedName name="IQ_CFPS_LOW_EST" hidden="1">"c1670"</definedName>
    <definedName name="IQ_CFPS_MEDIAN_EST" hidden="1">"c1668"</definedName>
    <definedName name="IQ_CFPS_NUM_EST" hidden="1">"c1671"</definedName>
    <definedName name="IQ_CFPS_STDDEV_EST" hidden="1">"c1672"</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ORY" hidden="1">"c151"</definedName>
    <definedName name="IQ_CHANGE_NET_WORKING_CAPITAL" hidden="1">"c1909"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ASSA_OUTSTANDING_BS_DATE" hidden="1">"c1971"</definedName>
    <definedName name="IQ_CLASSA_OUTSTANDING_FILING_DATE" hidden="1">"c1973"</definedName>
    <definedName name="IQ_CLOSEPRICE" hidden="1">"c174"</definedName>
    <definedName name="IQ_CLOSEPRICE_ADJ" hidden="1">"c2115"</definedName>
    <definedName name="IQ_COGS" hidden="1">"c175"</definedName>
    <definedName name="IQ_COMBINED_RATIO" hidden="1">"c176"</definedName>
    <definedName name="IQ_COMMERCIAL_DOM" hidden="1">"c177"</definedName>
    <definedName name="IQ_COMMERCIAL_FIRE_WRITTEN" hidden="1">"c178"</definedName>
    <definedName name="IQ_COMMERCIAL_MORT" hidden="1">"c179"</definedName>
    <definedName name="IQ_COMMISS_FEES" hidden="1">"c180"</definedName>
    <definedName name="IQ_COMMISSION_DEF" hidden="1">"c181"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LOANS" hidden="1">"c222"</definedName>
    <definedName name="IQ_CONSUMER_LOANS" hidden="1">"c223"</definedName>
    <definedName name="IQ_CONV_DATE" hidden="1">"c2191"</definedName>
    <definedName name="IQ_CONV_PREMIUM" hidden="1">"c2195"</definedName>
    <definedName name="IQ_CONV_PRICE" hidden="1">"c2193"</definedName>
    <definedName name="IQ_CONV_RATE" hidden="1">"c2192"</definedName>
    <definedName name="IQ_CONV_SECURITY" hidden="1">"c2189"</definedName>
    <definedName name="IQ_CONV_SECURITY_ISSUER" hidden="1">"c2190"</definedName>
    <definedName name="IQ_CONV_SECURITY_PRICE" hidden="1">"c2194"</definedName>
    <definedName name="IQ_CONVEXITY" hidden="1">"c2182"</definedName>
    <definedName name="IQ_COST_BORROWINGS" hidden="1">"c225"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Q" hidden="1">5000</definedName>
    <definedName name="IQ_CREDIT_CARD_FEE_BNK" hidden="1">"c231"</definedName>
    <definedName name="IQ_CREDIT_CARD_FEE_FIN" hidden="1">"c1583"</definedName>
    <definedName name="IQ_CREDIT_LOSS_CF" hidden="1">"c232"</definedName>
    <definedName name="IQ_CUMULATIVE_SPLIT_FACTOR" hidden="1">"c2094"</definedName>
    <definedName name="IQ_CURR_DOMESTIC_TAXES" hidden="1">"c2074"</definedName>
    <definedName name="IQ_CURR_FOREIGN_TAXES" hidden="1">"c2075"</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RATIO" hidden="1">"c246"</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TED_DATE" hidden="1">"c2185"</definedName>
    <definedName name="IQ_DAY_COUNT" hidden="1">"c2161"</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OTHER_COST" hidden="1">"c284"</definedName>
    <definedName name="IQ_DEF_BENEFIT_ROA" hidden="1">"c285"</definedName>
    <definedName name="IQ_DEF_BENEFIT_SERVICE_COST" hidden="1">"c286"</definedName>
    <definedName name="IQ_DEF_BENEFIT_TOTAL_COST" hidden="1">"c287"</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POSITS_FIN" hidden="1">"c321"</definedName>
    <definedName name="IQ_DEPRE_AMORT" hidden="1">"c1360"</definedName>
    <definedName name="IQ_DEPRE_AMORT_SUPPL" hidden="1">"c1593"</definedName>
    <definedName name="IQ_DEPRE_DEPLE" hidden="1">"c1361"</definedName>
    <definedName name="IQ_DEPRE_SUPP" hidden="1">"c1443"</definedName>
    <definedName name="IQ_DESCRIPTION_LONG" hidden="1">"c1520"</definedName>
    <definedName name="IQ_DEVELOP_LAND" hidden="1">"c323"</definedName>
    <definedName name="IQ_DIFF_LASTCLOSE_TARGET_PRICE" hidden="1">"c1854"</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V_PAYMENT_DATE" hidden="1">"c2205"</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O" hidden="1">"c333"</definedName>
    <definedName name="IQ_DO_ASSETS_CURRENT" hidden="1">"c334"</definedName>
    <definedName name="IQ_DO_ASSETS_LT" hidden="1">"c335"</definedName>
    <definedName name="IQ_DO_CF" hidden="1">"c336"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DPS_EST" hidden="1">"c1674"</definedName>
    <definedName name="IQ_DPS_HIGH_EST" hidden="1">"c1676"</definedName>
    <definedName name="IQ_DPS_LOW_EST" hidden="1">"c1677"</definedName>
    <definedName name="IQ_DPS_MEDIAN_EST" hidden="1">"c1675"</definedName>
    <definedName name="IQ_DPS_NUM_EST" hidden="1">"c1678"</definedName>
    <definedName name="IQ_DPS_STDDEV_EST" hidden="1">"c1679"</definedName>
    <definedName name="IQ_DURATION" hidden="1">"c2181"</definedName>
    <definedName name="IQ_EARNING_ASSET_YIELD" hidden="1">"c343"</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ARNINGS_ANNOUNCE_DATE" hidden="1">"c1649"</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EST" hidden="1">"c1681"</definedName>
    <definedName name="IQ_EBIT_HIGH_EST" hidden="1">"c1683"</definedName>
    <definedName name="IQ_EBIT_INT" hidden="1">"c360"</definedName>
    <definedName name="IQ_EBIT_LOW_EST" hidden="1">"c1684"</definedName>
    <definedName name="IQ_EBIT_MARGIN" hidden="1">"c359"</definedName>
    <definedName name="IQ_EBIT_MEDIAN_EST" hidden="1">"c1682"</definedName>
    <definedName name="IQ_EBIT_NUM_EST" hidden="1">"c1685"</definedName>
    <definedName name="IQ_EBIT_OVER_IE" hidden="1">"c1369"</definedName>
    <definedName name="IQ_EBIT_STDDEV_EST" hidden="1">"c1686"</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"c1370"</definedName>
    <definedName name="IQ_EBITDA_EST" hidden="1">"c369"</definedName>
    <definedName name="IQ_EBITDA_HIGH_EST" hidden="1">"c370"</definedName>
    <definedName name="IQ_EBITDA_INT" hidden="1">"c373"</definedName>
    <definedName name="IQ_EBITDA_LOW_EST" hidden="1">"c371"</definedName>
    <definedName name="IQ_EBITDA_MARGIN" hidden="1">"c372"</definedName>
    <definedName name="IQ_EBITDA_MEDIAN_EST" hidden="1">"c1663"</definedName>
    <definedName name="IQ_EBITDA_NUM_EST" hidden="1">"c374"</definedName>
    <definedName name="IQ_EBITDA_OVER_TOTAL_IE" hidden="1">"c1371"</definedName>
    <definedName name="IQ_EBITDA_STDDEV_EST" hidden="1">"c375"</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FFECT_SPECIAL_CHARGE" hidden="1">"c1595"</definedName>
    <definedName name="IQ_EFFECT_TAX_RATE" hidden="1">"c1899"</definedName>
    <definedName name="IQ_EFFICIENCY_RATIO" hidden="1">"c391"</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ACT_OR_EST" hidden="1">"c2213"</definedName>
    <definedName name="IQ_EPS_EST" hidden="1">"c399"</definedName>
    <definedName name="IQ_EPS_GW_EST" hidden="1">"c1737"</definedName>
    <definedName name="IQ_EPS_GW_HIGH_EST" hidden="1">"c1739"</definedName>
    <definedName name="IQ_EPS_GW_LOW_EST" hidden="1">"c1740"</definedName>
    <definedName name="IQ_EPS_GW_MEDIAN_EST" hidden="1">"c1738"</definedName>
    <definedName name="IQ_EPS_GW_NUM_EST" hidden="1">"c1741"</definedName>
    <definedName name="IQ_EPS_GW_STDDEV_EST" hidden="1">"c1742"</definedName>
    <definedName name="IQ_EPS_HIGH_EST" hidden="1">"c400"</definedName>
    <definedName name="IQ_EPS_LOW_EST" hidden="1">"c401"</definedName>
    <definedName name="IQ_EPS_MEDIAN_EST" hidden="1">"c1661"</definedName>
    <definedName name="IQ_EPS_NORM" hidden="1">"c1902"</definedName>
    <definedName name="IQ_EPS_NUM_EST" hidden="1">"c402"</definedName>
    <definedName name="IQ_EPS_REPORTED_EST" hidden="1">"c1744"</definedName>
    <definedName name="IQ_EPS_REPORTED_HIGH_EST" hidden="1">"c1746"</definedName>
    <definedName name="IQ_EPS_REPORTED_LOW_EST" hidden="1">"c1747"</definedName>
    <definedName name="IQ_EPS_REPORTED_MEDIAN_EST" hidden="1">"c1745"</definedName>
    <definedName name="IQ_EPS_REPORTED_NUM_EST" hidden="1">"c1748"</definedName>
    <definedName name="IQ_EPS_REPORTED_STDDEV_EST" hidden="1">"c1749"</definedName>
    <definedName name="IQ_EPS_STDDEV_EST" hidden="1">"c403"</definedName>
    <definedName name="IQ_EQUITY_AFFIL" hidden="1">"c1451"</definedName>
    <definedName name="IQ_EQUITY_METHOD" hidden="1">"c404"</definedName>
    <definedName name="IQ_EQV_OVER_BV" hidden="1">"c1596"</definedName>
    <definedName name="IQ_EQV_OVER_LTM_PRETAX_INC" hidden="1">"c1390"</definedName>
    <definedName name="IQ_ESOP_DEBT" hidden="1">"c1597"</definedName>
    <definedName name="IQ_EST_ACT_CFPS" hidden="1">"c1673"</definedName>
    <definedName name="IQ_EST_ACT_DPS" hidden="1">"c1680"</definedName>
    <definedName name="IQ_EST_ACT_EBIT" hidden="1">"c1687"</definedName>
    <definedName name="IQ_EST_ACT_EBITDA" hidden="1">"c1664"</definedName>
    <definedName name="IQ_EST_ACT_EPS" hidden="1">"c1648"</definedName>
    <definedName name="IQ_EST_ACT_EPS_GW" hidden="1">"c1743"</definedName>
    <definedName name="IQ_EST_ACT_EPS_REPORTED" hidden="1">"c1750"</definedName>
    <definedName name="IQ_EST_ACT_FFO" hidden="1">"c1666"</definedName>
    <definedName name="IQ_EST_ACT_NAV" hidden="1">"c1757"</definedName>
    <definedName name="IQ_EST_ACT_NI" hidden="1">"c1722"</definedName>
    <definedName name="IQ_EST_ACT_NI_GW" hidden="1">"c1729"</definedName>
    <definedName name="IQ_EST_ACT_NI_REPORTED" hidden="1">"c1736"</definedName>
    <definedName name="IQ_EST_ACT_OPER_INC" hidden="1">"c1694"</definedName>
    <definedName name="IQ_EST_ACT_PRETAX_GW_INC" hidden="1">"c1708"</definedName>
    <definedName name="IQ_EST_ACT_PRETAX_INC" hidden="1">"c1701"</definedName>
    <definedName name="IQ_EST_ACT_PRETAX_REPORT_INC" hidden="1">"c1715"</definedName>
    <definedName name="IQ_EST_ACT_REV" hidden="1">"c2113"</definedName>
    <definedName name="IQ_EST_CFPS_DIFF" hidden="1">"c1871"</definedName>
    <definedName name="IQ_EST_CFPS_GROWTH_1YR" hidden="1">"c1774"</definedName>
    <definedName name="IQ_EST_CFPS_GROWTH_2YR" hidden="1">"c1775"</definedName>
    <definedName name="IQ_EST_CFPS_GROWTH_Q_1YR" hidden="1">"c1776"</definedName>
    <definedName name="IQ_EST_CFPS_SEQ_GROWTH_Q" hidden="1">"c1777"</definedName>
    <definedName name="IQ_EST_CFPS_SURPRISE_PERCENT" hidden="1">"c1872"</definedName>
    <definedName name="IQ_EST_CURRENCY" hidden="1">"c2140"</definedName>
    <definedName name="IQ_EST_DATE" hidden="1">"c1634"</definedName>
    <definedName name="IQ_EST_DPS_DIFF" hidden="1">"c1873"</definedName>
    <definedName name="IQ_EST_DPS_GROWTH_1YR" hidden="1">"c1778"</definedName>
    <definedName name="IQ_EST_DPS_GROWTH_2YR" hidden="1">"c1779"</definedName>
    <definedName name="IQ_EST_DPS_GROWTH_Q_1YR" hidden="1">"c1780"</definedName>
    <definedName name="IQ_EST_DPS_SEQ_GROWTH_Q" hidden="1">"c1781"</definedName>
    <definedName name="IQ_EST_DPS_SURPRISE_PERCENT" hidden="1">"c1874"</definedName>
    <definedName name="IQ_EST_EBIT_DIFF" hidden="1">"c1875"</definedName>
    <definedName name="IQ_EST_EBIT_SURPRISE_PERCENT" hidden="1">"c1876"</definedName>
    <definedName name="IQ_EST_EBITDA_DIFF" hidden="1">"c1867"</definedName>
    <definedName name="IQ_EST_EBITDA_GROWTH_1YR" hidden="1">"c1766"</definedName>
    <definedName name="IQ_EST_EBITDA_GROWTH_2YR" hidden="1">"c1767"</definedName>
    <definedName name="IQ_EST_EBITDA_GROWTH_Q_1YR" hidden="1">"c1768"</definedName>
    <definedName name="IQ_EST_EBITDA_SEQ_GROWTH_Q" hidden="1">"c1769"</definedName>
    <definedName name="IQ_EST_EBITDA_SURPRISE_PERCENT" hidden="1">"c1868"</definedName>
    <definedName name="IQ_EST_EPS_DIFF" hidden="1">"c1864"</definedName>
    <definedName name="IQ_EST_EPS_GROWTH_1YR" hidden="1">"c1636"</definedName>
    <definedName name="IQ_EST_EPS_GROWTH_2YR" hidden="1">"c1637"</definedName>
    <definedName name="IQ_EST_EPS_GROWTH_5YR" hidden="1">"c1655"</definedName>
    <definedName name="IQ_EST_EPS_GROWTH_5YR_HIGH" hidden="1">"c1657"</definedName>
    <definedName name="IQ_EST_EPS_GROWTH_5YR_LOW" hidden="1">"c1658"</definedName>
    <definedName name="IQ_EST_EPS_GROWTH_5YR_MEDIAN" hidden="1">"c1656"</definedName>
    <definedName name="IQ_EST_EPS_GROWTH_5YR_NUM" hidden="1">"c1659"</definedName>
    <definedName name="IQ_EST_EPS_GROWTH_5YR_STDDEV" hidden="1">"c1660"</definedName>
    <definedName name="IQ_EST_EPS_GROWTH_Q_1YR" hidden="1">"c1641"</definedName>
    <definedName name="IQ_EST_EPS_GW_DIFF" hidden="1">"c1891"</definedName>
    <definedName name="IQ_EST_EPS_GW_SURPRISE_PERCENT" hidden="1">"c1892"</definedName>
    <definedName name="IQ_EST_EPS_REPORT_DIFF" hidden="1">"c1893"</definedName>
    <definedName name="IQ_EST_EPS_REPORT_SURPRISE_PERCENT" hidden="1">"c1894"</definedName>
    <definedName name="IQ_EST_EPS_SEQ_GROWTH_Q" hidden="1">"c1764"</definedName>
    <definedName name="IQ_EST_EPS_SURPRISE_PERCENT" hidden="1">"c1635"</definedName>
    <definedName name="IQ_EST_FFO_DIFF" hidden="1">"c1869"</definedName>
    <definedName name="IQ_EST_FFO_GROWTH_1YR" hidden="1">"c1770"</definedName>
    <definedName name="IQ_EST_FFO_GROWTH_2YR" hidden="1">"c1771"</definedName>
    <definedName name="IQ_EST_FFO_GROWTH_Q_1YR" hidden="1">"c1772"</definedName>
    <definedName name="IQ_EST_FFO_SEQ_GROWTH_Q" hidden="1">"c1773"</definedName>
    <definedName name="IQ_EST_FFO_SURPRISE_PERCENT" hidden="1">"c1870"</definedName>
    <definedName name="IQ_EST_NAV_DIFF" hidden="1">"c1895"</definedName>
    <definedName name="IQ_EST_NAV_SURPRISE_PERCENT" hidden="1">"c1896"</definedName>
    <definedName name="IQ_EST_NI_DIFF" hidden="1">"c1885"</definedName>
    <definedName name="IQ_EST_NI_GW_DIFF" hidden="1">"c1887"</definedName>
    <definedName name="IQ_EST_NI_GW_SURPRISE_PERCENT" hidden="1">"c1888"</definedName>
    <definedName name="IQ_EST_NI_REPORT_DIFF" hidden="1">"c1889"</definedName>
    <definedName name="IQ_EST_NI_REPORT_SURPRISE_PERCENT" hidden="1">"c1890"</definedName>
    <definedName name="IQ_EST_NI_SURPRISE_PERCENT" hidden="1">"c1886"</definedName>
    <definedName name="IQ_EST_NUM_BUY" hidden="1">"c1759"</definedName>
    <definedName name="IQ_EST_NUM_HOLD" hidden="1">"c1761"</definedName>
    <definedName name="IQ_EST_NUM_NO_OPINION" hidden="1">"c1758"</definedName>
    <definedName name="IQ_EST_NUM_OUTPERFORM" hidden="1">"c1760"</definedName>
    <definedName name="IQ_EST_NUM_SELL" hidden="1">"c1763"</definedName>
    <definedName name="IQ_EST_NUM_UNDERPERFORM" hidden="1">"c1762"</definedName>
    <definedName name="IQ_EST_OPER_INC_DIFF" hidden="1">"c1877"</definedName>
    <definedName name="IQ_EST_OPER_INC_SURPRISE_PERCENT" hidden="1">"c1878"</definedName>
    <definedName name="IQ_EST_PRE_TAX_DIFF" hidden="1">"c1879"</definedName>
    <definedName name="IQ_EST_PRE_TAX_GW_DIFF" hidden="1">"c1881"</definedName>
    <definedName name="IQ_EST_PRE_TAX_GW_SURPRISE_PERCENT" hidden="1">"c1882"</definedName>
    <definedName name="IQ_EST_PRE_TAX_REPORT_DIFF" hidden="1">"c1883"</definedName>
    <definedName name="IQ_EST_PRE_TAX_REPORT_SURPRISE_PERCENT" hidden="1">"c1884"</definedName>
    <definedName name="IQ_EST_PRE_TAX_SURPRISE_PERCENT" hidden="1">"c1880"</definedName>
    <definedName name="IQ_EST_REV_DIFF" hidden="1">"c1865"</definedName>
    <definedName name="IQ_EST_REV_GROWTH_1YR" hidden="1">"c1638"</definedName>
    <definedName name="IQ_EST_REV_GROWTH_2YR" hidden="1">"c1639"</definedName>
    <definedName name="IQ_EST_REV_GROWTH_Q_1YR" hidden="1">"c1640"</definedName>
    <definedName name="IQ_EST_REV_SEQ_GROWTH_Q" hidden="1">"c1765"</definedName>
    <definedName name="IQ_EST_REV_SURPRISE_PERCENT" hidden="1">"c1866"</definedName>
    <definedName name="IQ_EV_OVER_EMPLOYEE" hidden="1">"c1428"</definedName>
    <definedName name="IQ_EV_OVER_LTM_EBIT" hidden="1">"c1426"</definedName>
    <definedName name="IQ_EV_OVER_LTM_EBITDA" hidden="1">"c1427"</definedName>
    <definedName name="IQ_EV_OVER_LTM_REVENUE" hidden="1">"c1429"</definedName>
    <definedName name="IQ_EVAL_DATE" hidden="1">"c2180"</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LORE_DRILL" hidden="1">"c409"</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FDIC" hidden="1">"c417"</definedName>
    <definedName name="IQ_FFO" hidden="1">"c1574"</definedName>
    <definedName name="IQ_FFO_EST" hidden="1">"c418"</definedName>
    <definedName name="IQ_FFO_HIGH_EST" hidden="1">"c419"</definedName>
    <definedName name="IQ_FFO_LOW_EST" hidden="1">"c420"</definedName>
    <definedName name="IQ_FFO_MEDIAN_EST" hidden="1">"c1665"</definedName>
    <definedName name="IQ_FFO_NUM_EST" hidden="1">"c421"</definedName>
    <definedName name="IQ_FFO_STDDEV_EST" hidden="1">"c422"</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LING_CURRENCY" hidden="1">"c2129"</definedName>
    <definedName name="IQ_FILINGDATE_BS" hidden="1">"c424"</definedName>
    <definedName name="IQ_FILINGDATE_CF" hidden="1">"c425"</definedName>
    <definedName name="IQ_FILINGDATE_IS" hidden="1">"c426"</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"c1405"</definedName>
    <definedName name="IQ_FINANCING_CASH_SUPPL" hidden="1">"c1406"</definedName>
    <definedName name="IQ_FINISHED_INV" hidden="1">"c438"</definedName>
    <definedName name="IQ_FIRST_INT_DATE" hidden="1">"c2186"</definedName>
    <definedName name="IQ_FIRST_YEAR_LIFE" hidden="1">"c439"</definedName>
    <definedName name="IQ_FISCAL_Q" hidden="1">"c440"</definedName>
    <definedName name="IQ_FISCAL_Y" hidden="1">"c441"</definedName>
    <definedName name="IQ_FIVE_PERCENT_OWNER" hidden="1">"c442"</definedName>
    <definedName name="IQ_FIVEPERCENT_PERCENT" hidden="1">"c443"</definedName>
    <definedName name="IQ_FIVEPERCENT_SHARES" hidden="1">"c444"</definedName>
    <definedName name="IQ_FIXED_ASSET_TURNS" hidden="1">"c445"</definedName>
    <definedName name="IQ_FLOAT_PERCENT" hidden="1">"c1575"</definedName>
    <definedName name="IQ_FOREIGN_DEP_IB" hidden="1">"c446"</definedName>
    <definedName name="IQ_FOREIGN_DEP_NON_IB" hidden="1">"c447"</definedName>
    <definedName name="IQ_FOREIGN_EXCHANGE" hidden="1">"c1376"</definedName>
    <definedName name="IQ_FOREIGN_LOANS" hidden="1">"c448"</definedName>
    <definedName name="IQ_FQ" hidden="1">500</definedName>
    <definedName name="IQ_FUEL" hidden="1">"c449"</definedName>
    <definedName name="IQ_FULL_TIME" hidden="1">"c450"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Y" hidden="1">1000</definedName>
    <definedName name="IQ_GA_EXP" hidden="1">"c2241"</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DIVID" hidden="1">"c1446"</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ROFIT" hidden="1">"c1378"</definedName>
    <definedName name="IQ_GROSS_SPRD" hidden="1">"c2155"</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IGH_TARGET_PRICE" hidden="1">"c1651"</definedName>
    <definedName name="IQ_HIGHPRICE" hidden="1">"c545"</definedName>
    <definedName name="IQ_HOMEOWNERS_WRITTEN" hidden="1">"c546"</definedName>
    <definedName name="IQ_IMPAIR_OIL" hidden="1">"c547"</definedName>
    <definedName name="IQ_IMPAIRMENT_GW" hidden="1">"c548"</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S_ANNUITY_LIAB" hidden="1">"c563"</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UR_RECEIV" hidden="1">"c1600"</definedName>
    <definedName name="IQ_INT_BORROW" hidden="1">"c583"</definedName>
    <definedName name="IQ_INT_DEPOSITS" hidden="1">"c584"</definedName>
    <definedName name="IQ_INT_DIV_INC" hidden="1">"c585"</definedName>
    <definedName name="IQ_INT_EXP_BR" hidden="1">"c586"</definedName>
    <definedName name="IQ_INT_EXP_COVERAGE" hidden="1">"c587"</definedName>
    <definedName name="IQ_INT_EXP_FIN" hidden="1">"c588"</definedName>
    <definedName name="IQ_INT_EXP_INS" hidden="1">"c589"</definedName>
    <definedName name="IQ_INT_EXP_LTD" hidden="1">"c2086"</definedName>
    <definedName name="IQ_INT_EXP_REIT" hidden="1">"c590"</definedName>
    <definedName name="IQ_INT_EXP_TOTAL" hidden="1">"c591"</definedName>
    <definedName name="IQ_INT_EXP_UTI" hidden="1">"c592"</definedName>
    <definedName name="IQ_INT_INC_BR" hidden="1">"c593"</definedName>
    <definedName name="IQ_INT_INC_FIN" hidden="1">"c594"</definedName>
    <definedName name="IQ_INT_INC_INVEST" hidden="1">"c595"</definedName>
    <definedName name="IQ_INT_INC_LOANS" hidden="1">"c596"</definedName>
    <definedName name="IQ_INT_INC_REIT" hidden="1">"c597"</definedName>
    <definedName name="IQ_INT_INC_TOTAL" hidden="1">"c598"</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ANGIBLES_NET" hidden="1">"c1407"</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PRD" hidden="1">"c644"</definedName>
    <definedName name="IQ_ISS_DEBT_NET" hidden="1">"c1391"</definedName>
    <definedName name="IQ_ISS_STOCK_NET" hidden="1">"c1601"</definedName>
    <definedName name="IQ_ISSUE_CURRENCY" hidden="1">"c2156"</definedName>
    <definedName name="IQ_ISSUE_NAME" hidden="1">"c2142"</definedName>
    <definedName name="IQ_ISSUER" hidden="1">"c2143"</definedName>
    <definedName name="IQ_ISSUER_PARENT" hidden="1">"c2144"</definedName>
    <definedName name="IQ_LAND" hidden="1">"c645"</definedName>
    <definedName name="IQ_LAST_PMT_DATE" hidden="1">"c2188"</definedName>
    <definedName name="IQ_LAST_SPLIT_DATE" hidden="1">"c2095"</definedName>
    <definedName name="IQ_LAST_SPLIT_FACTOR" hidden="1">"c2093"</definedName>
    <definedName name="IQ_LASTSALEPRICE" hidden="1">"c646"</definedName>
    <definedName name="IQ_LASTSALEPRICE_DATE" hidden="1">"c2109"</definedName>
    <definedName name="IQ_LATESTK" hidden="1">1000</definedName>
    <definedName name="IQ_LATESTQ" hidden="1">500</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ICENSED_POPS" hidden="1">"c2123"</definedName>
    <definedName name="IQ_LIFOR" hidden="1">"c655"</definedName>
    <definedName name="IQ_LL" hidden="1">"c656"</definedName>
    <definedName name="IQ_LOAN_LEASE_RECEIV" hidden="1">"c657"</definedName>
    <definedName name="IQ_LOAN_LOSS" hidden="1">"c1386"</definedName>
    <definedName name="IQ_LOAN_SERVICE_REV" hidden="1">"c658"</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FOR_SALE" hidden="1">"c666"</definedName>
    <definedName name="IQ_LOANS_PAST_DUE" hidden="1">"c667"</definedName>
    <definedName name="IQ_LOANS_RECEIV_CURRENT" hidden="1">"c668"</definedName>
    <definedName name="IQ_LOANS_RECEIV_LT" hidden="1">"c669"</definedName>
    <definedName name="IQ_LOANS_RECEIV_LT_UTI" hidden="1">"c670"</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LOSS_EXP" hidden="1">"c672"</definedName>
    <definedName name="IQ_LOW_TARGET_PRICE" hidden="1">"c1652"</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MACHINERY" hidden="1">"c711"</definedName>
    <definedName name="IQ_MAINT_REPAIR" hidden="1">"c2087"</definedName>
    <definedName name="IQ_MARKET_CAP_LFCF" hidden="1">"c2209"</definedName>
    <definedName name="IQ_MARKETCAP" hidden="1">"c712"</definedName>
    <definedName name="IQ_MARKETING" hidden="1">"c2239"</definedName>
    <definedName name="IQ_MATURITY_DATE" hidden="1">"c2146"</definedName>
    <definedName name="IQ_MEDIAN_TARGET_PRICE" hidden="1">"c1650"</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M_ACCOUNT" hidden="1">"c743"</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SERV_RIGHTS" hidden="1">"c2242"</definedName>
    <definedName name="IQ_NAV_EST" hidden="1">"c1751"</definedName>
    <definedName name="IQ_NAV_HIGH_EST" hidden="1">"c1753"</definedName>
    <definedName name="IQ_NAV_LOW_EST" hidden="1">"c1754"</definedName>
    <definedName name="IQ_NAV_MEDIAN_EST" hidden="1">"c1752"</definedName>
    <definedName name="IQ_NAV_NUM_EST" hidden="1">"c1755"</definedName>
    <definedName name="IQ_NAV_STDDEV_EST" hidden="1">"c1756"</definedName>
    <definedName name="IQ_NET_CHANGE" hidden="1">"c749"</definedName>
    <definedName name="IQ_NET_DEBT" hidden="1">"c1584"</definedName>
    <definedName name="IQ_NET_DEBT_EBITDA" hidden="1">"c750"</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INC" hidden="1">"c1394"</definedName>
    <definedName name="IQ_NET_INC_BEFORE" hidden="1">"c1368"</definedName>
    <definedName name="IQ_NET_INC_CF" hidden="1">"c1397"</definedName>
    <definedName name="IQ_NET_INC_MARGIN" hidden="1">"c1398"</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TOTAL_DEPOSITS" hidden="1">"c779"</definedName>
    <definedName name="IQ_NET_RENTAL_EXP_FN" hidden="1">"c780"</definedName>
    <definedName name="IQ_NEXT_CALL_DATE" hidden="1">"c2198"</definedName>
    <definedName name="IQ_NEXT_CALL_PRICE" hidden="1">"c2199"</definedName>
    <definedName name="IQ_NEXT_INT_DATE" hidden="1">"c2187"</definedName>
    <definedName name="IQ_NEXT_PUT_DATE" hidden="1">"c2200"</definedName>
    <definedName name="IQ_NEXT_PUT_PRICE" hidden="1">"c2201"</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EST" hidden="1">"c1716"</definedName>
    <definedName name="IQ_NI_GW_EST" hidden="1">"c1723"</definedName>
    <definedName name="IQ_NI_GW_HIGH_EST" hidden="1">"c1725"</definedName>
    <definedName name="IQ_NI_GW_LOW_EST" hidden="1">"c1726"</definedName>
    <definedName name="IQ_NI_GW_MEDIAN_EST" hidden="1">"c1724"</definedName>
    <definedName name="IQ_NI_GW_NUM_EST" hidden="1">"c1727"</definedName>
    <definedName name="IQ_NI_GW_STDDEV_EST" hidden="1">"c1728"</definedName>
    <definedName name="IQ_NI_HIGH_EST" hidden="1">"c1718"</definedName>
    <definedName name="IQ_NI_LOW_EST" hidden="1">"c1719"</definedName>
    <definedName name="IQ_NI_MARGIN" hidden="1">"c794"</definedName>
    <definedName name="IQ_NI_MEDIAN_EST" hidden="1">"c1717"</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NUM_EST" hidden="1">"c1720"</definedName>
    <definedName name="IQ_NI_REPORTED_EST" hidden="1">"c1730"</definedName>
    <definedName name="IQ_NI_REPORTED_HIGH_EST" hidden="1">"c1732"</definedName>
    <definedName name="IQ_NI_REPORTED_LOW_EST" hidden="1">"c1733"</definedName>
    <definedName name="IQ_NI_REPORTED_MEDIAN_EST" hidden="1">"c1731"</definedName>
    <definedName name="IQ_NI_REPORTED_NUM_EST" hidden="1">"c1734"</definedName>
    <definedName name="IQ_NI_REPORTED_STDDEV_EST" hidden="1">"c1735"</definedName>
    <definedName name="IQ_NI_SFAS" hidden="1">"c795"</definedName>
    <definedName name="IQ_NI_STDDEV_EST" hidden="1">"c1721"</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SHAREHOLDERS" hidden="1">"c1967"</definedName>
    <definedName name="IQ_NUMBER_SHAREHOLDERS_CLASSA" hidden="1">"c1968"</definedName>
    <definedName name="IQ_NUMBER_SHAREHOLDERS_OTHER" hidden="1">"c1969"</definedName>
    <definedName name="IQ_OCCUPY_EXP" hidden="1">"c839"</definedName>
    <definedName name="IQ_OFFER_AMOUNT" hidden="1">"c2152"</definedName>
    <definedName name="IQ_OFFER_COUPON" hidden="1">"c2147"</definedName>
    <definedName name="IQ_OFFER_COUPON_TYPE" hidden="1">"c2148"</definedName>
    <definedName name="IQ_OFFER_DATE" hidden="1">"c2149"</definedName>
    <definedName name="IQ_OFFER_PRICE" hidden="1">"c2150"</definedName>
    <definedName name="IQ_OFFER_YIELD" hidden="1">"c2151"</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CLOSE_BALANCE_GAS" hidden="1">"c2049"</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OIL" hidden="1">"c2032"</definedName>
    <definedName name="IQ_OG_LIQUID_GAS_PRICE_HEDGED" hidden="1">"c2233"</definedName>
    <definedName name="IQ_OG_LIQUID_GAS_PRICE_UNHEDGED" hidden="1">"c2234"</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OIL" hidden="1">"c2035"</definedName>
    <definedName name="IQ_OG_PURCHASES_GAS" hidden="1">"c2045"</definedName>
    <definedName name="IQ_OG_PURCHASES_OIL" hidden="1">"c2033"</definedName>
    <definedName name="IQ_OG_REVISIONS_GAS" hidden="1">"c2042"</definedName>
    <definedName name="IQ_OG_REVISIONS_OIL" hidden="1">"c2030"</definedName>
    <definedName name="IQ_OG_SALES_IN_PLACE_GAS" hidden="1">"c2046"</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LIQUID_GAS_PRODUCTION" hidden="1">"c2235"</definedName>
    <definedName name="IQ_OG_TOTAL_OIL_PRODUCTON" hidden="1">"c2059"</definedName>
    <definedName name="IQ_OG_UNDEVELOPED_RESERVES_GAS" hidden="1">"c2051"</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EST" hidden="1">"c1688"</definedName>
    <definedName name="IQ_OPER_INC_FIN" hidden="1">"c851"</definedName>
    <definedName name="IQ_OPER_INC_HIGH_EST" hidden="1">"c1690"</definedName>
    <definedName name="IQ_OPER_INC_INS" hidden="1">"c852"</definedName>
    <definedName name="IQ_OPER_INC_LOW_EST" hidden="1">"c1691"</definedName>
    <definedName name="IQ_OPER_INC_MARGIN" hidden="1">"c1448"</definedName>
    <definedName name="IQ_OPER_INC_MEDIAN_EST" hidden="1">"c1689"</definedName>
    <definedName name="IQ_OPER_INC_NUM_EST" hidden="1">"c1692"</definedName>
    <definedName name="IQ_OPER_INC_REIT" hidden="1">"c853"</definedName>
    <definedName name="IQ_OPER_INC_STDDEV_EST" hidden="1">"c1693"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ISSUED" hidden="1">"c857"</definedName>
    <definedName name="IQ_ORDER_BACKLOG" hidden="1">"c2090"</definedName>
    <definedName name="IQ_OTHER_ADJUST_GROSS_LOANS" hidden="1">"c859"</definedName>
    <definedName name="IQ_OTHER_ASSETS" hidden="1">"c860"</definedName>
    <definedName name="IQ_OTHER_ASSETS_BNK" hidden="1">"c861"</definedName>
    <definedName name="IQ_OTHER_ASSETS_BR" hidden="1">"c862"</definedName>
    <definedName name="IQ_OTHER_ASSETS_FIN" hidden="1">"c863"</definedName>
    <definedName name="IQ_OTHER_ASSETS_INS" hidden="1">"c864"</definedName>
    <definedName name="IQ_OTHER_ASSETS_REIT" hidden="1">"c865"</definedName>
    <definedName name="IQ_OTHER_ASSETS_SERV_RIGHTS" hidden="1">"c2243"</definedName>
    <definedName name="IQ_OTHER_ASSETS_UTI" hidden="1">"c866"</definedName>
    <definedName name="IQ_OTHER_BEARING_LIAB" hidden="1">"c1608"</definedName>
    <definedName name="IQ_OTHER_BENEFITS_OBLIGATION" hidden="1">"c867"</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URRENT_ASSETS" hidden="1">"c1403"</definedName>
    <definedName name="IQ_OTHER_CURRENT_LIAB" hidden="1">"c1404"</definedName>
    <definedName name="IQ_OTHER_DEP" hidden="1">"c885"</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OANS" hidden="1">"c945"</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TOTAL" hidden="1">"c954"</definedName>
    <definedName name="IQ_OTHER_NON_INT_INC" hidden="1">"c955"</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UTSTANDING_BS_DATE" hidden="1">"c1972"</definedName>
    <definedName name="IQ_OTHER_OUTSTANDING_FILING_DATE" hidden="1">"c1974"</definedName>
    <definedName name="IQ_OTHER_PC_WRITTEN" hidden="1">"c1006"</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UTSTANDING_BS_DATE" hidden="1">"c2128"</definedName>
    <definedName name="IQ_OUTSTANDING_FILING_DATE" hidden="1">"c2127"</definedName>
    <definedName name="IQ_OWNERSHIP" hidden="1">"c2160"</definedName>
    <definedName name="IQ_PART_TIME" hidden="1">"c1024"</definedName>
    <definedName name="IQ_PAY_ACCRUED" hidden="1">"c1457"</definedName>
    <definedName name="IQ_PAYOUT_RATIO" hidden="1">"c1900"</definedName>
    <definedName name="IQ_PBV" hidden="1">"c1025"</definedName>
    <definedName name="IQ_PBV_AVG" hidden="1">"c1026"</definedName>
    <definedName name="IQ_PC_WRITTEN" hidden="1">"c1027"</definedName>
    <definedName name="IQ_PE_EXCL" hidden="1">"c1028"</definedName>
    <definedName name="IQ_PE_EXCL_AVG" hidden="1">"c1029"</definedName>
    <definedName name="IQ_PE_EXCL_FWD" hidden="1">"c1030"</definedName>
    <definedName name="IQ_PE_NORMALIZED" hidden="1">"c2207"</definedName>
    <definedName name="IQ_PE_RATIO" hidden="1">"c1610"</definedName>
    <definedName name="IQ_PEG_FWD" hidden="1">"c1863"</definedName>
    <definedName name="IQ_PENSION" hidden="1">"c1031"</definedName>
    <definedName name="IQ_PERCENT_CHANGE_EST_5YR_GROWTH_RATE_12MONTHS" hidden="1">"c1852"</definedName>
    <definedName name="IQ_PERCENT_CHANGE_EST_5YR_GROWTH_RATE_18MONTHS" hidden="1">"c1853"</definedName>
    <definedName name="IQ_PERCENT_CHANGE_EST_5YR_GROWTH_RATE_3MONTHS" hidden="1">"c1849"</definedName>
    <definedName name="IQ_PERCENT_CHANGE_EST_5YR_GROWTH_RATE_6MONTHS" hidden="1">"c1850"</definedName>
    <definedName name="IQ_PERCENT_CHANGE_EST_5YR_GROWTH_RATE_9MONTHS" hidden="1">"c1851"</definedName>
    <definedName name="IQ_PERCENT_CHANGE_EST_5YR_GROWTH_RATE_DAY" hidden="1">"c1846"</definedName>
    <definedName name="IQ_PERCENT_CHANGE_EST_5YR_GROWTH_RATE_MONTH" hidden="1">"c1848"</definedName>
    <definedName name="IQ_PERCENT_CHANGE_EST_5YR_GROWTH_RATE_WEEK" hidden="1">"c1847"</definedName>
    <definedName name="IQ_PERCENT_CHANGE_EST_CFPS_12MONTHS" hidden="1">"c1812"</definedName>
    <definedName name="IQ_PERCENT_CHANGE_EST_CFPS_18MONTHS" hidden="1">"c1813"</definedName>
    <definedName name="IQ_PERCENT_CHANGE_EST_CFPS_3MONTHS" hidden="1">"c1809"</definedName>
    <definedName name="IQ_PERCENT_CHANGE_EST_CFPS_6MONTHS" hidden="1">"c1810"</definedName>
    <definedName name="IQ_PERCENT_CHANGE_EST_CFPS_9MONTHS" hidden="1">"c1811"</definedName>
    <definedName name="IQ_PERCENT_CHANGE_EST_CFPS_DAY" hidden="1">"c1806"</definedName>
    <definedName name="IQ_PERCENT_CHANGE_EST_CFPS_MONTH" hidden="1">"c1808"</definedName>
    <definedName name="IQ_PERCENT_CHANGE_EST_CFPS_WEEK" hidden="1">"c1807"</definedName>
    <definedName name="IQ_PERCENT_CHANGE_EST_DPS_12MONTHS" hidden="1">"c1820"</definedName>
    <definedName name="IQ_PERCENT_CHANGE_EST_DPS_18MONTHS" hidden="1">"c1821"</definedName>
    <definedName name="IQ_PERCENT_CHANGE_EST_DPS_3MONTHS" hidden="1">"c1817"</definedName>
    <definedName name="IQ_PERCENT_CHANGE_EST_DPS_6MONTHS" hidden="1">"c1818"</definedName>
    <definedName name="IQ_PERCENT_CHANGE_EST_DPS_9MONTHS" hidden="1">"c1819"</definedName>
    <definedName name="IQ_PERCENT_CHANGE_EST_DPS_DAY" hidden="1">"c1814"</definedName>
    <definedName name="IQ_PERCENT_CHANGE_EST_DPS_MONTH" hidden="1">"c1816"</definedName>
    <definedName name="IQ_PERCENT_CHANGE_EST_DPS_WEEK" hidden="1">"c1815"</definedName>
    <definedName name="IQ_PERCENT_CHANGE_EST_EBITDA_12MONTHS" hidden="1">"c1804"</definedName>
    <definedName name="IQ_PERCENT_CHANGE_EST_EBITDA_18MONTHS" hidden="1">"c1805"</definedName>
    <definedName name="IQ_PERCENT_CHANGE_EST_EBITDA_3MONTHS" hidden="1">"c1801"</definedName>
    <definedName name="IQ_PERCENT_CHANGE_EST_EBITDA_6MONTHS" hidden="1">"c1802"</definedName>
    <definedName name="IQ_PERCENT_CHANGE_EST_EBITDA_9MONTHS" hidden="1">"c1803"</definedName>
    <definedName name="IQ_PERCENT_CHANGE_EST_EBITDA_DAY" hidden="1">"c1798"</definedName>
    <definedName name="IQ_PERCENT_CHANGE_EST_EBITDA_MONTH" hidden="1">"c1800"</definedName>
    <definedName name="IQ_PERCENT_CHANGE_EST_EBITDA_WEEK" hidden="1">"c1799"</definedName>
    <definedName name="IQ_PERCENT_CHANGE_EST_EPS_12MONTHS" hidden="1">"c1788"</definedName>
    <definedName name="IQ_PERCENT_CHANGE_EST_EPS_18MONTHS" hidden="1">"c1789"</definedName>
    <definedName name="IQ_PERCENT_CHANGE_EST_EPS_3MONTHS" hidden="1">"c1785"</definedName>
    <definedName name="IQ_PERCENT_CHANGE_EST_EPS_6MONTHS" hidden="1">"c1786"</definedName>
    <definedName name="IQ_PERCENT_CHANGE_EST_EPS_9MONTHS" hidden="1">"c1787"</definedName>
    <definedName name="IQ_PERCENT_CHANGE_EST_EPS_DAY" hidden="1">"c1782"</definedName>
    <definedName name="IQ_PERCENT_CHANGE_EST_EPS_MONTH" hidden="1">"c1784"</definedName>
    <definedName name="IQ_PERCENT_CHANGE_EST_EPS_WEEK" hidden="1">"c1783"</definedName>
    <definedName name="IQ_PERCENT_CHANGE_EST_FFO_12MONTHS" hidden="1">"c1828"</definedName>
    <definedName name="IQ_PERCENT_CHANGE_EST_FFO_18MONTHS" hidden="1">"c1829"</definedName>
    <definedName name="IQ_PERCENT_CHANGE_EST_FFO_3MONTHS" hidden="1">"c1825"</definedName>
    <definedName name="IQ_PERCENT_CHANGE_EST_FFO_6MONTHS" hidden="1">"c1826"</definedName>
    <definedName name="IQ_PERCENT_CHANGE_EST_FFO_9MONTHS" hidden="1">"c1827"</definedName>
    <definedName name="IQ_PERCENT_CHANGE_EST_FFO_DAY" hidden="1">"c1822"</definedName>
    <definedName name="IQ_PERCENT_CHANGE_EST_FFO_MONTH" hidden="1">"c1824"</definedName>
    <definedName name="IQ_PERCENT_CHANGE_EST_FFO_WEEK" hidden="1">"c1823"</definedName>
    <definedName name="IQ_PERCENT_CHANGE_EST_PRICE_TARGET_12MONTHS" hidden="1">"c1844"</definedName>
    <definedName name="IQ_PERCENT_CHANGE_EST_PRICE_TARGET_18MONTHS" hidden="1">"c1845"</definedName>
    <definedName name="IQ_PERCENT_CHANGE_EST_PRICE_TARGET_3MONTHS" hidden="1">"c1841"</definedName>
    <definedName name="IQ_PERCENT_CHANGE_EST_PRICE_TARGET_6MONTHS" hidden="1">"c1842"</definedName>
    <definedName name="IQ_PERCENT_CHANGE_EST_PRICE_TARGET_9MONTHS" hidden="1">"c1843"</definedName>
    <definedName name="IQ_PERCENT_CHANGE_EST_PRICE_TARGET_DAY" hidden="1">"c1838"</definedName>
    <definedName name="IQ_PERCENT_CHANGE_EST_PRICE_TARGET_MONTH" hidden="1">"c1840"</definedName>
    <definedName name="IQ_PERCENT_CHANGE_EST_PRICE_TARGET_WEEK" hidden="1">"c1839"</definedName>
    <definedName name="IQ_PERCENT_CHANGE_EST_RECO_12MONTHS" hidden="1">"c1836"</definedName>
    <definedName name="IQ_PERCENT_CHANGE_EST_RECO_18MONTHS" hidden="1">"c1837"</definedName>
    <definedName name="IQ_PERCENT_CHANGE_EST_RECO_3MONTHS" hidden="1">"c1833"</definedName>
    <definedName name="IQ_PERCENT_CHANGE_EST_RECO_6MONTHS" hidden="1">"c1834"</definedName>
    <definedName name="IQ_PERCENT_CHANGE_EST_RECO_9MONTHS" hidden="1">"c1835"</definedName>
    <definedName name="IQ_PERCENT_CHANGE_EST_RECO_DAY" hidden="1">"c1830"</definedName>
    <definedName name="IQ_PERCENT_CHANGE_EST_RECO_MONTH" hidden="1">"c1832"</definedName>
    <definedName name="IQ_PERCENT_CHANGE_EST_RECO_WEEK" hidden="1">"c1831"</definedName>
    <definedName name="IQ_PERCENT_CHANGE_EST_REV_12MONTHS" hidden="1">"c1796"</definedName>
    <definedName name="IQ_PERCENT_CHANGE_EST_REV_18MONTHS" hidden="1">"c1797"</definedName>
    <definedName name="IQ_PERCENT_CHANGE_EST_REV_3MONTHS" hidden="1">"c1793"</definedName>
    <definedName name="IQ_PERCENT_CHANGE_EST_REV_6MONTHS" hidden="1">"c1794"</definedName>
    <definedName name="IQ_PERCENT_CHANGE_EST_REV_9MONTHS" hidden="1">"c1795"</definedName>
    <definedName name="IQ_PERCENT_CHANGE_EST_REV_DAY" hidden="1">"c1790"</definedName>
    <definedName name="IQ_PERCENT_CHANGE_EST_REV_MONTH" hidden="1">"c1792"</definedName>
    <definedName name="IQ_PERCENT_CHANGE_EST_REV_WEEK" hidden="1">"c1791"</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L" hidden="1">"c2114"</definedName>
    <definedName name="IQ_PMT_FREQ" hidden="1">"c2236"</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OTENTIAL_UPSIDE" hidden="1">"c1855"</definedName>
    <definedName name="IQ_PRE_OPEN_COST" hidden="1">"c1040"</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ETAX_GW_INC_EST" hidden="1">"c1702"</definedName>
    <definedName name="IQ_PRETAX_GW_INC_HIGH_EST" hidden="1">"c1704"</definedName>
    <definedName name="IQ_PRETAX_GW_INC_LOW_EST" hidden="1">"c1705"</definedName>
    <definedName name="IQ_PRETAX_GW_INC_MEDIAN_EST" hidden="1">"c1703"</definedName>
    <definedName name="IQ_PRETAX_GW_INC_NUM_EST" hidden="1">"c1706"</definedName>
    <definedName name="IQ_PRETAX_GW_INC_STDDEV_EST" hidden="1">"c1707"</definedName>
    <definedName name="IQ_PRETAX_INC_EST" hidden="1">"c1695"</definedName>
    <definedName name="IQ_PRETAX_INC_HIGH_EST" hidden="1">"c1697"</definedName>
    <definedName name="IQ_PRETAX_INC_LOW_EST" hidden="1">"c1698"</definedName>
    <definedName name="IQ_PRETAX_INC_MEDIAN_EST" hidden="1">"c1696"</definedName>
    <definedName name="IQ_PRETAX_INC_NUM_EST" hidden="1">"c1699"</definedName>
    <definedName name="IQ_PRETAX_INC_STDDEV_EST" hidden="1">"c1700"</definedName>
    <definedName name="IQ_PRETAX_REPORT_INC_EST" hidden="1">"c1709"</definedName>
    <definedName name="IQ_PRETAX_REPORT_INC_HIGH_EST" hidden="1">"c1711"</definedName>
    <definedName name="IQ_PRETAX_REPORT_INC_LOW_EST" hidden="1">"c1712"</definedName>
    <definedName name="IQ_PRETAX_REPORT_INC_MEDIAN_EST" hidden="1">"c1710"</definedName>
    <definedName name="IQ_PRETAX_REPORT_INC_NUM_EST" hidden="1">"c1713"</definedName>
    <definedName name="IQ_PRETAX_REPORT_INC_STDDEV_EST" hidden="1">"c1714"</definedName>
    <definedName name="IQ_PRICE_OVER_BVPS" hidden="1">"c1412"</definedName>
    <definedName name="IQ_PRICE_OVER_LTM_EPS" hidden="1">"c1413"</definedName>
    <definedName name="IQ_PRICE_TARGET" hidden="1">"c82"</definedName>
    <definedName name="IQ_PRICEDATE" hidden="1">"c1069"</definedName>
    <definedName name="IQ_PRICING_DATE" hidden="1">"c1613"</definedName>
    <definedName name="IQ_PRIMARY_INDUSTRY" hidden="1">"c1070"</definedName>
    <definedName name="IQ_PRINCIPAL_AMT" hidden="1">"c2157"</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JECTED_PENSION_OBLIGATION" hidden="1">"c1292"</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QUICK_RATIO" hidden="1">"c1086"</definedName>
    <definedName name="IQ_RATE_COMP_GROWTH_DOMESTIC" hidden="1">"c1087"</definedName>
    <definedName name="IQ_RATE_COMP_GROWTH_FOREIGN" hidden="1">"c1088"</definedName>
    <definedName name="IQ_RAW_INV" hidden="1">"c1089"</definedName>
    <definedName name="IQ_RD_EXP" hidden="1">"c1090"</definedName>
    <definedName name="IQ_RD_EXP_FN" hidden="1">"c1091"</definedName>
    <definedName name="IQ_RE" hidden="1">"c1092"</definedName>
    <definedName name="IQ_REAL_ESTATE" hidden="1">"c1093"</definedName>
    <definedName name="IQ_REAL_ESTATE_ASSETS" hidden="1">"c1094"</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NTAL_REV" hidden="1">"c1101"</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TAIL_AVG_STORE_SIZE_GROSS" hidden="1">"c2066"</definedName>
    <definedName name="IQ_RETAIL_AVG_STORE_SIZE_NET" hidden="1">"c2067"</definedName>
    <definedName name="IQ_RETAIL_CLOSED_STORES" hidden="1">"c2063"</definedName>
    <definedName name="IQ_RETAIL_OPENED_STORES" hidden="1">"c2062"</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Q_FOOTAGE" hidden="1">"c2064"</definedName>
    <definedName name="IQ_RETAIL_STORE_SELLING_AREA" hidden="1">"c2065"</definedName>
    <definedName name="IQ_RETAIL_TOTAL_STORES" hidden="1">"c2061"</definedName>
    <definedName name="IQ_RETAINED_EARN" hidden="1">"c1420"</definedName>
    <definedName name="IQ_RETURN_ASSETS" hidden="1">"c1113"</definedName>
    <definedName name="IQ_RETURN_ASSETS_BANK" hidden="1">"c1114"</definedName>
    <definedName name="IQ_RETURN_ASSETS_BROK" hidden="1">"c1115"</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S" hidden="1">"c1121"</definedName>
    <definedName name="IQ_RETURN_INVESTMENT" hidden="1">"c1421"</definedName>
    <definedName name="IQ_REV" hidden="1">"c1122"</definedName>
    <definedName name="IQ_REV_BEFORE_LL" hidden="1">"c1123"</definedName>
    <definedName name="IQ_REV_STDDEV_EST" hidden="1">"c1124"</definedName>
    <definedName name="IQ_REV_UTI" hidden="1">"c1125"</definedName>
    <definedName name="IQ_REVENUE" hidden="1">"c1422"</definedName>
    <definedName name="IQ_REVENUE_EST" hidden="1">"c1126"</definedName>
    <definedName name="IQ_REVENUE_HIGH_EST" hidden="1">"c1127"</definedName>
    <definedName name="IQ_REVENUE_LOW_EST" hidden="1">"c1128"</definedName>
    <definedName name="IQ_REVENUE_MEDIAN_EST" hidden="1">"c1662"</definedName>
    <definedName name="IQ_REVENUE_NUM_EST" hidden="1">"c1129"</definedName>
    <definedName name="IQ_SALARY" hidden="1">"c1130"</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S_MARKETING" hidden="1">"c2240"</definedName>
    <definedName name="IQ_SAME_STORE" hidden="1">"c1149"</definedName>
    <definedName name="IQ_SAVING_DEP" hidden="1">"c1150"</definedName>
    <definedName name="IQ_SECUR_RECEIV" hidden="1">"c1151"</definedName>
    <definedName name="IQ_SECURITY_BORROW" hidden="1">"c1152"</definedName>
    <definedName name="IQ_SECURITY_LEVEL" hidden="1">"c2159"</definedName>
    <definedName name="IQ_SECURITY_NOTES" hidden="1">"c2202"</definedName>
    <definedName name="IQ_SECURITY_OWN" hidden="1">"c1153"</definedName>
    <definedName name="IQ_SECURITY_RESELL" hidden="1">"c1154"</definedName>
    <definedName name="IQ_SECURITY_TYPE" hidden="1">"c2158"</definedName>
    <definedName name="IQ_SEPARATE_ACCT_ASSETS" hidden="1">"c1155"</definedName>
    <definedName name="IQ_SEPARATE_ACCT_LIAB" hidden="1">"c1156"</definedName>
    <definedName name="IQ_SERV_CHARGE_DEPOSITS" hidden="1">"c1157"</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 hidden="1">"c2171"</definedName>
    <definedName name="IQ_SP_DATE" hidden="1">"c2172"</definedName>
    <definedName name="IQ_SP_REASON" hidden="1">"c2174"</definedName>
    <definedName name="IQ_SP_STATUS" hidden="1">"c2173"</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UTORY_SURPLUS" hidden="1">"c1201"</definedName>
    <definedName name="IQ_STOCK_BASED" hidden="1">"c1202"</definedName>
    <definedName name="IQ_STOCK_BASED_CF" hidden="1">"c1203"</definedName>
    <definedName name="IQ_STRIKE_PRICE_ISSUED" hidden="1">"c1645"</definedName>
    <definedName name="IQ_STRIKE_PRICE_OS" hidden="1">"c1646"</definedName>
    <definedName name="IQ_STW" hidden="1">"c2166"</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VA" hidden="1">"c1214"</definedName>
    <definedName name="IQ_TARGET_PRICE_NUM" hidden="1">"c1653"</definedName>
    <definedName name="IQ_TARGET_PRICE_STDDEV" hidden="1">"c1654"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MPLOYEE_AVG" hidden="1">"c1225"</definedName>
    <definedName name="IQ_TEV_TOTAL_REV" hidden="1">"c1226"</definedName>
    <definedName name="IQ_TEV_TOTAL_REV_AVG" hidden="1">"c1227"</definedName>
    <definedName name="IQ_TEV_TOTAL_REV_FWD" hidden="1">"c1228"</definedName>
    <definedName name="IQ_TEV_UFCF" hidden="1">"c2208"</definedName>
    <definedName name="IQ_TIER_ONE_RATIO" hidden="1">"c1229"</definedName>
    <definedName name="IQ_TIME_DEP" hidden="1">"c1230"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VG_CE_TOTAL_AVG_ASSETS" hidden="1">"c1241"</definedName>
    <definedName name="IQ_TOTAL_AVG_EQUITY_TOTAL_AVG_ASSETS" hidden="1">"c1242"</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QUITY" hidden="1">"c1250"</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POSITS" hidden="1">"c1265"</definedName>
    <definedName name="IQ_TOTAL_DIV_PAID_CF" hidden="1">"c1266"</definedName>
    <definedName name="IQ_TOTAL_EMPLOYEE" hidden="1">"c2141"</definedName>
    <definedName name="IQ_TOTAL_EMPLOYEES" hidden="1">"c1522"</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EXP" hidden="1">"c1291"</definedName>
    <definedName name="IQ_TOTAL_PENSION_OBLIGATION" hidden="1">"c1292"</definedName>
    <definedName name="IQ_TOTAL_PROVED_RESERVES_OIL" hidden="1">"c2040"</definedName>
    <definedName name="IQ_TOTAL_RECEIV" hidden="1">"c1293"</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SPECIAL" hidden="1">"c1618"</definedName>
    <definedName name="IQ_TOTAL_ST_BORROW" hidden="1">"c1424"</definedName>
    <definedName name="IQ_TOTAL_SUBS" hidden="1">"c2119"</definedName>
    <definedName name="IQ_TOTAL_UNUSUAL" hidden="1">"c1508"</definedName>
    <definedName name="IQ_TRADE_AR" hidden="1">"c1345"</definedName>
    <definedName name="IQ_TRADE_PRINCIPAL" hidden="1">"c1309"</definedName>
    <definedName name="IQ_TRADING_ASSETS" hidden="1">"c1310"</definedName>
    <definedName name="IQ_TRADING_CURRENCY" hidden="1">"c2212"</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UST_INC" hidden="1">"c1319"</definedName>
    <definedName name="IQ_TRUST_PREF" hidden="1">"c1320"</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LEVERED_FCF" hidden="1">"c1908"</definedName>
    <definedName name="IQ_UNPAID_CLAIMS" hidden="1">"c1330"</definedName>
    <definedName name="IQ_UNREALIZED_GAIN" hidden="1">"c1619"</definedName>
    <definedName name="IQ_UNUSUAL_EXP" hidden="1">"c1456"</definedName>
    <definedName name="IQ_US_GAAP" hidden="1">"c1331"</definedName>
    <definedName name="IQ_UTIL_PPE_NET" hidden="1">"c1620"</definedName>
    <definedName name="IQ_UTIL_REV" hidden="1">"c2091"</definedName>
    <definedName name="IQ_UV_PENSION_LIAB" hidden="1">"c1332"</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WEIGHTED_AVG_PRICE" hidden="1">"c1334"</definedName>
    <definedName name="IQ_WIP_INV" hidden="1">"c1335"</definedName>
    <definedName name="IQ_WORKMEN_WRITTEN" hidden="1">"c1336"</definedName>
    <definedName name="IQ_XDIV_DATE" hidden="1">"c2203"</definedName>
    <definedName name="IQ_YEARHIGH" hidden="1">"c1337"</definedName>
    <definedName name="IQ_YEARLOW" hidden="1">"c1338"</definedName>
    <definedName name="IQ_YTD" hidden="1">3000</definedName>
    <definedName name="IQ_YTW" hidden="1">"c2163"</definedName>
    <definedName name="IQ_YTW_DATE" hidden="1">"c2164"</definedName>
    <definedName name="IQ_YTW_DATE_TYPE" hidden="1">"c2165"</definedName>
    <definedName name="IQ_Z_SCORE" hidden="1">"c1339"</definedName>
    <definedName name="iu" localSheetId="9" hidden="1">{#N/A,#N/A,TRUE,"Cover";#N/A,#N/A,TRUE,"Conts";#N/A,#N/A,TRUE,"VOS";#N/A,#N/A,TRUE,"Warrington";#N/A,#N/A,TRUE,"Widnes"}</definedName>
    <definedName name="iu" localSheetId="8" hidden="1">{#N/A,#N/A,TRUE,"Cover";#N/A,#N/A,TRUE,"Conts";#N/A,#N/A,TRUE,"VOS";#N/A,#N/A,TRUE,"Warrington";#N/A,#N/A,TRUE,"Widnes"}</definedName>
    <definedName name="iu" localSheetId="7" hidden="1">{#N/A,#N/A,TRUE,"Cover";#N/A,#N/A,TRUE,"Conts";#N/A,#N/A,TRUE,"VOS";#N/A,#N/A,TRUE,"Warrington";#N/A,#N/A,TRUE,"Widnes"}</definedName>
    <definedName name="iu" localSheetId="3" hidden="1">{#N/A,#N/A,TRUE,"Cover";#N/A,#N/A,TRUE,"Conts";#N/A,#N/A,TRUE,"VOS";#N/A,#N/A,TRUE,"Warrington";#N/A,#N/A,TRUE,"Widnes"}</definedName>
    <definedName name="iu" hidden="1">{#N/A,#N/A,TRUE,"Cover";#N/A,#N/A,TRUE,"Conts";#N/A,#N/A,TRUE,"VOS";#N/A,#N/A,TRUE,"Warrington";#N/A,#N/A,TRUE,"Widnes"}</definedName>
    <definedName name="iuh" localSheetId="9" hidden="1">{#N/A,#N/A,TRUE,"Cover";#N/A,#N/A,TRUE,"Conts";#N/A,#N/A,TRUE,"VOS";#N/A,#N/A,TRUE,"Warrington";#N/A,#N/A,TRUE,"Widnes"}</definedName>
    <definedName name="iuh" localSheetId="8" hidden="1">{#N/A,#N/A,TRUE,"Cover";#N/A,#N/A,TRUE,"Conts";#N/A,#N/A,TRUE,"VOS";#N/A,#N/A,TRUE,"Warrington";#N/A,#N/A,TRUE,"Widnes"}</definedName>
    <definedName name="iuh" localSheetId="7" hidden="1">{#N/A,#N/A,TRUE,"Cover";#N/A,#N/A,TRUE,"Conts";#N/A,#N/A,TRUE,"VOS";#N/A,#N/A,TRUE,"Warrington";#N/A,#N/A,TRUE,"Widnes"}</definedName>
    <definedName name="iuh" localSheetId="3" hidden="1">{#N/A,#N/A,TRUE,"Cover";#N/A,#N/A,TRUE,"Conts";#N/A,#N/A,TRUE,"VOS";#N/A,#N/A,TRUE,"Warrington";#N/A,#N/A,TRUE,"Widnes"}</definedName>
    <definedName name="iuh" hidden="1">{#N/A,#N/A,TRUE,"Cover";#N/A,#N/A,TRUE,"Conts";#N/A,#N/A,TRUE,"VOS";#N/A,#N/A,TRUE,"Warrington";#N/A,#N/A,TRUE,"Widnes"}</definedName>
    <definedName name="iui" localSheetId="9" hidden="1">{#N/A,#N/A,TRUE,"Cover";#N/A,#N/A,TRUE,"Conts";#N/A,#N/A,TRUE,"VOS";#N/A,#N/A,TRUE,"Warrington";#N/A,#N/A,TRUE,"Widnes"}</definedName>
    <definedName name="iui" localSheetId="8" hidden="1">{#N/A,#N/A,TRUE,"Cover";#N/A,#N/A,TRUE,"Conts";#N/A,#N/A,TRUE,"VOS";#N/A,#N/A,TRUE,"Warrington";#N/A,#N/A,TRUE,"Widnes"}</definedName>
    <definedName name="iui" localSheetId="7" hidden="1">{#N/A,#N/A,TRUE,"Cover";#N/A,#N/A,TRUE,"Conts";#N/A,#N/A,TRUE,"VOS";#N/A,#N/A,TRUE,"Warrington";#N/A,#N/A,TRUE,"Widnes"}</definedName>
    <definedName name="iui" localSheetId="3" hidden="1">{#N/A,#N/A,TRUE,"Cover";#N/A,#N/A,TRUE,"Conts";#N/A,#N/A,TRUE,"VOS";#N/A,#N/A,TRUE,"Warrington";#N/A,#N/A,TRUE,"Widnes"}</definedName>
    <definedName name="iui" hidden="1">{#N/A,#N/A,TRUE,"Cover";#N/A,#N/A,TRUE,"Conts";#N/A,#N/A,TRUE,"VOS";#N/A,#N/A,TRUE,"Warrington";#N/A,#N/A,TRUE,"Widnes"}</definedName>
    <definedName name="iuiou" localSheetId="9" hidden="1">{#N/A,#N/A,TRUE,"Cover";#N/A,#N/A,TRUE,"Conts";#N/A,#N/A,TRUE,"VOS";#N/A,#N/A,TRUE,"Warrington";#N/A,#N/A,TRUE,"Widnes"}</definedName>
    <definedName name="iuiou" localSheetId="8" hidden="1">{#N/A,#N/A,TRUE,"Cover";#N/A,#N/A,TRUE,"Conts";#N/A,#N/A,TRUE,"VOS";#N/A,#N/A,TRUE,"Warrington";#N/A,#N/A,TRUE,"Widnes"}</definedName>
    <definedName name="iuiou" localSheetId="7" hidden="1">{#N/A,#N/A,TRUE,"Cover";#N/A,#N/A,TRUE,"Conts";#N/A,#N/A,TRUE,"VOS";#N/A,#N/A,TRUE,"Warrington";#N/A,#N/A,TRUE,"Widnes"}</definedName>
    <definedName name="iuiou" localSheetId="3" hidden="1">{#N/A,#N/A,TRUE,"Cover";#N/A,#N/A,TRUE,"Conts";#N/A,#N/A,TRUE,"VOS";#N/A,#N/A,TRUE,"Warrington";#N/A,#N/A,TRUE,"Widnes"}</definedName>
    <definedName name="iuiou" hidden="1">{#N/A,#N/A,TRUE,"Cover";#N/A,#N/A,TRUE,"Conts";#N/A,#N/A,TRUE,"VOS";#N/A,#N/A,TRUE,"Warrington";#N/A,#N/A,TRUE,"Widnes"}</definedName>
    <definedName name="iuk" localSheetId="9" hidden="1">{#N/A,#N/A,TRUE,"Cover";#N/A,#N/A,TRUE,"Conts";#N/A,#N/A,TRUE,"VOS";#N/A,#N/A,TRUE,"Warrington";#N/A,#N/A,TRUE,"Widnes"}</definedName>
    <definedName name="iuk" localSheetId="8" hidden="1">{#N/A,#N/A,TRUE,"Cover";#N/A,#N/A,TRUE,"Conts";#N/A,#N/A,TRUE,"VOS";#N/A,#N/A,TRUE,"Warrington";#N/A,#N/A,TRUE,"Widnes"}</definedName>
    <definedName name="iuk" localSheetId="7" hidden="1">{#N/A,#N/A,TRUE,"Cover";#N/A,#N/A,TRUE,"Conts";#N/A,#N/A,TRUE,"VOS";#N/A,#N/A,TRUE,"Warrington";#N/A,#N/A,TRUE,"Widnes"}</definedName>
    <definedName name="iuk" localSheetId="3" hidden="1">{#N/A,#N/A,TRUE,"Cover";#N/A,#N/A,TRUE,"Conts";#N/A,#N/A,TRUE,"VOS";#N/A,#N/A,TRUE,"Warrington";#N/A,#N/A,TRUE,"Widnes"}</definedName>
    <definedName name="iuk" hidden="1">{#N/A,#N/A,TRUE,"Cover";#N/A,#N/A,TRUE,"Conts";#N/A,#N/A,TRUE,"VOS";#N/A,#N/A,TRUE,"Warrington";#N/A,#N/A,TRUE,"Widnes"}</definedName>
    <definedName name="iukh" localSheetId="9" hidden="1">{#N/A,#N/A,TRUE,"Cover";#N/A,#N/A,TRUE,"Conts";#N/A,#N/A,TRUE,"VOS";#N/A,#N/A,TRUE,"Warrington";#N/A,#N/A,TRUE,"Widnes"}</definedName>
    <definedName name="iukh" localSheetId="8" hidden="1">{#N/A,#N/A,TRUE,"Cover";#N/A,#N/A,TRUE,"Conts";#N/A,#N/A,TRUE,"VOS";#N/A,#N/A,TRUE,"Warrington";#N/A,#N/A,TRUE,"Widnes"}</definedName>
    <definedName name="iukh" localSheetId="7" hidden="1">{#N/A,#N/A,TRUE,"Cover";#N/A,#N/A,TRUE,"Conts";#N/A,#N/A,TRUE,"VOS";#N/A,#N/A,TRUE,"Warrington";#N/A,#N/A,TRUE,"Widnes"}</definedName>
    <definedName name="iukh" localSheetId="3" hidden="1">{#N/A,#N/A,TRUE,"Cover";#N/A,#N/A,TRUE,"Conts";#N/A,#N/A,TRUE,"VOS";#N/A,#N/A,TRUE,"Warrington";#N/A,#N/A,TRUE,"Widnes"}</definedName>
    <definedName name="iukh" hidden="1">{#N/A,#N/A,TRUE,"Cover";#N/A,#N/A,TRUE,"Conts";#N/A,#N/A,TRUE,"VOS";#N/A,#N/A,TRUE,"Warrington";#N/A,#N/A,TRUE,"Widnes"}</definedName>
    <definedName name="iulouy" localSheetId="9" hidden="1">{#N/A,#N/A,TRUE,"Cover";#N/A,#N/A,TRUE,"Conts";#N/A,#N/A,TRUE,"VOS";#N/A,#N/A,TRUE,"Warrington";#N/A,#N/A,TRUE,"Widnes"}</definedName>
    <definedName name="iulouy" localSheetId="8" hidden="1">{#N/A,#N/A,TRUE,"Cover";#N/A,#N/A,TRUE,"Conts";#N/A,#N/A,TRUE,"VOS";#N/A,#N/A,TRUE,"Warrington";#N/A,#N/A,TRUE,"Widnes"}</definedName>
    <definedName name="iulouy" localSheetId="7" hidden="1">{#N/A,#N/A,TRUE,"Cover";#N/A,#N/A,TRUE,"Conts";#N/A,#N/A,TRUE,"VOS";#N/A,#N/A,TRUE,"Warrington";#N/A,#N/A,TRUE,"Widnes"}</definedName>
    <definedName name="iulouy" localSheetId="3" hidden="1">{#N/A,#N/A,TRUE,"Cover";#N/A,#N/A,TRUE,"Conts";#N/A,#N/A,TRUE,"VOS";#N/A,#N/A,TRUE,"Warrington";#N/A,#N/A,TRUE,"Widnes"}</definedName>
    <definedName name="iulouy" hidden="1">{#N/A,#N/A,TRUE,"Cover";#N/A,#N/A,TRUE,"Conts";#N/A,#N/A,TRUE,"VOS";#N/A,#N/A,TRUE,"Warrington";#N/A,#N/A,TRUE,"Widnes"}</definedName>
    <definedName name="ivrcl" localSheetId="9" hidden="1">{"'Sheet1'!$A$4386:$N$4591"}</definedName>
    <definedName name="ivrcl" localSheetId="8" hidden="1">{"'Sheet1'!$A$4386:$N$4591"}</definedName>
    <definedName name="ivrcl" localSheetId="7" hidden="1">{"'Sheet1'!$A$4386:$N$4591"}</definedName>
    <definedName name="ivrcl" localSheetId="3" hidden="1">{"'Sheet1'!$A$4386:$N$4591"}</definedName>
    <definedName name="ivrcl" hidden="1">{"'Sheet1'!$A$4386:$N$4591"}</definedName>
    <definedName name="j" localSheetId="9" hidden="1">{#N/A,#N/A,TRUE,"Front";#N/A,#N/A,TRUE,"Simple Letter";#N/A,#N/A,TRUE,"Inside";#N/A,#N/A,TRUE,"Contents";#N/A,#N/A,TRUE,"Basis";#N/A,#N/A,TRUE,"Inclusions";#N/A,#N/A,TRUE,"Exclusions";#N/A,#N/A,TRUE,"Areas";#N/A,#N/A,TRUE,"Summary";#N/A,#N/A,TRUE,"Detail"}</definedName>
    <definedName name="j" localSheetId="8" hidden="1">{#N/A,#N/A,TRUE,"Front";#N/A,#N/A,TRUE,"Simple Letter";#N/A,#N/A,TRUE,"Inside";#N/A,#N/A,TRUE,"Contents";#N/A,#N/A,TRUE,"Basis";#N/A,#N/A,TRUE,"Inclusions";#N/A,#N/A,TRUE,"Exclusions";#N/A,#N/A,TRUE,"Areas";#N/A,#N/A,TRUE,"Summary";#N/A,#N/A,TRUE,"Detail"}</definedName>
    <definedName name="j" localSheetId="7" hidden="1">{#N/A,#N/A,TRUE,"Front";#N/A,#N/A,TRUE,"Simple Letter";#N/A,#N/A,TRUE,"Inside";#N/A,#N/A,TRUE,"Contents";#N/A,#N/A,TRUE,"Basis";#N/A,#N/A,TRUE,"Inclusions";#N/A,#N/A,TRUE,"Exclusions";#N/A,#N/A,TRUE,"Areas";#N/A,#N/A,TRUE,"Summary";#N/A,#N/A,TRUE,"Detail"}</definedName>
    <definedName name="j" localSheetId="3" hidden="1">{#N/A,#N/A,TRUE,"Front";#N/A,#N/A,TRUE,"Simple Letter";#N/A,#N/A,TRUE,"Inside";#N/A,#N/A,TRUE,"Contents";#N/A,#N/A,TRUE,"Basis";#N/A,#N/A,TRUE,"Inclusions";#N/A,#N/A,TRUE,"Exclusions";#N/A,#N/A,TRUE,"Areas";#N/A,#N/A,TRUE,"Summary";#N/A,#N/A,TRUE,"Detail"}</definedName>
    <definedName name="j" hidden="1">{#N/A,#N/A,TRUE,"Front";#N/A,#N/A,TRUE,"Simple Letter";#N/A,#N/A,TRUE,"Inside";#N/A,#N/A,TRUE,"Contents";#N/A,#N/A,TRUE,"Basis";#N/A,#N/A,TRUE,"Inclusions";#N/A,#N/A,TRUE,"Exclusions";#N/A,#N/A,TRUE,"Areas";#N/A,#N/A,TRUE,"Summary";#N/A,#N/A,TRUE,"Detail"}</definedName>
    <definedName name="jabel2" localSheetId="9" hidden="1">{#N/A,#N/A,TRUE,"Front";#N/A,#N/A,TRUE,"Simple Letter";#N/A,#N/A,TRUE,"Inside";#N/A,#N/A,TRUE,"Contents";#N/A,#N/A,TRUE,"Basis";#N/A,#N/A,TRUE,"Inclusions";#N/A,#N/A,TRUE,"Exclusions";#N/A,#N/A,TRUE,"Areas";#N/A,#N/A,TRUE,"Summary";#N/A,#N/A,TRUE,"Detail"}</definedName>
    <definedName name="jabel2" localSheetId="8" hidden="1">{#N/A,#N/A,TRUE,"Front";#N/A,#N/A,TRUE,"Simple Letter";#N/A,#N/A,TRUE,"Inside";#N/A,#N/A,TRUE,"Contents";#N/A,#N/A,TRUE,"Basis";#N/A,#N/A,TRUE,"Inclusions";#N/A,#N/A,TRUE,"Exclusions";#N/A,#N/A,TRUE,"Areas";#N/A,#N/A,TRUE,"Summary";#N/A,#N/A,TRUE,"Detail"}</definedName>
    <definedName name="jabel2" localSheetId="7" hidden="1">{#N/A,#N/A,TRUE,"Front";#N/A,#N/A,TRUE,"Simple Letter";#N/A,#N/A,TRUE,"Inside";#N/A,#N/A,TRUE,"Contents";#N/A,#N/A,TRUE,"Basis";#N/A,#N/A,TRUE,"Inclusions";#N/A,#N/A,TRUE,"Exclusions";#N/A,#N/A,TRUE,"Areas";#N/A,#N/A,TRUE,"Summary";#N/A,#N/A,TRUE,"Detail"}</definedName>
    <definedName name="jabel2" localSheetId="3" hidden="1">{#N/A,#N/A,TRUE,"Front";#N/A,#N/A,TRUE,"Simple Letter";#N/A,#N/A,TRUE,"Inside";#N/A,#N/A,TRUE,"Contents";#N/A,#N/A,TRUE,"Basis";#N/A,#N/A,TRUE,"Inclusions";#N/A,#N/A,TRUE,"Exclusions";#N/A,#N/A,TRUE,"Areas";#N/A,#N/A,TRUE,"Summary";#N/A,#N/A,TRUE,"Detail"}</definedName>
    <definedName name="jabel2" hidden="1">{#N/A,#N/A,TRUE,"Front";#N/A,#N/A,TRUE,"Simple Letter";#N/A,#N/A,TRUE,"Inside";#N/A,#N/A,TRUE,"Contents";#N/A,#N/A,TRUE,"Basis";#N/A,#N/A,TRUE,"Inclusions";#N/A,#N/A,TRUE,"Exclusions";#N/A,#N/A,TRUE,"Areas";#N/A,#N/A,TRUE,"Summary";#N/A,#N/A,TRUE,"Detail"}</definedName>
    <definedName name="jg" localSheetId="9" hidden="1">{#N/A,#N/A,TRUE,"Cover";#N/A,#N/A,TRUE,"Conts";#N/A,#N/A,TRUE,"VOS";#N/A,#N/A,TRUE,"Warrington";#N/A,#N/A,TRUE,"Widnes"}</definedName>
    <definedName name="jg" localSheetId="8" hidden="1">{#N/A,#N/A,TRUE,"Cover";#N/A,#N/A,TRUE,"Conts";#N/A,#N/A,TRUE,"VOS";#N/A,#N/A,TRUE,"Warrington";#N/A,#N/A,TRUE,"Widnes"}</definedName>
    <definedName name="jg" localSheetId="7" hidden="1">{#N/A,#N/A,TRUE,"Cover";#N/A,#N/A,TRUE,"Conts";#N/A,#N/A,TRUE,"VOS";#N/A,#N/A,TRUE,"Warrington";#N/A,#N/A,TRUE,"Widnes"}</definedName>
    <definedName name="jg" localSheetId="3" hidden="1">{#N/A,#N/A,TRUE,"Cover";#N/A,#N/A,TRUE,"Conts";#N/A,#N/A,TRUE,"VOS";#N/A,#N/A,TRUE,"Warrington";#N/A,#N/A,TRUE,"Widnes"}</definedName>
    <definedName name="jg" hidden="1">{#N/A,#N/A,TRUE,"Cover";#N/A,#N/A,TRUE,"Conts";#N/A,#N/A,TRUE,"VOS";#N/A,#N/A,TRUE,"Warrington";#N/A,#N/A,TRUE,"Widnes"}</definedName>
    <definedName name="jgt" localSheetId="9" hidden="1">{"'Break down'!$A$4"}</definedName>
    <definedName name="jgt" localSheetId="8" hidden="1">{"'Break down'!$A$4"}</definedName>
    <definedName name="jgt" localSheetId="7" hidden="1">{"'Break down'!$A$4"}</definedName>
    <definedName name="jgt" localSheetId="3" hidden="1">{"'Break down'!$A$4"}</definedName>
    <definedName name="jgt" hidden="1">{"'Break down'!$A$4"}</definedName>
    <definedName name="jh" localSheetId="9" hidden="1">{#N/A,#N/A,FALSE,"SumG";#N/A,#N/A,FALSE,"ElecG";#N/A,#N/A,FALSE,"MechG";#N/A,#N/A,FALSE,"GeotG";#N/A,#N/A,FALSE,"PrcsG";#N/A,#N/A,FALSE,"TunnG";#N/A,#N/A,FALSE,"CivlG";#N/A,#N/A,FALSE,"NtwkG";#N/A,#N/A,FALSE,"EstgG";#N/A,#N/A,FALSE,"PEngG"}</definedName>
    <definedName name="jh" localSheetId="8" hidden="1">{#N/A,#N/A,FALSE,"SumG";#N/A,#N/A,FALSE,"ElecG";#N/A,#N/A,FALSE,"MechG";#N/A,#N/A,FALSE,"GeotG";#N/A,#N/A,FALSE,"PrcsG";#N/A,#N/A,FALSE,"TunnG";#N/A,#N/A,FALSE,"CivlG";#N/A,#N/A,FALSE,"NtwkG";#N/A,#N/A,FALSE,"EstgG";#N/A,#N/A,FALSE,"PEngG"}</definedName>
    <definedName name="jh" localSheetId="7" hidden="1">{#N/A,#N/A,FALSE,"SumG";#N/A,#N/A,FALSE,"ElecG";#N/A,#N/A,FALSE,"MechG";#N/A,#N/A,FALSE,"GeotG";#N/A,#N/A,FALSE,"PrcsG";#N/A,#N/A,FALSE,"TunnG";#N/A,#N/A,FALSE,"CivlG";#N/A,#N/A,FALSE,"NtwkG";#N/A,#N/A,FALSE,"EstgG";#N/A,#N/A,FALSE,"PEngG"}</definedName>
    <definedName name="jh" localSheetId="3" hidden="1">{#N/A,#N/A,FALSE,"SumG";#N/A,#N/A,FALSE,"ElecG";#N/A,#N/A,FALSE,"MechG";#N/A,#N/A,FALSE,"GeotG";#N/A,#N/A,FALSE,"PrcsG";#N/A,#N/A,FALSE,"TunnG";#N/A,#N/A,FALSE,"CivlG";#N/A,#N/A,FALSE,"NtwkG";#N/A,#N/A,FALSE,"EstgG";#N/A,#N/A,FALSE,"PEngG"}</definedName>
    <definedName name="jh" hidden="1">{#N/A,#N/A,FALSE,"SumG";#N/A,#N/A,FALSE,"ElecG";#N/A,#N/A,FALSE,"MechG";#N/A,#N/A,FALSE,"GeotG";#N/A,#N/A,FALSE,"PrcsG";#N/A,#N/A,FALSE,"TunnG";#N/A,#N/A,FALSE,"CivlG";#N/A,#N/A,FALSE,"NtwkG";#N/A,#N/A,FALSE,"EstgG";#N/A,#N/A,FALSE,"PEngG"}</definedName>
    <definedName name="jhg" localSheetId="9" hidden="1">{#N/A,#N/A,TRUE,"Cover";#N/A,#N/A,TRUE,"Conts";#N/A,#N/A,TRUE,"VOS";#N/A,#N/A,TRUE,"Warrington";#N/A,#N/A,TRUE,"Widnes"}</definedName>
    <definedName name="jhg" localSheetId="8" hidden="1">{#N/A,#N/A,TRUE,"Cover";#N/A,#N/A,TRUE,"Conts";#N/A,#N/A,TRUE,"VOS";#N/A,#N/A,TRUE,"Warrington";#N/A,#N/A,TRUE,"Widnes"}</definedName>
    <definedName name="jhg" localSheetId="7" hidden="1">{#N/A,#N/A,TRUE,"Cover";#N/A,#N/A,TRUE,"Conts";#N/A,#N/A,TRUE,"VOS";#N/A,#N/A,TRUE,"Warrington";#N/A,#N/A,TRUE,"Widnes"}</definedName>
    <definedName name="jhg" localSheetId="3" hidden="1">{#N/A,#N/A,TRUE,"Cover";#N/A,#N/A,TRUE,"Conts";#N/A,#N/A,TRUE,"VOS";#N/A,#N/A,TRUE,"Warrington";#N/A,#N/A,TRUE,"Widnes"}</definedName>
    <definedName name="jhg" hidden="1">{#N/A,#N/A,TRUE,"Cover";#N/A,#N/A,TRUE,"Conts";#N/A,#N/A,TRUE,"VOS";#N/A,#N/A,TRUE,"Warrington";#N/A,#N/A,TRUE,"Widnes"}</definedName>
    <definedName name="jhiokjhjhbhb" localSheetId="9" hidden="1">[5]FitOutConfCentre!#REF!</definedName>
    <definedName name="jhiokjhjhbhb" localSheetId="8" hidden="1">[5]FitOutConfCentre!#REF!</definedName>
    <definedName name="jhiokjhjhbhb" localSheetId="13" hidden="1">[5]FitOutConfCentre!#REF!</definedName>
    <definedName name="jhiokjhjhbhb" localSheetId="6" hidden="1">[5]FitOutConfCentre!#REF!</definedName>
    <definedName name="jhiokjhjhbhb" hidden="1">[5]FitOutConfCentre!#REF!</definedName>
    <definedName name="jjy" localSheetId="9" hidden="1">{"'Break down'!$A$4"}</definedName>
    <definedName name="jjy" localSheetId="8" hidden="1">{"'Break down'!$A$4"}</definedName>
    <definedName name="jjy" localSheetId="7" hidden="1">{"'Break down'!$A$4"}</definedName>
    <definedName name="jjy" localSheetId="3" hidden="1">{"'Break down'!$A$4"}</definedName>
    <definedName name="jjy" hidden="1">{"'Break down'!$A$4"}</definedName>
    <definedName name="jk" localSheetId="9" hidden="1">{#N/A,#N/A,TRUE,"Cover";#N/A,#N/A,TRUE,"Conts";#N/A,#N/A,TRUE,"VOS";#N/A,#N/A,TRUE,"Warrington";#N/A,#N/A,TRUE,"Widnes"}</definedName>
    <definedName name="jk" localSheetId="8" hidden="1">{#N/A,#N/A,TRUE,"Cover";#N/A,#N/A,TRUE,"Conts";#N/A,#N/A,TRUE,"VOS";#N/A,#N/A,TRUE,"Warrington";#N/A,#N/A,TRUE,"Widnes"}</definedName>
    <definedName name="jk" localSheetId="7" hidden="1">{#N/A,#N/A,TRUE,"Cover";#N/A,#N/A,TRUE,"Conts";#N/A,#N/A,TRUE,"VOS";#N/A,#N/A,TRUE,"Warrington";#N/A,#N/A,TRUE,"Widnes"}</definedName>
    <definedName name="jk" localSheetId="3" hidden="1">{#N/A,#N/A,TRUE,"Cover";#N/A,#N/A,TRUE,"Conts";#N/A,#N/A,TRUE,"VOS";#N/A,#N/A,TRUE,"Warrington";#N/A,#N/A,TRUE,"Widnes"}</definedName>
    <definedName name="jk" hidden="1">{#N/A,#N/A,TRUE,"Cover";#N/A,#N/A,TRUE,"Conts";#N/A,#N/A,TRUE,"VOS";#N/A,#N/A,TRUE,"Warrington";#N/A,#N/A,TRUE,"Widnes"}</definedName>
    <definedName name="jk.j.oi" localSheetId="9" hidden="1">{#N/A,#N/A,TRUE,"Cover";#N/A,#N/A,TRUE,"Conts";#N/A,#N/A,TRUE,"VOS";#N/A,#N/A,TRUE,"Warrington";#N/A,#N/A,TRUE,"Widnes"}</definedName>
    <definedName name="jk.j.oi" localSheetId="8" hidden="1">{#N/A,#N/A,TRUE,"Cover";#N/A,#N/A,TRUE,"Conts";#N/A,#N/A,TRUE,"VOS";#N/A,#N/A,TRUE,"Warrington";#N/A,#N/A,TRUE,"Widnes"}</definedName>
    <definedName name="jk.j.oi" localSheetId="7" hidden="1">{#N/A,#N/A,TRUE,"Cover";#N/A,#N/A,TRUE,"Conts";#N/A,#N/A,TRUE,"VOS";#N/A,#N/A,TRUE,"Warrington";#N/A,#N/A,TRUE,"Widnes"}</definedName>
    <definedName name="jk.j.oi" localSheetId="3" hidden="1">{#N/A,#N/A,TRUE,"Cover";#N/A,#N/A,TRUE,"Conts";#N/A,#N/A,TRUE,"VOS";#N/A,#N/A,TRUE,"Warrington";#N/A,#N/A,TRUE,"Widnes"}</definedName>
    <definedName name="jk.j.oi" hidden="1">{#N/A,#N/A,TRUE,"Cover";#N/A,#N/A,TRUE,"Conts";#N/A,#N/A,TRUE,"VOS";#N/A,#N/A,TRUE,"Warrington";#N/A,#N/A,TRUE,"Widnes"}</definedName>
    <definedName name="JKGKJHK" localSheetId="9" hidden="1">{#N/A,#N/A,TRUE,"Cover";#N/A,#N/A,TRUE,"Conts";#N/A,#N/A,TRUE,"VOS";#N/A,#N/A,TRUE,"Warrington";#N/A,#N/A,TRUE,"Widnes"}</definedName>
    <definedName name="JKGKJHK" localSheetId="8" hidden="1">{#N/A,#N/A,TRUE,"Cover";#N/A,#N/A,TRUE,"Conts";#N/A,#N/A,TRUE,"VOS";#N/A,#N/A,TRUE,"Warrington";#N/A,#N/A,TRUE,"Widnes"}</definedName>
    <definedName name="JKGKJHK" localSheetId="7" hidden="1">{#N/A,#N/A,TRUE,"Cover";#N/A,#N/A,TRUE,"Conts";#N/A,#N/A,TRUE,"VOS";#N/A,#N/A,TRUE,"Warrington";#N/A,#N/A,TRUE,"Widnes"}</definedName>
    <definedName name="JKGKJHK" localSheetId="3" hidden="1">{#N/A,#N/A,TRUE,"Cover";#N/A,#N/A,TRUE,"Conts";#N/A,#N/A,TRUE,"VOS";#N/A,#N/A,TRUE,"Warrington";#N/A,#N/A,TRUE,"Widnes"}</definedName>
    <definedName name="JKGKJHK" hidden="1">{#N/A,#N/A,TRUE,"Cover";#N/A,#N/A,TRUE,"Conts";#N/A,#N/A,TRUE,"VOS";#N/A,#N/A,TRUE,"Warrington";#N/A,#N/A,TRUE,"Widnes"}</definedName>
    <definedName name="jkljljkl" localSheetId="9" hidden="1">{#N/A,#N/A,TRUE,"Cover";#N/A,#N/A,TRUE,"Conts";#N/A,#N/A,TRUE,"VOS";#N/A,#N/A,TRUE,"Warrington";#N/A,#N/A,TRUE,"Widnes"}</definedName>
    <definedName name="jkljljkl" localSheetId="8" hidden="1">{#N/A,#N/A,TRUE,"Cover";#N/A,#N/A,TRUE,"Conts";#N/A,#N/A,TRUE,"VOS";#N/A,#N/A,TRUE,"Warrington";#N/A,#N/A,TRUE,"Widnes"}</definedName>
    <definedName name="jkljljkl" localSheetId="7" hidden="1">{#N/A,#N/A,TRUE,"Cover";#N/A,#N/A,TRUE,"Conts";#N/A,#N/A,TRUE,"VOS";#N/A,#N/A,TRUE,"Warrington";#N/A,#N/A,TRUE,"Widnes"}</definedName>
    <definedName name="jkljljkl" localSheetId="3" hidden="1">{#N/A,#N/A,TRUE,"Cover";#N/A,#N/A,TRUE,"Conts";#N/A,#N/A,TRUE,"VOS";#N/A,#N/A,TRUE,"Warrington";#N/A,#N/A,TRUE,"Widnes"}</definedName>
    <definedName name="jkljljkl" hidden="1">{#N/A,#N/A,TRUE,"Cover";#N/A,#N/A,TRUE,"Conts";#N/A,#N/A,TRUE,"VOS";#N/A,#N/A,TRUE,"Warrington";#N/A,#N/A,TRUE,"Widnes"}</definedName>
    <definedName name="jktrujij" localSheetId="9" hidden="1">{#N/A,#N/A,TRUE,"Cover";#N/A,#N/A,TRUE,"Conts";#N/A,#N/A,TRUE,"VOS";#N/A,#N/A,TRUE,"Warrington";#N/A,#N/A,TRUE,"Widnes"}</definedName>
    <definedName name="jktrujij" localSheetId="8" hidden="1">{#N/A,#N/A,TRUE,"Cover";#N/A,#N/A,TRUE,"Conts";#N/A,#N/A,TRUE,"VOS";#N/A,#N/A,TRUE,"Warrington";#N/A,#N/A,TRUE,"Widnes"}</definedName>
    <definedName name="jktrujij" localSheetId="7" hidden="1">{#N/A,#N/A,TRUE,"Cover";#N/A,#N/A,TRUE,"Conts";#N/A,#N/A,TRUE,"VOS";#N/A,#N/A,TRUE,"Warrington";#N/A,#N/A,TRUE,"Widnes"}</definedName>
    <definedName name="jktrujij" localSheetId="3" hidden="1">{#N/A,#N/A,TRUE,"Cover";#N/A,#N/A,TRUE,"Conts";#N/A,#N/A,TRUE,"VOS";#N/A,#N/A,TRUE,"Warrington";#N/A,#N/A,TRUE,"Widnes"}</definedName>
    <definedName name="jktrujij" hidden="1">{#N/A,#N/A,TRUE,"Cover";#N/A,#N/A,TRUE,"Conts";#N/A,#N/A,TRUE,"VOS";#N/A,#N/A,TRUE,"Warrington";#N/A,#N/A,TRUE,"Widnes"}</definedName>
    <definedName name="jktukk" localSheetId="9" hidden="1">{#N/A,#N/A,TRUE,"Cover";#N/A,#N/A,TRUE,"Conts";#N/A,#N/A,TRUE,"VOS";#N/A,#N/A,TRUE,"Warrington";#N/A,#N/A,TRUE,"Widnes"}</definedName>
    <definedName name="jktukk" localSheetId="8" hidden="1">{#N/A,#N/A,TRUE,"Cover";#N/A,#N/A,TRUE,"Conts";#N/A,#N/A,TRUE,"VOS";#N/A,#N/A,TRUE,"Warrington";#N/A,#N/A,TRUE,"Widnes"}</definedName>
    <definedName name="jktukk" localSheetId="7" hidden="1">{#N/A,#N/A,TRUE,"Cover";#N/A,#N/A,TRUE,"Conts";#N/A,#N/A,TRUE,"VOS";#N/A,#N/A,TRUE,"Warrington";#N/A,#N/A,TRUE,"Widnes"}</definedName>
    <definedName name="jktukk" localSheetId="3" hidden="1">{#N/A,#N/A,TRUE,"Cover";#N/A,#N/A,TRUE,"Conts";#N/A,#N/A,TRUE,"VOS";#N/A,#N/A,TRUE,"Warrington";#N/A,#N/A,TRUE,"Widnes"}</definedName>
    <definedName name="jktukk" hidden="1">{#N/A,#N/A,TRUE,"Cover";#N/A,#N/A,TRUE,"Conts";#N/A,#N/A,TRUE,"VOS";#N/A,#N/A,TRUE,"Warrington";#N/A,#N/A,TRUE,"Widnes"}</definedName>
    <definedName name="jky" localSheetId="9" hidden="1">{#N/A,#N/A,TRUE,"Cover";#N/A,#N/A,TRUE,"Conts";#N/A,#N/A,TRUE,"VOS";#N/A,#N/A,TRUE,"Warrington";#N/A,#N/A,TRUE,"Widnes"}</definedName>
    <definedName name="jky" localSheetId="8" hidden="1">{#N/A,#N/A,TRUE,"Cover";#N/A,#N/A,TRUE,"Conts";#N/A,#N/A,TRUE,"VOS";#N/A,#N/A,TRUE,"Warrington";#N/A,#N/A,TRUE,"Widnes"}</definedName>
    <definedName name="jky" localSheetId="7" hidden="1">{#N/A,#N/A,TRUE,"Cover";#N/A,#N/A,TRUE,"Conts";#N/A,#N/A,TRUE,"VOS";#N/A,#N/A,TRUE,"Warrington";#N/A,#N/A,TRUE,"Widnes"}</definedName>
    <definedName name="jky" localSheetId="3" hidden="1">{#N/A,#N/A,TRUE,"Cover";#N/A,#N/A,TRUE,"Conts";#N/A,#N/A,TRUE,"VOS";#N/A,#N/A,TRUE,"Warrington";#N/A,#N/A,TRUE,"Widnes"}</definedName>
    <definedName name="jky" hidden="1">{#N/A,#N/A,TRUE,"Cover";#N/A,#N/A,TRUE,"Conts";#N/A,#N/A,TRUE,"VOS";#N/A,#N/A,TRUE,"Warrington";#N/A,#N/A,TRUE,"Widnes"}</definedName>
    <definedName name="jmjkjk" localSheetId="9" hidden="1">{"'Break down'!$A$4"}</definedName>
    <definedName name="jmjkjk" localSheetId="8" hidden="1">{"'Break down'!$A$4"}</definedName>
    <definedName name="jmjkjk" localSheetId="7" hidden="1">{"'Break down'!$A$4"}</definedName>
    <definedName name="jmjkjk" localSheetId="3" hidden="1">{"'Break down'!$A$4"}</definedName>
    <definedName name="jmjkjk" hidden="1">{"'Break down'!$A$4"}</definedName>
    <definedName name="jo" localSheetId="9" hidden="1">{"'Break down'!$A$4"}</definedName>
    <definedName name="jo" localSheetId="8" hidden="1">{"'Break down'!$A$4"}</definedName>
    <definedName name="jo" localSheetId="7" hidden="1">{"'Break down'!$A$4"}</definedName>
    <definedName name="jo" localSheetId="3" hidden="1">{"'Break down'!$A$4"}</definedName>
    <definedName name="jo" hidden="1">{"'Break down'!$A$4"}</definedName>
    <definedName name="joy" localSheetId="9" hidden="1">{"'Break down'!$A$4"}</definedName>
    <definedName name="joy" localSheetId="8" hidden="1">{"'Break down'!$A$4"}</definedName>
    <definedName name="joy" localSheetId="7" hidden="1">{"'Break down'!$A$4"}</definedName>
    <definedName name="joy" localSheetId="3" hidden="1">{"'Break down'!$A$4"}</definedName>
    <definedName name="joy" hidden="1">{"'Break down'!$A$4"}</definedName>
    <definedName name="joyr" localSheetId="9" hidden="1">{"'Break down'!$A$4"}</definedName>
    <definedName name="joyr" localSheetId="8" hidden="1">{"'Break down'!$A$4"}</definedName>
    <definedName name="joyr" localSheetId="7" hidden="1">{"'Break down'!$A$4"}</definedName>
    <definedName name="joyr" localSheetId="3" hidden="1">{"'Break down'!$A$4"}</definedName>
    <definedName name="joyr" hidden="1">{"'Break down'!$A$4"}</definedName>
    <definedName name="jpg" localSheetId="9" hidden="1">{#N/A,#N/A,TRUE,"Front";#N/A,#N/A,TRUE,"Simple Letter";#N/A,#N/A,TRUE,"Inside";#N/A,#N/A,TRUE,"Contents";#N/A,#N/A,TRUE,"Basis";#N/A,#N/A,TRUE,"Inclusions";#N/A,#N/A,TRUE,"Exclusions";#N/A,#N/A,TRUE,"Areas";#N/A,#N/A,TRUE,"Summary";#N/A,#N/A,TRUE,"Detail"}</definedName>
    <definedName name="jpg" localSheetId="8" hidden="1">{#N/A,#N/A,TRUE,"Front";#N/A,#N/A,TRUE,"Simple Letter";#N/A,#N/A,TRUE,"Inside";#N/A,#N/A,TRUE,"Contents";#N/A,#N/A,TRUE,"Basis";#N/A,#N/A,TRUE,"Inclusions";#N/A,#N/A,TRUE,"Exclusions";#N/A,#N/A,TRUE,"Areas";#N/A,#N/A,TRUE,"Summary";#N/A,#N/A,TRUE,"Detail"}</definedName>
    <definedName name="jpg" localSheetId="7" hidden="1">{#N/A,#N/A,TRUE,"Front";#N/A,#N/A,TRUE,"Simple Letter";#N/A,#N/A,TRUE,"Inside";#N/A,#N/A,TRUE,"Contents";#N/A,#N/A,TRUE,"Basis";#N/A,#N/A,TRUE,"Inclusions";#N/A,#N/A,TRUE,"Exclusions";#N/A,#N/A,TRUE,"Areas";#N/A,#N/A,TRUE,"Summary";#N/A,#N/A,TRUE,"Detail"}</definedName>
    <definedName name="jpg" localSheetId="3" hidden="1">{#N/A,#N/A,TRUE,"Front";#N/A,#N/A,TRUE,"Simple Letter";#N/A,#N/A,TRUE,"Inside";#N/A,#N/A,TRUE,"Contents";#N/A,#N/A,TRUE,"Basis";#N/A,#N/A,TRUE,"Inclusions";#N/A,#N/A,TRUE,"Exclusions";#N/A,#N/A,TRUE,"Areas";#N/A,#N/A,TRUE,"Summary";#N/A,#N/A,TRUE,"Detail"}</definedName>
    <definedName name="jpg" hidden="1">{#N/A,#N/A,TRUE,"Front";#N/A,#N/A,TRUE,"Simple Letter";#N/A,#N/A,TRUE,"Inside";#N/A,#N/A,TRUE,"Contents";#N/A,#N/A,TRUE,"Basis";#N/A,#N/A,TRUE,"Inclusions";#N/A,#N/A,TRUE,"Exclusions";#N/A,#N/A,TRUE,"Areas";#N/A,#N/A,TRUE,"Summary";#N/A,#N/A,TRUE,"Detail"}</definedName>
    <definedName name="jtyhjswjy" localSheetId="9" hidden="1">{#N/A,#N/A,TRUE,"Cover";#N/A,#N/A,TRUE,"Conts";#N/A,#N/A,TRUE,"VOS";#N/A,#N/A,TRUE,"Warrington";#N/A,#N/A,TRUE,"Widnes"}</definedName>
    <definedName name="jtyhjswjy" localSheetId="8" hidden="1">{#N/A,#N/A,TRUE,"Cover";#N/A,#N/A,TRUE,"Conts";#N/A,#N/A,TRUE,"VOS";#N/A,#N/A,TRUE,"Warrington";#N/A,#N/A,TRUE,"Widnes"}</definedName>
    <definedName name="jtyhjswjy" localSheetId="7" hidden="1">{#N/A,#N/A,TRUE,"Cover";#N/A,#N/A,TRUE,"Conts";#N/A,#N/A,TRUE,"VOS";#N/A,#N/A,TRUE,"Warrington";#N/A,#N/A,TRUE,"Widnes"}</definedName>
    <definedName name="jtyhjswjy" localSheetId="3" hidden="1">{#N/A,#N/A,TRUE,"Cover";#N/A,#N/A,TRUE,"Conts";#N/A,#N/A,TRUE,"VOS";#N/A,#N/A,TRUE,"Warrington";#N/A,#N/A,TRUE,"Widnes"}</definedName>
    <definedName name="jtyhjswjy" hidden="1">{#N/A,#N/A,TRUE,"Cover";#N/A,#N/A,TRUE,"Conts";#N/A,#N/A,TRUE,"VOS";#N/A,#N/A,TRUE,"Warrington";#N/A,#N/A,TRUE,"Widnes"}</definedName>
    <definedName name="kasdfjhd" localSheetId="9" hidden="1">{"'Typical Costs Estimates'!$C$158:$H$161"}</definedName>
    <definedName name="kasdfjhd" localSheetId="8" hidden="1">{"'Typical Costs Estimates'!$C$158:$H$161"}</definedName>
    <definedName name="kasdfjhd" localSheetId="7" hidden="1">{"'Typical Costs Estimates'!$C$158:$H$161"}</definedName>
    <definedName name="kasdfjhd" localSheetId="3" hidden="1">{"'Typical Costs Estimates'!$C$158:$H$161"}</definedName>
    <definedName name="kasdfjhd" hidden="1">{"'Typical Costs Estimates'!$C$158:$H$161"}</definedName>
    <definedName name="kgj" localSheetId="9" hidden="1">{#N/A,#N/A,FALSE,"MARCH"}</definedName>
    <definedName name="kgj" localSheetId="8" hidden="1">{#N/A,#N/A,FALSE,"MARCH"}</definedName>
    <definedName name="kgj" localSheetId="7" hidden="1">{#N/A,#N/A,FALSE,"MARCH"}</definedName>
    <definedName name="kgj" localSheetId="3" hidden="1">{#N/A,#N/A,FALSE,"MARCH"}</definedName>
    <definedName name="kgj" hidden="1">{#N/A,#N/A,FALSE,"MARCH"}</definedName>
    <definedName name="kgjfgjgj" localSheetId="9" hidden="1">{#N/A,#N/A,TRUE,"Cover";#N/A,#N/A,TRUE,"Conts";#N/A,#N/A,TRUE,"VOS";#N/A,#N/A,TRUE,"Warrington";#N/A,#N/A,TRUE,"Widnes"}</definedName>
    <definedName name="kgjfgjgj" localSheetId="8" hidden="1">{#N/A,#N/A,TRUE,"Cover";#N/A,#N/A,TRUE,"Conts";#N/A,#N/A,TRUE,"VOS";#N/A,#N/A,TRUE,"Warrington";#N/A,#N/A,TRUE,"Widnes"}</definedName>
    <definedName name="kgjfgjgj" localSheetId="7" hidden="1">{#N/A,#N/A,TRUE,"Cover";#N/A,#N/A,TRUE,"Conts";#N/A,#N/A,TRUE,"VOS";#N/A,#N/A,TRUE,"Warrington";#N/A,#N/A,TRUE,"Widnes"}</definedName>
    <definedName name="kgjfgjgj" localSheetId="3" hidden="1">{#N/A,#N/A,TRUE,"Cover";#N/A,#N/A,TRUE,"Conts";#N/A,#N/A,TRUE,"VOS";#N/A,#N/A,TRUE,"Warrington";#N/A,#N/A,TRUE,"Widnes"}</definedName>
    <definedName name="kgjfgjgj" hidden="1">{#N/A,#N/A,TRUE,"Cover";#N/A,#N/A,TRUE,"Conts";#N/A,#N/A,TRUE,"VOS";#N/A,#N/A,TRUE,"Warrington";#N/A,#N/A,TRUE,"Widnes"}</definedName>
    <definedName name="khgfkhgf" localSheetId="9" hidden="1">{#N/A,#N/A,TRUE,"Cover";#N/A,#N/A,TRUE,"Conts";#N/A,#N/A,TRUE,"VOS";#N/A,#N/A,TRUE,"Warrington";#N/A,#N/A,TRUE,"Widnes"}</definedName>
    <definedName name="khgfkhgf" localSheetId="8" hidden="1">{#N/A,#N/A,TRUE,"Cover";#N/A,#N/A,TRUE,"Conts";#N/A,#N/A,TRUE,"VOS";#N/A,#N/A,TRUE,"Warrington";#N/A,#N/A,TRUE,"Widnes"}</definedName>
    <definedName name="khgfkhgf" localSheetId="7" hidden="1">{#N/A,#N/A,TRUE,"Cover";#N/A,#N/A,TRUE,"Conts";#N/A,#N/A,TRUE,"VOS";#N/A,#N/A,TRUE,"Warrington";#N/A,#N/A,TRUE,"Widnes"}</definedName>
    <definedName name="khgfkhgf" localSheetId="3" hidden="1">{#N/A,#N/A,TRUE,"Cover";#N/A,#N/A,TRUE,"Conts";#N/A,#N/A,TRUE,"VOS";#N/A,#N/A,TRUE,"Warrington";#N/A,#N/A,TRUE,"Widnes"}</definedName>
    <definedName name="khgfkhgf" hidden="1">{#N/A,#N/A,TRUE,"Cover";#N/A,#N/A,TRUE,"Conts";#N/A,#N/A,TRUE,"VOS";#N/A,#N/A,TRUE,"Warrington";#N/A,#N/A,TRUE,"Widnes"}</definedName>
    <definedName name="kij" localSheetId="9" hidden="1">{#N/A,#N/A,FALSE,"MARCH"}</definedName>
    <definedName name="kij" localSheetId="8" hidden="1">{#N/A,#N/A,FALSE,"MARCH"}</definedName>
    <definedName name="kij" localSheetId="7" hidden="1">{#N/A,#N/A,FALSE,"MARCH"}</definedName>
    <definedName name="kij" localSheetId="3" hidden="1">{#N/A,#N/A,FALSE,"MARCH"}</definedName>
    <definedName name="kij" hidden="1">{#N/A,#N/A,FALSE,"MARCH"}</definedName>
    <definedName name="kj" localSheetId="9" hidden="1">{#N/A,#N/A,TRUE,"Cover";#N/A,#N/A,TRUE,"Conts";#N/A,#N/A,TRUE,"VOS";#N/A,#N/A,TRUE,"Warrington";#N/A,#N/A,TRUE,"Widnes"}</definedName>
    <definedName name="kj" localSheetId="8" hidden="1">{#N/A,#N/A,TRUE,"Cover";#N/A,#N/A,TRUE,"Conts";#N/A,#N/A,TRUE,"VOS";#N/A,#N/A,TRUE,"Warrington";#N/A,#N/A,TRUE,"Widnes"}</definedName>
    <definedName name="kj" localSheetId="7" hidden="1">{#N/A,#N/A,TRUE,"Cover";#N/A,#N/A,TRUE,"Conts";#N/A,#N/A,TRUE,"VOS";#N/A,#N/A,TRUE,"Warrington";#N/A,#N/A,TRUE,"Widnes"}</definedName>
    <definedName name="kj" localSheetId="3" hidden="1">{#N/A,#N/A,TRUE,"Cover";#N/A,#N/A,TRUE,"Conts";#N/A,#N/A,TRUE,"VOS";#N/A,#N/A,TRUE,"Warrington";#N/A,#N/A,TRUE,"Widnes"}</definedName>
    <definedName name="kj" hidden="1">{#N/A,#N/A,TRUE,"Cover";#N/A,#N/A,TRUE,"Conts";#N/A,#N/A,TRUE,"VOS";#N/A,#N/A,TRUE,"Warrington";#N/A,#N/A,TRUE,"Widnes"}</definedName>
    <definedName name="kjhkj" localSheetId="9" hidden="1">{#N/A,#N/A,FALSE,"SumG";#N/A,#N/A,FALSE,"ElecG";#N/A,#N/A,FALSE,"MechG";#N/A,#N/A,FALSE,"GeotG";#N/A,#N/A,FALSE,"PrcsG";#N/A,#N/A,FALSE,"TunnG";#N/A,#N/A,FALSE,"CivlG";#N/A,#N/A,FALSE,"NtwkG";#N/A,#N/A,FALSE,"EstgG";#N/A,#N/A,FALSE,"PEngG"}</definedName>
    <definedName name="kjhkj" localSheetId="8" hidden="1">{#N/A,#N/A,FALSE,"SumG";#N/A,#N/A,FALSE,"ElecG";#N/A,#N/A,FALSE,"MechG";#N/A,#N/A,FALSE,"GeotG";#N/A,#N/A,FALSE,"PrcsG";#N/A,#N/A,FALSE,"TunnG";#N/A,#N/A,FALSE,"CivlG";#N/A,#N/A,FALSE,"NtwkG";#N/A,#N/A,FALSE,"EstgG";#N/A,#N/A,FALSE,"PEngG"}</definedName>
    <definedName name="kjhkj" localSheetId="7" hidden="1">{#N/A,#N/A,FALSE,"SumG";#N/A,#N/A,FALSE,"ElecG";#N/A,#N/A,FALSE,"MechG";#N/A,#N/A,FALSE,"GeotG";#N/A,#N/A,FALSE,"PrcsG";#N/A,#N/A,FALSE,"TunnG";#N/A,#N/A,FALSE,"CivlG";#N/A,#N/A,FALSE,"NtwkG";#N/A,#N/A,FALSE,"EstgG";#N/A,#N/A,FALSE,"PEngG"}</definedName>
    <definedName name="kjhkj" localSheetId="3" hidden="1">{#N/A,#N/A,FALSE,"SumG";#N/A,#N/A,FALSE,"ElecG";#N/A,#N/A,FALSE,"MechG";#N/A,#N/A,FALSE,"GeotG";#N/A,#N/A,FALSE,"PrcsG";#N/A,#N/A,FALSE,"TunnG";#N/A,#N/A,FALSE,"CivlG";#N/A,#N/A,FALSE,"NtwkG";#N/A,#N/A,FALSE,"EstgG";#N/A,#N/A,FALSE,"PEngG"}</definedName>
    <definedName name="kjhkj" hidden="1">{#N/A,#N/A,FALSE,"SumG";#N/A,#N/A,FALSE,"ElecG";#N/A,#N/A,FALSE,"MechG";#N/A,#N/A,FALSE,"GeotG";#N/A,#N/A,FALSE,"PrcsG";#N/A,#N/A,FALSE,"TunnG";#N/A,#N/A,FALSE,"CivlG";#N/A,#N/A,FALSE,"NtwkG";#N/A,#N/A,FALSE,"EstgG";#N/A,#N/A,FALSE,"PEngG"}</definedName>
    <definedName name="kklmlk" localSheetId="9" hidden="1">{#N/A,#N/A,TRUE,"Cover";#N/A,#N/A,TRUE,"Conts";#N/A,#N/A,TRUE,"VOS";#N/A,#N/A,TRUE,"Warrington";#N/A,#N/A,TRUE,"Widnes"}</definedName>
    <definedName name="kklmlk" localSheetId="8" hidden="1">{#N/A,#N/A,TRUE,"Cover";#N/A,#N/A,TRUE,"Conts";#N/A,#N/A,TRUE,"VOS";#N/A,#N/A,TRUE,"Warrington";#N/A,#N/A,TRUE,"Widnes"}</definedName>
    <definedName name="kklmlk" localSheetId="7" hidden="1">{#N/A,#N/A,TRUE,"Cover";#N/A,#N/A,TRUE,"Conts";#N/A,#N/A,TRUE,"VOS";#N/A,#N/A,TRUE,"Warrington";#N/A,#N/A,TRUE,"Widnes"}</definedName>
    <definedName name="kklmlk" localSheetId="3" hidden="1">{#N/A,#N/A,TRUE,"Cover";#N/A,#N/A,TRUE,"Conts";#N/A,#N/A,TRUE,"VOS";#N/A,#N/A,TRUE,"Warrington";#N/A,#N/A,TRUE,"Widnes"}</definedName>
    <definedName name="kklmlk" hidden="1">{#N/A,#N/A,TRUE,"Cover";#N/A,#N/A,TRUE,"Conts";#N/A,#N/A,TRUE,"VOS";#N/A,#N/A,TRUE,"Warrington";#N/A,#N/A,TRUE,"Widnes"}</definedName>
    <definedName name="KO" localSheetId="9" hidden="1">{"'Break down'!$A$4"}</definedName>
    <definedName name="KO" localSheetId="8" hidden="1">{"'Break down'!$A$4"}</definedName>
    <definedName name="KO" localSheetId="7" hidden="1">{"'Break down'!$A$4"}</definedName>
    <definedName name="KO" localSheetId="3" hidden="1">{"'Break down'!$A$4"}</definedName>
    <definedName name="KO" hidden="1">{"'Break down'!$A$4"}</definedName>
    <definedName name="kp" localSheetId="9" hidden="1">{#N/A,#N/A,TRUE,"Front";#N/A,#N/A,TRUE,"Simple Letter";#N/A,#N/A,TRUE,"Inside";#N/A,#N/A,TRUE,"Contents";#N/A,#N/A,TRUE,"Basis";#N/A,#N/A,TRUE,"Inclusions";#N/A,#N/A,TRUE,"Exclusions";#N/A,#N/A,TRUE,"Areas";#N/A,#N/A,TRUE,"Summary";#N/A,#N/A,TRUE,"Detail"}</definedName>
    <definedName name="kp" localSheetId="8" hidden="1">{#N/A,#N/A,TRUE,"Front";#N/A,#N/A,TRUE,"Simple Letter";#N/A,#N/A,TRUE,"Inside";#N/A,#N/A,TRUE,"Contents";#N/A,#N/A,TRUE,"Basis";#N/A,#N/A,TRUE,"Inclusions";#N/A,#N/A,TRUE,"Exclusions";#N/A,#N/A,TRUE,"Areas";#N/A,#N/A,TRUE,"Summary";#N/A,#N/A,TRUE,"Detail"}</definedName>
    <definedName name="kp" localSheetId="7" hidden="1">{#N/A,#N/A,TRUE,"Front";#N/A,#N/A,TRUE,"Simple Letter";#N/A,#N/A,TRUE,"Inside";#N/A,#N/A,TRUE,"Contents";#N/A,#N/A,TRUE,"Basis";#N/A,#N/A,TRUE,"Inclusions";#N/A,#N/A,TRUE,"Exclusions";#N/A,#N/A,TRUE,"Areas";#N/A,#N/A,TRUE,"Summary";#N/A,#N/A,TRUE,"Detail"}</definedName>
    <definedName name="kp" localSheetId="3" hidden="1">{#N/A,#N/A,TRUE,"Front";#N/A,#N/A,TRUE,"Simple Letter";#N/A,#N/A,TRUE,"Inside";#N/A,#N/A,TRUE,"Contents";#N/A,#N/A,TRUE,"Basis";#N/A,#N/A,TRUE,"Inclusions";#N/A,#N/A,TRUE,"Exclusions";#N/A,#N/A,TRUE,"Areas";#N/A,#N/A,TRUE,"Summary";#N/A,#N/A,TRUE,"Detail"}</definedName>
    <definedName name="kp" hidden="1">{#N/A,#N/A,TRUE,"Front";#N/A,#N/A,TRUE,"Simple Letter";#N/A,#N/A,TRUE,"Inside";#N/A,#N/A,TRUE,"Contents";#N/A,#N/A,TRUE,"Basis";#N/A,#N/A,TRUE,"Inclusions";#N/A,#N/A,TRUE,"Exclusions";#N/A,#N/A,TRUE,"Areas";#N/A,#N/A,TRUE,"Summary";#N/A,#N/A,TRUE,"Detail"}</definedName>
    <definedName name="kryk" localSheetId="9" hidden="1">{#N/A,#N/A,TRUE,"Cover";#N/A,#N/A,TRUE,"Conts";#N/A,#N/A,TRUE,"VOS";#N/A,#N/A,TRUE,"Warrington";#N/A,#N/A,TRUE,"Widnes"}</definedName>
    <definedName name="kryk" localSheetId="8" hidden="1">{#N/A,#N/A,TRUE,"Cover";#N/A,#N/A,TRUE,"Conts";#N/A,#N/A,TRUE,"VOS";#N/A,#N/A,TRUE,"Warrington";#N/A,#N/A,TRUE,"Widnes"}</definedName>
    <definedName name="kryk" localSheetId="7" hidden="1">{#N/A,#N/A,TRUE,"Cover";#N/A,#N/A,TRUE,"Conts";#N/A,#N/A,TRUE,"VOS";#N/A,#N/A,TRUE,"Warrington";#N/A,#N/A,TRUE,"Widnes"}</definedName>
    <definedName name="kryk" localSheetId="3" hidden="1">{#N/A,#N/A,TRUE,"Cover";#N/A,#N/A,TRUE,"Conts";#N/A,#N/A,TRUE,"VOS";#N/A,#N/A,TRUE,"Warrington";#N/A,#N/A,TRUE,"Widnes"}</definedName>
    <definedName name="kryk" hidden="1">{#N/A,#N/A,TRUE,"Cover";#N/A,#N/A,TRUE,"Conts";#N/A,#N/A,TRUE,"VOS";#N/A,#N/A,TRUE,"Warrington";#N/A,#N/A,TRUE,"Widnes"}</definedName>
    <definedName name="KYSTH" localSheetId="9" hidden="1">{#N/A,#N/A,TRUE,"Cover";#N/A,#N/A,TRUE,"Conts";#N/A,#N/A,TRUE,"VOS";#N/A,#N/A,TRUE,"Warrington";#N/A,#N/A,TRUE,"Widnes"}</definedName>
    <definedName name="KYSTH" localSheetId="8" hidden="1">{#N/A,#N/A,TRUE,"Cover";#N/A,#N/A,TRUE,"Conts";#N/A,#N/A,TRUE,"VOS";#N/A,#N/A,TRUE,"Warrington";#N/A,#N/A,TRUE,"Widnes"}</definedName>
    <definedName name="KYSTH" localSheetId="7" hidden="1">{#N/A,#N/A,TRUE,"Cover";#N/A,#N/A,TRUE,"Conts";#N/A,#N/A,TRUE,"VOS";#N/A,#N/A,TRUE,"Warrington";#N/A,#N/A,TRUE,"Widnes"}</definedName>
    <definedName name="KYSTH" localSheetId="3" hidden="1">{#N/A,#N/A,TRUE,"Cover";#N/A,#N/A,TRUE,"Conts";#N/A,#N/A,TRUE,"VOS";#N/A,#N/A,TRUE,"Warrington";#N/A,#N/A,TRUE,"Widnes"}</definedName>
    <definedName name="KYSTH" hidden="1">{#N/A,#N/A,TRUE,"Cover";#N/A,#N/A,TRUE,"Conts";#N/A,#N/A,TRUE,"VOS";#N/A,#N/A,TRUE,"Warrington";#N/A,#N/A,TRUE,"Widnes"}</definedName>
    <definedName name="l" localSheetId="9" hidden="1">{#N/A,#N/A,TRUE,"Front";#N/A,#N/A,TRUE,"Simple Letter";#N/A,#N/A,TRUE,"Inside";#N/A,#N/A,TRUE,"Contents";#N/A,#N/A,TRUE,"Basis";#N/A,#N/A,TRUE,"Inclusions";#N/A,#N/A,TRUE,"Exclusions";#N/A,#N/A,TRUE,"Areas";#N/A,#N/A,TRUE,"Summary";#N/A,#N/A,TRUE,"Detail"}</definedName>
    <definedName name="l" localSheetId="8" hidden="1">{#N/A,#N/A,TRUE,"Front";#N/A,#N/A,TRUE,"Simple Letter";#N/A,#N/A,TRUE,"Inside";#N/A,#N/A,TRUE,"Contents";#N/A,#N/A,TRUE,"Basis";#N/A,#N/A,TRUE,"Inclusions";#N/A,#N/A,TRUE,"Exclusions";#N/A,#N/A,TRUE,"Areas";#N/A,#N/A,TRUE,"Summary";#N/A,#N/A,TRUE,"Detail"}</definedName>
    <definedName name="l" localSheetId="7" hidden="1">{#N/A,#N/A,TRUE,"Front";#N/A,#N/A,TRUE,"Simple Letter";#N/A,#N/A,TRUE,"Inside";#N/A,#N/A,TRUE,"Contents";#N/A,#N/A,TRUE,"Basis";#N/A,#N/A,TRUE,"Inclusions";#N/A,#N/A,TRUE,"Exclusions";#N/A,#N/A,TRUE,"Areas";#N/A,#N/A,TRUE,"Summary";#N/A,#N/A,TRUE,"Detail"}</definedName>
    <definedName name="l" localSheetId="3" hidden="1">{#N/A,#N/A,TRUE,"Front";#N/A,#N/A,TRUE,"Simple Letter";#N/A,#N/A,TRUE,"Inside";#N/A,#N/A,TRUE,"Contents";#N/A,#N/A,TRUE,"Basis";#N/A,#N/A,TRUE,"Inclusions";#N/A,#N/A,TRUE,"Exclusions";#N/A,#N/A,TRUE,"Areas";#N/A,#N/A,TRUE,"Summary";#N/A,#N/A,TRUE,"Detail"}</definedName>
    <definedName name="l" hidden="1">{#N/A,#N/A,TRUE,"Front";#N/A,#N/A,TRUE,"Simple Letter";#N/A,#N/A,TRUE,"Inside";#N/A,#N/A,TRUE,"Contents";#N/A,#N/A,TRUE,"Basis";#N/A,#N/A,TRUE,"Inclusions";#N/A,#N/A,TRUE,"Exclusions";#N/A,#N/A,TRUE,"Areas";#N/A,#N/A,TRUE,"Summary";#N/A,#N/A,TRUE,"Detail"}</definedName>
    <definedName name="ledger" localSheetId="9" hidden="1">{"'Break down'!$A$4"}</definedName>
    <definedName name="ledger" localSheetId="8" hidden="1">{"'Break down'!$A$4"}</definedName>
    <definedName name="ledger" localSheetId="7" hidden="1">{"'Break down'!$A$4"}</definedName>
    <definedName name="ledger" localSheetId="3" hidden="1">{"'Break down'!$A$4"}</definedName>
    <definedName name="ledger" hidden="1">{"'Break down'!$A$4"}</definedName>
    <definedName name="LEE" localSheetId="9" hidden="1">{#N/A,#N/A,TRUE,"Basic";#N/A,#N/A,TRUE,"EXT-TABLE";#N/A,#N/A,TRUE,"STEEL";#N/A,#N/A,TRUE,"INT-Table";#N/A,#N/A,TRUE,"STEEL";#N/A,#N/A,TRUE,"Door"}</definedName>
    <definedName name="LEE" localSheetId="8" hidden="1">{#N/A,#N/A,TRUE,"Basic";#N/A,#N/A,TRUE,"EXT-TABLE";#N/A,#N/A,TRUE,"STEEL";#N/A,#N/A,TRUE,"INT-Table";#N/A,#N/A,TRUE,"STEEL";#N/A,#N/A,TRUE,"Door"}</definedName>
    <definedName name="LEE" localSheetId="7" hidden="1">{#N/A,#N/A,TRUE,"Basic";#N/A,#N/A,TRUE,"EXT-TABLE";#N/A,#N/A,TRUE,"STEEL";#N/A,#N/A,TRUE,"INT-Table";#N/A,#N/A,TRUE,"STEEL";#N/A,#N/A,TRUE,"Door"}</definedName>
    <definedName name="LEE" localSheetId="3" hidden="1">{#N/A,#N/A,TRUE,"Basic";#N/A,#N/A,TRUE,"EXT-TABLE";#N/A,#N/A,TRUE,"STEEL";#N/A,#N/A,TRUE,"INT-Table";#N/A,#N/A,TRUE,"STEEL";#N/A,#N/A,TRUE,"Door"}</definedName>
    <definedName name="LEE" hidden="1">{#N/A,#N/A,TRUE,"Basic";#N/A,#N/A,TRUE,"EXT-TABLE";#N/A,#N/A,TRUE,"STEEL";#N/A,#N/A,TRUE,"INT-Table";#N/A,#N/A,TRUE,"STEEL";#N/A,#N/A,TRUE,"Door"}</definedName>
    <definedName name="level" localSheetId="9" hidden="1">{#N/A,#N/A,TRUE,"Cover";#N/A,#N/A,TRUE,"Conts";#N/A,#N/A,TRUE,"VOS";#N/A,#N/A,TRUE,"Warrington";#N/A,#N/A,TRUE,"Widnes"}</definedName>
    <definedName name="level" localSheetId="8" hidden="1">{#N/A,#N/A,TRUE,"Cover";#N/A,#N/A,TRUE,"Conts";#N/A,#N/A,TRUE,"VOS";#N/A,#N/A,TRUE,"Warrington";#N/A,#N/A,TRUE,"Widnes"}</definedName>
    <definedName name="level" localSheetId="7" hidden="1">{#N/A,#N/A,TRUE,"Cover";#N/A,#N/A,TRUE,"Conts";#N/A,#N/A,TRUE,"VOS";#N/A,#N/A,TRUE,"Warrington";#N/A,#N/A,TRUE,"Widnes"}</definedName>
    <definedName name="level" localSheetId="3" hidden="1">{#N/A,#N/A,TRUE,"Cover";#N/A,#N/A,TRUE,"Conts";#N/A,#N/A,TRUE,"VOS";#N/A,#N/A,TRUE,"Warrington";#N/A,#N/A,TRUE,"Widnes"}</definedName>
    <definedName name="level" hidden="1">{#N/A,#N/A,TRUE,"Cover";#N/A,#N/A,TRUE,"Conts";#N/A,#N/A,TRUE,"VOS";#N/A,#N/A,TRUE,"Warrington";#N/A,#N/A,TRUE,"Widnes"}</definedName>
    <definedName name="level3" localSheetId="9" hidden="1">{#N/A,#N/A,TRUE,"Cover";#N/A,#N/A,TRUE,"Conts";#N/A,#N/A,TRUE,"VOS";#N/A,#N/A,TRUE,"Warrington";#N/A,#N/A,TRUE,"Widnes"}</definedName>
    <definedName name="level3" localSheetId="8" hidden="1">{#N/A,#N/A,TRUE,"Cover";#N/A,#N/A,TRUE,"Conts";#N/A,#N/A,TRUE,"VOS";#N/A,#N/A,TRUE,"Warrington";#N/A,#N/A,TRUE,"Widnes"}</definedName>
    <definedName name="level3" localSheetId="7" hidden="1">{#N/A,#N/A,TRUE,"Cover";#N/A,#N/A,TRUE,"Conts";#N/A,#N/A,TRUE,"VOS";#N/A,#N/A,TRUE,"Warrington";#N/A,#N/A,TRUE,"Widnes"}</definedName>
    <definedName name="level3" localSheetId="3" hidden="1">{#N/A,#N/A,TRUE,"Cover";#N/A,#N/A,TRUE,"Conts";#N/A,#N/A,TRUE,"VOS";#N/A,#N/A,TRUE,"Warrington";#N/A,#N/A,TRUE,"Widnes"}</definedName>
    <definedName name="level3" hidden="1">{#N/A,#N/A,TRUE,"Cover";#N/A,#N/A,TRUE,"Conts";#N/A,#N/A,TRUE,"VOS";#N/A,#N/A,TRUE,"Warrington";#N/A,#N/A,TRUE,"Widnes"}</definedName>
    <definedName name="lgoguliu" localSheetId="9" hidden="1">{#N/A,#N/A,TRUE,"Cover";#N/A,#N/A,TRUE,"Conts";#N/A,#N/A,TRUE,"VOS";#N/A,#N/A,TRUE,"Warrington";#N/A,#N/A,TRUE,"Widnes"}</definedName>
    <definedName name="lgoguliu" localSheetId="8" hidden="1">{#N/A,#N/A,TRUE,"Cover";#N/A,#N/A,TRUE,"Conts";#N/A,#N/A,TRUE,"VOS";#N/A,#N/A,TRUE,"Warrington";#N/A,#N/A,TRUE,"Widnes"}</definedName>
    <definedName name="lgoguliu" localSheetId="7" hidden="1">{#N/A,#N/A,TRUE,"Cover";#N/A,#N/A,TRUE,"Conts";#N/A,#N/A,TRUE,"VOS";#N/A,#N/A,TRUE,"Warrington";#N/A,#N/A,TRUE,"Widnes"}</definedName>
    <definedName name="lgoguliu" localSheetId="3" hidden="1">{#N/A,#N/A,TRUE,"Cover";#N/A,#N/A,TRUE,"Conts";#N/A,#N/A,TRUE,"VOS";#N/A,#N/A,TRUE,"Warrington";#N/A,#N/A,TRUE,"Widnes"}</definedName>
    <definedName name="lgoguliu" hidden="1">{#N/A,#N/A,TRUE,"Cover";#N/A,#N/A,TRUE,"Conts";#N/A,#N/A,TRUE,"VOS";#N/A,#N/A,TRUE,"Warrington";#N/A,#N/A,TRUE,"Widnes"}</definedName>
    <definedName name="limcount" hidden="1">1</definedName>
    <definedName name="liop" localSheetId="9" hidden="1">{"'Break down'!$A$4"}</definedName>
    <definedName name="liop" localSheetId="8" hidden="1">{"'Break down'!$A$4"}</definedName>
    <definedName name="liop" localSheetId="7" hidden="1">{"'Break down'!$A$4"}</definedName>
    <definedName name="liop" localSheetId="3" hidden="1">{"'Break down'!$A$4"}</definedName>
    <definedName name="liop" hidden="1">{"'Break down'!$A$4"}</definedName>
    <definedName name="list01" localSheetId="9" hidden="1">{#N/A,#N/A,TRUE,"Basic";#N/A,#N/A,TRUE,"EXT-TABLE";#N/A,#N/A,TRUE,"STEEL";#N/A,#N/A,TRUE,"INT-Table";#N/A,#N/A,TRUE,"STEEL";#N/A,#N/A,TRUE,"Door"}</definedName>
    <definedName name="list01" localSheetId="8" hidden="1">{#N/A,#N/A,TRUE,"Basic";#N/A,#N/A,TRUE,"EXT-TABLE";#N/A,#N/A,TRUE,"STEEL";#N/A,#N/A,TRUE,"INT-Table";#N/A,#N/A,TRUE,"STEEL";#N/A,#N/A,TRUE,"Door"}</definedName>
    <definedName name="list01" localSheetId="7" hidden="1">{#N/A,#N/A,TRUE,"Basic";#N/A,#N/A,TRUE,"EXT-TABLE";#N/A,#N/A,TRUE,"STEEL";#N/A,#N/A,TRUE,"INT-Table";#N/A,#N/A,TRUE,"STEEL";#N/A,#N/A,TRUE,"Door"}</definedName>
    <definedName name="list01" localSheetId="3" hidden="1">{#N/A,#N/A,TRUE,"Basic";#N/A,#N/A,TRUE,"EXT-TABLE";#N/A,#N/A,TRUE,"STEEL";#N/A,#N/A,TRUE,"INT-Table";#N/A,#N/A,TRUE,"STEEL";#N/A,#N/A,TRUE,"Door"}</definedName>
    <definedName name="list01" hidden="1">{#N/A,#N/A,TRUE,"Basic";#N/A,#N/A,TRUE,"EXT-TABLE";#N/A,#N/A,TRUE,"STEEL";#N/A,#N/A,TRUE,"INT-Table";#N/A,#N/A,TRUE,"STEEL";#N/A,#N/A,TRUE,"Door"}</definedName>
    <definedName name="list02" localSheetId="9" hidden="1">{#N/A,#N/A,TRUE,"Basic";#N/A,#N/A,TRUE,"EXT-TABLE";#N/A,#N/A,TRUE,"STEEL";#N/A,#N/A,TRUE,"INT-Table";#N/A,#N/A,TRUE,"STEEL";#N/A,#N/A,TRUE,"Door"}</definedName>
    <definedName name="list02" localSheetId="8" hidden="1">{#N/A,#N/A,TRUE,"Basic";#N/A,#N/A,TRUE,"EXT-TABLE";#N/A,#N/A,TRUE,"STEEL";#N/A,#N/A,TRUE,"INT-Table";#N/A,#N/A,TRUE,"STEEL";#N/A,#N/A,TRUE,"Door"}</definedName>
    <definedName name="list02" localSheetId="7" hidden="1">{#N/A,#N/A,TRUE,"Basic";#N/A,#N/A,TRUE,"EXT-TABLE";#N/A,#N/A,TRUE,"STEEL";#N/A,#N/A,TRUE,"INT-Table";#N/A,#N/A,TRUE,"STEEL";#N/A,#N/A,TRUE,"Door"}</definedName>
    <definedName name="list02" localSheetId="3" hidden="1">{#N/A,#N/A,TRUE,"Basic";#N/A,#N/A,TRUE,"EXT-TABLE";#N/A,#N/A,TRUE,"STEEL";#N/A,#N/A,TRUE,"INT-Table";#N/A,#N/A,TRUE,"STEEL";#N/A,#N/A,TRUE,"Door"}</definedName>
    <definedName name="list02" hidden="1">{#N/A,#N/A,TRUE,"Basic";#N/A,#N/A,TRUE,"EXT-TABLE";#N/A,#N/A,TRUE,"STEEL";#N/A,#N/A,TRUE,"INT-Table";#N/A,#N/A,TRUE,"STEEL";#N/A,#N/A,TRUE,"Door"}</definedName>
    <definedName name="LK" localSheetId="9" hidden="1">{#N/A,#N/A,TRUE,"Cross Checks";#N/A,#N/A,TRUE,"Balance Sheet";#N/A,#N/A,TRUE,"Share Capital &amp; Premium";#N/A,#N/A,TRUE,"Reserves";#N/A,#N/A,TRUE,"Minority Interests";#N/A,#N/A,TRUE,"Profit &amp; Loss";#N/A,#N/A,TRUE,"Sales";#N/A,#N/A,TRUE,"Cost of Sales";#N/A,#N/A,TRUE,"Admin";#N/A,#N/A,TRUE,"Other Income";#N/A,#N/A,TRUE,"Interest";#N/A,#N/A,TRUE,"Tangible Assets";#N/A,#N/A,TRUE,"Goodwill";#N/A,#N/A,TRUE,"Investments";#N/A,#N/A,TRUE,"Stocks";#N/A,#N/A,TRUE,"Debtors";#N/A,#N/A,TRUE,"Cash&amp;Loans";#N/A,#N/A,TRUE,"Creditors";#N/A,#N/A,TRUE,"Provisions";#N/A,#N/A,TRUE,"Lease Commitments";#N/A,#N/A,TRUE,"Analysis Tables";#N/A,#N/A,TRUE,"Tax";#N/A,#N/A,TRUE,"Intercompany";#N/A,#N/A,TRUE,"Cash_Flow";#N/A,#N/A,TRUE,"Cash Flow Back up";#N/A,#N/A,TRUE,"Acq-Dis B'Sheet"}</definedName>
    <definedName name="LK" localSheetId="8" hidden="1">{#N/A,#N/A,TRUE,"Cross Checks";#N/A,#N/A,TRUE,"Balance Sheet";#N/A,#N/A,TRUE,"Share Capital &amp; Premium";#N/A,#N/A,TRUE,"Reserves";#N/A,#N/A,TRUE,"Minority Interests";#N/A,#N/A,TRUE,"Profit &amp; Loss";#N/A,#N/A,TRUE,"Sales";#N/A,#N/A,TRUE,"Cost of Sales";#N/A,#N/A,TRUE,"Admin";#N/A,#N/A,TRUE,"Other Income";#N/A,#N/A,TRUE,"Interest";#N/A,#N/A,TRUE,"Tangible Assets";#N/A,#N/A,TRUE,"Goodwill";#N/A,#N/A,TRUE,"Investments";#N/A,#N/A,TRUE,"Stocks";#N/A,#N/A,TRUE,"Debtors";#N/A,#N/A,TRUE,"Cash&amp;Loans";#N/A,#N/A,TRUE,"Creditors";#N/A,#N/A,TRUE,"Provisions";#N/A,#N/A,TRUE,"Lease Commitments";#N/A,#N/A,TRUE,"Analysis Tables";#N/A,#N/A,TRUE,"Tax";#N/A,#N/A,TRUE,"Intercompany";#N/A,#N/A,TRUE,"Cash_Flow";#N/A,#N/A,TRUE,"Cash Flow Back up";#N/A,#N/A,TRUE,"Acq-Dis B'Sheet"}</definedName>
    <definedName name="LK" localSheetId="7" hidden="1">{#N/A,#N/A,TRUE,"Cross Checks";#N/A,#N/A,TRUE,"Balance Sheet";#N/A,#N/A,TRUE,"Share Capital &amp; Premium";#N/A,#N/A,TRUE,"Reserves";#N/A,#N/A,TRUE,"Minority Interests";#N/A,#N/A,TRUE,"Profit &amp; Loss";#N/A,#N/A,TRUE,"Sales";#N/A,#N/A,TRUE,"Cost of Sales";#N/A,#N/A,TRUE,"Admin";#N/A,#N/A,TRUE,"Other Income";#N/A,#N/A,TRUE,"Interest";#N/A,#N/A,TRUE,"Tangible Assets";#N/A,#N/A,TRUE,"Goodwill";#N/A,#N/A,TRUE,"Investments";#N/A,#N/A,TRUE,"Stocks";#N/A,#N/A,TRUE,"Debtors";#N/A,#N/A,TRUE,"Cash&amp;Loans";#N/A,#N/A,TRUE,"Creditors";#N/A,#N/A,TRUE,"Provisions";#N/A,#N/A,TRUE,"Lease Commitments";#N/A,#N/A,TRUE,"Analysis Tables";#N/A,#N/A,TRUE,"Tax";#N/A,#N/A,TRUE,"Intercompany";#N/A,#N/A,TRUE,"Cash_Flow";#N/A,#N/A,TRUE,"Cash Flow Back up";#N/A,#N/A,TRUE,"Acq-Dis B'Sheet"}</definedName>
    <definedName name="LK" localSheetId="3" hidden="1">{#N/A,#N/A,TRUE,"Cross Checks";#N/A,#N/A,TRUE,"Balance Sheet";#N/A,#N/A,TRUE,"Share Capital &amp; Premium";#N/A,#N/A,TRUE,"Reserves";#N/A,#N/A,TRUE,"Minority Interests";#N/A,#N/A,TRUE,"Profit &amp; Loss";#N/A,#N/A,TRUE,"Sales";#N/A,#N/A,TRUE,"Cost of Sales";#N/A,#N/A,TRUE,"Admin";#N/A,#N/A,TRUE,"Other Income";#N/A,#N/A,TRUE,"Interest";#N/A,#N/A,TRUE,"Tangible Assets";#N/A,#N/A,TRUE,"Goodwill";#N/A,#N/A,TRUE,"Investments";#N/A,#N/A,TRUE,"Stocks";#N/A,#N/A,TRUE,"Debtors";#N/A,#N/A,TRUE,"Cash&amp;Loans";#N/A,#N/A,TRUE,"Creditors";#N/A,#N/A,TRUE,"Provisions";#N/A,#N/A,TRUE,"Lease Commitments";#N/A,#N/A,TRUE,"Analysis Tables";#N/A,#N/A,TRUE,"Tax";#N/A,#N/A,TRUE,"Intercompany";#N/A,#N/A,TRUE,"Cash_Flow";#N/A,#N/A,TRUE,"Cash Flow Back up";#N/A,#N/A,TRUE,"Acq-Dis B'Sheet"}</definedName>
    <definedName name="LK" hidden="1">{#N/A,#N/A,TRUE,"Cross Checks";#N/A,#N/A,TRUE,"Balance Sheet";#N/A,#N/A,TRUE,"Share Capital &amp; Premium";#N/A,#N/A,TRUE,"Reserves";#N/A,#N/A,TRUE,"Minority Interests";#N/A,#N/A,TRUE,"Profit &amp; Loss";#N/A,#N/A,TRUE,"Sales";#N/A,#N/A,TRUE,"Cost of Sales";#N/A,#N/A,TRUE,"Admin";#N/A,#N/A,TRUE,"Other Income";#N/A,#N/A,TRUE,"Interest";#N/A,#N/A,TRUE,"Tangible Assets";#N/A,#N/A,TRUE,"Goodwill";#N/A,#N/A,TRUE,"Investments";#N/A,#N/A,TRUE,"Stocks";#N/A,#N/A,TRUE,"Debtors";#N/A,#N/A,TRUE,"Cash&amp;Loans";#N/A,#N/A,TRUE,"Creditors";#N/A,#N/A,TRUE,"Provisions";#N/A,#N/A,TRUE,"Lease Commitments";#N/A,#N/A,TRUE,"Analysis Tables";#N/A,#N/A,TRUE,"Tax";#N/A,#N/A,TRUE,"Intercompany";#N/A,#N/A,TRUE,"Cash_Flow";#N/A,#N/A,TRUE,"Cash Flow Back up";#N/A,#N/A,TRUE,"Acq-Dis B'Sheet"}</definedName>
    <definedName name="lkjikjoi" localSheetId="9" hidden="1">{#N/A,#N/A,TRUE,"Cover";#N/A,#N/A,TRUE,"Conts";#N/A,#N/A,TRUE,"VOS";#N/A,#N/A,TRUE,"Warrington";#N/A,#N/A,TRUE,"Widnes"}</definedName>
    <definedName name="lkjikjoi" localSheetId="8" hidden="1">{#N/A,#N/A,TRUE,"Cover";#N/A,#N/A,TRUE,"Conts";#N/A,#N/A,TRUE,"VOS";#N/A,#N/A,TRUE,"Warrington";#N/A,#N/A,TRUE,"Widnes"}</definedName>
    <definedName name="lkjikjoi" localSheetId="7" hidden="1">{#N/A,#N/A,TRUE,"Cover";#N/A,#N/A,TRUE,"Conts";#N/A,#N/A,TRUE,"VOS";#N/A,#N/A,TRUE,"Warrington";#N/A,#N/A,TRUE,"Widnes"}</definedName>
    <definedName name="lkjikjoi" localSheetId="3" hidden="1">{#N/A,#N/A,TRUE,"Cover";#N/A,#N/A,TRUE,"Conts";#N/A,#N/A,TRUE,"VOS";#N/A,#N/A,TRUE,"Warrington";#N/A,#N/A,TRUE,"Widnes"}</definedName>
    <definedName name="lkjikjoi" hidden="1">{#N/A,#N/A,TRUE,"Cover";#N/A,#N/A,TRUE,"Conts";#N/A,#N/A,TRUE,"VOS";#N/A,#N/A,TRUE,"Warrington";#N/A,#N/A,TRUE,"Widnes"}</definedName>
    <definedName name="LKL" localSheetId="9" hidden="1">{#N/A,#N/A,FALSE,"SumG";#N/A,#N/A,FALSE,"ElecG";#N/A,#N/A,FALSE,"MechG";#N/A,#N/A,FALSE,"GeotG";#N/A,#N/A,FALSE,"PrcsG";#N/A,#N/A,FALSE,"TunnG";#N/A,#N/A,FALSE,"CivlG";#N/A,#N/A,FALSE,"NtwkG";#N/A,#N/A,FALSE,"EstgG";#N/A,#N/A,FALSE,"PEngG"}</definedName>
    <definedName name="LKL" localSheetId="8" hidden="1">{#N/A,#N/A,FALSE,"SumG";#N/A,#N/A,FALSE,"ElecG";#N/A,#N/A,FALSE,"MechG";#N/A,#N/A,FALSE,"GeotG";#N/A,#N/A,FALSE,"PrcsG";#N/A,#N/A,FALSE,"TunnG";#N/A,#N/A,FALSE,"CivlG";#N/A,#N/A,FALSE,"NtwkG";#N/A,#N/A,FALSE,"EstgG";#N/A,#N/A,FALSE,"PEngG"}</definedName>
    <definedName name="LKL" localSheetId="7" hidden="1">{#N/A,#N/A,FALSE,"SumG";#N/A,#N/A,FALSE,"ElecG";#N/A,#N/A,FALSE,"MechG";#N/A,#N/A,FALSE,"GeotG";#N/A,#N/A,FALSE,"PrcsG";#N/A,#N/A,FALSE,"TunnG";#N/A,#N/A,FALSE,"CivlG";#N/A,#N/A,FALSE,"NtwkG";#N/A,#N/A,FALSE,"EstgG";#N/A,#N/A,FALSE,"PEngG"}</definedName>
    <definedName name="LKL" localSheetId="3" hidden="1">{#N/A,#N/A,FALSE,"SumG";#N/A,#N/A,FALSE,"ElecG";#N/A,#N/A,FALSE,"MechG";#N/A,#N/A,FALSE,"GeotG";#N/A,#N/A,FALSE,"PrcsG";#N/A,#N/A,FALSE,"TunnG";#N/A,#N/A,FALSE,"CivlG";#N/A,#N/A,FALSE,"NtwkG";#N/A,#N/A,FALSE,"EstgG";#N/A,#N/A,FALSE,"PEngG"}</definedName>
    <definedName name="LKL" hidden="1">{#N/A,#N/A,FALSE,"SumG";#N/A,#N/A,FALSE,"ElecG";#N/A,#N/A,FALSE,"MechG";#N/A,#N/A,FALSE,"GeotG";#N/A,#N/A,FALSE,"PrcsG";#N/A,#N/A,FALSE,"TunnG";#N/A,#N/A,FALSE,"CivlG";#N/A,#N/A,FALSE,"NtwkG";#N/A,#N/A,FALSE,"EstgG";#N/A,#N/A,FALSE,"PEngG"}</definedName>
    <definedName name="llll" localSheetId="9" hidden="1">{"'Break down'!$A$4"}</definedName>
    <definedName name="llll" localSheetId="8" hidden="1">{"'Break down'!$A$4"}</definedName>
    <definedName name="llll" localSheetId="7" hidden="1">{"'Break down'!$A$4"}</definedName>
    <definedName name="llll" localSheetId="3" hidden="1">{"'Break down'!$A$4"}</definedName>
    <definedName name="llll" hidden="1">{"'Break down'!$A$4"}</definedName>
    <definedName name="lllll" localSheetId="9" hidden="1">{#N/A,#N/A,FALSE,"Pricing";#N/A,#N/A,FALSE,"Summary";#N/A,#N/A,FALSE,"CompProd";#N/A,#N/A,FALSE,"CompJobhrs";#N/A,#N/A,FALSE,"Escalation";#N/A,#N/A,FALSE,"Contingency";#N/A,#N/A,FALSE,"GM";#N/A,#N/A,FALSE,"CompWage";#N/A,#N/A,FALSE,"costSum"}</definedName>
    <definedName name="lllll" localSheetId="8" hidden="1">{#N/A,#N/A,FALSE,"Pricing";#N/A,#N/A,FALSE,"Summary";#N/A,#N/A,FALSE,"CompProd";#N/A,#N/A,FALSE,"CompJobhrs";#N/A,#N/A,FALSE,"Escalation";#N/A,#N/A,FALSE,"Contingency";#N/A,#N/A,FALSE,"GM";#N/A,#N/A,FALSE,"CompWage";#N/A,#N/A,FALSE,"costSum"}</definedName>
    <definedName name="lllll" localSheetId="7" hidden="1">{#N/A,#N/A,FALSE,"Pricing";#N/A,#N/A,FALSE,"Summary";#N/A,#N/A,FALSE,"CompProd";#N/A,#N/A,FALSE,"CompJobhrs";#N/A,#N/A,FALSE,"Escalation";#N/A,#N/A,FALSE,"Contingency";#N/A,#N/A,FALSE,"GM";#N/A,#N/A,FALSE,"CompWage";#N/A,#N/A,FALSE,"costSum"}</definedName>
    <definedName name="lllll" localSheetId="3" hidden="1">{#N/A,#N/A,FALSE,"Pricing";#N/A,#N/A,FALSE,"Summary";#N/A,#N/A,FALSE,"CompProd";#N/A,#N/A,FALSE,"CompJobhrs";#N/A,#N/A,FALSE,"Escalation";#N/A,#N/A,FALSE,"Contingency";#N/A,#N/A,FALSE,"GM";#N/A,#N/A,FALSE,"CompWage";#N/A,#N/A,FALSE,"costSum"}</definedName>
    <definedName name="lllll" hidden="1">{#N/A,#N/A,FALSE,"Pricing";#N/A,#N/A,FALSE,"Summary";#N/A,#N/A,FALSE,"CompProd";#N/A,#N/A,FALSE,"CompJobhrs";#N/A,#N/A,FALSE,"Escalation";#N/A,#N/A,FALSE,"Contingency";#N/A,#N/A,FALSE,"GM";#N/A,#N/A,FALSE,"CompWage";#N/A,#N/A,FALSE,"costSum"}</definedName>
    <definedName name="LOP" localSheetId="9" hidden="1">{#N/A,#N/A,TRUE,"Front";#N/A,#N/A,TRUE,"Simple Letter";#N/A,#N/A,TRUE,"Inside";#N/A,#N/A,TRUE,"Contents";#N/A,#N/A,TRUE,"Basis";#N/A,#N/A,TRUE,"Inclusions";#N/A,#N/A,TRUE,"Exclusions";#N/A,#N/A,TRUE,"Areas";#N/A,#N/A,TRUE,"Summary";#N/A,#N/A,TRUE,"Detail"}</definedName>
    <definedName name="LOP" localSheetId="8" hidden="1">{#N/A,#N/A,TRUE,"Front";#N/A,#N/A,TRUE,"Simple Letter";#N/A,#N/A,TRUE,"Inside";#N/A,#N/A,TRUE,"Contents";#N/A,#N/A,TRUE,"Basis";#N/A,#N/A,TRUE,"Inclusions";#N/A,#N/A,TRUE,"Exclusions";#N/A,#N/A,TRUE,"Areas";#N/A,#N/A,TRUE,"Summary";#N/A,#N/A,TRUE,"Detail"}</definedName>
    <definedName name="LOP" localSheetId="7" hidden="1">{#N/A,#N/A,TRUE,"Front";#N/A,#N/A,TRUE,"Simple Letter";#N/A,#N/A,TRUE,"Inside";#N/A,#N/A,TRUE,"Contents";#N/A,#N/A,TRUE,"Basis";#N/A,#N/A,TRUE,"Inclusions";#N/A,#N/A,TRUE,"Exclusions";#N/A,#N/A,TRUE,"Areas";#N/A,#N/A,TRUE,"Summary";#N/A,#N/A,TRUE,"Detail"}</definedName>
    <definedName name="LOP" localSheetId="3" hidden="1">{#N/A,#N/A,TRUE,"Front";#N/A,#N/A,TRUE,"Simple Letter";#N/A,#N/A,TRUE,"Inside";#N/A,#N/A,TRUE,"Contents";#N/A,#N/A,TRUE,"Basis";#N/A,#N/A,TRUE,"Inclusions";#N/A,#N/A,TRUE,"Exclusions";#N/A,#N/A,TRUE,"Areas";#N/A,#N/A,TRUE,"Summary";#N/A,#N/A,TRUE,"Detail"}</definedName>
    <definedName name="LOP" hidden="1">{#N/A,#N/A,TRUE,"Front";#N/A,#N/A,TRUE,"Simple Letter";#N/A,#N/A,TRUE,"Inside";#N/A,#N/A,TRUE,"Contents";#N/A,#N/A,TRUE,"Basis";#N/A,#N/A,TRUE,"Inclusions";#N/A,#N/A,TRUE,"Exclusions";#N/A,#N/A,TRUE,"Areas";#N/A,#N/A,TRUE,"Summary";#N/A,#N/A,TRUE,"Detail"}</definedName>
    <definedName name="m" localSheetId="9" hidden="1">{#N/A,#N/A,TRUE,"Front";#N/A,#N/A,TRUE,"Simple Letter";#N/A,#N/A,TRUE,"Inside";#N/A,#N/A,TRUE,"Contents";#N/A,#N/A,TRUE,"Basis";#N/A,#N/A,TRUE,"Inclusions";#N/A,#N/A,TRUE,"Exclusions";#N/A,#N/A,TRUE,"Areas";#N/A,#N/A,TRUE,"Summary";#N/A,#N/A,TRUE,"Detail"}</definedName>
    <definedName name="m" localSheetId="8" hidden="1">{#N/A,#N/A,TRUE,"Front";#N/A,#N/A,TRUE,"Simple Letter";#N/A,#N/A,TRUE,"Inside";#N/A,#N/A,TRUE,"Contents";#N/A,#N/A,TRUE,"Basis";#N/A,#N/A,TRUE,"Inclusions";#N/A,#N/A,TRUE,"Exclusions";#N/A,#N/A,TRUE,"Areas";#N/A,#N/A,TRUE,"Summary";#N/A,#N/A,TRUE,"Detail"}</definedName>
    <definedName name="m" localSheetId="7" hidden="1">{#N/A,#N/A,TRUE,"Front";#N/A,#N/A,TRUE,"Simple Letter";#N/A,#N/A,TRUE,"Inside";#N/A,#N/A,TRUE,"Contents";#N/A,#N/A,TRUE,"Basis";#N/A,#N/A,TRUE,"Inclusions";#N/A,#N/A,TRUE,"Exclusions";#N/A,#N/A,TRUE,"Areas";#N/A,#N/A,TRUE,"Summary";#N/A,#N/A,TRUE,"Detail"}</definedName>
    <definedName name="m" localSheetId="3" hidden="1">{#N/A,#N/A,TRUE,"Front";#N/A,#N/A,TRUE,"Simple Letter";#N/A,#N/A,TRUE,"Inside";#N/A,#N/A,TRUE,"Contents";#N/A,#N/A,TRUE,"Basis";#N/A,#N/A,TRUE,"Inclusions";#N/A,#N/A,TRUE,"Exclusions";#N/A,#N/A,TRUE,"Areas";#N/A,#N/A,TRUE,"Summary";#N/A,#N/A,TRUE,"Detail"}</definedName>
    <definedName name="m" hidden="1">{#N/A,#N/A,TRUE,"Front";#N/A,#N/A,TRUE,"Simple Letter";#N/A,#N/A,TRUE,"Inside";#N/A,#N/A,TRUE,"Contents";#N/A,#N/A,TRUE,"Basis";#N/A,#N/A,TRUE,"Inclusions";#N/A,#N/A,TRUE,"Exclusions";#N/A,#N/A,TRUE,"Areas";#N/A,#N/A,TRUE,"Summary";#N/A,#N/A,TRUE,"Detail"}</definedName>
    <definedName name="ma" localSheetId="9" hidden="1">{#N/A,#N/A,TRUE,"Cover";#N/A,#N/A,TRUE,"Conts";#N/A,#N/A,TRUE,"VOS";#N/A,#N/A,TRUE,"Warrington";#N/A,#N/A,TRUE,"Widnes"}</definedName>
    <definedName name="ma" localSheetId="8" hidden="1">{#N/A,#N/A,TRUE,"Cover";#N/A,#N/A,TRUE,"Conts";#N/A,#N/A,TRUE,"VOS";#N/A,#N/A,TRUE,"Warrington";#N/A,#N/A,TRUE,"Widnes"}</definedName>
    <definedName name="ma" localSheetId="7" hidden="1">{#N/A,#N/A,TRUE,"Cover";#N/A,#N/A,TRUE,"Conts";#N/A,#N/A,TRUE,"VOS";#N/A,#N/A,TRUE,"Warrington";#N/A,#N/A,TRUE,"Widnes"}</definedName>
    <definedName name="ma" localSheetId="3" hidden="1">{#N/A,#N/A,TRUE,"Cover";#N/A,#N/A,TRUE,"Conts";#N/A,#N/A,TRUE,"VOS";#N/A,#N/A,TRUE,"Warrington";#N/A,#N/A,TRUE,"Widnes"}</definedName>
    <definedName name="ma" hidden="1">{#N/A,#N/A,TRUE,"Cover";#N/A,#N/A,TRUE,"Conts";#N/A,#N/A,TRUE,"VOS";#N/A,#N/A,TRUE,"Warrington";#N/A,#N/A,TRUE,"Widnes"}</definedName>
    <definedName name="Machinary" localSheetId="9"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Machinary" localSheetId="8"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Machinary" localSheetId="7"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Machinary" localSheetId="3"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Machinary"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man" localSheetId="9" hidden="1">{"Total Indirect Manpower",#N/A,FALSE,"J";"Total Direct Manpower",#N/A,FALSE,"J";"Direct Structural Manpower",#N/A,FALSE,"J";"Direct Mechanical Manpower",#N/A,FALSE,"J";"Direct Piping Manpower",#N/A,FALSE,"J";"Direct Tanks Manpower",#N/A,FALSE,"J";"Direct ElecInstrSS Manpower",#N/A,FALSE,"J"}</definedName>
    <definedName name="man" localSheetId="8" hidden="1">{"Total Indirect Manpower",#N/A,FALSE,"J";"Total Direct Manpower",#N/A,FALSE,"J";"Direct Structural Manpower",#N/A,FALSE,"J";"Direct Mechanical Manpower",#N/A,FALSE,"J";"Direct Piping Manpower",#N/A,FALSE,"J";"Direct Tanks Manpower",#N/A,FALSE,"J";"Direct ElecInstrSS Manpower",#N/A,FALSE,"J"}</definedName>
    <definedName name="man" localSheetId="7" hidden="1">{"Total Indirect Manpower",#N/A,FALSE,"J";"Total Direct Manpower",#N/A,FALSE,"J";"Direct Structural Manpower",#N/A,FALSE,"J";"Direct Mechanical Manpower",#N/A,FALSE,"J";"Direct Piping Manpower",#N/A,FALSE,"J";"Direct Tanks Manpower",#N/A,FALSE,"J";"Direct ElecInstrSS Manpower",#N/A,FALSE,"J"}</definedName>
    <definedName name="man" localSheetId="3" hidden="1">{"Total Indirect Manpower",#N/A,FALSE,"J";"Total Direct Manpower",#N/A,FALSE,"J";"Direct Structural Manpower",#N/A,FALSE,"J";"Direct Mechanical Manpower",#N/A,FALSE,"J";"Direct Piping Manpower",#N/A,FALSE,"J";"Direct Tanks Manpower",#N/A,FALSE,"J";"Direct ElecInstrSS Manpower",#N/A,FALSE,"J"}</definedName>
    <definedName name="man" hidden="1">{"Total Indirect Manpower",#N/A,FALSE,"J";"Total Direct Manpower",#N/A,FALSE,"J";"Direct Structural Manpower",#N/A,FALSE,"J";"Direct Mechanical Manpower",#N/A,FALSE,"J";"Direct Piping Manpower",#N/A,FALSE,"J";"Direct Tanks Manpower",#N/A,FALSE,"J";"Direct ElecInstrSS Manpower",#N/A,FALSE,"J"}</definedName>
    <definedName name="mat" localSheetId="9" hidden="1">{#N/A,#N/A,TRUE,"Front";#N/A,#N/A,TRUE,"Simple Letter";#N/A,#N/A,TRUE,"Inside";#N/A,#N/A,TRUE,"Contents";#N/A,#N/A,TRUE,"Basis";#N/A,#N/A,TRUE,"Inclusions";#N/A,#N/A,TRUE,"Exclusions";#N/A,#N/A,TRUE,"Areas";#N/A,#N/A,TRUE,"Summary";#N/A,#N/A,TRUE,"Detail"}</definedName>
    <definedName name="mat" localSheetId="8" hidden="1">{#N/A,#N/A,TRUE,"Front";#N/A,#N/A,TRUE,"Simple Letter";#N/A,#N/A,TRUE,"Inside";#N/A,#N/A,TRUE,"Contents";#N/A,#N/A,TRUE,"Basis";#N/A,#N/A,TRUE,"Inclusions";#N/A,#N/A,TRUE,"Exclusions";#N/A,#N/A,TRUE,"Areas";#N/A,#N/A,TRUE,"Summary";#N/A,#N/A,TRUE,"Detail"}</definedName>
    <definedName name="mat" localSheetId="7" hidden="1">{#N/A,#N/A,TRUE,"Front";#N/A,#N/A,TRUE,"Simple Letter";#N/A,#N/A,TRUE,"Inside";#N/A,#N/A,TRUE,"Contents";#N/A,#N/A,TRUE,"Basis";#N/A,#N/A,TRUE,"Inclusions";#N/A,#N/A,TRUE,"Exclusions";#N/A,#N/A,TRUE,"Areas";#N/A,#N/A,TRUE,"Summary";#N/A,#N/A,TRUE,"Detail"}</definedName>
    <definedName name="mat" localSheetId="3" hidden="1">{#N/A,#N/A,TRUE,"Front";#N/A,#N/A,TRUE,"Simple Letter";#N/A,#N/A,TRUE,"Inside";#N/A,#N/A,TRUE,"Contents";#N/A,#N/A,TRUE,"Basis";#N/A,#N/A,TRUE,"Inclusions";#N/A,#N/A,TRUE,"Exclusions";#N/A,#N/A,TRUE,"Areas";#N/A,#N/A,TRUE,"Summary";#N/A,#N/A,TRUE,"Detail"}</definedName>
    <definedName name="mat" hidden="1">{#N/A,#N/A,TRUE,"Front";#N/A,#N/A,TRUE,"Simple Letter";#N/A,#N/A,TRUE,"Inside";#N/A,#N/A,TRUE,"Contents";#N/A,#N/A,TRUE,"Basis";#N/A,#N/A,TRUE,"Inclusions";#N/A,#N/A,TRUE,"Exclusions";#N/A,#N/A,TRUE,"Areas";#N/A,#N/A,TRUE,"Summary";#N/A,#N/A,TRUE,"Detail"}</definedName>
    <definedName name="May" localSheetId="9" hidden="1">{#N/A,#N/A,FALSE,"MARCH"}</definedName>
    <definedName name="May" localSheetId="8" hidden="1">{#N/A,#N/A,FALSE,"MARCH"}</definedName>
    <definedName name="May" localSheetId="7" hidden="1">{#N/A,#N/A,FALSE,"MARCH"}</definedName>
    <definedName name="May" localSheetId="3" hidden="1">{#N/A,#N/A,FALSE,"MARCH"}</definedName>
    <definedName name="May" hidden="1">{#N/A,#N/A,FALSE,"MARCH"}</definedName>
    <definedName name="measur" localSheetId="9" hidden="1">{#N/A,#N/A,TRUE,"Front";#N/A,#N/A,TRUE,"Simple Letter";#N/A,#N/A,TRUE,"Inside";#N/A,#N/A,TRUE,"Contents";#N/A,#N/A,TRUE,"Basis";#N/A,#N/A,TRUE,"Inclusions";#N/A,#N/A,TRUE,"Exclusions";#N/A,#N/A,TRUE,"Areas";#N/A,#N/A,TRUE,"Summary";#N/A,#N/A,TRUE,"Detail"}</definedName>
    <definedName name="measur" localSheetId="8" hidden="1">{#N/A,#N/A,TRUE,"Front";#N/A,#N/A,TRUE,"Simple Letter";#N/A,#N/A,TRUE,"Inside";#N/A,#N/A,TRUE,"Contents";#N/A,#N/A,TRUE,"Basis";#N/A,#N/A,TRUE,"Inclusions";#N/A,#N/A,TRUE,"Exclusions";#N/A,#N/A,TRUE,"Areas";#N/A,#N/A,TRUE,"Summary";#N/A,#N/A,TRUE,"Detail"}</definedName>
    <definedName name="measur" localSheetId="7" hidden="1">{#N/A,#N/A,TRUE,"Front";#N/A,#N/A,TRUE,"Simple Letter";#N/A,#N/A,TRUE,"Inside";#N/A,#N/A,TRUE,"Contents";#N/A,#N/A,TRUE,"Basis";#N/A,#N/A,TRUE,"Inclusions";#N/A,#N/A,TRUE,"Exclusions";#N/A,#N/A,TRUE,"Areas";#N/A,#N/A,TRUE,"Summary";#N/A,#N/A,TRUE,"Detail"}</definedName>
    <definedName name="measur" localSheetId="3" hidden="1">{#N/A,#N/A,TRUE,"Front";#N/A,#N/A,TRUE,"Simple Letter";#N/A,#N/A,TRUE,"Inside";#N/A,#N/A,TRUE,"Contents";#N/A,#N/A,TRUE,"Basis";#N/A,#N/A,TRUE,"Inclusions";#N/A,#N/A,TRUE,"Exclusions";#N/A,#N/A,TRUE,"Areas";#N/A,#N/A,TRUE,"Summary";#N/A,#N/A,TRUE,"Detail"}</definedName>
    <definedName name="measur" hidden="1">{#N/A,#N/A,TRUE,"Front";#N/A,#N/A,TRUE,"Simple Letter";#N/A,#N/A,TRUE,"Inside";#N/A,#N/A,TRUE,"Contents";#N/A,#N/A,TRUE,"Basis";#N/A,#N/A,TRUE,"Inclusions";#N/A,#N/A,TRUE,"Exclusions";#N/A,#N/A,TRUE,"Areas";#N/A,#N/A,TRUE,"Summary";#N/A,#N/A,TRUE,"Detail"}</definedName>
    <definedName name="mhjj" localSheetId="9" hidden="1">{"'Bill No. 7'!$A$1:$G$32"}</definedName>
    <definedName name="mhjj" localSheetId="8" hidden="1">{"'Bill No. 7'!$A$1:$G$32"}</definedName>
    <definedName name="mhjj" localSheetId="7" hidden="1">{"'Bill No. 7'!$A$1:$G$32"}</definedName>
    <definedName name="mhjj" localSheetId="3" hidden="1">{"'Bill No. 7'!$A$1:$G$32"}</definedName>
    <definedName name="mhjj" hidden="1">{"'Bill No. 7'!$A$1:$G$32"}</definedName>
    <definedName name="Miss" localSheetId="9" hidden="1">{#N/A,#N/A,TRUE,"Front";#N/A,#N/A,TRUE,"Simple Letter";#N/A,#N/A,TRUE,"Inside";#N/A,#N/A,TRUE,"Contents";#N/A,#N/A,TRUE,"Basis";#N/A,#N/A,TRUE,"Inclusions";#N/A,#N/A,TRUE,"Exclusions";#N/A,#N/A,TRUE,"Areas";#N/A,#N/A,TRUE,"Summary";#N/A,#N/A,TRUE,"Detail"}</definedName>
    <definedName name="Miss" localSheetId="8" hidden="1">{#N/A,#N/A,TRUE,"Front";#N/A,#N/A,TRUE,"Simple Letter";#N/A,#N/A,TRUE,"Inside";#N/A,#N/A,TRUE,"Contents";#N/A,#N/A,TRUE,"Basis";#N/A,#N/A,TRUE,"Inclusions";#N/A,#N/A,TRUE,"Exclusions";#N/A,#N/A,TRUE,"Areas";#N/A,#N/A,TRUE,"Summary";#N/A,#N/A,TRUE,"Detail"}</definedName>
    <definedName name="Miss" localSheetId="7" hidden="1">{#N/A,#N/A,TRUE,"Front";#N/A,#N/A,TRUE,"Simple Letter";#N/A,#N/A,TRUE,"Inside";#N/A,#N/A,TRUE,"Contents";#N/A,#N/A,TRUE,"Basis";#N/A,#N/A,TRUE,"Inclusions";#N/A,#N/A,TRUE,"Exclusions";#N/A,#N/A,TRUE,"Areas";#N/A,#N/A,TRUE,"Summary";#N/A,#N/A,TRUE,"Detail"}</definedName>
    <definedName name="Miss" localSheetId="3" hidden="1">{#N/A,#N/A,TRUE,"Front";#N/A,#N/A,TRUE,"Simple Letter";#N/A,#N/A,TRUE,"Inside";#N/A,#N/A,TRUE,"Contents";#N/A,#N/A,TRUE,"Basis";#N/A,#N/A,TRUE,"Inclusions";#N/A,#N/A,TRUE,"Exclusions";#N/A,#N/A,TRUE,"Areas";#N/A,#N/A,TRUE,"Summary";#N/A,#N/A,TRUE,"Detail"}</definedName>
    <definedName name="Miss" hidden="1">{#N/A,#N/A,TRUE,"Front";#N/A,#N/A,TRUE,"Simple Letter";#N/A,#N/A,TRUE,"Inside";#N/A,#N/A,TRUE,"Contents";#N/A,#N/A,TRUE,"Basis";#N/A,#N/A,TRUE,"Inclusions";#N/A,#N/A,TRUE,"Exclusions";#N/A,#N/A,TRUE,"Areas";#N/A,#N/A,TRUE,"Summary";#N/A,#N/A,TRUE,"Detail"}</definedName>
    <definedName name="mk" localSheetId="9" hidden="1">[5]FitOutConfCentre!#REF!</definedName>
    <definedName name="mk" localSheetId="8" hidden="1">[5]FitOutConfCentre!#REF!</definedName>
    <definedName name="mk" localSheetId="13" hidden="1">[5]FitOutConfCentre!#REF!</definedName>
    <definedName name="mk" localSheetId="6" hidden="1">[5]FitOutConfCentre!#REF!</definedName>
    <definedName name="mk" hidden="1">[5]FitOutConfCentre!#REF!</definedName>
    <definedName name="mouli" localSheetId="9" hidden="1">{"'Sheet1'!$A$4386:$N$4591"}</definedName>
    <definedName name="mouli" localSheetId="8" hidden="1">{"'Sheet1'!$A$4386:$N$4591"}</definedName>
    <definedName name="mouli" localSheetId="7" hidden="1">{"'Sheet1'!$A$4386:$N$4591"}</definedName>
    <definedName name="mouli" localSheetId="3" hidden="1">{"'Sheet1'!$A$4386:$N$4591"}</definedName>
    <definedName name="mouli" hidden="1">{"'Sheet1'!$A$4386:$N$4591"}</definedName>
    <definedName name="mta" localSheetId="9" hidden="1">{#N/A,#N/A,TRUE,"Front";#N/A,#N/A,TRUE,"Simple Letter";#N/A,#N/A,TRUE,"Inside";#N/A,#N/A,TRUE,"Contents";#N/A,#N/A,TRUE,"Basis";#N/A,#N/A,TRUE,"Inclusions";#N/A,#N/A,TRUE,"Exclusions";#N/A,#N/A,TRUE,"Areas";#N/A,#N/A,TRUE,"Summary";#N/A,#N/A,TRUE,"Detail"}</definedName>
    <definedName name="mta" localSheetId="8" hidden="1">{#N/A,#N/A,TRUE,"Front";#N/A,#N/A,TRUE,"Simple Letter";#N/A,#N/A,TRUE,"Inside";#N/A,#N/A,TRUE,"Contents";#N/A,#N/A,TRUE,"Basis";#N/A,#N/A,TRUE,"Inclusions";#N/A,#N/A,TRUE,"Exclusions";#N/A,#N/A,TRUE,"Areas";#N/A,#N/A,TRUE,"Summary";#N/A,#N/A,TRUE,"Detail"}</definedName>
    <definedName name="mta" localSheetId="7" hidden="1">{#N/A,#N/A,TRUE,"Front";#N/A,#N/A,TRUE,"Simple Letter";#N/A,#N/A,TRUE,"Inside";#N/A,#N/A,TRUE,"Contents";#N/A,#N/A,TRUE,"Basis";#N/A,#N/A,TRUE,"Inclusions";#N/A,#N/A,TRUE,"Exclusions";#N/A,#N/A,TRUE,"Areas";#N/A,#N/A,TRUE,"Summary";#N/A,#N/A,TRUE,"Detail"}</definedName>
    <definedName name="mta" localSheetId="3" hidden="1">{#N/A,#N/A,TRUE,"Front";#N/A,#N/A,TRUE,"Simple Letter";#N/A,#N/A,TRUE,"Inside";#N/A,#N/A,TRUE,"Contents";#N/A,#N/A,TRUE,"Basis";#N/A,#N/A,TRUE,"Inclusions";#N/A,#N/A,TRUE,"Exclusions";#N/A,#N/A,TRUE,"Areas";#N/A,#N/A,TRUE,"Summary";#N/A,#N/A,TRUE,"Detail"}</definedName>
    <definedName name="mta" hidden="1">{#N/A,#N/A,TRUE,"Front";#N/A,#N/A,TRUE,"Simple Letter";#N/A,#N/A,TRUE,"Inside";#N/A,#N/A,TRUE,"Contents";#N/A,#N/A,TRUE,"Basis";#N/A,#N/A,TRUE,"Inclusions";#N/A,#N/A,TRUE,"Exclusions";#N/A,#N/A,TRUE,"Areas";#N/A,#N/A,TRUE,"Summary";#N/A,#N/A,TRUE,"Detail"}</definedName>
    <definedName name="nandan" localSheetId="9"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nandan" localSheetId="8"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nandan" localSheetId="7"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nandan" localSheetId="3"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nandan"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nddddddddf" localSheetId="9" hidden="1">{#N/A,#N/A,TRUE,"Cover";#N/A,#N/A,TRUE,"Conts";#N/A,#N/A,TRUE,"VOS";#N/A,#N/A,TRUE,"Warrington";#N/A,#N/A,TRUE,"Widnes"}</definedName>
    <definedName name="nddddddddf" localSheetId="8" hidden="1">{#N/A,#N/A,TRUE,"Cover";#N/A,#N/A,TRUE,"Conts";#N/A,#N/A,TRUE,"VOS";#N/A,#N/A,TRUE,"Warrington";#N/A,#N/A,TRUE,"Widnes"}</definedName>
    <definedName name="nddddddddf" localSheetId="7" hidden="1">{#N/A,#N/A,TRUE,"Cover";#N/A,#N/A,TRUE,"Conts";#N/A,#N/A,TRUE,"VOS";#N/A,#N/A,TRUE,"Warrington";#N/A,#N/A,TRUE,"Widnes"}</definedName>
    <definedName name="nddddddddf" localSheetId="3" hidden="1">{#N/A,#N/A,TRUE,"Cover";#N/A,#N/A,TRUE,"Conts";#N/A,#N/A,TRUE,"VOS";#N/A,#N/A,TRUE,"Warrington";#N/A,#N/A,TRUE,"Widnes"}</definedName>
    <definedName name="nddddddddf" hidden="1">{#N/A,#N/A,TRUE,"Cover";#N/A,#N/A,TRUE,"Conts";#N/A,#N/A,TRUE,"VOS";#N/A,#N/A,TRUE,"Warrington";#N/A,#N/A,TRUE,"Widnes"}</definedName>
    <definedName name="ng" localSheetId="9"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ng" localSheetId="8"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ng" localSheetId="7"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ng" localSheetId="3"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ng"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nil" localSheetId="9" hidden="1">{#N/A,#N/A,TRUE,"11"", 9-5'8 Csg";#N/A,#N/A,TRUE,"11"", 7"" Csg";#N/A,#N/A,TRUE,"11"", 2-7'8 Tbg";#N/A,#N/A,TRUE,"9"" Twin, 26"" Csg";#N/A,#N/A,TRUE,"9"" Twin, 9-5'8 Csg";#N/A,#N/A,TRUE,"9"" Twin, 7"" Csg";#N/A,#N/A,TRUE,"9"" Twin, 2-7'8 Tbg"}</definedName>
    <definedName name="nil" localSheetId="8" hidden="1">{#N/A,#N/A,TRUE,"11"", 9-5'8 Csg";#N/A,#N/A,TRUE,"11"", 7"" Csg";#N/A,#N/A,TRUE,"11"", 2-7'8 Tbg";#N/A,#N/A,TRUE,"9"" Twin, 26"" Csg";#N/A,#N/A,TRUE,"9"" Twin, 9-5'8 Csg";#N/A,#N/A,TRUE,"9"" Twin, 7"" Csg";#N/A,#N/A,TRUE,"9"" Twin, 2-7'8 Tbg"}</definedName>
    <definedName name="nil" localSheetId="7" hidden="1">{#N/A,#N/A,TRUE,"11"", 9-5'8 Csg";#N/A,#N/A,TRUE,"11"", 7"" Csg";#N/A,#N/A,TRUE,"11"", 2-7'8 Tbg";#N/A,#N/A,TRUE,"9"" Twin, 26"" Csg";#N/A,#N/A,TRUE,"9"" Twin, 9-5'8 Csg";#N/A,#N/A,TRUE,"9"" Twin, 7"" Csg";#N/A,#N/A,TRUE,"9"" Twin, 2-7'8 Tbg"}</definedName>
    <definedName name="nil" localSheetId="3" hidden="1">{#N/A,#N/A,TRUE,"11"", 9-5'8 Csg";#N/A,#N/A,TRUE,"11"", 7"" Csg";#N/A,#N/A,TRUE,"11"", 2-7'8 Tbg";#N/A,#N/A,TRUE,"9"" Twin, 26"" Csg";#N/A,#N/A,TRUE,"9"" Twin, 9-5'8 Csg";#N/A,#N/A,TRUE,"9"" Twin, 7"" Csg";#N/A,#N/A,TRUE,"9"" Twin, 2-7'8 Tbg"}</definedName>
    <definedName name="nil" hidden="1">{#N/A,#N/A,TRUE,"11"", 9-5'8 Csg";#N/A,#N/A,TRUE,"11"", 7"" Csg";#N/A,#N/A,TRUE,"11"", 2-7'8 Tbg";#N/A,#N/A,TRUE,"9"" Twin, 26"" Csg";#N/A,#N/A,TRUE,"9"" Twin, 9-5'8 Csg";#N/A,#N/A,TRUE,"9"" Twin, 7"" Csg";#N/A,#N/A,TRUE,"9"" Twin, 2-7'8 Tbg"}</definedName>
    <definedName name="nnn" localSheetId="9" hidden="1">{#N/A,#N/A,FALSE,"SumD";#N/A,#N/A,FALSE,"ElecD";#N/A,#N/A,FALSE,"MechD";#N/A,#N/A,FALSE,"GeotD";#N/A,#N/A,FALSE,"PrcsD";#N/A,#N/A,FALSE,"TunnD";#N/A,#N/A,FALSE,"CivlD";#N/A,#N/A,FALSE,"NtwkD";#N/A,#N/A,FALSE,"EstgD";#N/A,#N/A,FALSE,"PEngD"}</definedName>
    <definedName name="nnn" localSheetId="8" hidden="1">{#N/A,#N/A,FALSE,"SumD";#N/A,#N/A,FALSE,"ElecD";#N/A,#N/A,FALSE,"MechD";#N/A,#N/A,FALSE,"GeotD";#N/A,#N/A,FALSE,"PrcsD";#N/A,#N/A,FALSE,"TunnD";#N/A,#N/A,FALSE,"CivlD";#N/A,#N/A,FALSE,"NtwkD";#N/A,#N/A,FALSE,"EstgD";#N/A,#N/A,FALSE,"PEngD"}</definedName>
    <definedName name="nnn" localSheetId="7" hidden="1">{#N/A,#N/A,FALSE,"SumD";#N/A,#N/A,FALSE,"ElecD";#N/A,#N/A,FALSE,"MechD";#N/A,#N/A,FALSE,"GeotD";#N/A,#N/A,FALSE,"PrcsD";#N/A,#N/A,FALSE,"TunnD";#N/A,#N/A,FALSE,"CivlD";#N/A,#N/A,FALSE,"NtwkD";#N/A,#N/A,FALSE,"EstgD";#N/A,#N/A,FALSE,"PEngD"}</definedName>
    <definedName name="nnn" localSheetId="3" hidden="1">{#N/A,#N/A,FALSE,"SumD";#N/A,#N/A,FALSE,"ElecD";#N/A,#N/A,FALSE,"MechD";#N/A,#N/A,FALSE,"GeotD";#N/A,#N/A,FALSE,"PrcsD";#N/A,#N/A,FALSE,"TunnD";#N/A,#N/A,FALSE,"CivlD";#N/A,#N/A,FALSE,"NtwkD";#N/A,#N/A,FALSE,"EstgD";#N/A,#N/A,FALSE,"PEngD"}</definedName>
    <definedName name="nnn" hidden="1">{#N/A,#N/A,FALSE,"SumD";#N/A,#N/A,FALSE,"ElecD";#N/A,#N/A,FALSE,"MechD";#N/A,#N/A,FALSE,"GeotD";#N/A,#N/A,FALSE,"PrcsD";#N/A,#N/A,FALSE,"TunnD";#N/A,#N/A,FALSE,"CivlD";#N/A,#N/A,FALSE,"NtwkD";#N/A,#N/A,FALSE,"EstgD";#N/A,#N/A,FALSE,"PEngD"}</definedName>
    <definedName name="nnnn" localSheetId="9" hidden="1">[5]FitOutConfCentre!#REF!</definedName>
    <definedName name="nnnn" localSheetId="8" hidden="1">[5]FitOutConfCentre!#REF!</definedName>
    <definedName name="nnnn" localSheetId="13" hidden="1">[5]FitOutConfCentre!#REF!</definedName>
    <definedName name="nnnn" localSheetId="6" hidden="1">[5]FitOutConfCentre!#REF!</definedName>
    <definedName name="nnnn" hidden="1">[5]FitOutConfCentre!#REF!</definedName>
    <definedName name="nnnnn" localSheetId="9" hidden="1">{#N/A,#N/A,FALSE,"SumG";#N/A,#N/A,FALSE,"ElecG";#N/A,#N/A,FALSE,"MechG";#N/A,#N/A,FALSE,"GeotG";#N/A,#N/A,FALSE,"PrcsG";#N/A,#N/A,FALSE,"TunnG";#N/A,#N/A,FALSE,"CivlG";#N/A,#N/A,FALSE,"NtwkG";#N/A,#N/A,FALSE,"EstgG";#N/A,#N/A,FALSE,"PEngG"}</definedName>
    <definedName name="nnnnn" localSheetId="8" hidden="1">{#N/A,#N/A,FALSE,"SumG";#N/A,#N/A,FALSE,"ElecG";#N/A,#N/A,FALSE,"MechG";#N/A,#N/A,FALSE,"GeotG";#N/A,#N/A,FALSE,"PrcsG";#N/A,#N/A,FALSE,"TunnG";#N/A,#N/A,FALSE,"CivlG";#N/A,#N/A,FALSE,"NtwkG";#N/A,#N/A,FALSE,"EstgG";#N/A,#N/A,FALSE,"PEngG"}</definedName>
    <definedName name="nnnnn" localSheetId="7" hidden="1">{#N/A,#N/A,FALSE,"SumG";#N/A,#N/A,FALSE,"ElecG";#N/A,#N/A,FALSE,"MechG";#N/A,#N/A,FALSE,"GeotG";#N/A,#N/A,FALSE,"PrcsG";#N/A,#N/A,FALSE,"TunnG";#N/A,#N/A,FALSE,"CivlG";#N/A,#N/A,FALSE,"NtwkG";#N/A,#N/A,FALSE,"EstgG";#N/A,#N/A,FALSE,"PEngG"}</definedName>
    <definedName name="nnnnn" localSheetId="3" hidden="1">{#N/A,#N/A,FALSE,"SumG";#N/A,#N/A,FALSE,"ElecG";#N/A,#N/A,FALSE,"MechG";#N/A,#N/A,FALSE,"GeotG";#N/A,#N/A,FALSE,"PrcsG";#N/A,#N/A,FALSE,"TunnG";#N/A,#N/A,FALSE,"CivlG";#N/A,#N/A,FALSE,"NtwkG";#N/A,#N/A,FALSE,"EstgG";#N/A,#N/A,FALSE,"PEngG"}</definedName>
    <definedName name="nnnnn" hidden="1">{#N/A,#N/A,FALSE,"SumG";#N/A,#N/A,FALSE,"ElecG";#N/A,#N/A,FALSE,"MechG";#N/A,#N/A,FALSE,"GeotG";#N/A,#N/A,FALSE,"PrcsG";#N/A,#N/A,FALSE,"TunnG";#N/A,#N/A,FALSE,"CivlG";#N/A,#N/A,FALSE,"NtwkG";#N/A,#N/A,FALSE,"EstgG";#N/A,#N/A,FALSE,"PEngG"}</definedName>
    <definedName name="o" localSheetId="9" hidden="1">{#N/A,#N/A,TRUE,"Front";#N/A,#N/A,TRUE,"Simple Letter";#N/A,#N/A,TRUE,"Inside";#N/A,#N/A,TRUE,"Contents";#N/A,#N/A,TRUE,"Basis";#N/A,#N/A,TRUE,"Inclusions";#N/A,#N/A,TRUE,"Exclusions";#N/A,#N/A,TRUE,"Areas";#N/A,#N/A,TRUE,"Summary";#N/A,#N/A,TRUE,"Detail"}</definedName>
    <definedName name="o" localSheetId="8" hidden="1">{#N/A,#N/A,TRUE,"Front";#N/A,#N/A,TRUE,"Simple Letter";#N/A,#N/A,TRUE,"Inside";#N/A,#N/A,TRUE,"Contents";#N/A,#N/A,TRUE,"Basis";#N/A,#N/A,TRUE,"Inclusions";#N/A,#N/A,TRUE,"Exclusions";#N/A,#N/A,TRUE,"Areas";#N/A,#N/A,TRUE,"Summary";#N/A,#N/A,TRUE,"Detail"}</definedName>
    <definedName name="o" localSheetId="7" hidden="1">{#N/A,#N/A,TRUE,"Front";#N/A,#N/A,TRUE,"Simple Letter";#N/A,#N/A,TRUE,"Inside";#N/A,#N/A,TRUE,"Contents";#N/A,#N/A,TRUE,"Basis";#N/A,#N/A,TRUE,"Inclusions";#N/A,#N/A,TRUE,"Exclusions";#N/A,#N/A,TRUE,"Areas";#N/A,#N/A,TRUE,"Summary";#N/A,#N/A,TRUE,"Detail"}</definedName>
    <definedName name="o" localSheetId="3" hidden="1">{#N/A,#N/A,TRUE,"Front";#N/A,#N/A,TRUE,"Simple Letter";#N/A,#N/A,TRUE,"Inside";#N/A,#N/A,TRUE,"Contents";#N/A,#N/A,TRUE,"Basis";#N/A,#N/A,TRUE,"Inclusions";#N/A,#N/A,TRUE,"Exclusions";#N/A,#N/A,TRUE,"Areas";#N/A,#N/A,TRUE,"Summary";#N/A,#N/A,TRUE,"Detail"}</definedName>
    <definedName name="o" hidden="1">{#N/A,#N/A,TRUE,"Front";#N/A,#N/A,TRUE,"Simple Letter";#N/A,#N/A,TRUE,"Inside";#N/A,#N/A,TRUE,"Contents";#N/A,#N/A,TRUE,"Basis";#N/A,#N/A,TRUE,"Inclusions";#N/A,#N/A,TRUE,"Exclusions";#N/A,#N/A,TRUE,"Areas";#N/A,#N/A,TRUE,"Summary";#N/A,#N/A,TRUE,"Detail"}</definedName>
    <definedName name="o9u0piupi" localSheetId="9" hidden="1">{#N/A,#N/A,TRUE,"Cover";#N/A,#N/A,TRUE,"Conts";#N/A,#N/A,TRUE,"VOS";#N/A,#N/A,TRUE,"Warrington";#N/A,#N/A,TRUE,"Widnes"}</definedName>
    <definedName name="o9u0piupi" localSheetId="8" hidden="1">{#N/A,#N/A,TRUE,"Cover";#N/A,#N/A,TRUE,"Conts";#N/A,#N/A,TRUE,"VOS";#N/A,#N/A,TRUE,"Warrington";#N/A,#N/A,TRUE,"Widnes"}</definedName>
    <definedName name="o9u0piupi" localSheetId="7" hidden="1">{#N/A,#N/A,TRUE,"Cover";#N/A,#N/A,TRUE,"Conts";#N/A,#N/A,TRUE,"VOS";#N/A,#N/A,TRUE,"Warrington";#N/A,#N/A,TRUE,"Widnes"}</definedName>
    <definedName name="o9u0piupi" localSheetId="3" hidden="1">{#N/A,#N/A,TRUE,"Cover";#N/A,#N/A,TRUE,"Conts";#N/A,#N/A,TRUE,"VOS";#N/A,#N/A,TRUE,"Warrington";#N/A,#N/A,TRUE,"Widnes"}</definedName>
    <definedName name="o9u0piupi" hidden="1">{#N/A,#N/A,TRUE,"Cover";#N/A,#N/A,TRUE,"Conts";#N/A,#N/A,TRUE,"VOS";#N/A,#N/A,TRUE,"Warrington";#N/A,#N/A,TRUE,"Widnes"}</definedName>
    <definedName name="ODH" localSheetId="9" hidden="1">#REF!</definedName>
    <definedName name="ODH" localSheetId="8" hidden="1">#REF!</definedName>
    <definedName name="ODH" localSheetId="3" hidden="1">#REF!</definedName>
    <definedName name="ODH" localSheetId="13" hidden="1">#REF!</definedName>
    <definedName name="ODH" localSheetId="6" hidden="1">#REF!</definedName>
    <definedName name="ODH" hidden="1">#REF!</definedName>
    <definedName name="oi" localSheetId="9" hidden="1">{#N/A,#N/A,TRUE,"Cover";#N/A,#N/A,TRUE,"Conts";#N/A,#N/A,TRUE,"VOS";#N/A,#N/A,TRUE,"Warrington";#N/A,#N/A,TRUE,"Widnes"}</definedName>
    <definedName name="oi" localSheetId="8" hidden="1">{#N/A,#N/A,TRUE,"Cover";#N/A,#N/A,TRUE,"Conts";#N/A,#N/A,TRUE,"VOS";#N/A,#N/A,TRUE,"Warrington";#N/A,#N/A,TRUE,"Widnes"}</definedName>
    <definedName name="oi" localSheetId="7" hidden="1">{#N/A,#N/A,TRUE,"Cover";#N/A,#N/A,TRUE,"Conts";#N/A,#N/A,TRUE,"VOS";#N/A,#N/A,TRUE,"Warrington";#N/A,#N/A,TRUE,"Widnes"}</definedName>
    <definedName name="oi" localSheetId="3" hidden="1">{#N/A,#N/A,TRUE,"Cover";#N/A,#N/A,TRUE,"Conts";#N/A,#N/A,TRUE,"VOS";#N/A,#N/A,TRUE,"Warrington";#N/A,#N/A,TRUE,"Widnes"}</definedName>
    <definedName name="oi" hidden="1">{#N/A,#N/A,TRUE,"Cover";#N/A,#N/A,TRUE,"Conts";#N/A,#N/A,TRUE,"VOS";#N/A,#N/A,TRUE,"Warrington";#N/A,#N/A,TRUE,"Widnes"}</definedName>
    <definedName name="oip" localSheetId="9" hidden="1">{"'Break down'!$A$4"}</definedName>
    <definedName name="oip" localSheetId="8" hidden="1">{"'Break down'!$A$4"}</definedName>
    <definedName name="oip" localSheetId="7" hidden="1">{"'Break down'!$A$4"}</definedName>
    <definedName name="oip" localSheetId="3" hidden="1">{"'Break down'!$A$4"}</definedName>
    <definedName name="oip" hidden="1">{"'Break down'!$A$4"}</definedName>
    <definedName name="OO" localSheetId="9" hidden="1">{"'Sheet1'!$A$4386:$N$4591"}</definedName>
    <definedName name="OO" localSheetId="8" hidden="1">{"'Sheet1'!$A$4386:$N$4591"}</definedName>
    <definedName name="OO" localSheetId="7" hidden="1">{"'Sheet1'!$A$4386:$N$4591"}</definedName>
    <definedName name="OO" localSheetId="3" hidden="1">{"'Sheet1'!$A$4386:$N$4591"}</definedName>
    <definedName name="OO" hidden="1">{"'Sheet1'!$A$4386:$N$4591"}</definedName>
    <definedName name="ooo" localSheetId="9" hidden="1">{"'Break down'!$A$4"}</definedName>
    <definedName name="ooo" localSheetId="8" hidden="1">{"'Break down'!$A$4"}</definedName>
    <definedName name="ooo" localSheetId="7" hidden="1">{"'Break down'!$A$4"}</definedName>
    <definedName name="ooo" localSheetId="3" hidden="1">{"'Break down'!$A$4"}</definedName>
    <definedName name="ooo" hidden="1">{"'Break down'!$A$4"}</definedName>
    <definedName name="opogd" localSheetId="9" hidden="1">{#N/A,#N/A,TRUE,"Cover";#N/A,#N/A,TRUE,"Conts";#N/A,#N/A,TRUE,"VOS";#N/A,#N/A,TRUE,"Warrington";#N/A,#N/A,TRUE,"Widnes"}</definedName>
    <definedName name="opogd" localSheetId="8" hidden="1">{#N/A,#N/A,TRUE,"Cover";#N/A,#N/A,TRUE,"Conts";#N/A,#N/A,TRUE,"VOS";#N/A,#N/A,TRUE,"Warrington";#N/A,#N/A,TRUE,"Widnes"}</definedName>
    <definedName name="opogd" localSheetId="7" hidden="1">{#N/A,#N/A,TRUE,"Cover";#N/A,#N/A,TRUE,"Conts";#N/A,#N/A,TRUE,"VOS";#N/A,#N/A,TRUE,"Warrington";#N/A,#N/A,TRUE,"Widnes"}</definedName>
    <definedName name="opogd" localSheetId="3" hidden="1">{#N/A,#N/A,TRUE,"Cover";#N/A,#N/A,TRUE,"Conts";#N/A,#N/A,TRUE,"VOS";#N/A,#N/A,TRUE,"Warrington";#N/A,#N/A,TRUE,"Widnes"}</definedName>
    <definedName name="opogd" hidden="1">{#N/A,#N/A,TRUE,"Cover";#N/A,#N/A,TRUE,"Conts";#N/A,#N/A,TRUE,"VOS";#N/A,#N/A,TRUE,"Warrington";#N/A,#N/A,TRUE,"Widnes"}</definedName>
    <definedName name="Option1" localSheetId="9" hidden="1">#REF!</definedName>
    <definedName name="Option1" localSheetId="8" hidden="1">#REF!</definedName>
    <definedName name="Option1" localSheetId="3" hidden="1">#REF!</definedName>
    <definedName name="Option1" localSheetId="13" hidden="1">#REF!</definedName>
    <definedName name="Option1" localSheetId="6" hidden="1">#REF!</definedName>
    <definedName name="Option1" hidden="1">#REF!</definedName>
    <definedName name="OrderTable" localSheetId="9" hidden="1">#REF!</definedName>
    <definedName name="OrderTable" localSheetId="8" hidden="1">#REF!</definedName>
    <definedName name="OrderTable" localSheetId="3" hidden="1">#REF!</definedName>
    <definedName name="OrderTable" localSheetId="13" hidden="1">#REF!</definedName>
    <definedName name="OrderTable" localSheetId="6" hidden="1">#REF!</definedName>
    <definedName name="OrderTable" hidden="1">#REF!</definedName>
    <definedName name="osdnvkls" hidden="1">'[13]Labor abs-NMR'!$I$1:$I$7</definedName>
    <definedName name="p7y" localSheetId="9" hidden="1">{#N/A,#N/A,TRUE,"Cover";#N/A,#N/A,TRUE,"Conts";#N/A,#N/A,TRUE,"VOS";#N/A,#N/A,TRUE,"Warrington";#N/A,#N/A,TRUE,"Widnes"}</definedName>
    <definedName name="p7y" localSheetId="8" hidden="1">{#N/A,#N/A,TRUE,"Cover";#N/A,#N/A,TRUE,"Conts";#N/A,#N/A,TRUE,"VOS";#N/A,#N/A,TRUE,"Warrington";#N/A,#N/A,TRUE,"Widnes"}</definedName>
    <definedName name="p7y" localSheetId="7" hidden="1">{#N/A,#N/A,TRUE,"Cover";#N/A,#N/A,TRUE,"Conts";#N/A,#N/A,TRUE,"VOS";#N/A,#N/A,TRUE,"Warrington";#N/A,#N/A,TRUE,"Widnes"}</definedName>
    <definedName name="p7y" localSheetId="3" hidden="1">{#N/A,#N/A,TRUE,"Cover";#N/A,#N/A,TRUE,"Conts";#N/A,#N/A,TRUE,"VOS";#N/A,#N/A,TRUE,"Warrington";#N/A,#N/A,TRUE,"Widnes"}</definedName>
    <definedName name="p7y" hidden="1">{#N/A,#N/A,TRUE,"Cover";#N/A,#N/A,TRUE,"Conts";#N/A,#N/A,TRUE,"VOS";#N/A,#N/A,TRUE,"Warrington";#N/A,#N/A,TRUE,"Widnes"}</definedName>
    <definedName name="pafegseg" localSheetId="9" hidden="1">{#N/A,#N/A,TRUE,"Cover";#N/A,#N/A,TRUE,"Conts";#N/A,#N/A,TRUE,"VOS";#N/A,#N/A,TRUE,"Warrington";#N/A,#N/A,TRUE,"Widnes"}</definedName>
    <definedName name="pafegseg" localSheetId="8" hidden="1">{#N/A,#N/A,TRUE,"Cover";#N/A,#N/A,TRUE,"Conts";#N/A,#N/A,TRUE,"VOS";#N/A,#N/A,TRUE,"Warrington";#N/A,#N/A,TRUE,"Widnes"}</definedName>
    <definedName name="pafegseg" localSheetId="7" hidden="1">{#N/A,#N/A,TRUE,"Cover";#N/A,#N/A,TRUE,"Conts";#N/A,#N/A,TRUE,"VOS";#N/A,#N/A,TRUE,"Warrington";#N/A,#N/A,TRUE,"Widnes"}</definedName>
    <definedName name="pafegseg" localSheetId="3" hidden="1">{#N/A,#N/A,TRUE,"Cover";#N/A,#N/A,TRUE,"Conts";#N/A,#N/A,TRUE,"VOS";#N/A,#N/A,TRUE,"Warrington";#N/A,#N/A,TRUE,"Widnes"}</definedName>
    <definedName name="pafegseg" hidden="1">{#N/A,#N/A,TRUE,"Cover";#N/A,#N/A,TRUE,"Conts";#N/A,#N/A,TRUE,"VOS";#N/A,#N/A,TRUE,"Warrington";#N/A,#N/A,TRUE,"Widnes"}</definedName>
    <definedName name="Pal_Workbook_GUID" hidden="1">"8HCIDT26H4PQ5VYPC7FKU7HT"</definedName>
    <definedName name="Panel" localSheetId="9" hidden="1">{#N/A,#N/A,TRUE,"Basic";#N/A,#N/A,TRUE,"EXT-TABLE";#N/A,#N/A,TRUE,"STEEL";#N/A,#N/A,TRUE,"INT-Table";#N/A,#N/A,TRUE,"STEEL";#N/A,#N/A,TRUE,"Door"}</definedName>
    <definedName name="Panel" localSheetId="8" hidden="1">{#N/A,#N/A,TRUE,"Basic";#N/A,#N/A,TRUE,"EXT-TABLE";#N/A,#N/A,TRUE,"STEEL";#N/A,#N/A,TRUE,"INT-Table";#N/A,#N/A,TRUE,"STEEL";#N/A,#N/A,TRUE,"Door"}</definedName>
    <definedName name="Panel" localSheetId="7" hidden="1">{#N/A,#N/A,TRUE,"Basic";#N/A,#N/A,TRUE,"EXT-TABLE";#N/A,#N/A,TRUE,"STEEL";#N/A,#N/A,TRUE,"INT-Table";#N/A,#N/A,TRUE,"STEEL";#N/A,#N/A,TRUE,"Door"}</definedName>
    <definedName name="Panel" localSheetId="3" hidden="1">{#N/A,#N/A,TRUE,"Basic";#N/A,#N/A,TRUE,"EXT-TABLE";#N/A,#N/A,TRUE,"STEEL";#N/A,#N/A,TRUE,"INT-Table";#N/A,#N/A,TRUE,"STEEL";#N/A,#N/A,TRUE,"Door"}</definedName>
    <definedName name="Panel" hidden="1">{#N/A,#N/A,TRUE,"Basic";#N/A,#N/A,TRUE,"EXT-TABLE";#N/A,#N/A,TRUE,"STEEL";#N/A,#N/A,TRUE,"INT-Table";#N/A,#N/A,TRUE,"STEEL";#N/A,#N/A,TRUE,"Door"}</definedName>
    <definedName name="PHASE" localSheetId="9" hidden="1">{#N/A,#N/A,TRUE,"Basic";#N/A,#N/A,TRUE,"EXT-TABLE";#N/A,#N/A,TRUE,"STEEL";#N/A,#N/A,TRUE,"INT-Table";#N/A,#N/A,TRUE,"STEEL";#N/A,#N/A,TRUE,"Door"}</definedName>
    <definedName name="PHASE" localSheetId="8" hidden="1">{#N/A,#N/A,TRUE,"Basic";#N/A,#N/A,TRUE,"EXT-TABLE";#N/A,#N/A,TRUE,"STEEL";#N/A,#N/A,TRUE,"INT-Table";#N/A,#N/A,TRUE,"STEEL";#N/A,#N/A,TRUE,"Door"}</definedName>
    <definedName name="PHASE" localSheetId="7" hidden="1">{#N/A,#N/A,TRUE,"Basic";#N/A,#N/A,TRUE,"EXT-TABLE";#N/A,#N/A,TRUE,"STEEL";#N/A,#N/A,TRUE,"INT-Table";#N/A,#N/A,TRUE,"STEEL";#N/A,#N/A,TRUE,"Door"}</definedName>
    <definedName name="PHASE" localSheetId="3" hidden="1">{#N/A,#N/A,TRUE,"Basic";#N/A,#N/A,TRUE,"EXT-TABLE";#N/A,#N/A,TRUE,"STEEL";#N/A,#N/A,TRUE,"INT-Table";#N/A,#N/A,TRUE,"STEEL";#N/A,#N/A,TRUE,"Door"}</definedName>
    <definedName name="PHASE" hidden="1">{#N/A,#N/A,TRUE,"Basic";#N/A,#N/A,TRUE,"EXT-TABLE";#N/A,#N/A,TRUE,"STEEL";#N/A,#N/A,TRUE,"INT-Table";#N/A,#N/A,TRUE,"STEEL";#N/A,#N/A,TRUE,"Door"}</definedName>
    <definedName name="pkml" localSheetId="9" hidden="1">{#N/A,#N/A,TRUE,"Cover";#N/A,#N/A,TRUE,"Conts";#N/A,#N/A,TRUE,"VOS";#N/A,#N/A,TRUE,"Warrington";#N/A,#N/A,TRUE,"Widnes"}</definedName>
    <definedName name="pkml" localSheetId="8" hidden="1">{#N/A,#N/A,TRUE,"Cover";#N/A,#N/A,TRUE,"Conts";#N/A,#N/A,TRUE,"VOS";#N/A,#N/A,TRUE,"Warrington";#N/A,#N/A,TRUE,"Widnes"}</definedName>
    <definedName name="pkml" localSheetId="7" hidden="1">{#N/A,#N/A,TRUE,"Cover";#N/A,#N/A,TRUE,"Conts";#N/A,#N/A,TRUE,"VOS";#N/A,#N/A,TRUE,"Warrington";#N/A,#N/A,TRUE,"Widnes"}</definedName>
    <definedName name="pkml" localSheetId="3" hidden="1">{#N/A,#N/A,TRUE,"Cover";#N/A,#N/A,TRUE,"Conts";#N/A,#N/A,TRUE,"VOS";#N/A,#N/A,TRUE,"Warrington";#N/A,#N/A,TRUE,"Widnes"}</definedName>
    <definedName name="pkml" hidden="1">{#N/A,#N/A,TRUE,"Cover";#N/A,#N/A,TRUE,"Conts";#N/A,#N/A,TRUE,"VOS";#N/A,#N/A,TRUE,"Warrington";#N/A,#N/A,TRUE,"Widnes"}</definedName>
    <definedName name="PLAT" localSheetId="9" hidden="1">{#N/A,#N/A,TRUE,"Cover";#N/A,#N/A,TRUE,"Conts";#N/A,#N/A,TRUE,"VOS";#N/A,#N/A,TRUE,"Warrington";#N/A,#N/A,TRUE,"Widnes"}</definedName>
    <definedName name="PLAT" localSheetId="8" hidden="1">{#N/A,#N/A,TRUE,"Cover";#N/A,#N/A,TRUE,"Conts";#N/A,#N/A,TRUE,"VOS";#N/A,#N/A,TRUE,"Warrington";#N/A,#N/A,TRUE,"Widnes"}</definedName>
    <definedName name="PLAT" localSheetId="7" hidden="1">{#N/A,#N/A,TRUE,"Cover";#N/A,#N/A,TRUE,"Conts";#N/A,#N/A,TRUE,"VOS";#N/A,#N/A,TRUE,"Warrington";#N/A,#N/A,TRUE,"Widnes"}</definedName>
    <definedName name="PLAT" localSheetId="3" hidden="1">{#N/A,#N/A,TRUE,"Cover";#N/A,#N/A,TRUE,"Conts";#N/A,#N/A,TRUE,"VOS";#N/A,#N/A,TRUE,"Warrington";#N/A,#N/A,TRUE,"Widnes"}</definedName>
    <definedName name="PLAT" hidden="1">{#N/A,#N/A,TRUE,"Cover";#N/A,#N/A,TRUE,"Conts";#N/A,#N/A,TRUE,"VOS";#N/A,#N/A,TRUE,"Warrington";#N/A,#N/A,TRUE,"Widnes"}</definedName>
    <definedName name="PLATFORM" localSheetId="9" hidden="1">{#N/A,#N/A,TRUE,"Cover";#N/A,#N/A,TRUE,"Conts";#N/A,#N/A,TRUE,"VOS";#N/A,#N/A,TRUE,"Warrington";#N/A,#N/A,TRUE,"Widnes"}</definedName>
    <definedName name="PLATFORM" localSheetId="8" hidden="1">{#N/A,#N/A,TRUE,"Cover";#N/A,#N/A,TRUE,"Conts";#N/A,#N/A,TRUE,"VOS";#N/A,#N/A,TRUE,"Warrington";#N/A,#N/A,TRUE,"Widnes"}</definedName>
    <definedName name="PLATFORM" localSheetId="7" hidden="1">{#N/A,#N/A,TRUE,"Cover";#N/A,#N/A,TRUE,"Conts";#N/A,#N/A,TRUE,"VOS";#N/A,#N/A,TRUE,"Warrington";#N/A,#N/A,TRUE,"Widnes"}</definedName>
    <definedName name="PLATFORM" localSheetId="3" hidden="1">{#N/A,#N/A,TRUE,"Cover";#N/A,#N/A,TRUE,"Conts";#N/A,#N/A,TRUE,"VOS";#N/A,#N/A,TRUE,"Warrington";#N/A,#N/A,TRUE,"Widnes"}</definedName>
    <definedName name="PLATFORM" hidden="1">{#N/A,#N/A,TRUE,"Cover";#N/A,#N/A,TRUE,"Conts";#N/A,#N/A,TRUE,"VOS";#N/A,#N/A,TRUE,"Warrington";#N/A,#N/A,TRUE,"Widnes"}</definedName>
    <definedName name="PO" localSheetId="9" hidden="1">{"'Break down'!$A$4"}</definedName>
    <definedName name="PO" localSheetId="8" hidden="1">{"'Break down'!$A$4"}</definedName>
    <definedName name="PO" localSheetId="7" hidden="1">{"'Break down'!$A$4"}</definedName>
    <definedName name="PO" localSheetId="3" hidden="1">{"'Break down'!$A$4"}</definedName>
    <definedName name="PO" hidden="1">{"'Break down'!$A$4"}</definedName>
    <definedName name="pojboijioljn" localSheetId="9" hidden="1">{#N/A,#N/A,TRUE,"Cover";#N/A,#N/A,TRUE,"Conts";#N/A,#N/A,TRUE,"VOS";#N/A,#N/A,TRUE,"Warrington";#N/A,#N/A,TRUE,"Widnes"}</definedName>
    <definedName name="pojboijioljn" localSheetId="8" hidden="1">{#N/A,#N/A,TRUE,"Cover";#N/A,#N/A,TRUE,"Conts";#N/A,#N/A,TRUE,"VOS";#N/A,#N/A,TRUE,"Warrington";#N/A,#N/A,TRUE,"Widnes"}</definedName>
    <definedName name="pojboijioljn" localSheetId="7" hidden="1">{#N/A,#N/A,TRUE,"Cover";#N/A,#N/A,TRUE,"Conts";#N/A,#N/A,TRUE,"VOS";#N/A,#N/A,TRUE,"Warrington";#N/A,#N/A,TRUE,"Widnes"}</definedName>
    <definedName name="pojboijioljn" localSheetId="3" hidden="1">{#N/A,#N/A,TRUE,"Cover";#N/A,#N/A,TRUE,"Conts";#N/A,#N/A,TRUE,"VOS";#N/A,#N/A,TRUE,"Warrington";#N/A,#N/A,TRUE,"Widnes"}</definedName>
    <definedName name="pojboijioljn" hidden="1">{#N/A,#N/A,TRUE,"Cover";#N/A,#N/A,TRUE,"Conts";#N/A,#N/A,TRUE,"VOS";#N/A,#N/A,TRUE,"Warrington";#N/A,#N/A,TRUE,"Widnes"}</definedName>
    <definedName name="ppo" localSheetId="9" hidden="1">{"'Break down'!$A$4"}</definedName>
    <definedName name="ppo" localSheetId="8" hidden="1">{"'Break down'!$A$4"}</definedName>
    <definedName name="ppo" localSheetId="7" hidden="1">{"'Break down'!$A$4"}</definedName>
    <definedName name="ppo" localSheetId="3" hidden="1">{"'Break down'!$A$4"}</definedName>
    <definedName name="ppo" hidden="1">{"'Break down'!$A$4"}</definedName>
    <definedName name="ppok" localSheetId="9" hidden="1">{#N/A,#N/A,TRUE,"Cover";#N/A,#N/A,TRUE,"Conts";#N/A,#N/A,TRUE,"VOS";#N/A,#N/A,TRUE,"Warrington";#N/A,#N/A,TRUE,"Widnes"}</definedName>
    <definedName name="ppok" localSheetId="8" hidden="1">{#N/A,#N/A,TRUE,"Cover";#N/A,#N/A,TRUE,"Conts";#N/A,#N/A,TRUE,"VOS";#N/A,#N/A,TRUE,"Warrington";#N/A,#N/A,TRUE,"Widnes"}</definedName>
    <definedName name="ppok" localSheetId="7" hidden="1">{#N/A,#N/A,TRUE,"Cover";#N/A,#N/A,TRUE,"Conts";#N/A,#N/A,TRUE,"VOS";#N/A,#N/A,TRUE,"Warrington";#N/A,#N/A,TRUE,"Widnes"}</definedName>
    <definedName name="ppok" localSheetId="3" hidden="1">{#N/A,#N/A,TRUE,"Cover";#N/A,#N/A,TRUE,"Conts";#N/A,#N/A,TRUE,"VOS";#N/A,#N/A,TRUE,"Warrington";#N/A,#N/A,TRUE,"Widnes"}</definedName>
    <definedName name="ppok" hidden="1">{#N/A,#N/A,TRUE,"Cover";#N/A,#N/A,TRUE,"Conts";#N/A,#N/A,TRUE,"VOS";#N/A,#N/A,TRUE,"Warrington";#N/A,#N/A,TRUE,"Widnes"}</definedName>
    <definedName name="ppp" localSheetId="9" hidden="1">{"'Break down'!$A$4"}</definedName>
    <definedName name="ppp" localSheetId="8" hidden="1">{"'Break down'!$A$4"}</definedName>
    <definedName name="ppp" localSheetId="7" hidden="1">{"'Break down'!$A$4"}</definedName>
    <definedName name="ppp" localSheetId="3" hidden="1">{"'Break down'!$A$4"}</definedName>
    <definedName name="ppp" hidden="1">{"'Break down'!$A$4"}</definedName>
    <definedName name="pratap" localSheetId="9" hidden="1">{"'Sheet1'!$A$4386:$N$4591"}</definedName>
    <definedName name="pratap" localSheetId="8" hidden="1">{"'Sheet1'!$A$4386:$N$4591"}</definedName>
    <definedName name="pratap" localSheetId="7" hidden="1">{"'Sheet1'!$A$4386:$N$4591"}</definedName>
    <definedName name="pratap" localSheetId="3" hidden="1">{"'Sheet1'!$A$4386:$N$4591"}</definedName>
    <definedName name="pratap" hidden="1">{"'Sheet1'!$A$4386:$N$4591"}</definedName>
    <definedName name="prelim2" localSheetId="9" hidden="1">{#N/A,#N/A,FALSE,"summary";#N/A,#N/A,FALSE,"preliminy";#N/A,#N/A,FALSE,"bill 3";#N/A,#N/A,FALSE,"bill 4"}</definedName>
    <definedName name="prelim2" localSheetId="8" hidden="1">{#N/A,#N/A,FALSE,"summary";#N/A,#N/A,FALSE,"preliminy";#N/A,#N/A,FALSE,"bill 3";#N/A,#N/A,FALSE,"bill 4"}</definedName>
    <definedName name="prelim2" localSheetId="7" hidden="1">{#N/A,#N/A,FALSE,"summary";#N/A,#N/A,FALSE,"preliminy";#N/A,#N/A,FALSE,"bill 3";#N/A,#N/A,FALSE,"bill 4"}</definedName>
    <definedName name="prelim2" localSheetId="3" hidden="1">{#N/A,#N/A,FALSE,"summary";#N/A,#N/A,FALSE,"preliminy";#N/A,#N/A,FALSE,"bill 3";#N/A,#N/A,FALSE,"bill 4"}</definedName>
    <definedName name="prelim2" hidden="1">{#N/A,#N/A,FALSE,"summary";#N/A,#N/A,FALSE,"preliminy";#N/A,#N/A,FALSE,"bill 3";#N/A,#N/A,FALSE,"bill 4"}</definedName>
    <definedName name="PRELIMS" localSheetId="9" hidden="1">{#N/A,#N/A,TRUE,"Front";#N/A,#N/A,TRUE,"Simple Letter";#N/A,#N/A,TRUE,"Inside";#N/A,#N/A,TRUE,"Contents";#N/A,#N/A,TRUE,"Basis";#N/A,#N/A,TRUE,"Inclusions";#N/A,#N/A,TRUE,"Exclusions";#N/A,#N/A,TRUE,"Areas";#N/A,#N/A,TRUE,"Summary";#N/A,#N/A,TRUE,"Detail"}</definedName>
    <definedName name="PRELIMS" localSheetId="8" hidden="1">{#N/A,#N/A,TRUE,"Front";#N/A,#N/A,TRUE,"Simple Letter";#N/A,#N/A,TRUE,"Inside";#N/A,#N/A,TRUE,"Contents";#N/A,#N/A,TRUE,"Basis";#N/A,#N/A,TRUE,"Inclusions";#N/A,#N/A,TRUE,"Exclusions";#N/A,#N/A,TRUE,"Areas";#N/A,#N/A,TRUE,"Summary";#N/A,#N/A,TRUE,"Detail"}</definedName>
    <definedName name="PRELIMS" localSheetId="7" hidden="1">{#N/A,#N/A,TRUE,"Front";#N/A,#N/A,TRUE,"Simple Letter";#N/A,#N/A,TRUE,"Inside";#N/A,#N/A,TRUE,"Contents";#N/A,#N/A,TRUE,"Basis";#N/A,#N/A,TRUE,"Inclusions";#N/A,#N/A,TRUE,"Exclusions";#N/A,#N/A,TRUE,"Areas";#N/A,#N/A,TRUE,"Summary";#N/A,#N/A,TRUE,"Detail"}</definedName>
    <definedName name="PRELIMS" localSheetId="3" hidden="1">{#N/A,#N/A,TRUE,"Front";#N/A,#N/A,TRUE,"Simple Letter";#N/A,#N/A,TRUE,"Inside";#N/A,#N/A,TRUE,"Contents";#N/A,#N/A,TRUE,"Basis";#N/A,#N/A,TRUE,"Inclusions";#N/A,#N/A,TRUE,"Exclusions";#N/A,#N/A,TRUE,"Areas";#N/A,#N/A,TRUE,"Summary";#N/A,#N/A,TRUE,"Detail"}</definedName>
    <definedName name="PRELIMS" hidden="1">{#N/A,#N/A,TRUE,"Front";#N/A,#N/A,TRUE,"Simple Letter";#N/A,#N/A,TRUE,"Inside";#N/A,#N/A,TRUE,"Contents";#N/A,#N/A,TRUE,"Basis";#N/A,#N/A,TRUE,"Inclusions";#N/A,#N/A,TRUE,"Exclusions";#N/A,#N/A,TRUE,"Areas";#N/A,#N/A,TRUE,"Summary";#N/A,#N/A,TRUE,"Detail"}</definedName>
    <definedName name="_xlnm.Print_Area" localSheetId="9">'1.Ceiling Tiles '!$A$1:$L$247</definedName>
    <definedName name="_xlnm.Print_Area" localSheetId="4">BOQ!$A$1:$Y$94</definedName>
    <definedName name="_xlnm.Print_Area" localSheetId="8">Corridor!$B$1:$N$112</definedName>
    <definedName name="_xlnm.Print_Area" localSheetId="17">'Demising &amp; Shaft Walls '!$A$1:$K$52</definedName>
    <definedName name="_xlnm.Print_Area" localSheetId="1">IPA!$A$1:$H$59</definedName>
    <definedName name="_xlnm.Print_Area" localSheetId="7">Paint!$A$1:$U$266</definedName>
    <definedName name="_xlnm.Print_Area" localSheetId="2">SUMMARY!$A$1:$J$18</definedName>
    <definedName name="_xlnm.Print_Area" localSheetId="3">'SUMMARY (2)'!$A$1:$I$11</definedName>
    <definedName name="_xlnm.Print_Area" localSheetId="25">Valuation!$A$1:$G$58</definedName>
    <definedName name="_xlnm.Print_Area" localSheetId="13">'VO 01'!$A$1:$M$67</definedName>
    <definedName name="_xlnm.Print_Area" localSheetId="14">'VO 02'!$A$1:$K$42</definedName>
    <definedName name="_xlnm.Print_Area" localSheetId="5">'VO List'!$A$1:$O$101</definedName>
    <definedName name="_xlnm.Print_Area" localSheetId="19">'VO-09'!$A$1:$L$373</definedName>
    <definedName name="_xlnm.Print_Area" localSheetId="20">'VO-11'!$A$1:$J$188</definedName>
    <definedName name="_xlnm.Print_Area" localSheetId="18">'Wall Liner - KCE'!$A$1:$X$68</definedName>
    <definedName name="_xlnm.Print_Titles" localSheetId="4">BOQ!$6:$9</definedName>
    <definedName name="_xlnm.Print_Titles" localSheetId="25">Valuation!$1:$7</definedName>
    <definedName name="_xlnm.Print_Titles" localSheetId="13">'VO 01'!$5:$6</definedName>
    <definedName name="ProdForm" localSheetId="9" hidden="1">#REF!</definedName>
    <definedName name="ProdForm" localSheetId="8" hidden="1">#REF!</definedName>
    <definedName name="ProdForm" localSheetId="3" hidden="1">#REF!</definedName>
    <definedName name="ProdForm" localSheetId="13" hidden="1">#REF!</definedName>
    <definedName name="ProdForm" localSheetId="6" hidden="1">#REF!</definedName>
    <definedName name="ProdForm" hidden="1">#REF!</definedName>
    <definedName name="Product" localSheetId="9" hidden="1">#REF!</definedName>
    <definedName name="Product" localSheetId="8" hidden="1">#REF!</definedName>
    <definedName name="Product" localSheetId="3" hidden="1">#REF!</definedName>
    <definedName name="Product" localSheetId="13" hidden="1">#REF!</definedName>
    <definedName name="Product" localSheetId="6" hidden="1">#REF!</definedName>
    <definedName name="Product" hidden="1">#REF!</definedName>
    <definedName name="program" localSheetId="9" hidden="1">{#N/A,#N/A,TRUE,"Front";#N/A,#N/A,TRUE,"Simple Letter";#N/A,#N/A,TRUE,"Inside";#N/A,#N/A,TRUE,"Contents";#N/A,#N/A,TRUE,"Basis";#N/A,#N/A,TRUE,"Inclusions";#N/A,#N/A,TRUE,"Exclusions";#N/A,#N/A,TRUE,"Areas";#N/A,#N/A,TRUE,"Summary";#N/A,#N/A,TRUE,"Detail"}</definedName>
    <definedName name="program" localSheetId="8" hidden="1">{#N/A,#N/A,TRUE,"Front";#N/A,#N/A,TRUE,"Simple Letter";#N/A,#N/A,TRUE,"Inside";#N/A,#N/A,TRUE,"Contents";#N/A,#N/A,TRUE,"Basis";#N/A,#N/A,TRUE,"Inclusions";#N/A,#N/A,TRUE,"Exclusions";#N/A,#N/A,TRUE,"Areas";#N/A,#N/A,TRUE,"Summary";#N/A,#N/A,TRUE,"Detail"}</definedName>
    <definedName name="program" localSheetId="7" hidden="1">{#N/A,#N/A,TRUE,"Front";#N/A,#N/A,TRUE,"Simple Letter";#N/A,#N/A,TRUE,"Inside";#N/A,#N/A,TRUE,"Contents";#N/A,#N/A,TRUE,"Basis";#N/A,#N/A,TRUE,"Inclusions";#N/A,#N/A,TRUE,"Exclusions";#N/A,#N/A,TRUE,"Areas";#N/A,#N/A,TRUE,"Summary";#N/A,#N/A,TRUE,"Detail"}</definedName>
    <definedName name="program" localSheetId="3" hidden="1">{#N/A,#N/A,TRUE,"Front";#N/A,#N/A,TRUE,"Simple Letter";#N/A,#N/A,TRUE,"Inside";#N/A,#N/A,TRUE,"Contents";#N/A,#N/A,TRUE,"Basis";#N/A,#N/A,TRUE,"Inclusions";#N/A,#N/A,TRUE,"Exclusions";#N/A,#N/A,TRUE,"Areas";#N/A,#N/A,TRUE,"Summary";#N/A,#N/A,TRUE,"Detail"}</definedName>
    <definedName name="program" hidden="1">{#N/A,#N/A,TRUE,"Front";#N/A,#N/A,TRUE,"Simple Letter";#N/A,#N/A,TRUE,"Inside";#N/A,#N/A,TRUE,"Contents";#N/A,#N/A,TRUE,"Basis";#N/A,#N/A,TRUE,"Inclusions";#N/A,#N/A,TRUE,"Exclusions";#N/A,#N/A,TRUE,"Areas";#N/A,#N/A,TRUE,"Summary";#N/A,#N/A,TRUE,"Detail"}</definedName>
    <definedName name="pswyry" localSheetId="9" hidden="1">{#N/A,#N/A,TRUE,"Cover";#N/A,#N/A,TRUE,"Conts";#N/A,#N/A,TRUE,"VOS";#N/A,#N/A,TRUE,"Warrington";#N/A,#N/A,TRUE,"Widnes"}</definedName>
    <definedName name="pswyry" localSheetId="8" hidden="1">{#N/A,#N/A,TRUE,"Cover";#N/A,#N/A,TRUE,"Conts";#N/A,#N/A,TRUE,"VOS";#N/A,#N/A,TRUE,"Warrington";#N/A,#N/A,TRUE,"Widnes"}</definedName>
    <definedName name="pswyry" localSheetId="7" hidden="1">{#N/A,#N/A,TRUE,"Cover";#N/A,#N/A,TRUE,"Conts";#N/A,#N/A,TRUE,"VOS";#N/A,#N/A,TRUE,"Warrington";#N/A,#N/A,TRUE,"Widnes"}</definedName>
    <definedName name="pswyry" localSheetId="3" hidden="1">{#N/A,#N/A,TRUE,"Cover";#N/A,#N/A,TRUE,"Conts";#N/A,#N/A,TRUE,"VOS";#N/A,#N/A,TRUE,"Warrington";#N/A,#N/A,TRUE,"Widnes"}</definedName>
    <definedName name="pswyry" hidden="1">{#N/A,#N/A,TRUE,"Cover";#N/A,#N/A,TRUE,"Conts";#N/A,#N/A,TRUE,"VOS";#N/A,#N/A,TRUE,"Warrington";#N/A,#N/A,TRUE,"Widnes"}</definedName>
    <definedName name="puy" localSheetId="9" hidden="1">{#N/A,#N/A,TRUE,"Cover";#N/A,#N/A,TRUE,"Conts";#N/A,#N/A,TRUE,"VOS";#N/A,#N/A,TRUE,"Warrington";#N/A,#N/A,TRUE,"Widnes"}</definedName>
    <definedName name="puy" localSheetId="8" hidden="1">{#N/A,#N/A,TRUE,"Cover";#N/A,#N/A,TRUE,"Conts";#N/A,#N/A,TRUE,"VOS";#N/A,#N/A,TRUE,"Warrington";#N/A,#N/A,TRUE,"Widnes"}</definedName>
    <definedName name="puy" localSheetId="7" hidden="1">{#N/A,#N/A,TRUE,"Cover";#N/A,#N/A,TRUE,"Conts";#N/A,#N/A,TRUE,"VOS";#N/A,#N/A,TRUE,"Warrington";#N/A,#N/A,TRUE,"Widnes"}</definedName>
    <definedName name="puy" localSheetId="3" hidden="1">{#N/A,#N/A,TRUE,"Cover";#N/A,#N/A,TRUE,"Conts";#N/A,#N/A,TRUE,"VOS";#N/A,#N/A,TRUE,"Warrington";#N/A,#N/A,TRUE,"Widnes"}</definedName>
    <definedName name="puy" hidden="1">{#N/A,#N/A,TRUE,"Cover";#N/A,#N/A,TRUE,"Conts";#N/A,#N/A,TRUE,"VOS";#N/A,#N/A,TRUE,"Warrington";#N/A,#N/A,TRUE,"Widnes"}</definedName>
    <definedName name="q" localSheetId="9" hidden="1">{#N/A,#N/A,TRUE,"Front";#N/A,#N/A,TRUE,"Simple Letter";#N/A,#N/A,TRUE,"Inside";#N/A,#N/A,TRUE,"Contents";#N/A,#N/A,TRUE,"Basis";#N/A,#N/A,TRUE,"Inclusions";#N/A,#N/A,TRUE,"Exclusions";#N/A,#N/A,TRUE,"Areas";#N/A,#N/A,TRUE,"Summary";#N/A,#N/A,TRUE,"Detail"}</definedName>
    <definedName name="q" localSheetId="8" hidden="1">{#N/A,#N/A,TRUE,"Front";#N/A,#N/A,TRUE,"Simple Letter";#N/A,#N/A,TRUE,"Inside";#N/A,#N/A,TRUE,"Contents";#N/A,#N/A,TRUE,"Basis";#N/A,#N/A,TRUE,"Inclusions";#N/A,#N/A,TRUE,"Exclusions";#N/A,#N/A,TRUE,"Areas";#N/A,#N/A,TRUE,"Summary";#N/A,#N/A,TRUE,"Detail"}</definedName>
    <definedName name="q" localSheetId="7" hidden="1">{#N/A,#N/A,TRUE,"Front";#N/A,#N/A,TRUE,"Simple Letter";#N/A,#N/A,TRUE,"Inside";#N/A,#N/A,TRUE,"Contents";#N/A,#N/A,TRUE,"Basis";#N/A,#N/A,TRUE,"Inclusions";#N/A,#N/A,TRUE,"Exclusions";#N/A,#N/A,TRUE,"Areas";#N/A,#N/A,TRUE,"Summary";#N/A,#N/A,TRUE,"Detail"}</definedName>
    <definedName name="q" localSheetId="3" hidden="1">{#N/A,#N/A,TRUE,"Front";#N/A,#N/A,TRUE,"Simple Letter";#N/A,#N/A,TRUE,"Inside";#N/A,#N/A,TRUE,"Contents";#N/A,#N/A,TRUE,"Basis";#N/A,#N/A,TRUE,"Inclusions";#N/A,#N/A,TRUE,"Exclusions";#N/A,#N/A,TRUE,"Areas";#N/A,#N/A,TRUE,"Summary";#N/A,#N/A,TRUE,"Detail"}</definedName>
    <definedName name="q" hidden="1">{#N/A,#N/A,TRUE,"Front";#N/A,#N/A,TRUE,"Simple Letter";#N/A,#N/A,TRUE,"Inside";#N/A,#N/A,TRUE,"Contents";#N/A,#N/A,TRUE,"Basis";#N/A,#N/A,TRUE,"Inclusions";#N/A,#N/A,TRUE,"Exclusions";#N/A,#N/A,TRUE,"Areas";#N/A,#N/A,TRUE,"Summary";#N/A,#N/A,TRUE,"Detail"}</definedName>
    <definedName name="q3tqtq" localSheetId="9" hidden="1">{#N/A,#N/A,TRUE,"Cover";#N/A,#N/A,TRUE,"Conts";#N/A,#N/A,TRUE,"VOS";#N/A,#N/A,TRUE,"Warrington";#N/A,#N/A,TRUE,"Widnes"}</definedName>
    <definedName name="q3tqtq" localSheetId="8" hidden="1">{#N/A,#N/A,TRUE,"Cover";#N/A,#N/A,TRUE,"Conts";#N/A,#N/A,TRUE,"VOS";#N/A,#N/A,TRUE,"Warrington";#N/A,#N/A,TRUE,"Widnes"}</definedName>
    <definedName name="q3tqtq" localSheetId="7" hidden="1">{#N/A,#N/A,TRUE,"Cover";#N/A,#N/A,TRUE,"Conts";#N/A,#N/A,TRUE,"VOS";#N/A,#N/A,TRUE,"Warrington";#N/A,#N/A,TRUE,"Widnes"}</definedName>
    <definedName name="q3tqtq" localSheetId="3" hidden="1">{#N/A,#N/A,TRUE,"Cover";#N/A,#N/A,TRUE,"Conts";#N/A,#N/A,TRUE,"VOS";#N/A,#N/A,TRUE,"Warrington";#N/A,#N/A,TRUE,"Widnes"}</definedName>
    <definedName name="q3tqtq" hidden="1">{#N/A,#N/A,TRUE,"Cover";#N/A,#N/A,TRUE,"Conts";#N/A,#N/A,TRUE,"VOS";#N/A,#N/A,TRUE,"Warrington";#N/A,#N/A,TRUE,"Widnes"}</definedName>
    <definedName name="q5ttyr" localSheetId="9" hidden="1">{#N/A,#N/A,TRUE,"Cover";#N/A,#N/A,TRUE,"Conts";#N/A,#N/A,TRUE,"VOS";#N/A,#N/A,TRUE,"Warrington";#N/A,#N/A,TRUE,"Widnes"}</definedName>
    <definedName name="q5ttyr" localSheetId="8" hidden="1">{#N/A,#N/A,TRUE,"Cover";#N/A,#N/A,TRUE,"Conts";#N/A,#N/A,TRUE,"VOS";#N/A,#N/A,TRUE,"Warrington";#N/A,#N/A,TRUE,"Widnes"}</definedName>
    <definedName name="q5ttyr" localSheetId="7" hidden="1">{#N/A,#N/A,TRUE,"Cover";#N/A,#N/A,TRUE,"Conts";#N/A,#N/A,TRUE,"VOS";#N/A,#N/A,TRUE,"Warrington";#N/A,#N/A,TRUE,"Widnes"}</definedName>
    <definedName name="q5ttyr" localSheetId="3" hidden="1">{#N/A,#N/A,TRUE,"Cover";#N/A,#N/A,TRUE,"Conts";#N/A,#N/A,TRUE,"VOS";#N/A,#N/A,TRUE,"Warrington";#N/A,#N/A,TRUE,"Widnes"}</definedName>
    <definedName name="q5ttyr" hidden="1">{#N/A,#N/A,TRUE,"Cover";#N/A,#N/A,TRUE,"Conts";#N/A,#N/A,TRUE,"VOS";#N/A,#N/A,TRUE,"Warrington";#N/A,#N/A,TRUE,"Widnes"}</definedName>
    <definedName name="qap" localSheetId="9" hidden="1">{"'Typical Costs Estimates'!$C$158:$H$161"}</definedName>
    <definedName name="qap" localSheetId="8" hidden="1">{"'Typical Costs Estimates'!$C$158:$H$161"}</definedName>
    <definedName name="qap" localSheetId="7" hidden="1">{"'Typical Costs Estimates'!$C$158:$H$161"}</definedName>
    <definedName name="qap" localSheetId="3" hidden="1">{"'Typical Costs Estimates'!$C$158:$H$161"}</definedName>
    <definedName name="qap" hidden="1">{"'Typical Costs Estimates'!$C$158:$H$161"}</definedName>
    <definedName name="qe" localSheetId="9" hidden="1">{"'Break down'!$A$4"}</definedName>
    <definedName name="qe" localSheetId="8" hidden="1">{"'Break down'!$A$4"}</definedName>
    <definedName name="qe" localSheetId="7" hidden="1">{"'Break down'!$A$4"}</definedName>
    <definedName name="qe" localSheetId="3" hidden="1">{"'Break down'!$A$4"}</definedName>
    <definedName name="qe" hidden="1">{"'Break down'!$A$4"}</definedName>
    <definedName name="qqq" localSheetId="9" hidden="1">{#N/A,#N/A,TRUE,"Cover";#N/A,#N/A,TRUE,"Conts";#N/A,#N/A,TRUE,"VOS";#N/A,#N/A,TRUE,"Warrington";#N/A,#N/A,TRUE,"Widnes"}</definedName>
    <definedName name="qqq" localSheetId="8" hidden="1">{#N/A,#N/A,TRUE,"Cover";#N/A,#N/A,TRUE,"Conts";#N/A,#N/A,TRUE,"VOS";#N/A,#N/A,TRUE,"Warrington";#N/A,#N/A,TRUE,"Widnes"}</definedName>
    <definedName name="qqq" localSheetId="7" hidden="1">{#N/A,#N/A,TRUE,"Cover";#N/A,#N/A,TRUE,"Conts";#N/A,#N/A,TRUE,"VOS";#N/A,#N/A,TRUE,"Warrington";#N/A,#N/A,TRUE,"Widnes"}</definedName>
    <definedName name="qqq" localSheetId="3" hidden="1">{#N/A,#N/A,TRUE,"Cover";#N/A,#N/A,TRUE,"Conts";#N/A,#N/A,TRUE,"VOS";#N/A,#N/A,TRUE,"Warrington";#N/A,#N/A,TRUE,"Widnes"}</definedName>
    <definedName name="qqq" hidden="1">{#N/A,#N/A,TRUE,"Cover";#N/A,#N/A,TRUE,"Conts";#N/A,#N/A,TRUE,"VOS";#N/A,#N/A,TRUE,"Warrington";#N/A,#N/A,TRUE,"Widnes"}</definedName>
    <definedName name="QQQQ" localSheetId="9" hidden="1">{#N/A,#N/A,TRUE,"Basic";#N/A,#N/A,TRUE,"EXT-TABLE";#N/A,#N/A,TRUE,"STEEL";#N/A,#N/A,TRUE,"INT-Table";#N/A,#N/A,TRUE,"STEEL";#N/A,#N/A,TRUE,"Door"}</definedName>
    <definedName name="QQQQ" localSheetId="8" hidden="1">{#N/A,#N/A,TRUE,"Basic";#N/A,#N/A,TRUE,"EXT-TABLE";#N/A,#N/A,TRUE,"STEEL";#N/A,#N/A,TRUE,"INT-Table";#N/A,#N/A,TRUE,"STEEL";#N/A,#N/A,TRUE,"Door"}</definedName>
    <definedName name="QQQQ" localSheetId="7" hidden="1">{#N/A,#N/A,TRUE,"Basic";#N/A,#N/A,TRUE,"EXT-TABLE";#N/A,#N/A,TRUE,"STEEL";#N/A,#N/A,TRUE,"INT-Table";#N/A,#N/A,TRUE,"STEEL";#N/A,#N/A,TRUE,"Door"}</definedName>
    <definedName name="QQQQ" localSheetId="3" hidden="1">{#N/A,#N/A,TRUE,"Basic";#N/A,#N/A,TRUE,"EXT-TABLE";#N/A,#N/A,TRUE,"STEEL";#N/A,#N/A,TRUE,"INT-Table";#N/A,#N/A,TRUE,"STEEL";#N/A,#N/A,TRUE,"Door"}</definedName>
    <definedName name="QQQQ" hidden="1">{#N/A,#N/A,TRUE,"Basic";#N/A,#N/A,TRUE,"EXT-TABLE";#N/A,#N/A,TRUE,"STEEL";#N/A,#N/A,TRUE,"INT-Table";#N/A,#N/A,TRUE,"STEEL";#N/A,#N/A,TRUE,"Door"}</definedName>
    <definedName name="qqqqq" localSheetId="9" hidden="1">{#N/A,#N/A,TRUE,"Basic";#N/A,#N/A,TRUE,"EXT-TABLE";#N/A,#N/A,TRUE,"STEEL";#N/A,#N/A,TRUE,"INT-Table";#N/A,#N/A,TRUE,"STEEL";#N/A,#N/A,TRUE,"Door"}</definedName>
    <definedName name="qqqqq" localSheetId="8" hidden="1">{#N/A,#N/A,TRUE,"Basic";#N/A,#N/A,TRUE,"EXT-TABLE";#N/A,#N/A,TRUE,"STEEL";#N/A,#N/A,TRUE,"INT-Table";#N/A,#N/A,TRUE,"STEEL";#N/A,#N/A,TRUE,"Door"}</definedName>
    <definedName name="qqqqq" localSheetId="7" hidden="1">{#N/A,#N/A,TRUE,"Basic";#N/A,#N/A,TRUE,"EXT-TABLE";#N/A,#N/A,TRUE,"STEEL";#N/A,#N/A,TRUE,"INT-Table";#N/A,#N/A,TRUE,"STEEL";#N/A,#N/A,TRUE,"Door"}</definedName>
    <definedName name="qqqqq" localSheetId="3" hidden="1">{#N/A,#N/A,TRUE,"Basic";#N/A,#N/A,TRUE,"EXT-TABLE";#N/A,#N/A,TRUE,"STEEL";#N/A,#N/A,TRUE,"INT-Table";#N/A,#N/A,TRUE,"STEEL";#N/A,#N/A,TRUE,"Door"}</definedName>
    <definedName name="qqqqq" hidden="1">{#N/A,#N/A,TRUE,"Basic";#N/A,#N/A,TRUE,"EXT-TABLE";#N/A,#N/A,TRUE,"STEEL";#N/A,#N/A,TRUE,"INT-Table";#N/A,#N/A,TRUE,"STEEL";#N/A,#N/A,TRUE,"Door"}</definedName>
    <definedName name="qrt" localSheetId="9" hidden="1">{#N/A,#N/A,TRUE,"Cover";#N/A,#N/A,TRUE,"Conts";#N/A,#N/A,TRUE,"VOS";#N/A,#N/A,TRUE,"Warrington";#N/A,#N/A,TRUE,"Widnes"}</definedName>
    <definedName name="qrt" localSheetId="8" hidden="1">{#N/A,#N/A,TRUE,"Cover";#N/A,#N/A,TRUE,"Conts";#N/A,#N/A,TRUE,"VOS";#N/A,#N/A,TRUE,"Warrington";#N/A,#N/A,TRUE,"Widnes"}</definedName>
    <definedName name="qrt" localSheetId="7" hidden="1">{#N/A,#N/A,TRUE,"Cover";#N/A,#N/A,TRUE,"Conts";#N/A,#N/A,TRUE,"VOS";#N/A,#N/A,TRUE,"Warrington";#N/A,#N/A,TRUE,"Widnes"}</definedName>
    <definedName name="qrt" localSheetId="3" hidden="1">{#N/A,#N/A,TRUE,"Cover";#N/A,#N/A,TRUE,"Conts";#N/A,#N/A,TRUE,"VOS";#N/A,#N/A,TRUE,"Warrington";#N/A,#N/A,TRUE,"Widnes"}</definedName>
    <definedName name="qrt" hidden="1">{#N/A,#N/A,TRUE,"Cover";#N/A,#N/A,TRUE,"Conts";#N/A,#N/A,TRUE,"VOS";#N/A,#N/A,TRUE,"Warrington";#N/A,#N/A,TRUE,"Widnes"}</definedName>
    <definedName name="qttyry" localSheetId="9" hidden="1">{#N/A,#N/A,TRUE,"Cover";#N/A,#N/A,TRUE,"Conts";#N/A,#N/A,TRUE,"VOS";#N/A,#N/A,TRUE,"Warrington";#N/A,#N/A,TRUE,"Widnes"}</definedName>
    <definedName name="qttyry" localSheetId="8" hidden="1">{#N/A,#N/A,TRUE,"Cover";#N/A,#N/A,TRUE,"Conts";#N/A,#N/A,TRUE,"VOS";#N/A,#N/A,TRUE,"Warrington";#N/A,#N/A,TRUE,"Widnes"}</definedName>
    <definedName name="qttyry" localSheetId="7" hidden="1">{#N/A,#N/A,TRUE,"Cover";#N/A,#N/A,TRUE,"Conts";#N/A,#N/A,TRUE,"VOS";#N/A,#N/A,TRUE,"Warrington";#N/A,#N/A,TRUE,"Widnes"}</definedName>
    <definedName name="qttyry" localSheetId="3" hidden="1">{#N/A,#N/A,TRUE,"Cover";#N/A,#N/A,TRUE,"Conts";#N/A,#N/A,TRUE,"VOS";#N/A,#N/A,TRUE,"Warrington";#N/A,#N/A,TRUE,"Widnes"}</definedName>
    <definedName name="qttyry" hidden="1">{#N/A,#N/A,TRUE,"Cover";#N/A,#N/A,TRUE,"Conts";#N/A,#N/A,TRUE,"VOS";#N/A,#N/A,TRUE,"Warrington";#N/A,#N/A,TRUE,"Widnes"}</definedName>
    <definedName name="qtyhytrh" localSheetId="9" hidden="1">{#N/A,#N/A,TRUE,"Cover";#N/A,#N/A,TRUE,"Conts";#N/A,#N/A,TRUE,"VOS";#N/A,#N/A,TRUE,"Warrington";#N/A,#N/A,TRUE,"Widnes"}</definedName>
    <definedName name="qtyhytrh" localSheetId="8" hidden="1">{#N/A,#N/A,TRUE,"Cover";#N/A,#N/A,TRUE,"Conts";#N/A,#N/A,TRUE,"VOS";#N/A,#N/A,TRUE,"Warrington";#N/A,#N/A,TRUE,"Widnes"}</definedName>
    <definedName name="qtyhytrh" localSheetId="7" hidden="1">{#N/A,#N/A,TRUE,"Cover";#N/A,#N/A,TRUE,"Conts";#N/A,#N/A,TRUE,"VOS";#N/A,#N/A,TRUE,"Warrington";#N/A,#N/A,TRUE,"Widnes"}</definedName>
    <definedName name="qtyhytrh" localSheetId="3" hidden="1">{#N/A,#N/A,TRUE,"Cover";#N/A,#N/A,TRUE,"Conts";#N/A,#N/A,TRUE,"VOS";#N/A,#N/A,TRUE,"Warrington";#N/A,#N/A,TRUE,"Widnes"}</definedName>
    <definedName name="qtyhytrh" hidden="1">{#N/A,#N/A,TRUE,"Cover";#N/A,#N/A,TRUE,"Conts";#N/A,#N/A,TRUE,"VOS";#N/A,#N/A,TRUE,"Warrington";#N/A,#N/A,TRUE,"Widnes"}</definedName>
    <definedName name="qtyu" localSheetId="9" hidden="1">{#N/A,#N/A,TRUE,"Cover";#N/A,#N/A,TRUE,"Conts";#N/A,#N/A,TRUE,"VOS";#N/A,#N/A,TRUE,"Warrington";#N/A,#N/A,TRUE,"Widnes"}</definedName>
    <definedName name="qtyu" localSheetId="8" hidden="1">{#N/A,#N/A,TRUE,"Cover";#N/A,#N/A,TRUE,"Conts";#N/A,#N/A,TRUE,"VOS";#N/A,#N/A,TRUE,"Warrington";#N/A,#N/A,TRUE,"Widnes"}</definedName>
    <definedName name="qtyu" localSheetId="7" hidden="1">{#N/A,#N/A,TRUE,"Cover";#N/A,#N/A,TRUE,"Conts";#N/A,#N/A,TRUE,"VOS";#N/A,#N/A,TRUE,"Warrington";#N/A,#N/A,TRUE,"Widnes"}</definedName>
    <definedName name="qtyu" localSheetId="3" hidden="1">{#N/A,#N/A,TRUE,"Cover";#N/A,#N/A,TRUE,"Conts";#N/A,#N/A,TRUE,"VOS";#N/A,#N/A,TRUE,"Warrington";#N/A,#N/A,TRUE,"Widnes"}</definedName>
    <definedName name="qtyu" hidden="1">{#N/A,#N/A,TRUE,"Cover";#N/A,#N/A,TRUE,"Conts";#N/A,#N/A,TRUE,"VOS";#N/A,#N/A,TRUE,"Warrington";#N/A,#N/A,TRUE,"Widnes"}</definedName>
    <definedName name="qtyyut" localSheetId="9" hidden="1">{#N/A,#N/A,TRUE,"Cover";#N/A,#N/A,TRUE,"Conts";#N/A,#N/A,TRUE,"VOS";#N/A,#N/A,TRUE,"Warrington";#N/A,#N/A,TRUE,"Widnes"}</definedName>
    <definedName name="qtyyut" localSheetId="8" hidden="1">{#N/A,#N/A,TRUE,"Cover";#N/A,#N/A,TRUE,"Conts";#N/A,#N/A,TRUE,"VOS";#N/A,#N/A,TRUE,"Warrington";#N/A,#N/A,TRUE,"Widnes"}</definedName>
    <definedName name="qtyyut" localSheetId="7" hidden="1">{#N/A,#N/A,TRUE,"Cover";#N/A,#N/A,TRUE,"Conts";#N/A,#N/A,TRUE,"VOS";#N/A,#N/A,TRUE,"Warrington";#N/A,#N/A,TRUE,"Widnes"}</definedName>
    <definedName name="qtyyut" localSheetId="3" hidden="1">{#N/A,#N/A,TRUE,"Cover";#N/A,#N/A,TRUE,"Conts";#N/A,#N/A,TRUE,"VOS";#N/A,#N/A,TRUE,"Warrington";#N/A,#N/A,TRUE,"Widnes"}</definedName>
    <definedName name="qtyyut" hidden="1">{#N/A,#N/A,TRUE,"Cover";#N/A,#N/A,TRUE,"Conts";#N/A,#N/A,TRUE,"VOS";#N/A,#N/A,TRUE,"Warrington";#N/A,#N/A,TRUE,"Widnes"}</definedName>
    <definedName name="qtyyyhh" localSheetId="9" hidden="1">{#N/A,#N/A,TRUE,"Cover";#N/A,#N/A,TRUE,"Conts";#N/A,#N/A,TRUE,"VOS";#N/A,#N/A,TRUE,"Warrington";#N/A,#N/A,TRUE,"Widnes"}</definedName>
    <definedName name="qtyyyhh" localSheetId="8" hidden="1">{#N/A,#N/A,TRUE,"Cover";#N/A,#N/A,TRUE,"Conts";#N/A,#N/A,TRUE,"VOS";#N/A,#N/A,TRUE,"Warrington";#N/A,#N/A,TRUE,"Widnes"}</definedName>
    <definedName name="qtyyyhh" localSheetId="7" hidden="1">{#N/A,#N/A,TRUE,"Cover";#N/A,#N/A,TRUE,"Conts";#N/A,#N/A,TRUE,"VOS";#N/A,#N/A,TRUE,"Warrington";#N/A,#N/A,TRUE,"Widnes"}</definedName>
    <definedName name="qtyyyhh" localSheetId="3" hidden="1">{#N/A,#N/A,TRUE,"Cover";#N/A,#N/A,TRUE,"Conts";#N/A,#N/A,TRUE,"VOS";#N/A,#N/A,TRUE,"Warrington";#N/A,#N/A,TRUE,"Widnes"}</definedName>
    <definedName name="qtyyyhh" hidden="1">{#N/A,#N/A,TRUE,"Cover";#N/A,#N/A,TRUE,"Conts";#N/A,#N/A,TRUE,"VOS";#N/A,#N/A,TRUE,"Warrington";#N/A,#N/A,TRUE,"Widnes"}</definedName>
    <definedName name="qw" localSheetId="9" hidden="1">{#N/A,#N/A,TRUE,"Basic";#N/A,#N/A,TRUE,"EXT-TABLE";#N/A,#N/A,TRUE,"STEEL";#N/A,#N/A,TRUE,"INT-Table";#N/A,#N/A,TRUE,"STEEL";#N/A,#N/A,TRUE,"Door"}</definedName>
    <definedName name="qw" localSheetId="8" hidden="1">{#N/A,#N/A,TRUE,"Basic";#N/A,#N/A,TRUE,"EXT-TABLE";#N/A,#N/A,TRUE,"STEEL";#N/A,#N/A,TRUE,"INT-Table";#N/A,#N/A,TRUE,"STEEL";#N/A,#N/A,TRUE,"Door"}</definedName>
    <definedName name="qw" localSheetId="7" hidden="1">{#N/A,#N/A,TRUE,"Basic";#N/A,#N/A,TRUE,"EXT-TABLE";#N/A,#N/A,TRUE,"STEEL";#N/A,#N/A,TRUE,"INT-Table";#N/A,#N/A,TRUE,"STEEL";#N/A,#N/A,TRUE,"Door"}</definedName>
    <definedName name="qw" localSheetId="3" hidden="1">{#N/A,#N/A,TRUE,"Basic";#N/A,#N/A,TRUE,"EXT-TABLE";#N/A,#N/A,TRUE,"STEEL";#N/A,#N/A,TRUE,"INT-Table";#N/A,#N/A,TRUE,"STEEL";#N/A,#N/A,TRUE,"Door"}</definedName>
    <definedName name="qw" hidden="1">{#N/A,#N/A,TRUE,"Basic";#N/A,#N/A,TRUE,"EXT-TABLE";#N/A,#N/A,TRUE,"STEEL";#N/A,#N/A,TRUE,"INT-Table";#N/A,#N/A,TRUE,"STEEL";#N/A,#N/A,TRUE,"Door"}</definedName>
    <definedName name="qwe" localSheetId="9" hidden="1">{#N/A,#N/A,TRUE,"Front";#N/A,#N/A,TRUE,"Simple Letter";#N/A,#N/A,TRUE,"Inside";#N/A,#N/A,TRUE,"Contents";#N/A,#N/A,TRUE,"Basis";#N/A,#N/A,TRUE,"Inclusions";#N/A,#N/A,TRUE,"Exclusions";#N/A,#N/A,TRUE,"Areas";#N/A,#N/A,TRUE,"Summary";#N/A,#N/A,TRUE,"Detail"}</definedName>
    <definedName name="qwe" localSheetId="8" hidden="1">{#N/A,#N/A,TRUE,"Front";#N/A,#N/A,TRUE,"Simple Letter";#N/A,#N/A,TRUE,"Inside";#N/A,#N/A,TRUE,"Contents";#N/A,#N/A,TRUE,"Basis";#N/A,#N/A,TRUE,"Inclusions";#N/A,#N/A,TRUE,"Exclusions";#N/A,#N/A,TRUE,"Areas";#N/A,#N/A,TRUE,"Summary";#N/A,#N/A,TRUE,"Detail"}</definedName>
    <definedName name="qwe" localSheetId="7" hidden="1">{#N/A,#N/A,TRUE,"Front";#N/A,#N/A,TRUE,"Simple Letter";#N/A,#N/A,TRUE,"Inside";#N/A,#N/A,TRUE,"Contents";#N/A,#N/A,TRUE,"Basis";#N/A,#N/A,TRUE,"Inclusions";#N/A,#N/A,TRUE,"Exclusions";#N/A,#N/A,TRUE,"Areas";#N/A,#N/A,TRUE,"Summary";#N/A,#N/A,TRUE,"Detail"}</definedName>
    <definedName name="qwe" localSheetId="3" hidden="1">{#N/A,#N/A,TRUE,"Front";#N/A,#N/A,TRUE,"Simple Letter";#N/A,#N/A,TRUE,"Inside";#N/A,#N/A,TRUE,"Contents";#N/A,#N/A,TRUE,"Basis";#N/A,#N/A,TRUE,"Inclusions";#N/A,#N/A,TRUE,"Exclusions";#N/A,#N/A,TRUE,"Areas";#N/A,#N/A,TRUE,"Summary";#N/A,#N/A,TRUE,"Detail"}</definedName>
    <definedName name="qwe" hidden="1">{#N/A,#N/A,TRUE,"Front";#N/A,#N/A,TRUE,"Simple Letter";#N/A,#N/A,TRUE,"Inside";#N/A,#N/A,TRUE,"Contents";#N/A,#N/A,TRUE,"Basis";#N/A,#N/A,TRUE,"Inclusions";#N/A,#N/A,TRUE,"Exclusions";#N/A,#N/A,TRUE,"Areas";#N/A,#N/A,TRUE,"Summary";#N/A,#N/A,TRUE,"Detail"}</definedName>
    <definedName name="raaa" localSheetId="9" hidden="1">{"'Sheet1'!$A$4386:$N$4591"}</definedName>
    <definedName name="raaa" localSheetId="8" hidden="1">{"'Sheet1'!$A$4386:$N$4591"}</definedName>
    <definedName name="raaa" localSheetId="7" hidden="1">{"'Sheet1'!$A$4386:$N$4591"}</definedName>
    <definedName name="raaa" localSheetId="3" hidden="1">{"'Sheet1'!$A$4386:$N$4591"}</definedName>
    <definedName name="raaa" hidden="1">{"'Sheet1'!$A$4386:$N$4591"}</definedName>
    <definedName name="railway" localSheetId="9" hidden="1">{"'Sheet1'!$A$4386:$N$4591"}</definedName>
    <definedName name="railway" localSheetId="8" hidden="1">{"'Sheet1'!$A$4386:$N$4591"}</definedName>
    <definedName name="railway" localSheetId="7" hidden="1">{"'Sheet1'!$A$4386:$N$4591"}</definedName>
    <definedName name="railway" localSheetId="3" hidden="1">{"'Sheet1'!$A$4386:$N$4591"}</definedName>
    <definedName name="railway" hidden="1">{"'Sheet1'!$A$4386:$N$4591"}</definedName>
    <definedName name="Raj" localSheetId="9" hidden="1">{"'Sheet1'!$A$4386:$N$4591"}</definedName>
    <definedName name="Raj" localSheetId="8" hidden="1">{"'Sheet1'!$A$4386:$N$4591"}</definedName>
    <definedName name="Raj" localSheetId="7" hidden="1">{"'Sheet1'!$A$4386:$N$4591"}</definedName>
    <definedName name="Raj" localSheetId="3" hidden="1">{"'Sheet1'!$A$4386:$N$4591"}</definedName>
    <definedName name="Raj" hidden="1">{"'Sheet1'!$A$4386:$N$4591"}</definedName>
    <definedName name="rasgg" localSheetId="9" hidden="1">{#N/A,#N/A,TRUE,"Cover";#N/A,#N/A,TRUE,"Conts";#N/A,#N/A,TRUE,"VOS";#N/A,#N/A,TRUE,"Warrington";#N/A,#N/A,TRUE,"Widnes"}</definedName>
    <definedName name="rasgg" localSheetId="8" hidden="1">{#N/A,#N/A,TRUE,"Cover";#N/A,#N/A,TRUE,"Conts";#N/A,#N/A,TRUE,"VOS";#N/A,#N/A,TRUE,"Warrington";#N/A,#N/A,TRUE,"Widnes"}</definedName>
    <definedName name="rasgg" localSheetId="7" hidden="1">{#N/A,#N/A,TRUE,"Cover";#N/A,#N/A,TRUE,"Conts";#N/A,#N/A,TRUE,"VOS";#N/A,#N/A,TRUE,"Warrington";#N/A,#N/A,TRUE,"Widnes"}</definedName>
    <definedName name="rasgg" localSheetId="3" hidden="1">{#N/A,#N/A,TRUE,"Cover";#N/A,#N/A,TRUE,"Conts";#N/A,#N/A,TRUE,"VOS";#N/A,#N/A,TRUE,"Warrington";#N/A,#N/A,TRUE,"Widnes"}</definedName>
    <definedName name="rasgg" hidden="1">{#N/A,#N/A,TRUE,"Cover";#N/A,#N/A,TRUE,"Conts";#N/A,#N/A,TRUE,"VOS";#N/A,#N/A,TRUE,"Warrington";#N/A,#N/A,TRUE,"Widnes"}</definedName>
    <definedName name="ravi" localSheetId="9" hidden="1">{#N/A,#N/A,TRUE,"Front";#N/A,#N/A,TRUE,"Simple Letter";#N/A,#N/A,TRUE,"Inside";#N/A,#N/A,TRUE,"Contents";#N/A,#N/A,TRUE,"Basis";#N/A,#N/A,TRUE,"Inclusions";#N/A,#N/A,TRUE,"Exclusions";#N/A,#N/A,TRUE,"Areas";#N/A,#N/A,TRUE,"Summary";#N/A,#N/A,TRUE,"Detail"}</definedName>
    <definedName name="ravi" localSheetId="8" hidden="1">{#N/A,#N/A,TRUE,"Front";#N/A,#N/A,TRUE,"Simple Letter";#N/A,#N/A,TRUE,"Inside";#N/A,#N/A,TRUE,"Contents";#N/A,#N/A,TRUE,"Basis";#N/A,#N/A,TRUE,"Inclusions";#N/A,#N/A,TRUE,"Exclusions";#N/A,#N/A,TRUE,"Areas";#N/A,#N/A,TRUE,"Summary";#N/A,#N/A,TRUE,"Detail"}</definedName>
    <definedName name="ravi" localSheetId="7" hidden="1">{#N/A,#N/A,TRUE,"Front";#N/A,#N/A,TRUE,"Simple Letter";#N/A,#N/A,TRUE,"Inside";#N/A,#N/A,TRUE,"Contents";#N/A,#N/A,TRUE,"Basis";#N/A,#N/A,TRUE,"Inclusions";#N/A,#N/A,TRUE,"Exclusions";#N/A,#N/A,TRUE,"Areas";#N/A,#N/A,TRUE,"Summary";#N/A,#N/A,TRUE,"Detail"}</definedName>
    <definedName name="ravi" localSheetId="3" hidden="1">{#N/A,#N/A,TRUE,"Front";#N/A,#N/A,TRUE,"Simple Letter";#N/A,#N/A,TRUE,"Inside";#N/A,#N/A,TRUE,"Contents";#N/A,#N/A,TRUE,"Basis";#N/A,#N/A,TRUE,"Inclusions";#N/A,#N/A,TRUE,"Exclusions";#N/A,#N/A,TRUE,"Areas";#N/A,#N/A,TRUE,"Summary";#N/A,#N/A,TRUE,"Detail"}</definedName>
    <definedName name="ravi" hidden="1">{#N/A,#N/A,TRUE,"Front";#N/A,#N/A,TRUE,"Simple Letter";#N/A,#N/A,TRUE,"Inside";#N/A,#N/A,TRUE,"Contents";#N/A,#N/A,TRUE,"Basis";#N/A,#N/A,TRUE,"Inclusions";#N/A,#N/A,TRUE,"Exclusions";#N/A,#N/A,TRUE,"Areas";#N/A,#N/A,TRUE,"Summary";#N/A,#N/A,TRUE,"Detail"}</definedName>
    <definedName name="RB7.4" localSheetId="9" hidden="1">#REF!</definedName>
    <definedName name="RB7.4" localSheetId="8" hidden="1">#REF!</definedName>
    <definedName name="RB7.4" localSheetId="3" hidden="1">#REF!</definedName>
    <definedName name="RB7.4" localSheetId="13" hidden="1">#REF!</definedName>
    <definedName name="RB7.4" localSheetId="6" hidden="1">#REF!</definedName>
    <definedName name="RB7.4" hidden="1">#REF!</definedName>
    <definedName name="RCArea" localSheetId="9" hidden="1">#REF!</definedName>
    <definedName name="RCArea" localSheetId="8" hidden="1">#REF!</definedName>
    <definedName name="RCArea" localSheetId="3" hidden="1">#REF!</definedName>
    <definedName name="RCArea" localSheetId="13" hidden="1">#REF!</definedName>
    <definedName name="RCArea" localSheetId="6" hidden="1">#REF!</definedName>
    <definedName name="RCArea" hidden="1">#REF!</definedName>
    <definedName name="rd" localSheetId="9" hidden="1">{#N/A,#N/A,FALSE,"One Pager";#N/A,#N/A,FALSE,"Technical"}</definedName>
    <definedName name="rd" localSheetId="8" hidden="1">{#N/A,#N/A,FALSE,"One Pager";#N/A,#N/A,FALSE,"Technical"}</definedName>
    <definedName name="rd" localSheetId="7" hidden="1">{#N/A,#N/A,FALSE,"One Pager";#N/A,#N/A,FALSE,"Technical"}</definedName>
    <definedName name="rd" localSheetId="3" hidden="1">{#N/A,#N/A,FALSE,"One Pager";#N/A,#N/A,FALSE,"Technical"}</definedName>
    <definedName name="rd" hidden="1">{#N/A,#N/A,FALSE,"One Pager";#N/A,#N/A,FALSE,"Technical"}</definedName>
    <definedName name="rdegsegrg" localSheetId="9" hidden="1">{#N/A,#N/A,TRUE,"Cover";#N/A,#N/A,TRUE,"Conts";#N/A,#N/A,TRUE,"VOS";#N/A,#N/A,TRUE,"Warrington";#N/A,#N/A,TRUE,"Widnes"}</definedName>
    <definedName name="rdegsegrg" localSheetId="8" hidden="1">{#N/A,#N/A,TRUE,"Cover";#N/A,#N/A,TRUE,"Conts";#N/A,#N/A,TRUE,"VOS";#N/A,#N/A,TRUE,"Warrington";#N/A,#N/A,TRUE,"Widnes"}</definedName>
    <definedName name="rdegsegrg" localSheetId="7" hidden="1">{#N/A,#N/A,TRUE,"Cover";#N/A,#N/A,TRUE,"Conts";#N/A,#N/A,TRUE,"VOS";#N/A,#N/A,TRUE,"Warrington";#N/A,#N/A,TRUE,"Widnes"}</definedName>
    <definedName name="rdegsegrg" localSheetId="3" hidden="1">{#N/A,#N/A,TRUE,"Cover";#N/A,#N/A,TRUE,"Conts";#N/A,#N/A,TRUE,"VOS";#N/A,#N/A,TRUE,"Warrington";#N/A,#N/A,TRUE,"Widnes"}</definedName>
    <definedName name="rdegsegrg" hidden="1">{#N/A,#N/A,TRUE,"Cover";#N/A,#N/A,TRUE,"Conts";#N/A,#N/A,TRUE,"VOS";#N/A,#N/A,TRUE,"Warrington";#N/A,#N/A,TRUE,"Widnes"}</definedName>
    <definedName name="Recom" localSheetId="9" hidden="1">{"'Break down'!$A$4"}</definedName>
    <definedName name="Recom" localSheetId="8" hidden="1">{"'Break down'!$A$4"}</definedName>
    <definedName name="Recom" localSheetId="7" hidden="1">{"'Break down'!$A$4"}</definedName>
    <definedName name="Recom" localSheetId="3" hidden="1">{"'Break down'!$A$4"}</definedName>
    <definedName name="Recom" hidden="1">{"'Break down'!$A$4"}</definedName>
    <definedName name="ref" localSheetId="9" hidden="1">{"'Break down'!$A$4"}</definedName>
    <definedName name="ref" localSheetId="8" hidden="1">{"'Break down'!$A$4"}</definedName>
    <definedName name="ref" localSheetId="7" hidden="1">{"'Break down'!$A$4"}</definedName>
    <definedName name="ref" localSheetId="3" hidden="1">{"'Break down'!$A$4"}</definedName>
    <definedName name="ref" hidden="1">{"'Break down'!$A$4"}</definedName>
    <definedName name="REN" localSheetId="9" hidden="1">{"'Break down'!$A$4"}</definedName>
    <definedName name="REN" localSheetId="8" hidden="1">{"'Break down'!$A$4"}</definedName>
    <definedName name="REN" localSheetId="7" hidden="1">{"'Break down'!$A$4"}</definedName>
    <definedName name="REN" localSheetId="3" hidden="1">{"'Break down'!$A$4"}</definedName>
    <definedName name="REN" hidden="1">{"'Break down'!$A$4"}</definedName>
    <definedName name="rer" localSheetId="9" hidden="1">{#N/A,#N/A,TRUE,"Cover";#N/A,#N/A,TRUE,"Conts";#N/A,#N/A,TRUE,"VOS";#N/A,#N/A,TRUE,"Warrington";#N/A,#N/A,TRUE,"Widnes"}</definedName>
    <definedName name="rer" localSheetId="8" hidden="1">{#N/A,#N/A,TRUE,"Cover";#N/A,#N/A,TRUE,"Conts";#N/A,#N/A,TRUE,"VOS";#N/A,#N/A,TRUE,"Warrington";#N/A,#N/A,TRUE,"Widnes"}</definedName>
    <definedName name="rer" localSheetId="7" hidden="1">{#N/A,#N/A,TRUE,"Cover";#N/A,#N/A,TRUE,"Conts";#N/A,#N/A,TRUE,"VOS";#N/A,#N/A,TRUE,"Warrington";#N/A,#N/A,TRUE,"Widnes"}</definedName>
    <definedName name="rer" localSheetId="3" hidden="1">{#N/A,#N/A,TRUE,"Cover";#N/A,#N/A,TRUE,"Conts";#N/A,#N/A,TRUE,"VOS";#N/A,#N/A,TRUE,"Warrington";#N/A,#N/A,TRUE,"Widnes"}</definedName>
    <definedName name="rer" hidden="1">{#N/A,#N/A,TRUE,"Cover";#N/A,#N/A,TRUE,"Conts";#N/A,#N/A,TRUE,"VOS";#N/A,#N/A,TRUE,"Warrington";#N/A,#N/A,TRUE,"Widnes"}</definedName>
    <definedName name="RFG" localSheetId="9" hidden="1">{"'Revised (2)'!$A$1:$K$76"}</definedName>
    <definedName name="RFG" localSheetId="8" hidden="1">{"'Revised (2)'!$A$1:$K$76"}</definedName>
    <definedName name="RFG" localSheetId="7" hidden="1">{"'Revised (2)'!$A$1:$K$76"}</definedName>
    <definedName name="RFG" localSheetId="3" hidden="1">{"'Revised (2)'!$A$1:$K$76"}</definedName>
    <definedName name="RFG" hidden="1">{"'Revised (2)'!$A$1:$K$76"}</definedName>
    <definedName name="rghhythy" localSheetId="9" hidden="1">{#N/A,#N/A,TRUE,"Cover";#N/A,#N/A,TRUE,"Conts";#N/A,#N/A,TRUE,"VOS";#N/A,#N/A,TRUE,"Warrington";#N/A,#N/A,TRUE,"Widnes"}</definedName>
    <definedName name="rghhythy" localSheetId="8" hidden="1">{#N/A,#N/A,TRUE,"Cover";#N/A,#N/A,TRUE,"Conts";#N/A,#N/A,TRUE,"VOS";#N/A,#N/A,TRUE,"Warrington";#N/A,#N/A,TRUE,"Widnes"}</definedName>
    <definedName name="rghhythy" localSheetId="7" hidden="1">{#N/A,#N/A,TRUE,"Cover";#N/A,#N/A,TRUE,"Conts";#N/A,#N/A,TRUE,"VOS";#N/A,#N/A,TRUE,"Warrington";#N/A,#N/A,TRUE,"Widnes"}</definedName>
    <definedName name="rghhythy" localSheetId="3" hidden="1">{#N/A,#N/A,TRUE,"Cover";#N/A,#N/A,TRUE,"Conts";#N/A,#N/A,TRUE,"VOS";#N/A,#N/A,TRUE,"Warrington";#N/A,#N/A,TRUE,"Widnes"}</definedName>
    <definedName name="rghhythy" hidden="1">{#N/A,#N/A,TRUE,"Cover";#N/A,#N/A,TRUE,"Conts";#N/A,#N/A,TRUE,"VOS";#N/A,#N/A,TRUE,"Warrington";#N/A,#N/A,TRUE,"Widnes"}</definedName>
    <definedName name="rhyuyi" localSheetId="9" hidden="1">{#N/A,#N/A,TRUE,"Cover";#N/A,#N/A,TRUE,"Conts";#N/A,#N/A,TRUE,"VOS";#N/A,#N/A,TRUE,"Warrington";#N/A,#N/A,TRUE,"Widnes"}</definedName>
    <definedName name="rhyuyi" localSheetId="8" hidden="1">{#N/A,#N/A,TRUE,"Cover";#N/A,#N/A,TRUE,"Conts";#N/A,#N/A,TRUE,"VOS";#N/A,#N/A,TRUE,"Warrington";#N/A,#N/A,TRUE,"Widnes"}</definedName>
    <definedName name="rhyuyi" localSheetId="7" hidden="1">{#N/A,#N/A,TRUE,"Cover";#N/A,#N/A,TRUE,"Conts";#N/A,#N/A,TRUE,"VOS";#N/A,#N/A,TRUE,"Warrington";#N/A,#N/A,TRUE,"Widnes"}</definedName>
    <definedName name="rhyuyi" localSheetId="3" hidden="1">{#N/A,#N/A,TRUE,"Cover";#N/A,#N/A,TRUE,"Conts";#N/A,#N/A,TRUE,"VOS";#N/A,#N/A,TRUE,"Warrington";#N/A,#N/A,TRUE,"Widnes"}</definedName>
    <definedName name="rhyuyi" hidden="1">{#N/A,#N/A,TRUE,"Cover";#N/A,#N/A,TRUE,"Conts";#N/A,#N/A,TRUE,"VOS";#N/A,#N/A,TRUE,"Warrington";#N/A,#N/A,TRUE,"Widnes"}</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2</definedName>
    <definedName name="RiskUpdateDisplay" hidden="1">FALSE</definedName>
    <definedName name="RiskUseDifferentSeedForEachSim" hidden="1">FALSE</definedName>
    <definedName name="RiskUseFixedSeed" hidden="1">FALSE</definedName>
    <definedName name="RiskUseMultipleCPUs" hidden="1">FALSE</definedName>
    <definedName name="rou" localSheetId="9" hidden="1">{"'Break down'!$A$4"}</definedName>
    <definedName name="rou" localSheetId="8" hidden="1">{"'Break down'!$A$4"}</definedName>
    <definedName name="rou" localSheetId="7" hidden="1">{"'Break down'!$A$4"}</definedName>
    <definedName name="rou" localSheetId="3" hidden="1">{"'Break down'!$A$4"}</definedName>
    <definedName name="rou" hidden="1">{"'Break down'!$A$4"}</definedName>
    <definedName name="rpppp" localSheetId="9" hidden="1">{"'Break down'!$A$4"}</definedName>
    <definedName name="rpppp" localSheetId="8" hidden="1">{"'Break down'!$A$4"}</definedName>
    <definedName name="rpppp" localSheetId="7" hidden="1">{"'Break down'!$A$4"}</definedName>
    <definedName name="rpppp" localSheetId="3" hidden="1">{"'Break down'!$A$4"}</definedName>
    <definedName name="rpppp" hidden="1">{"'Break down'!$A$4"}</definedName>
    <definedName name="rr" localSheetId="9" hidden="1">{#N/A,#N/A,TRUE,"Cover";#N/A,#N/A,TRUE,"Conts";#N/A,#N/A,TRUE,"VOS";#N/A,#N/A,TRUE,"Warrington";#N/A,#N/A,TRUE,"Widnes"}</definedName>
    <definedName name="rr" localSheetId="8" hidden="1">{#N/A,#N/A,TRUE,"Cover";#N/A,#N/A,TRUE,"Conts";#N/A,#N/A,TRUE,"VOS";#N/A,#N/A,TRUE,"Warrington";#N/A,#N/A,TRUE,"Widnes"}</definedName>
    <definedName name="rr" localSheetId="7" hidden="1">{#N/A,#N/A,TRUE,"Cover";#N/A,#N/A,TRUE,"Conts";#N/A,#N/A,TRUE,"VOS";#N/A,#N/A,TRUE,"Warrington";#N/A,#N/A,TRUE,"Widnes"}</definedName>
    <definedName name="rr" localSheetId="3" hidden="1">{#N/A,#N/A,TRUE,"Cover";#N/A,#N/A,TRUE,"Conts";#N/A,#N/A,TRUE,"VOS";#N/A,#N/A,TRUE,"Warrington";#N/A,#N/A,TRUE,"Widnes"}</definedName>
    <definedName name="rr" hidden="1">{#N/A,#N/A,TRUE,"Cover";#N/A,#N/A,TRUE,"Conts";#N/A,#N/A,TRUE,"VOS";#N/A,#N/A,TRUE,"Warrington";#N/A,#N/A,TRUE,"Widnes"}</definedName>
    <definedName name="rrr" localSheetId="9" hidden="1">{#N/A,#N/A,TRUE,"Cover";#N/A,#N/A,TRUE,"Conts";#N/A,#N/A,TRUE,"VOS";#N/A,#N/A,TRUE,"Warrington";#N/A,#N/A,TRUE,"Widnes"}</definedName>
    <definedName name="rrr" localSheetId="8" hidden="1">{#N/A,#N/A,TRUE,"Cover";#N/A,#N/A,TRUE,"Conts";#N/A,#N/A,TRUE,"VOS";#N/A,#N/A,TRUE,"Warrington";#N/A,#N/A,TRUE,"Widnes"}</definedName>
    <definedName name="rrr" localSheetId="7" hidden="1">{#N/A,#N/A,TRUE,"Cover";#N/A,#N/A,TRUE,"Conts";#N/A,#N/A,TRUE,"VOS";#N/A,#N/A,TRUE,"Warrington";#N/A,#N/A,TRUE,"Widnes"}</definedName>
    <definedName name="rrr" localSheetId="3" hidden="1">{#N/A,#N/A,TRUE,"Cover";#N/A,#N/A,TRUE,"Conts";#N/A,#N/A,TRUE,"VOS";#N/A,#N/A,TRUE,"Warrington";#N/A,#N/A,TRUE,"Widnes"}</definedName>
    <definedName name="rrr" hidden="1">{#N/A,#N/A,TRUE,"Cover";#N/A,#N/A,TRUE,"Conts";#N/A,#N/A,TRUE,"VOS";#N/A,#N/A,TRUE,"Warrington";#N/A,#N/A,TRUE,"Widnes"}</definedName>
    <definedName name="rrrr" localSheetId="9" hidden="1">{#N/A,#N/A,TRUE,"Cover";#N/A,#N/A,TRUE,"Conts";#N/A,#N/A,TRUE,"VOS";#N/A,#N/A,TRUE,"Warrington";#N/A,#N/A,TRUE,"Widnes"}</definedName>
    <definedName name="rrrr" localSheetId="8" hidden="1">{#N/A,#N/A,TRUE,"Cover";#N/A,#N/A,TRUE,"Conts";#N/A,#N/A,TRUE,"VOS";#N/A,#N/A,TRUE,"Warrington";#N/A,#N/A,TRUE,"Widnes"}</definedName>
    <definedName name="rrrr" localSheetId="7" hidden="1">{#N/A,#N/A,TRUE,"Cover";#N/A,#N/A,TRUE,"Conts";#N/A,#N/A,TRUE,"VOS";#N/A,#N/A,TRUE,"Warrington";#N/A,#N/A,TRUE,"Widnes"}</definedName>
    <definedName name="rrrr" localSheetId="3" hidden="1">{#N/A,#N/A,TRUE,"Cover";#N/A,#N/A,TRUE,"Conts";#N/A,#N/A,TRUE,"VOS";#N/A,#N/A,TRUE,"Warrington";#N/A,#N/A,TRUE,"Widnes"}</definedName>
    <definedName name="rrrr" hidden="1">{#N/A,#N/A,TRUE,"Cover";#N/A,#N/A,TRUE,"Conts";#N/A,#N/A,TRUE,"VOS";#N/A,#N/A,TRUE,"Warrington";#N/A,#N/A,TRUE,"Widnes"}</definedName>
    <definedName name="rrrrr" localSheetId="9" hidden="1">{"'장비'!$A$3:$M$12"}</definedName>
    <definedName name="rrrrr" localSheetId="8" hidden="1">{"'장비'!$A$3:$M$12"}</definedName>
    <definedName name="rrrrr" localSheetId="7" hidden="1">{"'장비'!$A$3:$M$12"}</definedName>
    <definedName name="rrrrr" localSheetId="3" hidden="1">{"'장비'!$A$3:$M$12"}</definedName>
    <definedName name="rrrrr" hidden="1">{"'장비'!$A$3:$M$12"}</definedName>
    <definedName name="rrrrrrr" localSheetId="9" hidden="1">{#N/A,#N/A,TRUE,"Cover";#N/A,#N/A,TRUE,"Conts";#N/A,#N/A,TRUE,"VOS";#N/A,#N/A,TRUE,"Warrington";#N/A,#N/A,TRUE,"Widnes"}</definedName>
    <definedName name="rrrrrrr" localSheetId="8" hidden="1">{#N/A,#N/A,TRUE,"Cover";#N/A,#N/A,TRUE,"Conts";#N/A,#N/A,TRUE,"VOS";#N/A,#N/A,TRUE,"Warrington";#N/A,#N/A,TRUE,"Widnes"}</definedName>
    <definedName name="rrrrrrr" localSheetId="7" hidden="1">{#N/A,#N/A,TRUE,"Cover";#N/A,#N/A,TRUE,"Conts";#N/A,#N/A,TRUE,"VOS";#N/A,#N/A,TRUE,"Warrington";#N/A,#N/A,TRUE,"Widnes"}</definedName>
    <definedName name="rrrrrrr" localSheetId="3" hidden="1">{#N/A,#N/A,TRUE,"Cover";#N/A,#N/A,TRUE,"Conts";#N/A,#N/A,TRUE,"VOS";#N/A,#N/A,TRUE,"Warrington";#N/A,#N/A,TRUE,"Widnes"}</definedName>
    <definedName name="rrrrrrr" hidden="1">{#N/A,#N/A,TRUE,"Cover";#N/A,#N/A,TRUE,"Conts";#N/A,#N/A,TRUE,"VOS";#N/A,#N/A,TRUE,"Warrington";#N/A,#N/A,TRUE,"Widnes"}</definedName>
    <definedName name="rrrrrrrr" localSheetId="9" hidden="1">{"'장비'!$A$3:$M$12"}</definedName>
    <definedName name="rrrrrrrr" localSheetId="8" hidden="1">{"'장비'!$A$3:$M$12"}</definedName>
    <definedName name="rrrrrrrr" localSheetId="7" hidden="1">{"'장비'!$A$3:$M$12"}</definedName>
    <definedName name="rrrrrrrr" localSheetId="3" hidden="1">{"'장비'!$A$3:$M$12"}</definedName>
    <definedName name="rrrrrrrr" hidden="1">{"'장비'!$A$3:$M$12"}</definedName>
    <definedName name="rrrrrrrrrr" localSheetId="9" hidden="1">{#N/A,#N/A,TRUE,"Cover";#N/A,#N/A,TRUE,"Conts";#N/A,#N/A,TRUE,"VOS";#N/A,#N/A,TRUE,"Warrington";#N/A,#N/A,TRUE,"Widnes"}</definedName>
    <definedName name="rrrrrrrrrr" localSheetId="8" hidden="1">{#N/A,#N/A,TRUE,"Cover";#N/A,#N/A,TRUE,"Conts";#N/A,#N/A,TRUE,"VOS";#N/A,#N/A,TRUE,"Warrington";#N/A,#N/A,TRUE,"Widnes"}</definedName>
    <definedName name="rrrrrrrrrr" localSheetId="7" hidden="1">{#N/A,#N/A,TRUE,"Cover";#N/A,#N/A,TRUE,"Conts";#N/A,#N/A,TRUE,"VOS";#N/A,#N/A,TRUE,"Warrington";#N/A,#N/A,TRUE,"Widnes"}</definedName>
    <definedName name="rrrrrrrrrr" localSheetId="3" hidden="1">{#N/A,#N/A,TRUE,"Cover";#N/A,#N/A,TRUE,"Conts";#N/A,#N/A,TRUE,"VOS";#N/A,#N/A,TRUE,"Warrington";#N/A,#N/A,TRUE,"Widnes"}</definedName>
    <definedName name="rrrrrrrrrr" hidden="1">{#N/A,#N/A,TRUE,"Cover";#N/A,#N/A,TRUE,"Conts";#N/A,#N/A,TRUE,"VOS";#N/A,#N/A,TRUE,"Warrington";#N/A,#N/A,TRUE,"Widnes"}</definedName>
    <definedName name="rrttt" localSheetId="9" hidden="1">{#N/A,#N/A,TRUE,"Cover";#N/A,#N/A,TRUE,"Conts";#N/A,#N/A,TRUE,"VOS";#N/A,#N/A,TRUE,"Warrington";#N/A,#N/A,TRUE,"Widnes"}</definedName>
    <definedName name="rrttt" localSheetId="8" hidden="1">{#N/A,#N/A,TRUE,"Cover";#N/A,#N/A,TRUE,"Conts";#N/A,#N/A,TRUE,"VOS";#N/A,#N/A,TRUE,"Warrington";#N/A,#N/A,TRUE,"Widnes"}</definedName>
    <definedName name="rrttt" localSheetId="7" hidden="1">{#N/A,#N/A,TRUE,"Cover";#N/A,#N/A,TRUE,"Conts";#N/A,#N/A,TRUE,"VOS";#N/A,#N/A,TRUE,"Warrington";#N/A,#N/A,TRUE,"Widnes"}</definedName>
    <definedName name="rrttt" localSheetId="3" hidden="1">{#N/A,#N/A,TRUE,"Cover";#N/A,#N/A,TRUE,"Conts";#N/A,#N/A,TRUE,"VOS";#N/A,#N/A,TRUE,"Warrington";#N/A,#N/A,TRUE,"Widnes"}</definedName>
    <definedName name="rrttt" hidden="1">{#N/A,#N/A,TRUE,"Cover";#N/A,#N/A,TRUE,"Conts";#N/A,#N/A,TRUE,"VOS";#N/A,#N/A,TRUE,"Warrington";#N/A,#N/A,TRUE,"Widnes"}</definedName>
    <definedName name="rt" localSheetId="9" hidden="1">{"'Break down'!$A$4"}</definedName>
    <definedName name="rt" localSheetId="8" hidden="1">{"'Break down'!$A$4"}</definedName>
    <definedName name="rt" localSheetId="7" hidden="1">{"'Break down'!$A$4"}</definedName>
    <definedName name="rt" localSheetId="3" hidden="1">{"'Break down'!$A$4"}</definedName>
    <definedName name="rt" hidden="1">{"'Break down'!$A$4"}</definedName>
    <definedName name="rthsrhs" localSheetId="9" hidden="1">{#N/A,#N/A,TRUE,"Cover";#N/A,#N/A,TRUE,"Conts";#N/A,#N/A,TRUE,"VOS";#N/A,#N/A,TRUE,"Warrington";#N/A,#N/A,TRUE,"Widnes"}</definedName>
    <definedName name="rthsrhs" localSheetId="8" hidden="1">{#N/A,#N/A,TRUE,"Cover";#N/A,#N/A,TRUE,"Conts";#N/A,#N/A,TRUE,"VOS";#N/A,#N/A,TRUE,"Warrington";#N/A,#N/A,TRUE,"Widnes"}</definedName>
    <definedName name="rthsrhs" localSheetId="7" hidden="1">{#N/A,#N/A,TRUE,"Cover";#N/A,#N/A,TRUE,"Conts";#N/A,#N/A,TRUE,"VOS";#N/A,#N/A,TRUE,"Warrington";#N/A,#N/A,TRUE,"Widnes"}</definedName>
    <definedName name="rthsrhs" localSheetId="3" hidden="1">{#N/A,#N/A,TRUE,"Cover";#N/A,#N/A,TRUE,"Conts";#N/A,#N/A,TRUE,"VOS";#N/A,#N/A,TRUE,"Warrington";#N/A,#N/A,TRUE,"Widnes"}</definedName>
    <definedName name="rthsrhs" hidden="1">{#N/A,#N/A,TRUE,"Cover";#N/A,#N/A,TRUE,"Conts";#N/A,#N/A,TRUE,"VOS";#N/A,#N/A,TRUE,"Warrington";#N/A,#N/A,TRUE,"Widnes"}</definedName>
    <definedName name="rtp" localSheetId="9" hidden="1">{"'Break down'!$A$4"}</definedName>
    <definedName name="rtp" localSheetId="8" hidden="1">{"'Break down'!$A$4"}</definedName>
    <definedName name="rtp" localSheetId="7" hidden="1">{"'Break down'!$A$4"}</definedName>
    <definedName name="rtp" localSheetId="3" hidden="1">{"'Break down'!$A$4"}</definedName>
    <definedName name="rtp" hidden="1">{"'Break down'!$A$4"}</definedName>
    <definedName name="rtpqwp" localSheetId="9" hidden="1">{"'Break down'!$A$4"}</definedName>
    <definedName name="rtpqwp" localSheetId="8" hidden="1">{"'Break down'!$A$4"}</definedName>
    <definedName name="rtpqwp" localSheetId="7" hidden="1">{"'Break down'!$A$4"}</definedName>
    <definedName name="rtpqwp" localSheetId="3" hidden="1">{"'Break down'!$A$4"}</definedName>
    <definedName name="rtpqwp" hidden="1">{"'Break down'!$A$4"}</definedName>
    <definedName name="rtr" localSheetId="9" hidden="1">{"'Break down'!$A$4"}</definedName>
    <definedName name="rtr" localSheetId="8" hidden="1">{"'Break down'!$A$4"}</definedName>
    <definedName name="rtr" localSheetId="7" hidden="1">{"'Break down'!$A$4"}</definedName>
    <definedName name="rtr" localSheetId="3" hidden="1">{"'Break down'!$A$4"}</definedName>
    <definedName name="rtr" hidden="1">{"'Break down'!$A$4"}</definedName>
    <definedName name="RTRGJHJ" localSheetId="9" hidden="1">{#N/A,#N/A,TRUE,"Cover";#N/A,#N/A,TRUE,"Conts";#N/A,#N/A,TRUE,"VOS";#N/A,#N/A,TRUE,"Warrington";#N/A,#N/A,TRUE,"Widnes"}</definedName>
    <definedName name="RTRGJHJ" localSheetId="8" hidden="1">{#N/A,#N/A,TRUE,"Cover";#N/A,#N/A,TRUE,"Conts";#N/A,#N/A,TRUE,"VOS";#N/A,#N/A,TRUE,"Warrington";#N/A,#N/A,TRUE,"Widnes"}</definedName>
    <definedName name="RTRGJHJ" localSheetId="7" hidden="1">{#N/A,#N/A,TRUE,"Cover";#N/A,#N/A,TRUE,"Conts";#N/A,#N/A,TRUE,"VOS";#N/A,#N/A,TRUE,"Warrington";#N/A,#N/A,TRUE,"Widnes"}</definedName>
    <definedName name="RTRGJHJ" localSheetId="3" hidden="1">{#N/A,#N/A,TRUE,"Cover";#N/A,#N/A,TRUE,"Conts";#N/A,#N/A,TRUE,"VOS";#N/A,#N/A,TRUE,"Warrington";#N/A,#N/A,TRUE,"Widnes"}</definedName>
    <definedName name="RTRGJHJ" hidden="1">{#N/A,#N/A,TRUE,"Cover";#N/A,#N/A,TRUE,"Conts";#N/A,#N/A,TRUE,"VOS";#N/A,#N/A,TRUE,"Warrington";#N/A,#N/A,TRUE,"Widnes"}</definedName>
    <definedName name="rtryj" localSheetId="9" hidden="1">{#N/A,#N/A,TRUE,"Cover";#N/A,#N/A,TRUE,"Conts";#N/A,#N/A,TRUE,"VOS";#N/A,#N/A,TRUE,"Warrington";#N/A,#N/A,TRUE,"Widnes"}</definedName>
    <definedName name="rtryj" localSheetId="8" hidden="1">{#N/A,#N/A,TRUE,"Cover";#N/A,#N/A,TRUE,"Conts";#N/A,#N/A,TRUE,"VOS";#N/A,#N/A,TRUE,"Warrington";#N/A,#N/A,TRUE,"Widnes"}</definedName>
    <definedName name="rtryj" localSheetId="7" hidden="1">{#N/A,#N/A,TRUE,"Cover";#N/A,#N/A,TRUE,"Conts";#N/A,#N/A,TRUE,"VOS";#N/A,#N/A,TRUE,"Warrington";#N/A,#N/A,TRUE,"Widnes"}</definedName>
    <definedName name="rtryj" localSheetId="3" hidden="1">{#N/A,#N/A,TRUE,"Cover";#N/A,#N/A,TRUE,"Conts";#N/A,#N/A,TRUE,"VOS";#N/A,#N/A,TRUE,"Warrington";#N/A,#N/A,TRUE,"Widnes"}</definedName>
    <definedName name="rtryj" hidden="1">{#N/A,#N/A,TRUE,"Cover";#N/A,#N/A,TRUE,"Conts";#N/A,#N/A,TRUE,"VOS";#N/A,#N/A,TRUE,"Warrington";#N/A,#N/A,TRUE,"Widnes"}</definedName>
    <definedName name="rturudu" localSheetId="9" hidden="1">{#N/A,#N/A,TRUE,"Cover";#N/A,#N/A,TRUE,"Conts";#N/A,#N/A,TRUE,"VOS";#N/A,#N/A,TRUE,"Warrington";#N/A,#N/A,TRUE,"Widnes"}</definedName>
    <definedName name="rturudu" localSheetId="8" hidden="1">{#N/A,#N/A,TRUE,"Cover";#N/A,#N/A,TRUE,"Conts";#N/A,#N/A,TRUE,"VOS";#N/A,#N/A,TRUE,"Warrington";#N/A,#N/A,TRUE,"Widnes"}</definedName>
    <definedName name="rturudu" localSheetId="7" hidden="1">{#N/A,#N/A,TRUE,"Cover";#N/A,#N/A,TRUE,"Conts";#N/A,#N/A,TRUE,"VOS";#N/A,#N/A,TRUE,"Warrington";#N/A,#N/A,TRUE,"Widnes"}</definedName>
    <definedName name="rturudu" localSheetId="3" hidden="1">{#N/A,#N/A,TRUE,"Cover";#N/A,#N/A,TRUE,"Conts";#N/A,#N/A,TRUE,"VOS";#N/A,#N/A,TRUE,"Warrington";#N/A,#N/A,TRUE,"Widnes"}</definedName>
    <definedName name="rturudu" hidden="1">{#N/A,#N/A,TRUE,"Cover";#N/A,#N/A,TRUE,"Conts";#N/A,#N/A,TRUE,"VOS";#N/A,#N/A,TRUE,"Warrington";#N/A,#N/A,TRUE,"Widnes"}</definedName>
    <definedName name="RTYE" localSheetId="9" hidden="1">{"'장비'!$A$3:$M$12"}</definedName>
    <definedName name="RTYE" localSheetId="8" hidden="1">{"'장비'!$A$3:$M$12"}</definedName>
    <definedName name="RTYE" localSheetId="7" hidden="1">{"'장비'!$A$3:$M$12"}</definedName>
    <definedName name="RTYE" localSheetId="3" hidden="1">{"'장비'!$A$3:$M$12"}</definedName>
    <definedName name="RTYE" hidden="1">{"'장비'!$A$3:$M$12"}</definedName>
    <definedName name="rtysh" localSheetId="9" hidden="1">{#N/A,#N/A,TRUE,"Cover";#N/A,#N/A,TRUE,"Conts";#N/A,#N/A,TRUE,"VOS";#N/A,#N/A,TRUE,"Warrington";#N/A,#N/A,TRUE,"Widnes"}</definedName>
    <definedName name="rtysh" localSheetId="8" hidden="1">{#N/A,#N/A,TRUE,"Cover";#N/A,#N/A,TRUE,"Conts";#N/A,#N/A,TRUE,"VOS";#N/A,#N/A,TRUE,"Warrington";#N/A,#N/A,TRUE,"Widnes"}</definedName>
    <definedName name="rtysh" localSheetId="7" hidden="1">{#N/A,#N/A,TRUE,"Cover";#N/A,#N/A,TRUE,"Conts";#N/A,#N/A,TRUE,"VOS";#N/A,#N/A,TRUE,"Warrington";#N/A,#N/A,TRUE,"Widnes"}</definedName>
    <definedName name="rtysh" localSheetId="3" hidden="1">{#N/A,#N/A,TRUE,"Cover";#N/A,#N/A,TRUE,"Conts";#N/A,#N/A,TRUE,"VOS";#N/A,#N/A,TRUE,"Warrington";#N/A,#N/A,TRUE,"Widnes"}</definedName>
    <definedName name="rtysh" hidden="1">{#N/A,#N/A,TRUE,"Cover";#N/A,#N/A,TRUE,"Conts";#N/A,#N/A,TRUE,"VOS";#N/A,#N/A,TRUE,"Warrington";#N/A,#N/A,TRUE,"Widnes"}</definedName>
    <definedName name="RWF" localSheetId="9" hidden="1">{"'Sheet1'!$A$4386:$N$4591"}</definedName>
    <definedName name="RWF" localSheetId="8" hidden="1">{"'Sheet1'!$A$4386:$N$4591"}</definedName>
    <definedName name="RWF" localSheetId="7" hidden="1">{"'Sheet1'!$A$4386:$N$4591"}</definedName>
    <definedName name="RWF" localSheetId="3" hidden="1">{"'Sheet1'!$A$4386:$N$4591"}</definedName>
    <definedName name="RWF" hidden="1">{"'Sheet1'!$A$4386:$N$4591"}</definedName>
    <definedName name="rwt" localSheetId="9" hidden="1">{#N/A,#N/A,TRUE,"Cover";#N/A,#N/A,TRUE,"Conts";#N/A,#N/A,TRUE,"VOS";#N/A,#N/A,TRUE,"Warrington";#N/A,#N/A,TRUE,"Widnes"}</definedName>
    <definedName name="rwt" localSheetId="8" hidden="1">{#N/A,#N/A,TRUE,"Cover";#N/A,#N/A,TRUE,"Conts";#N/A,#N/A,TRUE,"VOS";#N/A,#N/A,TRUE,"Warrington";#N/A,#N/A,TRUE,"Widnes"}</definedName>
    <definedName name="rwt" localSheetId="7" hidden="1">{#N/A,#N/A,TRUE,"Cover";#N/A,#N/A,TRUE,"Conts";#N/A,#N/A,TRUE,"VOS";#N/A,#N/A,TRUE,"Warrington";#N/A,#N/A,TRUE,"Widnes"}</definedName>
    <definedName name="rwt" localSheetId="3" hidden="1">{#N/A,#N/A,TRUE,"Cover";#N/A,#N/A,TRUE,"Conts";#N/A,#N/A,TRUE,"VOS";#N/A,#N/A,TRUE,"Warrington";#N/A,#N/A,TRUE,"Widnes"}</definedName>
    <definedName name="rwt" hidden="1">{#N/A,#N/A,TRUE,"Cover";#N/A,#N/A,TRUE,"Conts";#N/A,#N/A,TRUE,"VOS";#N/A,#N/A,TRUE,"Warrington";#N/A,#N/A,TRUE,"Widnes"}</definedName>
    <definedName name="ryeru" localSheetId="9" hidden="1">{#N/A,#N/A,TRUE,"Cover";#N/A,#N/A,TRUE,"Conts";#N/A,#N/A,TRUE,"VOS";#N/A,#N/A,TRUE,"Warrington";#N/A,#N/A,TRUE,"Widnes"}</definedName>
    <definedName name="ryeru" localSheetId="8" hidden="1">{#N/A,#N/A,TRUE,"Cover";#N/A,#N/A,TRUE,"Conts";#N/A,#N/A,TRUE,"VOS";#N/A,#N/A,TRUE,"Warrington";#N/A,#N/A,TRUE,"Widnes"}</definedName>
    <definedName name="ryeru" localSheetId="7" hidden="1">{#N/A,#N/A,TRUE,"Cover";#N/A,#N/A,TRUE,"Conts";#N/A,#N/A,TRUE,"VOS";#N/A,#N/A,TRUE,"Warrington";#N/A,#N/A,TRUE,"Widnes"}</definedName>
    <definedName name="ryeru" localSheetId="3" hidden="1">{#N/A,#N/A,TRUE,"Cover";#N/A,#N/A,TRUE,"Conts";#N/A,#N/A,TRUE,"VOS";#N/A,#N/A,TRUE,"Warrington";#N/A,#N/A,TRUE,"Widnes"}</definedName>
    <definedName name="ryeru" hidden="1">{#N/A,#N/A,TRUE,"Cover";#N/A,#N/A,TRUE,"Conts";#N/A,#N/A,TRUE,"VOS";#N/A,#N/A,TRUE,"Warrington";#N/A,#N/A,TRUE,"Widnes"}</definedName>
    <definedName name="rysrtryftry" localSheetId="9" hidden="1">{#N/A,#N/A,TRUE,"Cover";#N/A,#N/A,TRUE,"Conts";#N/A,#N/A,TRUE,"VOS";#N/A,#N/A,TRUE,"Warrington";#N/A,#N/A,TRUE,"Widnes"}</definedName>
    <definedName name="rysrtryftry" localSheetId="8" hidden="1">{#N/A,#N/A,TRUE,"Cover";#N/A,#N/A,TRUE,"Conts";#N/A,#N/A,TRUE,"VOS";#N/A,#N/A,TRUE,"Warrington";#N/A,#N/A,TRUE,"Widnes"}</definedName>
    <definedName name="rysrtryftry" localSheetId="7" hidden="1">{#N/A,#N/A,TRUE,"Cover";#N/A,#N/A,TRUE,"Conts";#N/A,#N/A,TRUE,"VOS";#N/A,#N/A,TRUE,"Warrington";#N/A,#N/A,TRUE,"Widnes"}</definedName>
    <definedName name="rysrtryftry" localSheetId="3" hidden="1">{#N/A,#N/A,TRUE,"Cover";#N/A,#N/A,TRUE,"Conts";#N/A,#N/A,TRUE,"VOS";#N/A,#N/A,TRUE,"Warrington";#N/A,#N/A,TRUE,"Widnes"}</definedName>
    <definedName name="rysrtryftry" hidden="1">{#N/A,#N/A,TRUE,"Cover";#N/A,#N/A,TRUE,"Conts";#N/A,#N/A,TRUE,"VOS";#N/A,#N/A,TRUE,"Warrington";#N/A,#N/A,TRUE,"Widnes"}</definedName>
    <definedName name="S" localSheetId="9" hidden="1">{#N/A,#N/A,TRUE,"Cover";#N/A,#N/A,TRUE,"Conts";#N/A,#N/A,TRUE,"VOS";#N/A,#N/A,TRUE,"Warrington";#N/A,#N/A,TRUE,"Widnes"}</definedName>
    <definedName name="S" localSheetId="8" hidden="1">{#N/A,#N/A,TRUE,"Cover";#N/A,#N/A,TRUE,"Conts";#N/A,#N/A,TRUE,"VOS";#N/A,#N/A,TRUE,"Warrington";#N/A,#N/A,TRUE,"Widnes"}</definedName>
    <definedName name="S" localSheetId="7" hidden="1">{#N/A,#N/A,TRUE,"Cover";#N/A,#N/A,TRUE,"Conts";#N/A,#N/A,TRUE,"VOS";#N/A,#N/A,TRUE,"Warrington";#N/A,#N/A,TRUE,"Widnes"}</definedName>
    <definedName name="S" localSheetId="3" hidden="1">{#N/A,#N/A,TRUE,"Cover";#N/A,#N/A,TRUE,"Conts";#N/A,#N/A,TRUE,"VOS";#N/A,#N/A,TRUE,"Warrington";#N/A,#N/A,TRUE,"Widnes"}</definedName>
    <definedName name="S" hidden="1">{#N/A,#N/A,TRUE,"Cover";#N/A,#N/A,TRUE,"Conts";#N/A,#N/A,TRUE,"VOS";#N/A,#N/A,TRUE,"Warrington";#N/A,#N/A,TRUE,"Widnes"}</definedName>
    <definedName name="SAM" localSheetId="9" hidden="1">{#N/A,#N/A,TRUE,"Basic";#N/A,#N/A,TRUE,"EXT-TABLE";#N/A,#N/A,TRUE,"STEEL";#N/A,#N/A,TRUE,"INT-Table";#N/A,#N/A,TRUE,"STEEL";#N/A,#N/A,TRUE,"Door"}</definedName>
    <definedName name="SAM" localSheetId="8" hidden="1">{#N/A,#N/A,TRUE,"Basic";#N/A,#N/A,TRUE,"EXT-TABLE";#N/A,#N/A,TRUE,"STEEL";#N/A,#N/A,TRUE,"INT-Table";#N/A,#N/A,TRUE,"STEEL";#N/A,#N/A,TRUE,"Door"}</definedName>
    <definedName name="SAM" localSheetId="7" hidden="1">{#N/A,#N/A,TRUE,"Basic";#N/A,#N/A,TRUE,"EXT-TABLE";#N/A,#N/A,TRUE,"STEEL";#N/A,#N/A,TRUE,"INT-Table";#N/A,#N/A,TRUE,"STEEL";#N/A,#N/A,TRUE,"Door"}</definedName>
    <definedName name="SAM" localSheetId="3" hidden="1">{#N/A,#N/A,TRUE,"Basic";#N/A,#N/A,TRUE,"EXT-TABLE";#N/A,#N/A,TRUE,"STEEL";#N/A,#N/A,TRUE,"INT-Table";#N/A,#N/A,TRUE,"STEEL";#N/A,#N/A,TRUE,"Door"}</definedName>
    <definedName name="SAM" hidden="1">{#N/A,#N/A,TRUE,"Basic";#N/A,#N/A,TRUE,"EXT-TABLE";#N/A,#N/A,TRUE,"STEEL";#N/A,#N/A,TRUE,"INT-Table";#N/A,#N/A,TRUE,"STEEL";#N/A,#N/A,TRUE,"Door"}</definedName>
    <definedName name="sasf" localSheetId="9" hidden="1">{#N/A,#N/A,TRUE,"Summary";#N/A,#N/A,TRUE,"Overall";#N/A,#N/A,TRUE,"engineering";#N/A,#N/A,TRUE,"Procurement";#N/A,#N/A,TRUE,"Construction"}</definedName>
    <definedName name="sasf" localSheetId="8" hidden="1">{#N/A,#N/A,TRUE,"Summary";#N/A,#N/A,TRUE,"Overall";#N/A,#N/A,TRUE,"engineering";#N/A,#N/A,TRUE,"Procurement";#N/A,#N/A,TRUE,"Construction"}</definedName>
    <definedName name="sasf" localSheetId="7" hidden="1">{#N/A,#N/A,TRUE,"Summary";#N/A,#N/A,TRUE,"Overall";#N/A,#N/A,TRUE,"engineering";#N/A,#N/A,TRUE,"Procurement";#N/A,#N/A,TRUE,"Construction"}</definedName>
    <definedName name="sasf" localSheetId="3" hidden="1">{#N/A,#N/A,TRUE,"Summary";#N/A,#N/A,TRUE,"Overall";#N/A,#N/A,TRUE,"engineering";#N/A,#N/A,TRUE,"Procurement";#N/A,#N/A,TRUE,"Construction"}</definedName>
    <definedName name="sasf" hidden="1">{#N/A,#N/A,TRUE,"Summary";#N/A,#N/A,TRUE,"Overall";#N/A,#N/A,TRUE,"engineering";#N/A,#N/A,TRUE,"Procurement";#N/A,#N/A,TRUE,"Construction"}</definedName>
    <definedName name="sat" localSheetId="9" hidden="1">{#N/A,#N/A,TRUE,"Front";#N/A,#N/A,TRUE,"Simple Letter";#N/A,#N/A,TRUE,"Inside";#N/A,#N/A,TRUE,"Contents";#N/A,#N/A,TRUE,"Basis";#N/A,#N/A,TRUE,"Inclusions";#N/A,#N/A,TRUE,"Exclusions";#N/A,#N/A,TRUE,"Areas";#N/A,#N/A,TRUE,"Summary";#N/A,#N/A,TRUE,"Detail"}</definedName>
    <definedName name="sat" localSheetId="8" hidden="1">{#N/A,#N/A,TRUE,"Front";#N/A,#N/A,TRUE,"Simple Letter";#N/A,#N/A,TRUE,"Inside";#N/A,#N/A,TRUE,"Contents";#N/A,#N/A,TRUE,"Basis";#N/A,#N/A,TRUE,"Inclusions";#N/A,#N/A,TRUE,"Exclusions";#N/A,#N/A,TRUE,"Areas";#N/A,#N/A,TRUE,"Summary";#N/A,#N/A,TRUE,"Detail"}</definedName>
    <definedName name="sat" localSheetId="7" hidden="1">{#N/A,#N/A,TRUE,"Front";#N/A,#N/A,TRUE,"Simple Letter";#N/A,#N/A,TRUE,"Inside";#N/A,#N/A,TRUE,"Contents";#N/A,#N/A,TRUE,"Basis";#N/A,#N/A,TRUE,"Inclusions";#N/A,#N/A,TRUE,"Exclusions";#N/A,#N/A,TRUE,"Areas";#N/A,#N/A,TRUE,"Summary";#N/A,#N/A,TRUE,"Detail"}</definedName>
    <definedName name="sat" localSheetId="3" hidden="1">{#N/A,#N/A,TRUE,"Front";#N/A,#N/A,TRUE,"Simple Letter";#N/A,#N/A,TRUE,"Inside";#N/A,#N/A,TRUE,"Contents";#N/A,#N/A,TRUE,"Basis";#N/A,#N/A,TRUE,"Inclusions";#N/A,#N/A,TRUE,"Exclusions";#N/A,#N/A,TRUE,"Areas";#N/A,#N/A,TRUE,"Summary";#N/A,#N/A,TRUE,"Detail"}</definedName>
    <definedName name="sat" hidden="1">{#N/A,#N/A,TRUE,"Front";#N/A,#N/A,TRUE,"Simple Letter";#N/A,#N/A,TRUE,"Inside";#N/A,#N/A,TRUE,"Contents";#N/A,#N/A,TRUE,"Basis";#N/A,#N/A,TRUE,"Inclusions";#N/A,#N/A,TRUE,"Exclusions";#N/A,#N/A,TRUE,"Areas";#N/A,#N/A,TRUE,"Summary";#N/A,#N/A,TRUE,"Detail"}</definedName>
    <definedName name="sc" localSheetId="9" hidden="1">{"'Break down'!$A$4"}</definedName>
    <definedName name="sc" localSheetId="8" hidden="1">{"'Break down'!$A$4"}</definedName>
    <definedName name="sc" localSheetId="7" hidden="1">{"'Break down'!$A$4"}</definedName>
    <definedName name="sc" localSheetId="3" hidden="1">{"'Break down'!$A$4"}</definedName>
    <definedName name="sc" hidden="1">{"'Break down'!$A$4"}</definedName>
    <definedName name="SCAF" localSheetId="9" hidden="1">{"'Break down'!$A$4"}</definedName>
    <definedName name="SCAF" localSheetId="8" hidden="1">{"'Break down'!$A$4"}</definedName>
    <definedName name="SCAF" localSheetId="7" hidden="1">{"'Break down'!$A$4"}</definedName>
    <definedName name="SCAF" localSheetId="3" hidden="1">{"'Break down'!$A$4"}</definedName>
    <definedName name="SCAF" hidden="1">{"'Break down'!$A$4"}</definedName>
    <definedName name="Scaffolding" localSheetId="9" hidden="1">{"'Break down'!$A$4"}</definedName>
    <definedName name="Scaffolding" localSheetId="8" hidden="1">{"'Break down'!$A$4"}</definedName>
    <definedName name="Scaffolding" localSheetId="7" hidden="1">{"'Break down'!$A$4"}</definedName>
    <definedName name="Scaffolding" localSheetId="3" hidden="1">{"'Break down'!$A$4"}</definedName>
    <definedName name="Scaffolding" hidden="1">{"'Break down'!$A$4"}</definedName>
    <definedName name="scarce" localSheetId="9" hidden="1">{#N/A,#N/A,FALSE,"Summary";#N/A,#N/A,FALSE,"3TJ";#N/A,#N/A,FALSE,"3TN";#N/A,#N/A,FALSE,"3TP";#N/A,#N/A,FALSE,"3SJ";#N/A,#N/A,FALSE,"3CJ";#N/A,#N/A,FALSE,"3CN";#N/A,#N/A,FALSE,"3CP";#N/A,#N/A,FALSE,"3A"}</definedName>
    <definedName name="scarce" localSheetId="8" hidden="1">{#N/A,#N/A,FALSE,"Summary";#N/A,#N/A,FALSE,"3TJ";#N/A,#N/A,FALSE,"3TN";#N/A,#N/A,FALSE,"3TP";#N/A,#N/A,FALSE,"3SJ";#N/A,#N/A,FALSE,"3CJ";#N/A,#N/A,FALSE,"3CN";#N/A,#N/A,FALSE,"3CP";#N/A,#N/A,FALSE,"3A"}</definedName>
    <definedName name="scarce" localSheetId="7" hidden="1">{#N/A,#N/A,FALSE,"Summary";#N/A,#N/A,FALSE,"3TJ";#N/A,#N/A,FALSE,"3TN";#N/A,#N/A,FALSE,"3TP";#N/A,#N/A,FALSE,"3SJ";#N/A,#N/A,FALSE,"3CJ";#N/A,#N/A,FALSE,"3CN";#N/A,#N/A,FALSE,"3CP";#N/A,#N/A,FALSE,"3A"}</definedName>
    <definedName name="scarce" localSheetId="3" hidden="1">{#N/A,#N/A,FALSE,"Summary";#N/A,#N/A,FALSE,"3TJ";#N/A,#N/A,FALSE,"3TN";#N/A,#N/A,FALSE,"3TP";#N/A,#N/A,FALSE,"3SJ";#N/A,#N/A,FALSE,"3CJ";#N/A,#N/A,FALSE,"3CN";#N/A,#N/A,FALSE,"3CP";#N/A,#N/A,FALSE,"3A"}</definedName>
    <definedName name="scarce" hidden="1">{#N/A,#N/A,FALSE,"Summary";#N/A,#N/A,FALSE,"3TJ";#N/A,#N/A,FALSE,"3TN";#N/A,#N/A,FALSE,"3TP";#N/A,#N/A,FALSE,"3SJ";#N/A,#N/A,FALSE,"3CJ";#N/A,#N/A,FALSE,"3CN";#N/A,#N/A,FALSE,"3CP";#N/A,#N/A,FALSE,"3A"}</definedName>
    <definedName name="SCREED" localSheetId="9" hidden="1">{#N/A,#N/A,TRUE,"Front";#N/A,#N/A,TRUE,"Simple Letter";#N/A,#N/A,TRUE,"Inside";#N/A,#N/A,TRUE,"Contents";#N/A,#N/A,TRUE,"Basis";#N/A,#N/A,TRUE,"Inclusions";#N/A,#N/A,TRUE,"Exclusions";#N/A,#N/A,TRUE,"Areas";#N/A,#N/A,TRUE,"Summary";#N/A,#N/A,TRUE,"Detail"}</definedName>
    <definedName name="SCREED" localSheetId="8" hidden="1">{#N/A,#N/A,TRUE,"Front";#N/A,#N/A,TRUE,"Simple Letter";#N/A,#N/A,TRUE,"Inside";#N/A,#N/A,TRUE,"Contents";#N/A,#N/A,TRUE,"Basis";#N/A,#N/A,TRUE,"Inclusions";#N/A,#N/A,TRUE,"Exclusions";#N/A,#N/A,TRUE,"Areas";#N/A,#N/A,TRUE,"Summary";#N/A,#N/A,TRUE,"Detail"}</definedName>
    <definedName name="SCREED" localSheetId="7" hidden="1">{#N/A,#N/A,TRUE,"Front";#N/A,#N/A,TRUE,"Simple Letter";#N/A,#N/A,TRUE,"Inside";#N/A,#N/A,TRUE,"Contents";#N/A,#N/A,TRUE,"Basis";#N/A,#N/A,TRUE,"Inclusions";#N/A,#N/A,TRUE,"Exclusions";#N/A,#N/A,TRUE,"Areas";#N/A,#N/A,TRUE,"Summary";#N/A,#N/A,TRUE,"Detail"}</definedName>
    <definedName name="SCREED" localSheetId="3" hidden="1">{#N/A,#N/A,TRUE,"Front";#N/A,#N/A,TRUE,"Simple Letter";#N/A,#N/A,TRUE,"Inside";#N/A,#N/A,TRUE,"Contents";#N/A,#N/A,TRUE,"Basis";#N/A,#N/A,TRUE,"Inclusions";#N/A,#N/A,TRUE,"Exclusions";#N/A,#N/A,TRUE,"Areas";#N/A,#N/A,TRUE,"Summary";#N/A,#N/A,TRUE,"Detail"}</definedName>
    <definedName name="SCREED" hidden="1">{#N/A,#N/A,TRUE,"Front";#N/A,#N/A,TRUE,"Simple Letter";#N/A,#N/A,TRUE,"Inside";#N/A,#N/A,TRUE,"Contents";#N/A,#N/A,TRUE,"Basis";#N/A,#N/A,TRUE,"Inclusions";#N/A,#N/A,TRUE,"Exclusions";#N/A,#N/A,TRUE,"Areas";#N/A,#N/A,TRUE,"Summary";#N/A,#N/A,TRUE,"Detail"}</definedName>
    <definedName name="SCURVE" localSheetId="9" hidden="1">#REF!</definedName>
    <definedName name="SCURVE" localSheetId="8" hidden="1">#REF!</definedName>
    <definedName name="SCURVE" localSheetId="3" hidden="1">#REF!</definedName>
    <definedName name="SCURVE" localSheetId="13" hidden="1">#REF!</definedName>
    <definedName name="SCURVE" localSheetId="6" hidden="1">#REF!</definedName>
    <definedName name="SCURVE" hidden="1">#REF!</definedName>
    <definedName name="scx" localSheetId="9" hidden="1">{"'Break down'!$A$4"}</definedName>
    <definedName name="scx" localSheetId="8" hidden="1">{"'Break down'!$A$4"}</definedName>
    <definedName name="scx" localSheetId="7" hidden="1">{"'Break down'!$A$4"}</definedName>
    <definedName name="scx" localSheetId="3" hidden="1">{"'Break down'!$A$4"}</definedName>
    <definedName name="scx" hidden="1">{"'Break down'!$A$4"}</definedName>
    <definedName name="sd" localSheetId="9" hidden="1">{#N/A,#N/A,FALSE,"SumG";#N/A,#N/A,FALSE,"ElecG";#N/A,#N/A,FALSE,"MechG";#N/A,#N/A,FALSE,"GeotG";#N/A,#N/A,FALSE,"PrcsG";#N/A,#N/A,FALSE,"TunnG";#N/A,#N/A,FALSE,"CivlG";#N/A,#N/A,FALSE,"NtwkG";#N/A,#N/A,FALSE,"EstgG";#N/A,#N/A,FALSE,"PEngG"}</definedName>
    <definedName name="sd" localSheetId="8" hidden="1">{#N/A,#N/A,FALSE,"SumG";#N/A,#N/A,FALSE,"ElecG";#N/A,#N/A,FALSE,"MechG";#N/A,#N/A,FALSE,"GeotG";#N/A,#N/A,FALSE,"PrcsG";#N/A,#N/A,FALSE,"TunnG";#N/A,#N/A,FALSE,"CivlG";#N/A,#N/A,FALSE,"NtwkG";#N/A,#N/A,FALSE,"EstgG";#N/A,#N/A,FALSE,"PEngG"}</definedName>
    <definedName name="sd" localSheetId="7" hidden="1">{#N/A,#N/A,FALSE,"SumG";#N/A,#N/A,FALSE,"ElecG";#N/A,#N/A,FALSE,"MechG";#N/A,#N/A,FALSE,"GeotG";#N/A,#N/A,FALSE,"PrcsG";#N/A,#N/A,FALSE,"TunnG";#N/A,#N/A,FALSE,"CivlG";#N/A,#N/A,FALSE,"NtwkG";#N/A,#N/A,FALSE,"EstgG";#N/A,#N/A,FALSE,"PEngG"}</definedName>
    <definedName name="sd" localSheetId="3" hidden="1">{#N/A,#N/A,FALSE,"SumG";#N/A,#N/A,FALSE,"ElecG";#N/A,#N/A,FALSE,"MechG";#N/A,#N/A,FALSE,"GeotG";#N/A,#N/A,FALSE,"PrcsG";#N/A,#N/A,FALSE,"TunnG";#N/A,#N/A,FALSE,"CivlG";#N/A,#N/A,FALSE,"NtwkG";#N/A,#N/A,FALSE,"EstgG";#N/A,#N/A,FALSE,"PEngG"}</definedName>
    <definedName name="sd" hidden="1">{#N/A,#N/A,FALSE,"SumG";#N/A,#N/A,FALSE,"ElecG";#N/A,#N/A,FALSE,"MechG";#N/A,#N/A,FALSE,"GeotG";#N/A,#N/A,FALSE,"PrcsG";#N/A,#N/A,FALSE,"TunnG";#N/A,#N/A,FALSE,"CivlG";#N/A,#N/A,FALSE,"NtwkG";#N/A,#N/A,FALSE,"EstgG";#N/A,#N/A,FALSE,"PEngG"}</definedName>
    <definedName name="sdafdsa" localSheetId="9" hidden="1">{#N/A,#N/A,TRUE,"Front";#N/A,#N/A,TRUE,"Simple Letter";#N/A,#N/A,TRUE,"Inside";#N/A,#N/A,TRUE,"Contents";#N/A,#N/A,TRUE,"Basis";#N/A,#N/A,TRUE,"Inclusions";#N/A,#N/A,TRUE,"Exclusions";#N/A,#N/A,TRUE,"Areas";#N/A,#N/A,TRUE,"Summary";#N/A,#N/A,TRUE,"Detail"}</definedName>
    <definedName name="sdafdsa" localSheetId="8" hidden="1">{#N/A,#N/A,TRUE,"Front";#N/A,#N/A,TRUE,"Simple Letter";#N/A,#N/A,TRUE,"Inside";#N/A,#N/A,TRUE,"Contents";#N/A,#N/A,TRUE,"Basis";#N/A,#N/A,TRUE,"Inclusions";#N/A,#N/A,TRUE,"Exclusions";#N/A,#N/A,TRUE,"Areas";#N/A,#N/A,TRUE,"Summary";#N/A,#N/A,TRUE,"Detail"}</definedName>
    <definedName name="sdafdsa" localSheetId="7" hidden="1">{#N/A,#N/A,TRUE,"Front";#N/A,#N/A,TRUE,"Simple Letter";#N/A,#N/A,TRUE,"Inside";#N/A,#N/A,TRUE,"Contents";#N/A,#N/A,TRUE,"Basis";#N/A,#N/A,TRUE,"Inclusions";#N/A,#N/A,TRUE,"Exclusions";#N/A,#N/A,TRUE,"Areas";#N/A,#N/A,TRUE,"Summary";#N/A,#N/A,TRUE,"Detail"}</definedName>
    <definedName name="sdafdsa" localSheetId="3" hidden="1">{#N/A,#N/A,TRUE,"Front";#N/A,#N/A,TRUE,"Simple Letter";#N/A,#N/A,TRUE,"Inside";#N/A,#N/A,TRUE,"Contents";#N/A,#N/A,TRUE,"Basis";#N/A,#N/A,TRUE,"Inclusions";#N/A,#N/A,TRUE,"Exclusions";#N/A,#N/A,TRUE,"Areas";#N/A,#N/A,TRUE,"Summary";#N/A,#N/A,TRUE,"Detail"}</definedName>
    <definedName name="sdafdsa" hidden="1">{#N/A,#N/A,TRUE,"Front";#N/A,#N/A,TRUE,"Simple Letter";#N/A,#N/A,TRUE,"Inside";#N/A,#N/A,TRUE,"Contents";#N/A,#N/A,TRUE,"Basis";#N/A,#N/A,TRUE,"Inclusions";#N/A,#N/A,TRUE,"Exclusions";#N/A,#N/A,TRUE,"Areas";#N/A,#N/A,TRUE,"Summary";#N/A,#N/A,TRUE,"Detail"}</definedName>
    <definedName name="sddf" localSheetId="9" hidden="1">#REF!</definedName>
    <definedName name="sddf" localSheetId="8" hidden="1">#REF!</definedName>
    <definedName name="sddf" localSheetId="3" hidden="1">#REF!</definedName>
    <definedName name="sddf" localSheetId="13" hidden="1">#REF!</definedName>
    <definedName name="sddf" localSheetId="6" hidden="1">#REF!</definedName>
    <definedName name="sddf" hidden="1">#REF!</definedName>
    <definedName name="sddsd" localSheetId="9" hidden="1">{"'Break down'!$A$4"}</definedName>
    <definedName name="sddsd" localSheetId="8" hidden="1">{"'Break down'!$A$4"}</definedName>
    <definedName name="sddsd" localSheetId="7" hidden="1">{"'Break down'!$A$4"}</definedName>
    <definedName name="sddsd" localSheetId="3" hidden="1">{"'Break down'!$A$4"}</definedName>
    <definedName name="sddsd" hidden="1">{"'Break down'!$A$4"}</definedName>
    <definedName name="sdefegdeg" localSheetId="9" hidden="1">{#N/A,#N/A,TRUE,"Cover";#N/A,#N/A,TRUE,"Conts";#N/A,#N/A,TRUE,"VOS";#N/A,#N/A,TRUE,"Warrington";#N/A,#N/A,TRUE,"Widnes"}</definedName>
    <definedName name="sdefegdeg" localSheetId="8" hidden="1">{#N/A,#N/A,TRUE,"Cover";#N/A,#N/A,TRUE,"Conts";#N/A,#N/A,TRUE,"VOS";#N/A,#N/A,TRUE,"Warrington";#N/A,#N/A,TRUE,"Widnes"}</definedName>
    <definedName name="sdefegdeg" localSheetId="7" hidden="1">{#N/A,#N/A,TRUE,"Cover";#N/A,#N/A,TRUE,"Conts";#N/A,#N/A,TRUE,"VOS";#N/A,#N/A,TRUE,"Warrington";#N/A,#N/A,TRUE,"Widnes"}</definedName>
    <definedName name="sdefegdeg" localSheetId="3" hidden="1">{#N/A,#N/A,TRUE,"Cover";#N/A,#N/A,TRUE,"Conts";#N/A,#N/A,TRUE,"VOS";#N/A,#N/A,TRUE,"Warrington";#N/A,#N/A,TRUE,"Widnes"}</definedName>
    <definedName name="sdefegdeg" hidden="1">{#N/A,#N/A,TRUE,"Cover";#N/A,#N/A,TRUE,"Conts";#N/A,#N/A,TRUE,"VOS";#N/A,#N/A,TRUE,"Warrington";#N/A,#N/A,TRUE,"Widnes"}</definedName>
    <definedName name="sdf" localSheetId="9" hidden="1">{#N/A,#N/A,TRUE,"Cover";#N/A,#N/A,TRUE,"Conts";#N/A,#N/A,TRUE,"VOS";#N/A,#N/A,TRUE,"Warrington";#N/A,#N/A,TRUE,"Widnes"}</definedName>
    <definedName name="sdf" localSheetId="8" hidden="1">{#N/A,#N/A,TRUE,"Cover";#N/A,#N/A,TRUE,"Conts";#N/A,#N/A,TRUE,"VOS";#N/A,#N/A,TRUE,"Warrington";#N/A,#N/A,TRUE,"Widnes"}</definedName>
    <definedName name="sdf" localSheetId="7" hidden="1">{#N/A,#N/A,TRUE,"Cover";#N/A,#N/A,TRUE,"Conts";#N/A,#N/A,TRUE,"VOS";#N/A,#N/A,TRUE,"Warrington";#N/A,#N/A,TRUE,"Widnes"}</definedName>
    <definedName name="sdf" localSheetId="3" hidden="1">{#N/A,#N/A,TRUE,"Cover";#N/A,#N/A,TRUE,"Conts";#N/A,#N/A,TRUE,"VOS";#N/A,#N/A,TRUE,"Warrington";#N/A,#N/A,TRUE,"Widnes"}</definedName>
    <definedName name="sdf" hidden="1">{#N/A,#N/A,TRUE,"Cover";#N/A,#N/A,TRUE,"Conts";#N/A,#N/A,TRUE,"VOS";#N/A,#N/A,TRUE,"Warrington";#N/A,#N/A,TRUE,"Widnes"}</definedName>
    <definedName name="sdfds" localSheetId="9" hidden="1">{#N/A,#N/A,TRUE,"Front";#N/A,#N/A,TRUE,"Simple Letter";#N/A,#N/A,TRUE,"Inside";#N/A,#N/A,TRUE,"Contents";#N/A,#N/A,TRUE,"Basis";#N/A,#N/A,TRUE,"Inclusions";#N/A,#N/A,TRUE,"Exclusions";#N/A,#N/A,TRUE,"Areas";#N/A,#N/A,TRUE,"Summary";#N/A,#N/A,TRUE,"Detail"}</definedName>
    <definedName name="sdfds" localSheetId="8" hidden="1">{#N/A,#N/A,TRUE,"Front";#N/A,#N/A,TRUE,"Simple Letter";#N/A,#N/A,TRUE,"Inside";#N/A,#N/A,TRUE,"Contents";#N/A,#N/A,TRUE,"Basis";#N/A,#N/A,TRUE,"Inclusions";#N/A,#N/A,TRUE,"Exclusions";#N/A,#N/A,TRUE,"Areas";#N/A,#N/A,TRUE,"Summary";#N/A,#N/A,TRUE,"Detail"}</definedName>
    <definedName name="sdfds" localSheetId="7" hidden="1">{#N/A,#N/A,TRUE,"Front";#N/A,#N/A,TRUE,"Simple Letter";#N/A,#N/A,TRUE,"Inside";#N/A,#N/A,TRUE,"Contents";#N/A,#N/A,TRUE,"Basis";#N/A,#N/A,TRUE,"Inclusions";#N/A,#N/A,TRUE,"Exclusions";#N/A,#N/A,TRUE,"Areas";#N/A,#N/A,TRUE,"Summary";#N/A,#N/A,TRUE,"Detail"}</definedName>
    <definedName name="sdfds" localSheetId="3" hidden="1">{#N/A,#N/A,TRUE,"Front";#N/A,#N/A,TRUE,"Simple Letter";#N/A,#N/A,TRUE,"Inside";#N/A,#N/A,TRUE,"Contents";#N/A,#N/A,TRUE,"Basis";#N/A,#N/A,TRUE,"Inclusions";#N/A,#N/A,TRUE,"Exclusions";#N/A,#N/A,TRUE,"Areas";#N/A,#N/A,TRUE,"Summary";#N/A,#N/A,TRUE,"Detail"}</definedName>
    <definedName name="sdfds" hidden="1">{#N/A,#N/A,TRUE,"Front";#N/A,#N/A,TRUE,"Simple Letter";#N/A,#N/A,TRUE,"Inside";#N/A,#N/A,TRUE,"Contents";#N/A,#N/A,TRUE,"Basis";#N/A,#N/A,TRUE,"Inclusions";#N/A,#N/A,TRUE,"Exclusions";#N/A,#N/A,TRUE,"Areas";#N/A,#N/A,TRUE,"Summary";#N/A,#N/A,TRUE,"Detail"}</definedName>
    <definedName name="sdfsd" localSheetId="9" hidden="1">{#N/A,#N/A,TRUE,"Front";#N/A,#N/A,TRUE,"Simple Letter";#N/A,#N/A,TRUE,"Inside";#N/A,#N/A,TRUE,"Contents";#N/A,#N/A,TRUE,"Basis";#N/A,#N/A,TRUE,"Inclusions";#N/A,#N/A,TRUE,"Exclusions";#N/A,#N/A,TRUE,"Areas";#N/A,#N/A,TRUE,"Summary";#N/A,#N/A,TRUE,"Detail"}</definedName>
    <definedName name="sdfsd" localSheetId="8" hidden="1">{#N/A,#N/A,TRUE,"Front";#N/A,#N/A,TRUE,"Simple Letter";#N/A,#N/A,TRUE,"Inside";#N/A,#N/A,TRUE,"Contents";#N/A,#N/A,TRUE,"Basis";#N/A,#N/A,TRUE,"Inclusions";#N/A,#N/A,TRUE,"Exclusions";#N/A,#N/A,TRUE,"Areas";#N/A,#N/A,TRUE,"Summary";#N/A,#N/A,TRUE,"Detail"}</definedName>
    <definedName name="sdfsd" localSheetId="7" hidden="1">{#N/A,#N/A,TRUE,"Front";#N/A,#N/A,TRUE,"Simple Letter";#N/A,#N/A,TRUE,"Inside";#N/A,#N/A,TRUE,"Contents";#N/A,#N/A,TRUE,"Basis";#N/A,#N/A,TRUE,"Inclusions";#N/A,#N/A,TRUE,"Exclusions";#N/A,#N/A,TRUE,"Areas";#N/A,#N/A,TRUE,"Summary";#N/A,#N/A,TRUE,"Detail"}</definedName>
    <definedName name="sdfsd" localSheetId="3" hidden="1">{#N/A,#N/A,TRUE,"Front";#N/A,#N/A,TRUE,"Simple Letter";#N/A,#N/A,TRUE,"Inside";#N/A,#N/A,TRUE,"Contents";#N/A,#N/A,TRUE,"Basis";#N/A,#N/A,TRUE,"Inclusions";#N/A,#N/A,TRUE,"Exclusions";#N/A,#N/A,TRUE,"Areas";#N/A,#N/A,TRUE,"Summary";#N/A,#N/A,TRUE,"Detail"}</definedName>
    <definedName name="sdfsd" hidden="1">{#N/A,#N/A,TRUE,"Front";#N/A,#N/A,TRUE,"Simple Letter";#N/A,#N/A,TRUE,"Inside";#N/A,#N/A,TRUE,"Contents";#N/A,#N/A,TRUE,"Basis";#N/A,#N/A,TRUE,"Inclusions";#N/A,#N/A,TRUE,"Exclusions";#N/A,#N/A,TRUE,"Areas";#N/A,#N/A,TRUE,"Summary";#N/A,#N/A,TRUE,"Detail"}</definedName>
    <definedName name="sdhydfyftuu" localSheetId="9" hidden="1">{#N/A,#N/A,TRUE,"Cover";#N/A,#N/A,TRUE,"Conts";#N/A,#N/A,TRUE,"VOS";#N/A,#N/A,TRUE,"Warrington";#N/A,#N/A,TRUE,"Widnes"}</definedName>
    <definedName name="sdhydfyftuu" localSheetId="8" hidden="1">{#N/A,#N/A,TRUE,"Cover";#N/A,#N/A,TRUE,"Conts";#N/A,#N/A,TRUE,"VOS";#N/A,#N/A,TRUE,"Warrington";#N/A,#N/A,TRUE,"Widnes"}</definedName>
    <definedName name="sdhydfyftuu" localSheetId="7" hidden="1">{#N/A,#N/A,TRUE,"Cover";#N/A,#N/A,TRUE,"Conts";#N/A,#N/A,TRUE,"VOS";#N/A,#N/A,TRUE,"Warrington";#N/A,#N/A,TRUE,"Widnes"}</definedName>
    <definedName name="sdhydfyftuu" localSheetId="3" hidden="1">{#N/A,#N/A,TRUE,"Cover";#N/A,#N/A,TRUE,"Conts";#N/A,#N/A,TRUE,"VOS";#N/A,#N/A,TRUE,"Warrington";#N/A,#N/A,TRUE,"Widnes"}</definedName>
    <definedName name="sdhydfyftuu" hidden="1">{#N/A,#N/A,TRUE,"Cover";#N/A,#N/A,TRUE,"Conts";#N/A,#N/A,TRUE,"VOS";#N/A,#N/A,TRUE,"Warrington";#N/A,#N/A,TRUE,"Widnes"}</definedName>
    <definedName name="sencount" hidden="1">1</definedName>
    <definedName name="ser" localSheetId="9" hidden="1">{"'Break down'!$A$4"}</definedName>
    <definedName name="ser" localSheetId="8" hidden="1">{"'Break down'!$A$4"}</definedName>
    <definedName name="ser" localSheetId="7" hidden="1">{"'Break down'!$A$4"}</definedName>
    <definedName name="ser" localSheetId="3" hidden="1">{"'Break down'!$A$4"}</definedName>
    <definedName name="ser" hidden="1">{"'Break down'!$A$4"}</definedName>
    <definedName name="Services2" localSheetId="9" hidden="1">{#N/A,#N/A,FALSE,"Pricing";#N/A,#N/A,FALSE,"Summary";#N/A,#N/A,FALSE,"CompProd";#N/A,#N/A,FALSE,"CompJobhrs";#N/A,#N/A,FALSE,"Escalation";#N/A,#N/A,FALSE,"Contingency";#N/A,#N/A,FALSE,"GM";#N/A,#N/A,FALSE,"CompWage";#N/A,#N/A,FALSE,"costSum"}</definedName>
    <definedName name="Services2" localSheetId="8" hidden="1">{#N/A,#N/A,FALSE,"Pricing";#N/A,#N/A,FALSE,"Summary";#N/A,#N/A,FALSE,"CompProd";#N/A,#N/A,FALSE,"CompJobhrs";#N/A,#N/A,FALSE,"Escalation";#N/A,#N/A,FALSE,"Contingency";#N/A,#N/A,FALSE,"GM";#N/A,#N/A,FALSE,"CompWage";#N/A,#N/A,FALSE,"costSum"}</definedName>
    <definedName name="Services2" localSheetId="7" hidden="1">{#N/A,#N/A,FALSE,"Pricing";#N/A,#N/A,FALSE,"Summary";#N/A,#N/A,FALSE,"CompProd";#N/A,#N/A,FALSE,"CompJobhrs";#N/A,#N/A,FALSE,"Escalation";#N/A,#N/A,FALSE,"Contingency";#N/A,#N/A,FALSE,"GM";#N/A,#N/A,FALSE,"CompWage";#N/A,#N/A,FALSE,"costSum"}</definedName>
    <definedName name="Services2" localSheetId="3" hidden="1">{#N/A,#N/A,FALSE,"Pricing";#N/A,#N/A,FALSE,"Summary";#N/A,#N/A,FALSE,"CompProd";#N/A,#N/A,FALSE,"CompJobhrs";#N/A,#N/A,FALSE,"Escalation";#N/A,#N/A,FALSE,"Contingency";#N/A,#N/A,FALSE,"GM";#N/A,#N/A,FALSE,"CompWage";#N/A,#N/A,FALSE,"costSum"}</definedName>
    <definedName name="Services2" hidden="1">{#N/A,#N/A,FALSE,"Pricing";#N/A,#N/A,FALSE,"Summary";#N/A,#N/A,FALSE,"CompProd";#N/A,#N/A,FALSE,"CompJobhrs";#N/A,#N/A,FALSE,"Escalation";#N/A,#N/A,FALSE,"Contingency";#N/A,#N/A,FALSE,"GM";#N/A,#N/A,FALSE,"CompWage";#N/A,#N/A,FALSE,"costSum"}</definedName>
    <definedName name="setdydy" localSheetId="9" hidden="1">{#N/A,#N/A,TRUE,"Cover";#N/A,#N/A,TRUE,"Conts";#N/A,#N/A,TRUE,"VOS";#N/A,#N/A,TRUE,"Warrington";#N/A,#N/A,TRUE,"Widnes"}</definedName>
    <definedName name="setdydy" localSheetId="8" hidden="1">{#N/A,#N/A,TRUE,"Cover";#N/A,#N/A,TRUE,"Conts";#N/A,#N/A,TRUE,"VOS";#N/A,#N/A,TRUE,"Warrington";#N/A,#N/A,TRUE,"Widnes"}</definedName>
    <definedName name="setdydy" localSheetId="7" hidden="1">{#N/A,#N/A,TRUE,"Cover";#N/A,#N/A,TRUE,"Conts";#N/A,#N/A,TRUE,"VOS";#N/A,#N/A,TRUE,"Warrington";#N/A,#N/A,TRUE,"Widnes"}</definedName>
    <definedName name="setdydy" localSheetId="3" hidden="1">{#N/A,#N/A,TRUE,"Cover";#N/A,#N/A,TRUE,"Conts";#N/A,#N/A,TRUE,"VOS";#N/A,#N/A,TRUE,"Warrington";#N/A,#N/A,TRUE,"Widnes"}</definedName>
    <definedName name="setdydy" hidden="1">{#N/A,#N/A,TRUE,"Cover";#N/A,#N/A,TRUE,"Conts";#N/A,#N/A,TRUE,"VOS";#N/A,#N/A,TRUE,"Warrington";#N/A,#N/A,TRUE,"Widnes"}</definedName>
    <definedName name="sfbjdf" localSheetId="9" hidden="1">#REF!</definedName>
    <definedName name="sfbjdf" localSheetId="8" hidden="1">#REF!</definedName>
    <definedName name="sfbjdf" localSheetId="3" hidden="1">#REF!</definedName>
    <definedName name="sfbjdf" localSheetId="13" hidden="1">#REF!</definedName>
    <definedName name="sfbjdf" localSheetId="6" hidden="1">#REF!</definedName>
    <definedName name="sfbjdf" hidden="1">#REF!</definedName>
    <definedName name="sffff" localSheetId="9" hidden="1">{#N/A,#N/A,FALSE,"SumD";#N/A,#N/A,FALSE,"ElecD";#N/A,#N/A,FALSE,"MechD";#N/A,#N/A,FALSE,"GeotD";#N/A,#N/A,FALSE,"PrcsD";#N/A,#N/A,FALSE,"TunnD";#N/A,#N/A,FALSE,"CivlD";#N/A,#N/A,FALSE,"NtwkD";#N/A,#N/A,FALSE,"EstgD";#N/A,#N/A,FALSE,"PEngD"}</definedName>
    <definedName name="sffff" localSheetId="8" hidden="1">{#N/A,#N/A,FALSE,"SumD";#N/A,#N/A,FALSE,"ElecD";#N/A,#N/A,FALSE,"MechD";#N/A,#N/A,FALSE,"GeotD";#N/A,#N/A,FALSE,"PrcsD";#N/A,#N/A,FALSE,"TunnD";#N/A,#N/A,FALSE,"CivlD";#N/A,#N/A,FALSE,"NtwkD";#N/A,#N/A,FALSE,"EstgD";#N/A,#N/A,FALSE,"PEngD"}</definedName>
    <definedName name="sffff" localSheetId="7" hidden="1">{#N/A,#N/A,FALSE,"SumD";#N/A,#N/A,FALSE,"ElecD";#N/A,#N/A,FALSE,"MechD";#N/A,#N/A,FALSE,"GeotD";#N/A,#N/A,FALSE,"PrcsD";#N/A,#N/A,FALSE,"TunnD";#N/A,#N/A,FALSE,"CivlD";#N/A,#N/A,FALSE,"NtwkD";#N/A,#N/A,FALSE,"EstgD";#N/A,#N/A,FALSE,"PEngD"}</definedName>
    <definedName name="sffff" localSheetId="3" hidden="1">{#N/A,#N/A,FALSE,"SumD";#N/A,#N/A,FALSE,"ElecD";#N/A,#N/A,FALSE,"MechD";#N/A,#N/A,FALSE,"GeotD";#N/A,#N/A,FALSE,"PrcsD";#N/A,#N/A,FALSE,"TunnD";#N/A,#N/A,FALSE,"CivlD";#N/A,#N/A,FALSE,"NtwkD";#N/A,#N/A,FALSE,"EstgD";#N/A,#N/A,FALSE,"PEngD"}</definedName>
    <definedName name="sffff" hidden="1">{#N/A,#N/A,FALSE,"SumD";#N/A,#N/A,FALSE,"ElecD";#N/A,#N/A,FALSE,"MechD";#N/A,#N/A,FALSE,"GeotD";#N/A,#N/A,FALSE,"PrcsD";#N/A,#N/A,FALSE,"TunnD";#N/A,#N/A,FALSE,"CivlD";#N/A,#N/A,FALSE,"NtwkD";#N/A,#N/A,FALSE,"EstgD";#N/A,#N/A,FALSE,"PEngD"}</definedName>
    <definedName name="sfhdfj" localSheetId="9" hidden="1">{#N/A,#N/A,TRUE,"Cover";#N/A,#N/A,TRUE,"Conts";#N/A,#N/A,TRUE,"VOS";#N/A,#N/A,TRUE,"Warrington";#N/A,#N/A,TRUE,"Widnes"}</definedName>
    <definedName name="sfhdfj" localSheetId="8" hidden="1">{#N/A,#N/A,TRUE,"Cover";#N/A,#N/A,TRUE,"Conts";#N/A,#N/A,TRUE,"VOS";#N/A,#N/A,TRUE,"Warrington";#N/A,#N/A,TRUE,"Widnes"}</definedName>
    <definedName name="sfhdfj" localSheetId="7" hidden="1">{#N/A,#N/A,TRUE,"Cover";#N/A,#N/A,TRUE,"Conts";#N/A,#N/A,TRUE,"VOS";#N/A,#N/A,TRUE,"Warrington";#N/A,#N/A,TRUE,"Widnes"}</definedName>
    <definedName name="sfhdfj" localSheetId="3" hidden="1">{#N/A,#N/A,TRUE,"Cover";#N/A,#N/A,TRUE,"Conts";#N/A,#N/A,TRUE,"VOS";#N/A,#N/A,TRUE,"Warrington";#N/A,#N/A,TRUE,"Widnes"}</definedName>
    <definedName name="sfhdfj" hidden="1">{#N/A,#N/A,TRUE,"Cover";#N/A,#N/A,TRUE,"Conts";#N/A,#N/A,TRUE,"VOS";#N/A,#N/A,TRUE,"Warrington";#N/A,#N/A,TRUE,"Widnes"}</definedName>
    <definedName name="sfssf" hidden="1">'[14]Labor abs-NMR'!$I$1:$I$7</definedName>
    <definedName name="sfvdafv" localSheetId="9" hidden="1">{#N/A,#N/A,TRUE,"Front";#N/A,#N/A,TRUE,"Simple Letter";#N/A,#N/A,TRUE,"Inside";#N/A,#N/A,TRUE,"Contents";#N/A,#N/A,TRUE,"Basis";#N/A,#N/A,TRUE,"Inclusions";#N/A,#N/A,TRUE,"Exclusions";#N/A,#N/A,TRUE,"Areas";#N/A,#N/A,TRUE,"Summary";#N/A,#N/A,TRUE,"Detail"}</definedName>
    <definedName name="sfvdafv" localSheetId="8" hidden="1">{#N/A,#N/A,TRUE,"Front";#N/A,#N/A,TRUE,"Simple Letter";#N/A,#N/A,TRUE,"Inside";#N/A,#N/A,TRUE,"Contents";#N/A,#N/A,TRUE,"Basis";#N/A,#N/A,TRUE,"Inclusions";#N/A,#N/A,TRUE,"Exclusions";#N/A,#N/A,TRUE,"Areas";#N/A,#N/A,TRUE,"Summary";#N/A,#N/A,TRUE,"Detail"}</definedName>
    <definedName name="sfvdafv" localSheetId="7" hidden="1">{#N/A,#N/A,TRUE,"Front";#N/A,#N/A,TRUE,"Simple Letter";#N/A,#N/A,TRUE,"Inside";#N/A,#N/A,TRUE,"Contents";#N/A,#N/A,TRUE,"Basis";#N/A,#N/A,TRUE,"Inclusions";#N/A,#N/A,TRUE,"Exclusions";#N/A,#N/A,TRUE,"Areas";#N/A,#N/A,TRUE,"Summary";#N/A,#N/A,TRUE,"Detail"}</definedName>
    <definedName name="sfvdafv" localSheetId="3" hidden="1">{#N/A,#N/A,TRUE,"Front";#N/A,#N/A,TRUE,"Simple Letter";#N/A,#N/A,TRUE,"Inside";#N/A,#N/A,TRUE,"Contents";#N/A,#N/A,TRUE,"Basis";#N/A,#N/A,TRUE,"Inclusions";#N/A,#N/A,TRUE,"Exclusions";#N/A,#N/A,TRUE,"Areas";#N/A,#N/A,TRUE,"Summary";#N/A,#N/A,TRUE,"Detail"}</definedName>
    <definedName name="sfvdafv" hidden="1">{#N/A,#N/A,TRUE,"Front";#N/A,#N/A,TRUE,"Simple Letter";#N/A,#N/A,TRUE,"Inside";#N/A,#N/A,TRUE,"Contents";#N/A,#N/A,TRUE,"Basis";#N/A,#N/A,TRUE,"Inclusions";#N/A,#N/A,TRUE,"Exclusions";#N/A,#N/A,TRUE,"Areas";#N/A,#N/A,TRUE,"Summary";#N/A,#N/A,TRUE,"Detail"}</definedName>
    <definedName name="sgsegegrt" localSheetId="9" hidden="1">{#N/A,#N/A,TRUE,"Cover";#N/A,#N/A,TRUE,"Conts";#N/A,#N/A,TRUE,"VOS";#N/A,#N/A,TRUE,"Warrington";#N/A,#N/A,TRUE,"Widnes"}</definedName>
    <definedName name="sgsegegrt" localSheetId="8" hidden="1">{#N/A,#N/A,TRUE,"Cover";#N/A,#N/A,TRUE,"Conts";#N/A,#N/A,TRUE,"VOS";#N/A,#N/A,TRUE,"Warrington";#N/A,#N/A,TRUE,"Widnes"}</definedName>
    <definedName name="sgsegegrt" localSheetId="7" hidden="1">{#N/A,#N/A,TRUE,"Cover";#N/A,#N/A,TRUE,"Conts";#N/A,#N/A,TRUE,"VOS";#N/A,#N/A,TRUE,"Warrington";#N/A,#N/A,TRUE,"Widnes"}</definedName>
    <definedName name="sgsegegrt" localSheetId="3" hidden="1">{#N/A,#N/A,TRUE,"Cover";#N/A,#N/A,TRUE,"Conts";#N/A,#N/A,TRUE,"VOS";#N/A,#N/A,TRUE,"Warrington";#N/A,#N/A,TRUE,"Widnes"}</definedName>
    <definedName name="sgsegegrt" hidden="1">{#N/A,#N/A,TRUE,"Cover";#N/A,#N/A,TRUE,"Conts";#N/A,#N/A,TRUE,"VOS";#N/A,#N/A,TRUE,"Warrington";#N/A,#N/A,TRUE,"Widnes"}</definedName>
    <definedName name="sgsghju" localSheetId="9" hidden="1">{#N/A,#N/A,TRUE,"Cover";#N/A,#N/A,TRUE,"Conts";#N/A,#N/A,TRUE,"VOS";#N/A,#N/A,TRUE,"Warrington";#N/A,#N/A,TRUE,"Widnes"}</definedName>
    <definedName name="sgsghju" localSheetId="8" hidden="1">{#N/A,#N/A,TRUE,"Cover";#N/A,#N/A,TRUE,"Conts";#N/A,#N/A,TRUE,"VOS";#N/A,#N/A,TRUE,"Warrington";#N/A,#N/A,TRUE,"Widnes"}</definedName>
    <definedName name="sgsghju" localSheetId="7" hidden="1">{#N/A,#N/A,TRUE,"Cover";#N/A,#N/A,TRUE,"Conts";#N/A,#N/A,TRUE,"VOS";#N/A,#N/A,TRUE,"Warrington";#N/A,#N/A,TRUE,"Widnes"}</definedName>
    <definedName name="sgsghju" localSheetId="3" hidden="1">{#N/A,#N/A,TRUE,"Cover";#N/A,#N/A,TRUE,"Conts";#N/A,#N/A,TRUE,"VOS";#N/A,#N/A,TRUE,"Warrington";#N/A,#N/A,TRUE,"Widnes"}</definedName>
    <definedName name="sgsghju" hidden="1">{#N/A,#N/A,TRUE,"Cover";#N/A,#N/A,TRUE,"Conts";#N/A,#N/A,TRUE,"VOS";#N/A,#N/A,TRUE,"Warrington";#N/A,#N/A,TRUE,"Widnes"}</definedName>
    <definedName name="sgsgr" localSheetId="9" hidden="1">{#N/A,#N/A,TRUE,"Cover";#N/A,#N/A,TRUE,"Conts";#N/A,#N/A,TRUE,"VOS";#N/A,#N/A,TRUE,"Warrington";#N/A,#N/A,TRUE,"Widnes"}</definedName>
    <definedName name="sgsgr" localSheetId="8" hidden="1">{#N/A,#N/A,TRUE,"Cover";#N/A,#N/A,TRUE,"Conts";#N/A,#N/A,TRUE,"VOS";#N/A,#N/A,TRUE,"Warrington";#N/A,#N/A,TRUE,"Widnes"}</definedName>
    <definedName name="sgsgr" localSheetId="7" hidden="1">{#N/A,#N/A,TRUE,"Cover";#N/A,#N/A,TRUE,"Conts";#N/A,#N/A,TRUE,"VOS";#N/A,#N/A,TRUE,"Warrington";#N/A,#N/A,TRUE,"Widnes"}</definedName>
    <definedName name="sgsgr" localSheetId="3" hidden="1">{#N/A,#N/A,TRUE,"Cover";#N/A,#N/A,TRUE,"Conts";#N/A,#N/A,TRUE,"VOS";#N/A,#N/A,TRUE,"Warrington";#N/A,#N/A,TRUE,"Widnes"}</definedName>
    <definedName name="sgsgr" hidden="1">{#N/A,#N/A,TRUE,"Cover";#N/A,#N/A,TRUE,"Conts";#N/A,#N/A,TRUE,"VOS";#N/A,#N/A,TRUE,"Warrington";#N/A,#N/A,TRUE,"Widnes"}</definedName>
    <definedName name="sh" localSheetId="9" hidden="1">{"'Bill No. 7'!$A$1:$G$32"}</definedName>
    <definedName name="sh" localSheetId="8" hidden="1">{"'Bill No. 7'!$A$1:$G$32"}</definedName>
    <definedName name="sh" localSheetId="7" hidden="1">{"'Bill No. 7'!$A$1:$G$32"}</definedName>
    <definedName name="sh" localSheetId="3" hidden="1">{"'Bill No. 7'!$A$1:$G$32"}</definedName>
    <definedName name="sh" hidden="1">{"'Bill No. 7'!$A$1:$G$32"}</definedName>
    <definedName name="sheet" localSheetId="9" hidden="1">{#N/A,#N/A,TRUE,"Cover";#N/A,#N/A,TRUE,"Conts";#N/A,#N/A,TRUE,"VOS";#N/A,#N/A,TRUE,"Warrington";#N/A,#N/A,TRUE,"Widnes"}</definedName>
    <definedName name="sheet" localSheetId="8" hidden="1">{#N/A,#N/A,TRUE,"Cover";#N/A,#N/A,TRUE,"Conts";#N/A,#N/A,TRUE,"VOS";#N/A,#N/A,TRUE,"Warrington";#N/A,#N/A,TRUE,"Widnes"}</definedName>
    <definedName name="sheet" localSheetId="7" hidden="1">{#N/A,#N/A,TRUE,"Cover";#N/A,#N/A,TRUE,"Conts";#N/A,#N/A,TRUE,"VOS";#N/A,#N/A,TRUE,"Warrington";#N/A,#N/A,TRUE,"Widnes"}</definedName>
    <definedName name="sheet" localSheetId="3" hidden="1">{#N/A,#N/A,TRUE,"Cover";#N/A,#N/A,TRUE,"Conts";#N/A,#N/A,TRUE,"VOS";#N/A,#N/A,TRUE,"Warrington";#N/A,#N/A,TRUE,"Widnes"}</definedName>
    <definedName name="sheet" hidden="1">{#N/A,#N/A,TRUE,"Cover";#N/A,#N/A,TRUE,"Conts";#N/A,#N/A,TRUE,"VOS";#N/A,#N/A,TRUE,"Warrington";#N/A,#N/A,TRUE,"Widnes"}</definedName>
    <definedName name="SHELTER" localSheetId="9" hidden="1">{#N/A,#N/A,TRUE,"Basic";#N/A,#N/A,TRUE,"EXT-TABLE";#N/A,#N/A,TRUE,"STEEL";#N/A,#N/A,TRUE,"INT-Table";#N/A,#N/A,TRUE,"STEEL";#N/A,#N/A,TRUE,"Door"}</definedName>
    <definedName name="SHELTER" localSheetId="8" hidden="1">{#N/A,#N/A,TRUE,"Basic";#N/A,#N/A,TRUE,"EXT-TABLE";#N/A,#N/A,TRUE,"STEEL";#N/A,#N/A,TRUE,"INT-Table";#N/A,#N/A,TRUE,"STEEL";#N/A,#N/A,TRUE,"Door"}</definedName>
    <definedName name="SHELTER" localSheetId="7" hidden="1">{#N/A,#N/A,TRUE,"Basic";#N/A,#N/A,TRUE,"EXT-TABLE";#N/A,#N/A,TRUE,"STEEL";#N/A,#N/A,TRUE,"INT-Table";#N/A,#N/A,TRUE,"STEEL";#N/A,#N/A,TRUE,"Door"}</definedName>
    <definedName name="SHELTER" localSheetId="3" hidden="1">{#N/A,#N/A,TRUE,"Basic";#N/A,#N/A,TRUE,"EXT-TABLE";#N/A,#N/A,TRUE,"STEEL";#N/A,#N/A,TRUE,"INT-Table";#N/A,#N/A,TRUE,"STEEL";#N/A,#N/A,TRUE,"Door"}</definedName>
    <definedName name="SHELTER" hidden="1">{#N/A,#N/A,TRUE,"Basic";#N/A,#N/A,TRUE,"EXT-TABLE";#N/A,#N/A,TRUE,"STEEL";#N/A,#N/A,TRUE,"INT-Table";#N/A,#N/A,TRUE,"STEEL";#N/A,#N/A,TRUE,"Door"}</definedName>
    <definedName name="shshgtr" localSheetId="9" hidden="1">{#N/A,#N/A,TRUE,"Cover";#N/A,#N/A,TRUE,"Conts";#N/A,#N/A,TRUE,"VOS";#N/A,#N/A,TRUE,"Warrington";#N/A,#N/A,TRUE,"Widnes"}</definedName>
    <definedName name="shshgtr" localSheetId="8" hidden="1">{#N/A,#N/A,TRUE,"Cover";#N/A,#N/A,TRUE,"Conts";#N/A,#N/A,TRUE,"VOS";#N/A,#N/A,TRUE,"Warrington";#N/A,#N/A,TRUE,"Widnes"}</definedName>
    <definedName name="shshgtr" localSheetId="7" hidden="1">{#N/A,#N/A,TRUE,"Cover";#N/A,#N/A,TRUE,"Conts";#N/A,#N/A,TRUE,"VOS";#N/A,#N/A,TRUE,"Warrington";#N/A,#N/A,TRUE,"Widnes"}</definedName>
    <definedName name="shshgtr" localSheetId="3" hidden="1">{#N/A,#N/A,TRUE,"Cover";#N/A,#N/A,TRUE,"Conts";#N/A,#N/A,TRUE,"VOS";#N/A,#N/A,TRUE,"Warrington";#N/A,#N/A,TRUE,"Widnes"}</definedName>
    <definedName name="shshgtr" hidden="1">{#N/A,#N/A,TRUE,"Cover";#N/A,#N/A,TRUE,"Conts";#N/A,#N/A,TRUE,"VOS";#N/A,#N/A,TRUE,"Warrington";#N/A,#N/A,TRUE,"Widnes"}</definedName>
    <definedName name="shutt" localSheetId="9" hidden="1">#REF!</definedName>
    <definedName name="shutt" localSheetId="8" hidden="1">#REF!</definedName>
    <definedName name="shutt" localSheetId="3" hidden="1">#REF!</definedName>
    <definedName name="shutt" localSheetId="13" hidden="1">#REF!</definedName>
    <definedName name="shutt" localSheetId="6" hidden="1">#REF!</definedName>
    <definedName name="shutt" hidden="1">#REF!</definedName>
    <definedName name="SITE" localSheetId="9" hidden="1">{#N/A,#N/A,TRUE,"Cover";#N/A,#N/A,TRUE,"Conts";#N/A,#N/A,TRUE,"VOS";#N/A,#N/A,TRUE,"Warrington";#N/A,#N/A,TRUE,"Widnes"}</definedName>
    <definedName name="SITE" localSheetId="8" hidden="1">{#N/A,#N/A,TRUE,"Cover";#N/A,#N/A,TRUE,"Conts";#N/A,#N/A,TRUE,"VOS";#N/A,#N/A,TRUE,"Warrington";#N/A,#N/A,TRUE,"Widnes"}</definedName>
    <definedName name="SITE" localSheetId="7" hidden="1">{#N/A,#N/A,TRUE,"Cover";#N/A,#N/A,TRUE,"Conts";#N/A,#N/A,TRUE,"VOS";#N/A,#N/A,TRUE,"Warrington";#N/A,#N/A,TRUE,"Widnes"}</definedName>
    <definedName name="SITE" localSheetId="3" hidden="1">{#N/A,#N/A,TRUE,"Cover";#N/A,#N/A,TRUE,"Conts";#N/A,#N/A,TRUE,"VOS";#N/A,#N/A,TRUE,"Warrington";#N/A,#N/A,TRUE,"Widnes"}</definedName>
    <definedName name="SITE" hidden="1">{#N/A,#N/A,TRUE,"Cover";#N/A,#N/A,TRUE,"Conts";#N/A,#N/A,TRUE,"VOS";#N/A,#N/A,TRUE,"Warrington";#N/A,#N/A,TRUE,"Widnes"}</definedName>
    <definedName name="SITEWORK" localSheetId="9" hidden="1">{#N/A,#N/A,TRUE,"Cover";#N/A,#N/A,TRUE,"Conts";#N/A,#N/A,TRUE,"VOS";#N/A,#N/A,TRUE,"Warrington";#N/A,#N/A,TRUE,"Widnes"}</definedName>
    <definedName name="SITEWORK" localSheetId="8" hidden="1">{#N/A,#N/A,TRUE,"Cover";#N/A,#N/A,TRUE,"Conts";#N/A,#N/A,TRUE,"VOS";#N/A,#N/A,TRUE,"Warrington";#N/A,#N/A,TRUE,"Widnes"}</definedName>
    <definedName name="SITEWORK" localSheetId="7" hidden="1">{#N/A,#N/A,TRUE,"Cover";#N/A,#N/A,TRUE,"Conts";#N/A,#N/A,TRUE,"VOS";#N/A,#N/A,TRUE,"Warrington";#N/A,#N/A,TRUE,"Widnes"}</definedName>
    <definedName name="SITEWORK" localSheetId="3" hidden="1">{#N/A,#N/A,TRUE,"Cover";#N/A,#N/A,TRUE,"Conts";#N/A,#N/A,TRUE,"VOS";#N/A,#N/A,TRUE,"Warrington";#N/A,#N/A,TRUE,"Widnes"}</definedName>
    <definedName name="SITEWORK" hidden="1">{#N/A,#N/A,TRUE,"Cover";#N/A,#N/A,TRUE,"Conts";#N/A,#N/A,TRUE,"VOS";#N/A,#N/A,TRUE,"Warrington";#N/A,#N/A,TRUE,"Widnes"}</definedName>
    <definedName name="ska" localSheetId="9" hidden="1">{#N/A,#N/A,TRUE,"Front";#N/A,#N/A,TRUE,"Simple Letter";#N/A,#N/A,TRUE,"Inside";#N/A,#N/A,TRUE,"Contents";#N/A,#N/A,TRUE,"Basis";#N/A,#N/A,TRUE,"Inclusions";#N/A,#N/A,TRUE,"Exclusions";#N/A,#N/A,TRUE,"Areas";#N/A,#N/A,TRUE,"Summary";#N/A,#N/A,TRUE,"Detail"}</definedName>
    <definedName name="ska" localSheetId="8" hidden="1">{#N/A,#N/A,TRUE,"Front";#N/A,#N/A,TRUE,"Simple Letter";#N/A,#N/A,TRUE,"Inside";#N/A,#N/A,TRUE,"Contents";#N/A,#N/A,TRUE,"Basis";#N/A,#N/A,TRUE,"Inclusions";#N/A,#N/A,TRUE,"Exclusions";#N/A,#N/A,TRUE,"Areas";#N/A,#N/A,TRUE,"Summary";#N/A,#N/A,TRUE,"Detail"}</definedName>
    <definedName name="ska" localSheetId="7" hidden="1">{#N/A,#N/A,TRUE,"Front";#N/A,#N/A,TRUE,"Simple Letter";#N/A,#N/A,TRUE,"Inside";#N/A,#N/A,TRUE,"Contents";#N/A,#N/A,TRUE,"Basis";#N/A,#N/A,TRUE,"Inclusions";#N/A,#N/A,TRUE,"Exclusions";#N/A,#N/A,TRUE,"Areas";#N/A,#N/A,TRUE,"Summary";#N/A,#N/A,TRUE,"Detail"}</definedName>
    <definedName name="ska" localSheetId="3" hidden="1">{#N/A,#N/A,TRUE,"Front";#N/A,#N/A,TRUE,"Simple Letter";#N/A,#N/A,TRUE,"Inside";#N/A,#N/A,TRUE,"Contents";#N/A,#N/A,TRUE,"Basis";#N/A,#N/A,TRUE,"Inclusions";#N/A,#N/A,TRUE,"Exclusions";#N/A,#N/A,TRUE,"Areas";#N/A,#N/A,TRUE,"Summary";#N/A,#N/A,TRUE,"Detail"}</definedName>
    <definedName name="ska" hidden="1">{#N/A,#N/A,TRUE,"Front";#N/A,#N/A,TRUE,"Simple Letter";#N/A,#N/A,TRUE,"Inside";#N/A,#N/A,TRUE,"Contents";#N/A,#N/A,TRUE,"Basis";#N/A,#N/A,TRUE,"Inclusions";#N/A,#N/A,TRUE,"Exclusions";#N/A,#N/A,TRUE,"Areas";#N/A,#N/A,TRUE,"Summary";#N/A,#N/A,TRUE,"Detail"}</definedName>
    <definedName name="skq" localSheetId="9" hidden="1">{#N/A,#N/A,TRUE,"Front";#N/A,#N/A,TRUE,"Simple Letter";#N/A,#N/A,TRUE,"Inside";#N/A,#N/A,TRUE,"Contents";#N/A,#N/A,TRUE,"Basis";#N/A,#N/A,TRUE,"Inclusions";#N/A,#N/A,TRUE,"Exclusions";#N/A,#N/A,TRUE,"Areas";#N/A,#N/A,TRUE,"Summary";#N/A,#N/A,TRUE,"Detail"}</definedName>
    <definedName name="skq" localSheetId="8" hidden="1">{#N/A,#N/A,TRUE,"Front";#N/A,#N/A,TRUE,"Simple Letter";#N/A,#N/A,TRUE,"Inside";#N/A,#N/A,TRUE,"Contents";#N/A,#N/A,TRUE,"Basis";#N/A,#N/A,TRUE,"Inclusions";#N/A,#N/A,TRUE,"Exclusions";#N/A,#N/A,TRUE,"Areas";#N/A,#N/A,TRUE,"Summary";#N/A,#N/A,TRUE,"Detail"}</definedName>
    <definedName name="skq" localSheetId="7" hidden="1">{#N/A,#N/A,TRUE,"Front";#N/A,#N/A,TRUE,"Simple Letter";#N/A,#N/A,TRUE,"Inside";#N/A,#N/A,TRUE,"Contents";#N/A,#N/A,TRUE,"Basis";#N/A,#N/A,TRUE,"Inclusions";#N/A,#N/A,TRUE,"Exclusions";#N/A,#N/A,TRUE,"Areas";#N/A,#N/A,TRUE,"Summary";#N/A,#N/A,TRUE,"Detail"}</definedName>
    <definedName name="skq" localSheetId="3" hidden="1">{#N/A,#N/A,TRUE,"Front";#N/A,#N/A,TRUE,"Simple Letter";#N/A,#N/A,TRUE,"Inside";#N/A,#N/A,TRUE,"Contents";#N/A,#N/A,TRUE,"Basis";#N/A,#N/A,TRUE,"Inclusions";#N/A,#N/A,TRUE,"Exclusions";#N/A,#N/A,TRUE,"Areas";#N/A,#N/A,TRUE,"Summary";#N/A,#N/A,TRUE,"Detail"}</definedName>
    <definedName name="skq" hidden="1">{#N/A,#N/A,TRUE,"Front";#N/A,#N/A,TRUE,"Simple Letter";#N/A,#N/A,TRUE,"Inside";#N/A,#N/A,TRUE,"Contents";#N/A,#N/A,TRUE,"Basis";#N/A,#N/A,TRUE,"Inclusions";#N/A,#N/A,TRUE,"Exclusions";#N/A,#N/A,TRUE,"Areas";#N/A,#N/A,TRUE,"Summary";#N/A,#N/A,TRUE,"Detail"}</definedName>
    <definedName name="sma" localSheetId="9" hidden="1">{"'Break down'!$A$4"}</definedName>
    <definedName name="sma" localSheetId="8" hidden="1">{"'Break down'!$A$4"}</definedName>
    <definedName name="sma" localSheetId="7" hidden="1">{"'Break down'!$A$4"}</definedName>
    <definedName name="sma" localSheetId="3" hidden="1">{"'Break down'!$A$4"}</definedName>
    <definedName name="sma" hidden="1">{"'Break down'!$A$4"}</definedName>
    <definedName name="smo" localSheetId="9" hidden="1">{"'Break down'!$A$4"}</definedName>
    <definedName name="smo" localSheetId="8" hidden="1">{"'Break down'!$A$4"}</definedName>
    <definedName name="smo" localSheetId="7" hidden="1">{"'Break down'!$A$4"}</definedName>
    <definedName name="smo" localSheetId="3" hidden="1">{"'Break down'!$A$4"}</definedName>
    <definedName name="smo" hidden="1">{"'Break down'!$A$4"}</definedName>
    <definedName name="solver_cvg" hidden="1">0.001</definedName>
    <definedName name="solver_drv" hidden="1">1</definedName>
    <definedName name="solver_est" hidden="1">1</definedName>
    <definedName name="solver_itr" hidden="1">100</definedName>
    <definedName name="solver_lin" hidden="1">2</definedName>
    <definedName name="solver_neg" hidden="1">2</definedName>
    <definedName name="solver_num" hidden="1">0</definedName>
    <definedName name="solver_nwt" hidden="1">1</definedName>
    <definedName name="solver_opt" localSheetId="9" hidden="1">#REF!</definedName>
    <definedName name="solver_opt" localSheetId="8" hidden="1">#REF!</definedName>
    <definedName name="solver_opt" localSheetId="3" hidden="1">#REF!</definedName>
    <definedName name="solver_opt" localSheetId="13" hidden="1">#REF!</definedName>
    <definedName name="solver_opt" localSheetId="6" hidden="1">#REF!</definedName>
    <definedName name="solver_opt" hidden="1">#REF!</definedName>
    <definedName name="solver_pre" hidden="1">0.000001</definedName>
    <definedName name="solver_scl" hidden="1">2</definedName>
    <definedName name="solver_sho" hidden="1">2</definedName>
    <definedName name="solver_tim" hidden="1">100</definedName>
    <definedName name="solver_tol" hidden="1">0.05</definedName>
    <definedName name="solver_typ" hidden="1">1</definedName>
    <definedName name="solver_val" hidden="1">0</definedName>
    <definedName name="SpecialPrice" localSheetId="9" hidden="1">#REF!</definedName>
    <definedName name="SpecialPrice" localSheetId="8" hidden="1">#REF!</definedName>
    <definedName name="SpecialPrice" localSheetId="3" hidden="1">#REF!</definedName>
    <definedName name="SpecialPrice" localSheetId="13" hidden="1">#REF!</definedName>
    <definedName name="SpecialPrice" localSheetId="6" hidden="1">#REF!</definedName>
    <definedName name="SpecialPrice" hidden="1">#REF!</definedName>
    <definedName name="SR" localSheetId="9" hidden="1">#REF!</definedName>
    <definedName name="SR" localSheetId="8" hidden="1">#REF!</definedName>
    <definedName name="SR" localSheetId="3" hidden="1">#REF!</definedName>
    <definedName name="SR" localSheetId="13" hidden="1">#REF!</definedName>
    <definedName name="SR" localSheetId="6" hidden="1">#REF!</definedName>
    <definedName name="SR" hidden="1">#REF!</definedName>
    <definedName name="SRB" localSheetId="9" hidden="1">{"'Sheet1'!$A$4386:$N$4591"}</definedName>
    <definedName name="SRB" localSheetId="8" hidden="1">{"'Sheet1'!$A$4386:$N$4591"}</definedName>
    <definedName name="SRB" localSheetId="7" hidden="1">{"'Sheet1'!$A$4386:$N$4591"}</definedName>
    <definedName name="SRB" localSheetId="3" hidden="1">{"'Sheet1'!$A$4386:$N$4591"}</definedName>
    <definedName name="SRB" hidden="1">{"'Sheet1'!$A$4386:$N$4591"}</definedName>
    <definedName name="srhrh" localSheetId="9" hidden="1">{#N/A,#N/A,TRUE,"Cover";#N/A,#N/A,TRUE,"Conts";#N/A,#N/A,TRUE,"VOS";#N/A,#N/A,TRUE,"Warrington";#N/A,#N/A,TRUE,"Widnes"}</definedName>
    <definedName name="srhrh" localSheetId="8" hidden="1">{#N/A,#N/A,TRUE,"Cover";#N/A,#N/A,TRUE,"Conts";#N/A,#N/A,TRUE,"VOS";#N/A,#N/A,TRUE,"Warrington";#N/A,#N/A,TRUE,"Widnes"}</definedName>
    <definedName name="srhrh" localSheetId="7" hidden="1">{#N/A,#N/A,TRUE,"Cover";#N/A,#N/A,TRUE,"Conts";#N/A,#N/A,TRUE,"VOS";#N/A,#N/A,TRUE,"Warrington";#N/A,#N/A,TRUE,"Widnes"}</definedName>
    <definedName name="srhrh" localSheetId="3" hidden="1">{#N/A,#N/A,TRUE,"Cover";#N/A,#N/A,TRUE,"Conts";#N/A,#N/A,TRUE,"VOS";#N/A,#N/A,TRUE,"Warrington";#N/A,#N/A,TRUE,"Widnes"}</definedName>
    <definedName name="srhrh" hidden="1">{#N/A,#N/A,TRUE,"Cover";#N/A,#N/A,TRUE,"Conts";#N/A,#N/A,TRUE,"VOS";#N/A,#N/A,TRUE,"Warrington";#N/A,#N/A,TRUE,"Widnes"}</definedName>
    <definedName name="srsetrthgfh" localSheetId="9" hidden="1">{#N/A,#N/A,TRUE,"Cover";#N/A,#N/A,TRUE,"Conts";#N/A,#N/A,TRUE,"VOS";#N/A,#N/A,TRUE,"Warrington";#N/A,#N/A,TRUE,"Widnes"}</definedName>
    <definedName name="srsetrthgfh" localSheetId="8" hidden="1">{#N/A,#N/A,TRUE,"Cover";#N/A,#N/A,TRUE,"Conts";#N/A,#N/A,TRUE,"VOS";#N/A,#N/A,TRUE,"Warrington";#N/A,#N/A,TRUE,"Widnes"}</definedName>
    <definedName name="srsetrthgfh" localSheetId="7" hidden="1">{#N/A,#N/A,TRUE,"Cover";#N/A,#N/A,TRUE,"Conts";#N/A,#N/A,TRUE,"VOS";#N/A,#N/A,TRUE,"Warrington";#N/A,#N/A,TRUE,"Widnes"}</definedName>
    <definedName name="srsetrthgfh" localSheetId="3" hidden="1">{#N/A,#N/A,TRUE,"Cover";#N/A,#N/A,TRUE,"Conts";#N/A,#N/A,TRUE,"VOS";#N/A,#N/A,TRUE,"Warrington";#N/A,#N/A,TRUE,"Widnes"}</definedName>
    <definedName name="srsetrthgfh" hidden="1">{#N/A,#N/A,TRUE,"Cover";#N/A,#N/A,TRUE,"Conts";#N/A,#N/A,TRUE,"VOS";#N/A,#N/A,TRUE,"Warrington";#N/A,#N/A,TRUE,"Widnes"}</definedName>
    <definedName name="srsretr" localSheetId="9" hidden="1">{#N/A,#N/A,TRUE,"Cover";#N/A,#N/A,TRUE,"Conts";#N/A,#N/A,TRUE,"VOS";#N/A,#N/A,TRUE,"Warrington";#N/A,#N/A,TRUE,"Widnes"}</definedName>
    <definedName name="srsretr" localSheetId="8" hidden="1">{#N/A,#N/A,TRUE,"Cover";#N/A,#N/A,TRUE,"Conts";#N/A,#N/A,TRUE,"VOS";#N/A,#N/A,TRUE,"Warrington";#N/A,#N/A,TRUE,"Widnes"}</definedName>
    <definedName name="srsretr" localSheetId="7" hidden="1">{#N/A,#N/A,TRUE,"Cover";#N/A,#N/A,TRUE,"Conts";#N/A,#N/A,TRUE,"VOS";#N/A,#N/A,TRUE,"Warrington";#N/A,#N/A,TRUE,"Widnes"}</definedName>
    <definedName name="srsretr" localSheetId="3" hidden="1">{#N/A,#N/A,TRUE,"Cover";#N/A,#N/A,TRUE,"Conts";#N/A,#N/A,TRUE,"VOS";#N/A,#N/A,TRUE,"Warrington";#N/A,#N/A,TRUE,"Widnes"}</definedName>
    <definedName name="srsretr" hidden="1">{#N/A,#N/A,TRUE,"Cover";#N/A,#N/A,TRUE,"Conts";#N/A,#N/A,TRUE,"VOS";#N/A,#N/A,TRUE,"Warrington";#N/A,#N/A,TRUE,"Widnes"}</definedName>
    <definedName name="srtthyrt" localSheetId="9" hidden="1">{#N/A,#N/A,TRUE,"Front";#N/A,#N/A,TRUE,"Simple Letter";#N/A,#N/A,TRUE,"Inside";#N/A,#N/A,TRUE,"Contents";#N/A,#N/A,TRUE,"Basis";#N/A,#N/A,TRUE,"Inclusions";#N/A,#N/A,TRUE,"Exclusions";#N/A,#N/A,TRUE,"Areas";#N/A,#N/A,TRUE,"Summary";#N/A,#N/A,TRUE,"Detail"}</definedName>
    <definedName name="srtthyrt" localSheetId="8" hidden="1">{#N/A,#N/A,TRUE,"Front";#N/A,#N/A,TRUE,"Simple Letter";#N/A,#N/A,TRUE,"Inside";#N/A,#N/A,TRUE,"Contents";#N/A,#N/A,TRUE,"Basis";#N/A,#N/A,TRUE,"Inclusions";#N/A,#N/A,TRUE,"Exclusions";#N/A,#N/A,TRUE,"Areas";#N/A,#N/A,TRUE,"Summary";#N/A,#N/A,TRUE,"Detail"}</definedName>
    <definedName name="srtthyrt" localSheetId="7" hidden="1">{#N/A,#N/A,TRUE,"Front";#N/A,#N/A,TRUE,"Simple Letter";#N/A,#N/A,TRUE,"Inside";#N/A,#N/A,TRUE,"Contents";#N/A,#N/A,TRUE,"Basis";#N/A,#N/A,TRUE,"Inclusions";#N/A,#N/A,TRUE,"Exclusions";#N/A,#N/A,TRUE,"Areas";#N/A,#N/A,TRUE,"Summary";#N/A,#N/A,TRUE,"Detail"}</definedName>
    <definedName name="srtthyrt" localSheetId="3" hidden="1">{#N/A,#N/A,TRUE,"Front";#N/A,#N/A,TRUE,"Simple Letter";#N/A,#N/A,TRUE,"Inside";#N/A,#N/A,TRUE,"Contents";#N/A,#N/A,TRUE,"Basis";#N/A,#N/A,TRUE,"Inclusions";#N/A,#N/A,TRUE,"Exclusions";#N/A,#N/A,TRUE,"Areas";#N/A,#N/A,TRUE,"Summary";#N/A,#N/A,TRUE,"Detail"}</definedName>
    <definedName name="srtthyrt" hidden="1">{#N/A,#N/A,TRUE,"Front";#N/A,#N/A,TRUE,"Simple Letter";#N/A,#N/A,TRUE,"Inside";#N/A,#N/A,TRUE,"Contents";#N/A,#N/A,TRUE,"Basis";#N/A,#N/A,TRUE,"Inclusions";#N/A,#N/A,TRUE,"Exclusions";#N/A,#N/A,TRUE,"Areas";#N/A,#N/A,TRUE,"Summary";#N/A,#N/A,TRUE,"Detail"}</definedName>
    <definedName name="sryeysr" localSheetId="9" hidden="1">{#N/A,#N/A,TRUE,"Cover";#N/A,#N/A,TRUE,"Conts";#N/A,#N/A,TRUE,"VOS";#N/A,#N/A,TRUE,"Warrington";#N/A,#N/A,TRUE,"Widnes"}</definedName>
    <definedName name="sryeysr" localSheetId="8" hidden="1">{#N/A,#N/A,TRUE,"Cover";#N/A,#N/A,TRUE,"Conts";#N/A,#N/A,TRUE,"VOS";#N/A,#N/A,TRUE,"Warrington";#N/A,#N/A,TRUE,"Widnes"}</definedName>
    <definedName name="sryeysr" localSheetId="7" hidden="1">{#N/A,#N/A,TRUE,"Cover";#N/A,#N/A,TRUE,"Conts";#N/A,#N/A,TRUE,"VOS";#N/A,#N/A,TRUE,"Warrington";#N/A,#N/A,TRUE,"Widnes"}</definedName>
    <definedName name="sryeysr" localSheetId="3" hidden="1">{#N/A,#N/A,TRUE,"Cover";#N/A,#N/A,TRUE,"Conts";#N/A,#N/A,TRUE,"VOS";#N/A,#N/A,TRUE,"Warrington";#N/A,#N/A,TRUE,"Widnes"}</definedName>
    <definedName name="sryeysr" hidden="1">{#N/A,#N/A,TRUE,"Cover";#N/A,#N/A,TRUE,"Conts";#N/A,#N/A,TRUE,"VOS";#N/A,#N/A,TRUE,"Warrington";#N/A,#N/A,TRUE,"Widnes"}</definedName>
    <definedName name="ss" hidden="1">'[15]Inter unit set off'!$C$7</definedName>
    <definedName name="ssshhh" localSheetId="9" hidden="1">{#N/A,#N/A,FALSE,"SumG";#N/A,#N/A,FALSE,"ElecG";#N/A,#N/A,FALSE,"MechG";#N/A,#N/A,FALSE,"GeotG";#N/A,#N/A,FALSE,"PrcsG";#N/A,#N/A,FALSE,"TunnG";#N/A,#N/A,FALSE,"CivlG";#N/A,#N/A,FALSE,"NtwkG";#N/A,#N/A,FALSE,"EstgG";#N/A,#N/A,FALSE,"PEngG"}</definedName>
    <definedName name="ssshhh" localSheetId="8" hidden="1">{#N/A,#N/A,FALSE,"SumG";#N/A,#N/A,FALSE,"ElecG";#N/A,#N/A,FALSE,"MechG";#N/A,#N/A,FALSE,"GeotG";#N/A,#N/A,FALSE,"PrcsG";#N/A,#N/A,FALSE,"TunnG";#N/A,#N/A,FALSE,"CivlG";#N/A,#N/A,FALSE,"NtwkG";#N/A,#N/A,FALSE,"EstgG";#N/A,#N/A,FALSE,"PEngG"}</definedName>
    <definedName name="ssshhh" localSheetId="7" hidden="1">{#N/A,#N/A,FALSE,"SumG";#N/A,#N/A,FALSE,"ElecG";#N/A,#N/A,FALSE,"MechG";#N/A,#N/A,FALSE,"GeotG";#N/A,#N/A,FALSE,"PrcsG";#N/A,#N/A,FALSE,"TunnG";#N/A,#N/A,FALSE,"CivlG";#N/A,#N/A,FALSE,"NtwkG";#N/A,#N/A,FALSE,"EstgG";#N/A,#N/A,FALSE,"PEngG"}</definedName>
    <definedName name="ssshhh" localSheetId="3" hidden="1">{#N/A,#N/A,FALSE,"SumG";#N/A,#N/A,FALSE,"ElecG";#N/A,#N/A,FALSE,"MechG";#N/A,#N/A,FALSE,"GeotG";#N/A,#N/A,FALSE,"PrcsG";#N/A,#N/A,FALSE,"TunnG";#N/A,#N/A,FALSE,"CivlG";#N/A,#N/A,FALSE,"NtwkG";#N/A,#N/A,FALSE,"EstgG";#N/A,#N/A,FALSE,"PEngG"}</definedName>
    <definedName name="ssshhh" hidden="1">{#N/A,#N/A,FALSE,"SumG";#N/A,#N/A,FALSE,"ElecG";#N/A,#N/A,FALSE,"MechG";#N/A,#N/A,FALSE,"GeotG";#N/A,#N/A,FALSE,"PrcsG";#N/A,#N/A,FALSE,"TunnG";#N/A,#N/A,FALSE,"CivlG";#N/A,#N/A,FALSE,"NtwkG";#N/A,#N/A,FALSE,"EstgG";#N/A,#N/A,FALSE,"PEngG"}</definedName>
    <definedName name="sssss" localSheetId="9" hidden="1">{#N/A,#N/A,FALSE,"SumD";#N/A,#N/A,FALSE,"ElecD";#N/A,#N/A,FALSE,"MechD";#N/A,#N/A,FALSE,"GeotD";#N/A,#N/A,FALSE,"PrcsD";#N/A,#N/A,FALSE,"TunnD";#N/A,#N/A,FALSE,"CivlD";#N/A,#N/A,FALSE,"NtwkD";#N/A,#N/A,FALSE,"EstgD";#N/A,#N/A,FALSE,"PEngD"}</definedName>
    <definedName name="sssss" localSheetId="8" hidden="1">{#N/A,#N/A,FALSE,"SumD";#N/A,#N/A,FALSE,"ElecD";#N/A,#N/A,FALSE,"MechD";#N/A,#N/A,FALSE,"GeotD";#N/A,#N/A,FALSE,"PrcsD";#N/A,#N/A,FALSE,"TunnD";#N/A,#N/A,FALSE,"CivlD";#N/A,#N/A,FALSE,"NtwkD";#N/A,#N/A,FALSE,"EstgD";#N/A,#N/A,FALSE,"PEngD"}</definedName>
    <definedName name="sssss" localSheetId="7" hidden="1">{#N/A,#N/A,FALSE,"SumD";#N/A,#N/A,FALSE,"ElecD";#N/A,#N/A,FALSE,"MechD";#N/A,#N/A,FALSE,"GeotD";#N/A,#N/A,FALSE,"PrcsD";#N/A,#N/A,FALSE,"TunnD";#N/A,#N/A,FALSE,"CivlD";#N/A,#N/A,FALSE,"NtwkD";#N/A,#N/A,FALSE,"EstgD";#N/A,#N/A,FALSE,"PEngD"}</definedName>
    <definedName name="sssss" localSheetId="3" hidden="1">{#N/A,#N/A,FALSE,"SumD";#N/A,#N/A,FALSE,"ElecD";#N/A,#N/A,FALSE,"MechD";#N/A,#N/A,FALSE,"GeotD";#N/A,#N/A,FALSE,"PrcsD";#N/A,#N/A,FALSE,"TunnD";#N/A,#N/A,FALSE,"CivlD";#N/A,#N/A,FALSE,"NtwkD";#N/A,#N/A,FALSE,"EstgD";#N/A,#N/A,FALSE,"PEngD"}</definedName>
    <definedName name="sssss" hidden="1">{#N/A,#N/A,FALSE,"SumD";#N/A,#N/A,FALSE,"ElecD";#N/A,#N/A,FALSE,"MechD";#N/A,#N/A,FALSE,"GeotD";#N/A,#N/A,FALSE,"PrcsD";#N/A,#N/A,FALSE,"TunnD";#N/A,#N/A,FALSE,"CivlD";#N/A,#N/A,FALSE,"NtwkD";#N/A,#N/A,FALSE,"EstgD";#N/A,#N/A,FALSE,"PEngD"}</definedName>
    <definedName name="staff" localSheetId="9" hidden="1">{#N/A,#N/A,TRUE,"Front";#N/A,#N/A,TRUE,"Simple Letter";#N/A,#N/A,TRUE,"Inside";#N/A,#N/A,TRUE,"Contents";#N/A,#N/A,TRUE,"Basis";#N/A,#N/A,TRUE,"Inclusions";#N/A,#N/A,TRUE,"Exclusions";#N/A,#N/A,TRUE,"Areas";#N/A,#N/A,TRUE,"Summary";#N/A,#N/A,TRUE,"Detail"}</definedName>
    <definedName name="staff" localSheetId="8" hidden="1">{#N/A,#N/A,TRUE,"Front";#N/A,#N/A,TRUE,"Simple Letter";#N/A,#N/A,TRUE,"Inside";#N/A,#N/A,TRUE,"Contents";#N/A,#N/A,TRUE,"Basis";#N/A,#N/A,TRUE,"Inclusions";#N/A,#N/A,TRUE,"Exclusions";#N/A,#N/A,TRUE,"Areas";#N/A,#N/A,TRUE,"Summary";#N/A,#N/A,TRUE,"Detail"}</definedName>
    <definedName name="staff" localSheetId="7" hidden="1">{#N/A,#N/A,TRUE,"Front";#N/A,#N/A,TRUE,"Simple Letter";#N/A,#N/A,TRUE,"Inside";#N/A,#N/A,TRUE,"Contents";#N/A,#N/A,TRUE,"Basis";#N/A,#N/A,TRUE,"Inclusions";#N/A,#N/A,TRUE,"Exclusions";#N/A,#N/A,TRUE,"Areas";#N/A,#N/A,TRUE,"Summary";#N/A,#N/A,TRUE,"Detail"}</definedName>
    <definedName name="staff" localSheetId="3" hidden="1">{#N/A,#N/A,TRUE,"Front";#N/A,#N/A,TRUE,"Simple Letter";#N/A,#N/A,TRUE,"Inside";#N/A,#N/A,TRUE,"Contents";#N/A,#N/A,TRUE,"Basis";#N/A,#N/A,TRUE,"Inclusions";#N/A,#N/A,TRUE,"Exclusions";#N/A,#N/A,TRUE,"Areas";#N/A,#N/A,TRUE,"Summary";#N/A,#N/A,TRUE,"Detail"}</definedName>
    <definedName name="staff" hidden="1">{#N/A,#N/A,TRUE,"Front";#N/A,#N/A,TRUE,"Simple Letter";#N/A,#N/A,TRUE,"Inside";#N/A,#N/A,TRUE,"Contents";#N/A,#N/A,TRUE,"Basis";#N/A,#N/A,TRUE,"Inclusions";#N/A,#N/A,TRUE,"Exclusions";#N/A,#N/A,TRUE,"Areas";#N/A,#N/A,TRUE,"Summary";#N/A,#N/A,TRUE,"Detail"}</definedName>
    <definedName name="stryt5u8h87" localSheetId="9" hidden="1">{#N/A,#N/A,TRUE,"Cover";#N/A,#N/A,TRUE,"Conts";#N/A,#N/A,TRUE,"VOS";#N/A,#N/A,TRUE,"Warrington";#N/A,#N/A,TRUE,"Widnes"}</definedName>
    <definedName name="stryt5u8h87" localSheetId="8" hidden="1">{#N/A,#N/A,TRUE,"Cover";#N/A,#N/A,TRUE,"Conts";#N/A,#N/A,TRUE,"VOS";#N/A,#N/A,TRUE,"Warrington";#N/A,#N/A,TRUE,"Widnes"}</definedName>
    <definedName name="stryt5u8h87" localSheetId="7" hidden="1">{#N/A,#N/A,TRUE,"Cover";#N/A,#N/A,TRUE,"Conts";#N/A,#N/A,TRUE,"VOS";#N/A,#N/A,TRUE,"Warrington";#N/A,#N/A,TRUE,"Widnes"}</definedName>
    <definedName name="stryt5u8h87" localSheetId="3" hidden="1">{#N/A,#N/A,TRUE,"Cover";#N/A,#N/A,TRUE,"Conts";#N/A,#N/A,TRUE,"VOS";#N/A,#N/A,TRUE,"Warrington";#N/A,#N/A,TRUE,"Widnes"}</definedName>
    <definedName name="stryt5u8h87" hidden="1">{#N/A,#N/A,TRUE,"Cover";#N/A,#N/A,TRUE,"Conts";#N/A,#N/A,TRUE,"VOS";#N/A,#N/A,TRUE,"Warrington";#N/A,#N/A,TRUE,"Widnes"}</definedName>
    <definedName name="SUM" localSheetId="9" hidden="1">{"'Sheet1 (2)'!$A$1:$C$61"}</definedName>
    <definedName name="SUM" localSheetId="8" hidden="1">{"'Sheet1 (2)'!$A$1:$C$61"}</definedName>
    <definedName name="SUM" localSheetId="7" hidden="1">{"'Sheet1 (2)'!$A$1:$C$61"}</definedName>
    <definedName name="SUM" localSheetId="3" hidden="1">{"'Sheet1 (2)'!$A$1:$C$61"}</definedName>
    <definedName name="SUM" hidden="1">{"'Sheet1 (2)'!$A$1:$C$61"}</definedName>
    <definedName name="summ" localSheetId="9" hidden="1">{#N/A,#N/A,TRUE,"Front";#N/A,#N/A,TRUE,"Simple Letter";#N/A,#N/A,TRUE,"Inside";#N/A,#N/A,TRUE,"Contents";#N/A,#N/A,TRUE,"Basis";#N/A,#N/A,TRUE,"Inclusions";#N/A,#N/A,TRUE,"Exclusions";#N/A,#N/A,TRUE,"Areas";#N/A,#N/A,TRUE,"Summary";#N/A,#N/A,TRUE,"Detail"}</definedName>
    <definedName name="summ" localSheetId="8" hidden="1">{#N/A,#N/A,TRUE,"Front";#N/A,#N/A,TRUE,"Simple Letter";#N/A,#N/A,TRUE,"Inside";#N/A,#N/A,TRUE,"Contents";#N/A,#N/A,TRUE,"Basis";#N/A,#N/A,TRUE,"Inclusions";#N/A,#N/A,TRUE,"Exclusions";#N/A,#N/A,TRUE,"Areas";#N/A,#N/A,TRUE,"Summary";#N/A,#N/A,TRUE,"Detail"}</definedName>
    <definedName name="summ" localSheetId="7" hidden="1">{#N/A,#N/A,TRUE,"Front";#N/A,#N/A,TRUE,"Simple Letter";#N/A,#N/A,TRUE,"Inside";#N/A,#N/A,TRUE,"Contents";#N/A,#N/A,TRUE,"Basis";#N/A,#N/A,TRUE,"Inclusions";#N/A,#N/A,TRUE,"Exclusions";#N/A,#N/A,TRUE,"Areas";#N/A,#N/A,TRUE,"Summary";#N/A,#N/A,TRUE,"Detail"}</definedName>
    <definedName name="summ" localSheetId="3" hidden="1">{#N/A,#N/A,TRUE,"Front";#N/A,#N/A,TRUE,"Simple Letter";#N/A,#N/A,TRUE,"Inside";#N/A,#N/A,TRUE,"Contents";#N/A,#N/A,TRUE,"Basis";#N/A,#N/A,TRUE,"Inclusions";#N/A,#N/A,TRUE,"Exclusions";#N/A,#N/A,TRUE,"Areas";#N/A,#N/A,TRUE,"Summary";#N/A,#N/A,TRUE,"Detail"}</definedName>
    <definedName name="summ" hidden="1">{#N/A,#N/A,TRUE,"Front";#N/A,#N/A,TRUE,"Simple Letter";#N/A,#N/A,TRUE,"Inside";#N/A,#N/A,TRUE,"Contents";#N/A,#N/A,TRUE,"Basis";#N/A,#N/A,TRUE,"Inclusions";#N/A,#N/A,TRUE,"Exclusions";#N/A,#N/A,TRUE,"Areas";#N/A,#N/A,TRUE,"Summary";#N/A,#N/A,TRUE,"Detail"}</definedName>
    <definedName name="summ1" localSheetId="9" hidden="1">{"'Break down'!$A$4"}</definedName>
    <definedName name="summ1" localSheetId="8" hidden="1">{"'Break down'!$A$4"}</definedName>
    <definedName name="summ1" localSheetId="7" hidden="1">{"'Break down'!$A$4"}</definedName>
    <definedName name="summ1" localSheetId="3" hidden="1">{"'Break down'!$A$4"}</definedName>
    <definedName name="summ1" hidden="1">{"'Break down'!$A$4"}</definedName>
    <definedName name="summariseddiff" localSheetId="9" hidden="1">{"'Break down'!$A$4"}</definedName>
    <definedName name="summariseddiff" localSheetId="8" hidden="1">{"'Break down'!$A$4"}</definedName>
    <definedName name="summariseddiff" localSheetId="7" hidden="1">{"'Break down'!$A$4"}</definedName>
    <definedName name="summariseddiff" localSheetId="3" hidden="1">{"'Break down'!$A$4"}</definedName>
    <definedName name="summariseddiff" hidden="1">{"'Break down'!$A$4"}</definedName>
    <definedName name="summary" localSheetId="9" hidden="1">{"'Break down'!$A$4"}</definedName>
    <definedName name="summary" localSheetId="8" hidden="1">{"'Break down'!$A$4"}</definedName>
    <definedName name="summary" localSheetId="7" hidden="1">{"'Break down'!$A$4"}</definedName>
    <definedName name="summary" localSheetId="3" hidden="1">{"'Break down'!$A$4"}</definedName>
    <definedName name="summary" hidden="1">{"'Break down'!$A$4"}</definedName>
    <definedName name="suresh" localSheetId="9" hidden="1">{#N/A,#N/A,TRUE,"Front";#N/A,#N/A,TRUE,"Simple Letter";#N/A,#N/A,TRUE,"Inside";#N/A,#N/A,TRUE,"Contents";#N/A,#N/A,TRUE,"Basis";#N/A,#N/A,TRUE,"Inclusions";#N/A,#N/A,TRUE,"Exclusions";#N/A,#N/A,TRUE,"Areas";#N/A,#N/A,TRUE,"Summary";#N/A,#N/A,TRUE,"Detail"}</definedName>
    <definedName name="suresh" localSheetId="8" hidden="1">{#N/A,#N/A,TRUE,"Front";#N/A,#N/A,TRUE,"Simple Letter";#N/A,#N/A,TRUE,"Inside";#N/A,#N/A,TRUE,"Contents";#N/A,#N/A,TRUE,"Basis";#N/A,#N/A,TRUE,"Inclusions";#N/A,#N/A,TRUE,"Exclusions";#N/A,#N/A,TRUE,"Areas";#N/A,#N/A,TRUE,"Summary";#N/A,#N/A,TRUE,"Detail"}</definedName>
    <definedName name="suresh" localSheetId="7" hidden="1">{#N/A,#N/A,TRUE,"Front";#N/A,#N/A,TRUE,"Simple Letter";#N/A,#N/A,TRUE,"Inside";#N/A,#N/A,TRUE,"Contents";#N/A,#N/A,TRUE,"Basis";#N/A,#N/A,TRUE,"Inclusions";#N/A,#N/A,TRUE,"Exclusions";#N/A,#N/A,TRUE,"Areas";#N/A,#N/A,TRUE,"Summary";#N/A,#N/A,TRUE,"Detail"}</definedName>
    <definedName name="suresh" localSheetId="3" hidden="1">{#N/A,#N/A,TRUE,"Front";#N/A,#N/A,TRUE,"Simple Letter";#N/A,#N/A,TRUE,"Inside";#N/A,#N/A,TRUE,"Contents";#N/A,#N/A,TRUE,"Basis";#N/A,#N/A,TRUE,"Inclusions";#N/A,#N/A,TRUE,"Exclusions";#N/A,#N/A,TRUE,"Areas";#N/A,#N/A,TRUE,"Summary";#N/A,#N/A,TRUE,"Detail"}</definedName>
    <definedName name="suresh" hidden="1">{#N/A,#N/A,TRUE,"Front";#N/A,#N/A,TRUE,"Simple Letter";#N/A,#N/A,TRUE,"Inside";#N/A,#N/A,TRUE,"Contents";#N/A,#N/A,TRUE,"Basis";#N/A,#N/A,TRUE,"Inclusions";#N/A,#N/A,TRUE,"Exclusions";#N/A,#N/A,TRUE,"Areas";#N/A,#N/A,TRUE,"Summary";#N/A,#N/A,TRUE,"Detail"}</definedName>
    <definedName name="SWHF" localSheetId="9" hidden="1">{#N/A,#N/A,FALSE,"Pricing";#N/A,#N/A,FALSE,"Summary";#N/A,#N/A,FALSE,"CompProd";#N/A,#N/A,FALSE,"CompJobhrs";#N/A,#N/A,FALSE,"Escalation";#N/A,#N/A,FALSE,"Contingency";#N/A,#N/A,FALSE,"GM";#N/A,#N/A,FALSE,"CompWage";#N/A,#N/A,FALSE,"costSum"}</definedName>
    <definedName name="SWHF" localSheetId="8" hidden="1">{#N/A,#N/A,FALSE,"Pricing";#N/A,#N/A,FALSE,"Summary";#N/A,#N/A,FALSE,"CompProd";#N/A,#N/A,FALSE,"CompJobhrs";#N/A,#N/A,FALSE,"Escalation";#N/A,#N/A,FALSE,"Contingency";#N/A,#N/A,FALSE,"GM";#N/A,#N/A,FALSE,"CompWage";#N/A,#N/A,FALSE,"costSum"}</definedName>
    <definedName name="SWHF" localSheetId="7" hidden="1">{#N/A,#N/A,FALSE,"Pricing";#N/A,#N/A,FALSE,"Summary";#N/A,#N/A,FALSE,"CompProd";#N/A,#N/A,FALSE,"CompJobhrs";#N/A,#N/A,FALSE,"Escalation";#N/A,#N/A,FALSE,"Contingency";#N/A,#N/A,FALSE,"GM";#N/A,#N/A,FALSE,"CompWage";#N/A,#N/A,FALSE,"costSum"}</definedName>
    <definedName name="SWHF" localSheetId="3" hidden="1">{#N/A,#N/A,FALSE,"Pricing";#N/A,#N/A,FALSE,"Summary";#N/A,#N/A,FALSE,"CompProd";#N/A,#N/A,FALSE,"CompJobhrs";#N/A,#N/A,FALSE,"Escalation";#N/A,#N/A,FALSE,"Contingency";#N/A,#N/A,FALSE,"GM";#N/A,#N/A,FALSE,"CompWage";#N/A,#N/A,FALSE,"costSum"}</definedName>
    <definedName name="SWHF" hidden="1">{#N/A,#N/A,FALSE,"Pricing";#N/A,#N/A,FALSE,"Summary";#N/A,#N/A,FALSE,"CompProd";#N/A,#N/A,FALSE,"CompJobhrs";#N/A,#N/A,FALSE,"Escalation";#N/A,#N/A,FALSE,"Contingency";#N/A,#N/A,FALSE,"GM";#N/A,#N/A,FALSE,"CompWage";#N/A,#N/A,FALSE,"costSum"}</definedName>
    <definedName name="swsdfa" localSheetId="9" hidden="1">{#N/A,#N/A,TRUE,"Cover";#N/A,#N/A,TRUE,"Conts";#N/A,#N/A,TRUE,"VOS";#N/A,#N/A,TRUE,"Warrington";#N/A,#N/A,TRUE,"Widnes"}</definedName>
    <definedName name="swsdfa" localSheetId="8" hidden="1">{#N/A,#N/A,TRUE,"Cover";#N/A,#N/A,TRUE,"Conts";#N/A,#N/A,TRUE,"VOS";#N/A,#N/A,TRUE,"Warrington";#N/A,#N/A,TRUE,"Widnes"}</definedName>
    <definedName name="swsdfa" localSheetId="7" hidden="1">{#N/A,#N/A,TRUE,"Cover";#N/A,#N/A,TRUE,"Conts";#N/A,#N/A,TRUE,"VOS";#N/A,#N/A,TRUE,"Warrington";#N/A,#N/A,TRUE,"Widnes"}</definedName>
    <definedName name="swsdfa" localSheetId="3" hidden="1">{#N/A,#N/A,TRUE,"Cover";#N/A,#N/A,TRUE,"Conts";#N/A,#N/A,TRUE,"VOS";#N/A,#N/A,TRUE,"Warrington";#N/A,#N/A,TRUE,"Widnes"}</definedName>
    <definedName name="swsdfa" hidden="1">{#N/A,#N/A,TRUE,"Cover";#N/A,#N/A,TRUE,"Conts";#N/A,#N/A,TRUE,"VOS";#N/A,#N/A,TRUE,"Warrington";#N/A,#N/A,TRUE,"Widnes"}</definedName>
    <definedName name="syu" localSheetId="9" hidden="1">{#N/A,#N/A,TRUE,"Cover";#N/A,#N/A,TRUE,"Conts";#N/A,#N/A,TRUE,"VOS";#N/A,#N/A,TRUE,"Warrington";#N/A,#N/A,TRUE,"Widnes"}</definedName>
    <definedName name="syu" localSheetId="8" hidden="1">{#N/A,#N/A,TRUE,"Cover";#N/A,#N/A,TRUE,"Conts";#N/A,#N/A,TRUE,"VOS";#N/A,#N/A,TRUE,"Warrington";#N/A,#N/A,TRUE,"Widnes"}</definedName>
    <definedName name="syu" localSheetId="7" hidden="1">{#N/A,#N/A,TRUE,"Cover";#N/A,#N/A,TRUE,"Conts";#N/A,#N/A,TRUE,"VOS";#N/A,#N/A,TRUE,"Warrington";#N/A,#N/A,TRUE,"Widnes"}</definedName>
    <definedName name="syu" localSheetId="3" hidden="1">{#N/A,#N/A,TRUE,"Cover";#N/A,#N/A,TRUE,"Conts";#N/A,#N/A,TRUE,"VOS";#N/A,#N/A,TRUE,"Warrington";#N/A,#N/A,TRUE,"Widnes"}</definedName>
    <definedName name="syu" hidden="1">{#N/A,#N/A,TRUE,"Cover";#N/A,#N/A,TRUE,"Conts";#N/A,#N/A,TRUE,"VOS";#N/A,#N/A,TRUE,"Warrington";#N/A,#N/A,TRUE,"Widnes"}</definedName>
    <definedName name="TABLE">#N/A</definedName>
    <definedName name="tbl_ProdInfo" localSheetId="9" hidden="1">#REF!</definedName>
    <definedName name="tbl_ProdInfo" localSheetId="8" hidden="1">#REF!</definedName>
    <definedName name="tbl_ProdInfo" localSheetId="3" hidden="1">#REF!</definedName>
    <definedName name="tbl_ProdInfo" localSheetId="13" hidden="1">#REF!</definedName>
    <definedName name="tbl_ProdInfo" localSheetId="6" hidden="1">#REF!</definedName>
    <definedName name="tbl_ProdInfo" hidden="1">#REF!</definedName>
    <definedName name="TDS" localSheetId="9" hidden="1">{"'Sheet1'!$A$4386:$N$4591"}</definedName>
    <definedName name="TDS" localSheetId="8" hidden="1">{"'Sheet1'!$A$4386:$N$4591"}</definedName>
    <definedName name="TDS" localSheetId="7" hidden="1">{"'Sheet1'!$A$4386:$N$4591"}</definedName>
    <definedName name="TDS" localSheetId="3" hidden="1">{"'Sheet1'!$A$4386:$N$4591"}</definedName>
    <definedName name="TDS" hidden="1">{"'Sheet1'!$A$4386:$N$4591"}</definedName>
    <definedName name="tem" localSheetId="9" hidden="1">{#N/A,#N/A,TRUE,"Front";#N/A,#N/A,TRUE,"Simple Letter";#N/A,#N/A,TRUE,"Inside";#N/A,#N/A,TRUE,"Contents";#N/A,#N/A,TRUE,"Basis";#N/A,#N/A,TRUE,"Inclusions";#N/A,#N/A,TRUE,"Exclusions";#N/A,#N/A,TRUE,"Areas";#N/A,#N/A,TRUE,"Summary";#N/A,#N/A,TRUE,"Detail"}</definedName>
    <definedName name="tem" localSheetId="8" hidden="1">{#N/A,#N/A,TRUE,"Front";#N/A,#N/A,TRUE,"Simple Letter";#N/A,#N/A,TRUE,"Inside";#N/A,#N/A,TRUE,"Contents";#N/A,#N/A,TRUE,"Basis";#N/A,#N/A,TRUE,"Inclusions";#N/A,#N/A,TRUE,"Exclusions";#N/A,#N/A,TRUE,"Areas";#N/A,#N/A,TRUE,"Summary";#N/A,#N/A,TRUE,"Detail"}</definedName>
    <definedName name="tem" localSheetId="7" hidden="1">{#N/A,#N/A,TRUE,"Front";#N/A,#N/A,TRUE,"Simple Letter";#N/A,#N/A,TRUE,"Inside";#N/A,#N/A,TRUE,"Contents";#N/A,#N/A,TRUE,"Basis";#N/A,#N/A,TRUE,"Inclusions";#N/A,#N/A,TRUE,"Exclusions";#N/A,#N/A,TRUE,"Areas";#N/A,#N/A,TRUE,"Summary";#N/A,#N/A,TRUE,"Detail"}</definedName>
    <definedName name="tem" localSheetId="3" hidden="1">{#N/A,#N/A,TRUE,"Front";#N/A,#N/A,TRUE,"Simple Letter";#N/A,#N/A,TRUE,"Inside";#N/A,#N/A,TRUE,"Contents";#N/A,#N/A,TRUE,"Basis";#N/A,#N/A,TRUE,"Inclusions";#N/A,#N/A,TRUE,"Exclusions";#N/A,#N/A,TRUE,"Areas";#N/A,#N/A,TRUE,"Summary";#N/A,#N/A,TRUE,"Detail"}</definedName>
    <definedName name="tem" hidden="1">{#N/A,#N/A,TRUE,"Front";#N/A,#N/A,TRUE,"Simple Letter";#N/A,#N/A,TRUE,"Inside";#N/A,#N/A,TRUE,"Contents";#N/A,#N/A,TRUE,"Basis";#N/A,#N/A,TRUE,"Inclusions";#N/A,#N/A,TRUE,"Exclusions";#N/A,#N/A,TRUE,"Areas";#N/A,#N/A,TRUE,"Summary";#N/A,#N/A,TRUE,"Detail"}</definedName>
    <definedName name="temp" localSheetId="9" hidden="1">[9]analysis!#REF!</definedName>
    <definedName name="temp" localSheetId="8" hidden="1">[9]analysis!#REF!</definedName>
    <definedName name="temp" localSheetId="13" hidden="1">[9]analysis!#REF!</definedName>
    <definedName name="temp" localSheetId="6" hidden="1">[9]analysis!#REF!</definedName>
    <definedName name="temp" hidden="1">[9]analysis!#REF!</definedName>
    <definedName name="temp1" localSheetId="9" hidden="1">{"'Break down'!$A$4"}</definedName>
    <definedName name="temp1" localSheetId="8" hidden="1">{"'Break down'!$A$4"}</definedName>
    <definedName name="temp1" localSheetId="7" hidden="1">{"'Break down'!$A$4"}</definedName>
    <definedName name="temp1" localSheetId="3" hidden="1">{"'Break down'!$A$4"}</definedName>
    <definedName name="temp1" hidden="1">{"'Break down'!$A$4"}</definedName>
    <definedName name="tempo" localSheetId="9" hidden="1">{"'Break down'!$A$4"}</definedName>
    <definedName name="tempo" localSheetId="8" hidden="1">{"'Break down'!$A$4"}</definedName>
    <definedName name="tempo" localSheetId="7" hidden="1">{"'Break down'!$A$4"}</definedName>
    <definedName name="tempo" localSheetId="3" hidden="1">{"'Break down'!$A$4"}</definedName>
    <definedName name="tempo" hidden="1">{"'Break down'!$A$4"}</definedName>
    <definedName name="teri" localSheetId="9" hidden="1">{#N/A,#N/A,TRUE,"Basic";#N/A,#N/A,TRUE,"EXT-TABLE";#N/A,#N/A,TRUE,"STEEL";#N/A,#N/A,TRUE,"INT-Table";#N/A,#N/A,TRUE,"STEEL";#N/A,#N/A,TRUE,"Door"}</definedName>
    <definedName name="teri" localSheetId="8" hidden="1">{#N/A,#N/A,TRUE,"Basic";#N/A,#N/A,TRUE,"EXT-TABLE";#N/A,#N/A,TRUE,"STEEL";#N/A,#N/A,TRUE,"INT-Table";#N/A,#N/A,TRUE,"STEEL";#N/A,#N/A,TRUE,"Door"}</definedName>
    <definedName name="teri" localSheetId="7" hidden="1">{#N/A,#N/A,TRUE,"Basic";#N/A,#N/A,TRUE,"EXT-TABLE";#N/A,#N/A,TRUE,"STEEL";#N/A,#N/A,TRUE,"INT-Table";#N/A,#N/A,TRUE,"STEEL";#N/A,#N/A,TRUE,"Door"}</definedName>
    <definedName name="teri" localSheetId="3" hidden="1">{#N/A,#N/A,TRUE,"Basic";#N/A,#N/A,TRUE,"EXT-TABLE";#N/A,#N/A,TRUE,"STEEL";#N/A,#N/A,TRUE,"INT-Table";#N/A,#N/A,TRUE,"STEEL";#N/A,#N/A,TRUE,"Door"}</definedName>
    <definedName name="teri" hidden="1">{#N/A,#N/A,TRUE,"Basic";#N/A,#N/A,TRUE,"EXT-TABLE";#N/A,#N/A,TRUE,"STEEL";#N/A,#N/A,TRUE,"INT-Table";#N/A,#N/A,TRUE,"STEEL";#N/A,#N/A,TRUE,"Door"}</definedName>
    <definedName name="test" localSheetId="9" hidden="1">{#N/A,#N/A,FALSE,"Pricing";#N/A,#N/A,FALSE,"Summary";#N/A,#N/A,FALSE,"CompProd";#N/A,#N/A,FALSE,"CompJobhrs";#N/A,#N/A,FALSE,"Escalation";#N/A,#N/A,FALSE,"Contingency";#N/A,#N/A,FALSE,"GM";#N/A,#N/A,FALSE,"CompWage";#N/A,#N/A,FALSE,"costSum"}</definedName>
    <definedName name="test" localSheetId="8" hidden="1">{#N/A,#N/A,FALSE,"Pricing";#N/A,#N/A,FALSE,"Summary";#N/A,#N/A,FALSE,"CompProd";#N/A,#N/A,FALSE,"CompJobhrs";#N/A,#N/A,FALSE,"Escalation";#N/A,#N/A,FALSE,"Contingency";#N/A,#N/A,FALSE,"GM";#N/A,#N/A,FALSE,"CompWage";#N/A,#N/A,FALSE,"costSum"}</definedName>
    <definedName name="test" localSheetId="7" hidden="1">{#N/A,#N/A,FALSE,"Pricing";#N/A,#N/A,FALSE,"Summary";#N/A,#N/A,FALSE,"CompProd";#N/A,#N/A,FALSE,"CompJobhrs";#N/A,#N/A,FALSE,"Escalation";#N/A,#N/A,FALSE,"Contingency";#N/A,#N/A,FALSE,"GM";#N/A,#N/A,FALSE,"CompWage";#N/A,#N/A,FALSE,"costSum"}</definedName>
    <definedName name="test" localSheetId="3" hidden="1">{#N/A,#N/A,FALSE,"Pricing";#N/A,#N/A,FALSE,"Summary";#N/A,#N/A,FALSE,"CompProd";#N/A,#N/A,FALSE,"CompJobhrs";#N/A,#N/A,FALSE,"Escalation";#N/A,#N/A,FALSE,"Contingency";#N/A,#N/A,FALSE,"GM";#N/A,#N/A,FALSE,"CompWage";#N/A,#N/A,FALSE,"costSum"}</definedName>
    <definedName name="test" hidden="1">{#N/A,#N/A,FALSE,"Pricing";#N/A,#N/A,FALSE,"Summary";#N/A,#N/A,FALSE,"CompProd";#N/A,#N/A,FALSE,"CompJobhrs";#N/A,#N/A,FALSE,"Escalation";#N/A,#N/A,FALSE,"Contingency";#N/A,#N/A,FALSE,"GM";#N/A,#N/A,FALSE,"CompWage";#N/A,#N/A,FALSE,"costSum"}</definedName>
    <definedName name="testt" localSheetId="9" hidden="1">{#N/A,#N/A,TRUE,"Summary";#N/A,#N/A,TRUE,"Overall";#N/A,#N/A,TRUE,"engineering";#N/A,#N/A,TRUE,"Procurement";#N/A,#N/A,TRUE,"Construction"}</definedName>
    <definedName name="testt" localSheetId="8" hidden="1">{#N/A,#N/A,TRUE,"Summary";#N/A,#N/A,TRUE,"Overall";#N/A,#N/A,TRUE,"engineering";#N/A,#N/A,TRUE,"Procurement";#N/A,#N/A,TRUE,"Construction"}</definedName>
    <definedName name="testt" localSheetId="7" hidden="1">{#N/A,#N/A,TRUE,"Summary";#N/A,#N/A,TRUE,"Overall";#N/A,#N/A,TRUE,"engineering";#N/A,#N/A,TRUE,"Procurement";#N/A,#N/A,TRUE,"Construction"}</definedName>
    <definedName name="testt" localSheetId="3" hidden="1">{#N/A,#N/A,TRUE,"Summary";#N/A,#N/A,TRUE,"Overall";#N/A,#N/A,TRUE,"engineering";#N/A,#N/A,TRUE,"Procurement";#N/A,#N/A,TRUE,"Construction"}</definedName>
    <definedName name="testt" hidden="1">{#N/A,#N/A,TRUE,"Summary";#N/A,#N/A,TRUE,"Overall";#N/A,#N/A,TRUE,"engineering";#N/A,#N/A,TRUE,"Procurement";#N/A,#N/A,TRUE,"Construction"}</definedName>
    <definedName name="TextRefCopyRangeCount" hidden="1">2</definedName>
    <definedName name="tfgf" localSheetId="9" hidden="1">#REF!</definedName>
    <definedName name="tfgf" localSheetId="8" hidden="1">#REF!</definedName>
    <definedName name="tfgf" localSheetId="3" hidden="1">#REF!</definedName>
    <definedName name="tfgf" localSheetId="13" hidden="1">#REF!</definedName>
    <definedName name="tfgf" localSheetId="6" hidden="1">#REF!</definedName>
    <definedName name="tfgf" hidden="1">#REF!</definedName>
    <definedName name="tghy" localSheetId="9" hidden="1">{"'Break down'!$A$4"}</definedName>
    <definedName name="tghy" localSheetId="8" hidden="1">{"'Break down'!$A$4"}</definedName>
    <definedName name="tghy" localSheetId="7" hidden="1">{"'Break down'!$A$4"}</definedName>
    <definedName name="tghy" localSheetId="3" hidden="1">{"'Break down'!$A$4"}</definedName>
    <definedName name="tghy" hidden="1">{"'Break down'!$A$4"}</definedName>
    <definedName name="thwghrt" localSheetId="9" hidden="1">{#N/A,#N/A,TRUE,"Cover";#N/A,#N/A,TRUE,"Conts";#N/A,#N/A,TRUE,"VOS";#N/A,#N/A,TRUE,"Warrington";#N/A,#N/A,TRUE,"Widnes"}</definedName>
    <definedName name="thwghrt" localSheetId="8" hidden="1">{#N/A,#N/A,TRUE,"Cover";#N/A,#N/A,TRUE,"Conts";#N/A,#N/A,TRUE,"VOS";#N/A,#N/A,TRUE,"Warrington";#N/A,#N/A,TRUE,"Widnes"}</definedName>
    <definedName name="thwghrt" localSheetId="7" hidden="1">{#N/A,#N/A,TRUE,"Cover";#N/A,#N/A,TRUE,"Conts";#N/A,#N/A,TRUE,"VOS";#N/A,#N/A,TRUE,"Warrington";#N/A,#N/A,TRUE,"Widnes"}</definedName>
    <definedName name="thwghrt" localSheetId="3" hidden="1">{#N/A,#N/A,TRUE,"Cover";#N/A,#N/A,TRUE,"Conts";#N/A,#N/A,TRUE,"VOS";#N/A,#N/A,TRUE,"Warrington";#N/A,#N/A,TRUE,"Widnes"}</definedName>
    <definedName name="thwghrt" hidden="1">{#N/A,#N/A,TRUE,"Cover";#N/A,#N/A,TRUE,"Conts";#N/A,#N/A,TRUE,"VOS";#N/A,#N/A,TRUE,"Warrington";#N/A,#N/A,TRUE,"Widnes"}</definedName>
    <definedName name="tm" localSheetId="9" hidden="1">{"'Break down'!$A$4"}</definedName>
    <definedName name="tm" localSheetId="8" hidden="1">{"'Break down'!$A$4"}</definedName>
    <definedName name="tm" localSheetId="7" hidden="1">{"'Break down'!$A$4"}</definedName>
    <definedName name="tm" localSheetId="3" hidden="1">{"'Break down'!$A$4"}</definedName>
    <definedName name="tm" hidden="1">{"'Break down'!$A$4"}</definedName>
    <definedName name="tmp" localSheetId="9" hidden="1">{"'Break down'!$A$4"}</definedName>
    <definedName name="tmp" localSheetId="8" hidden="1">{"'Break down'!$A$4"}</definedName>
    <definedName name="tmp" localSheetId="7" hidden="1">{"'Break down'!$A$4"}</definedName>
    <definedName name="tmp" localSheetId="3" hidden="1">{"'Break down'!$A$4"}</definedName>
    <definedName name="tmp" hidden="1">{"'Break down'!$A$4"}</definedName>
    <definedName name="tno" localSheetId="9" hidden="1">{"'Break down'!$A$4"}</definedName>
    <definedName name="tno" localSheetId="8" hidden="1">{"'Break down'!$A$4"}</definedName>
    <definedName name="tno" localSheetId="7" hidden="1">{"'Break down'!$A$4"}</definedName>
    <definedName name="tno" localSheetId="3" hidden="1">{"'Break down'!$A$4"}</definedName>
    <definedName name="tno" hidden="1">{"'Break down'!$A$4"}</definedName>
    <definedName name="TOK" localSheetId="9" hidden="1">#REF!</definedName>
    <definedName name="TOK" localSheetId="8" hidden="1">#REF!</definedName>
    <definedName name="TOK" localSheetId="3" hidden="1">#REF!</definedName>
    <definedName name="TOK" localSheetId="13" hidden="1">#REF!</definedName>
    <definedName name="TOK" localSheetId="6" hidden="1">#REF!</definedName>
    <definedName name="TOK" hidden="1">#REF!</definedName>
    <definedName name="tppp" localSheetId="9" hidden="1">{"'Break down'!$A$4"}</definedName>
    <definedName name="tppp" localSheetId="8" hidden="1">{"'Break down'!$A$4"}</definedName>
    <definedName name="tppp" localSheetId="7" hidden="1">{"'Break down'!$A$4"}</definedName>
    <definedName name="tppp" localSheetId="3" hidden="1">{"'Break down'!$A$4"}</definedName>
    <definedName name="tppp" hidden="1">{"'Break down'!$A$4"}</definedName>
    <definedName name="trbnuomi" localSheetId="9" hidden="1">{#N/A,#N/A,TRUE,"Cover";#N/A,#N/A,TRUE,"Conts";#N/A,#N/A,TRUE,"VOS";#N/A,#N/A,TRUE,"Warrington";#N/A,#N/A,TRUE,"Widnes"}</definedName>
    <definedName name="trbnuomi" localSheetId="8" hidden="1">{#N/A,#N/A,TRUE,"Cover";#N/A,#N/A,TRUE,"Conts";#N/A,#N/A,TRUE,"VOS";#N/A,#N/A,TRUE,"Warrington";#N/A,#N/A,TRUE,"Widnes"}</definedName>
    <definedName name="trbnuomi" localSheetId="7" hidden="1">{#N/A,#N/A,TRUE,"Cover";#N/A,#N/A,TRUE,"Conts";#N/A,#N/A,TRUE,"VOS";#N/A,#N/A,TRUE,"Warrington";#N/A,#N/A,TRUE,"Widnes"}</definedName>
    <definedName name="trbnuomi" localSheetId="3" hidden="1">{#N/A,#N/A,TRUE,"Cover";#N/A,#N/A,TRUE,"Conts";#N/A,#N/A,TRUE,"VOS";#N/A,#N/A,TRUE,"Warrington";#N/A,#N/A,TRUE,"Widnes"}</definedName>
    <definedName name="trbnuomi" hidden="1">{#N/A,#N/A,TRUE,"Cover";#N/A,#N/A,TRUE,"Conts";#N/A,#N/A,TRUE,"VOS";#N/A,#N/A,TRUE,"Warrington";#N/A,#N/A,TRUE,"Widnes"}</definedName>
    <definedName name="trgr" localSheetId="9" hidden="1">{#N/A,#N/A,TRUE,"Cover";#N/A,#N/A,TRUE,"Conts";#N/A,#N/A,TRUE,"VOS";#N/A,#N/A,TRUE,"Warrington";#N/A,#N/A,TRUE,"Widnes"}</definedName>
    <definedName name="trgr" localSheetId="8" hidden="1">{#N/A,#N/A,TRUE,"Cover";#N/A,#N/A,TRUE,"Conts";#N/A,#N/A,TRUE,"VOS";#N/A,#N/A,TRUE,"Warrington";#N/A,#N/A,TRUE,"Widnes"}</definedName>
    <definedName name="trgr" localSheetId="7" hidden="1">{#N/A,#N/A,TRUE,"Cover";#N/A,#N/A,TRUE,"Conts";#N/A,#N/A,TRUE,"VOS";#N/A,#N/A,TRUE,"Warrington";#N/A,#N/A,TRUE,"Widnes"}</definedName>
    <definedName name="trgr" localSheetId="3" hidden="1">{#N/A,#N/A,TRUE,"Cover";#N/A,#N/A,TRUE,"Conts";#N/A,#N/A,TRUE,"VOS";#N/A,#N/A,TRUE,"Warrington";#N/A,#N/A,TRUE,"Widnes"}</definedName>
    <definedName name="trgr" hidden="1">{#N/A,#N/A,TRUE,"Cover";#N/A,#N/A,TRUE,"Conts";#N/A,#N/A,TRUE,"VOS";#N/A,#N/A,TRUE,"Warrington";#N/A,#N/A,TRUE,"Widnes"}</definedName>
    <definedName name="trhe" localSheetId="9" hidden="1">{#N/A,#N/A,TRUE,"Cover";#N/A,#N/A,TRUE,"Conts";#N/A,#N/A,TRUE,"VOS";#N/A,#N/A,TRUE,"Warrington";#N/A,#N/A,TRUE,"Widnes"}</definedName>
    <definedName name="trhe" localSheetId="8" hidden="1">{#N/A,#N/A,TRUE,"Cover";#N/A,#N/A,TRUE,"Conts";#N/A,#N/A,TRUE,"VOS";#N/A,#N/A,TRUE,"Warrington";#N/A,#N/A,TRUE,"Widnes"}</definedName>
    <definedName name="trhe" localSheetId="7" hidden="1">{#N/A,#N/A,TRUE,"Cover";#N/A,#N/A,TRUE,"Conts";#N/A,#N/A,TRUE,"VOS";#N/A,#N/A,TRUE,"Warrington";#N/A,#N/A,TRUE,"Widnes"}</definedName>
    <definedName name="trhe" localSheetId="3" hidden="1">{#N/A,#N/A,TRUE,"Cover";#N/A,#N/A,TRUE,"Conts";#N/A,#N/A,TRUE,"VOS";#N/A,#N/A,TRUE,"Warrington";#N/A,#N/A,TRUE,"Widnes"}</definedName>
    <definedName name="trhe" hidden="1">{#N/A,#N/A,TRUE,"Cover";#N/A,#N/A,TRUE,"Conts";#N/A,#N/A,TRUE,"VOS";#N/A,#N/A,TRUE,"Warrington";#N/A,#N/A,TRUE,"Widnes"}</definedName>
    <definedName name="trhsh" localSheetId="9" hidden="1">{#N/A,#N/A,TRUE,"Cover";#N/A,#N/A,TRUE,"Conts";#N/A,#N/A,TRUE,"VOS";#N/A,#N/A,TRUE,"Warrington";#N/A,#N/A,TRUE,"Widnes"}</definedName>
    <definedName name="trhsh" localSheetId="8" hidden="1">{#N/A,#N/A,TRUE,"Cover";#N/A,#N/A,TRUE,"Conts";#N/A,#N/A,TRUE,"VOS";#N/A,#N/A,TRUE,"Warrington";#N/A,#N/A,TRUE,"Widnes"}</definedName>
    <definedName name="trhsh" localSheetId="7" hidden="1">{#N/A,#N/A,TRUE,"Cover";#N/A,#N/A,TRUE,"Conts";#N/A,#N/A,TRUE,"VOS";#N/A,#N/A,TRUE,"Warrington";#N/A,#N/A,TRUE,"Widnes"}</definedName>
    <definedName name="trhsh" localSheetId="3" hidden="1">{#N/A,#N/A,TRUE,"Cover";#N/A,#N/A,TRUE,"Conts";#N/A,#N/A,TRUE,"VOS";#N/A,#N/A,TRUE,"Warrington";#N/A,#N/A,TRUE,"Widnes"}</definedName>
    <definedName name="trhsh" hidden="1">{#N/A,#N/A,TRUE,"Cover";#N/A,#N/A,TRUE,"Conts";#N/A,#N/A,TRUE,"VOS";#N/A,#N/A,TRUE,"Warrington";#N/A,#N/A,TRUE,"Widnes"}</definedName>
    <definedName name="trhsw" localSheetId="9" hidden="1">{#N/A,#N/A,TRUE,"Cover";#N/A,#N/A,TRUE,"Conts";#N/A,#N/A,TRUE,"VOS";#N/A,#N/A,TRUE,"Warrington";#N/A,#N/A,TRUE,"Widnes"}</definedName>
    <definedName name="trhsw" localSheetId="8" hidden="1">{#N/A,#N/A,TRUE,"Cover";#N/A,#N/A,TRUE,"Conts";#N/A,#N/A,TRUE,"VOS";#N/A,#N/A,TRUE,"Warrington";#N/A,#N/A,TRUE,"Widnes"}</definedName>
    <definedName name="trhsw" localSheetId="7" hidden="1">{#N/A,#N/A,TRUE,"Cover";#N/A,#N/A,TRUE,"Conts";#N/A,#N/A,TRUE,"VOS";#N/A,#N/A,TRUE,"Warrington";#N/A,#N/A,TRUE,"Widnes"}</definedName>
    <definedName name="trhsw" localSheetId="3" hidden="1">{#N/A,#N/A,TRUE,"Cover";#N/A,#N/A,TRUE,"Conts";#N/A,#N/A,TRUE,"VOS";#N/A,#N/A,TRUE,"Warrington";#N/A,#N/A,TRUE,"Widnes"}</definedName>
    <definedName name="trhsw" hidden="1">{#N/A,#N/A,TRUE,"Cover";#N/A,#N/A,TRUE,"Conts";#N/A,#N/A,TRUE,"VOS";#N/A,#N/A,TRUE,"Warrington";#N/A,#N/A,TRUE,"Widnes"}</definedName>
    <definedName name="tttt" localSheetId="9" hidden="1">{#N/A,#N/A,TRUE,"Front";#N/A,#N/A,TRUE,"Simple Letter";#N/A,#N/A,TRUE,"Inside";#N/A,#N/A,TRUE,"Contents";#N/A,#N/A,TRUE,"Basis";#N/A,#N/A,TRUE,"Inclusions";#N/A,#N/A,TRUE,"Exclusions";#N/A,#N/A,TRUE,"Areas";#N/A,#N/A,TRUE,"Summary";#N/A,#N/A,TRUE,"Detail"}</definedName>
    <definedName name="tttt" localSheetId="8" hidden="1">{#N/A,#N/A,TRUE,"Front";#N/A,#N/A,TRUE,"Simple Letter";#N/A,#N/A,TRUE,"Inside";#N/A,#N/A,TRUE,"Contents";#N/A,#N/A,TRUE,"Basis";#N/A,#N/A,TRUE,"Inclusions";#N/A,#N/A,TRUE,"Exclusions";#N/A,#N/A,TRUE,"Areas";#N/A,#N/A,TRUE,"Summary";#N/A,#N/A,TRUE,"Detail"}</definedName>
    <definedName name="tttt" localSheetId="7" hidden="1">{#N/A,#N/A,TRUE,"Front";#N/A,#N/A,TRUE,"Simple Letter";#N/A,#N/A,TRUE,"Inside";#N/A,#N/A,TRUE,"Contents";#N/A,#N/A,TRUE,"Basis";#N/A,#N/A,TRUE,"Inclusions";#N/A,#N/A,TRUE,"Exclusions";#N/A,#N/A,TRUE,"Areas";#N/A,#N/A,TRUE,"Summary";#N/A,#N/A,TRUE,"Detail"}</definedName>
    <definedName name="tttt" localSheetId="3" hidden="1">{#N/A,#N/A,TRUE,"Front";#N/A,#N/A,TRUE,"Simple Letter";#N/A,#N/A,TRUE,"Inside";#N/A,#N/A,TRUE,"Contents";#N/A,#N/A,TRUE,"Basis";#N/A,#N/A,TRUE,"Inclusions";#N/A,#N/A,TRUE,"Exclusions";#N/A,#N/A,TRUE,"Areas";#N/A,#N/A,TRUE,"Summary";#N/A,#N/A,TRUE,"Detail"}</definedName>
    <definedName name="tttt" hidden="1">{#N/A,#N/A,TRUE,"Front";#N/A,#N/A,TRUE,"Simple Letter";#N/A,#N/A,TRUE,"Inside";#N/A,#N/A,TRUE,"Contents";#N/A,#N/A,TRUE,"Basis";#N/A,#N/A,TRUE,"Inclusions";#N/A,#N/A,TRUE,"Exclusions";#N/A,#N/A,TRUE,"Areas";#N/A,#N/A,TRUE,"Summary";#N/A,#N/A,TRUE,"Detail"}</definedName>
    <definedName name="tui" localSheetId="9" hidden="1">{#N/A,#N/A,TRUE,"Cover";#N/A,#N/A,TRUE,"Conts";#N/A,#N/A,TRUE,"VOS";#N/A,#N/A,TRUE,"Warrington";#N/A,#N/A,TRUE,"Widnes"}</definedName>
    <definedName name="tui" localSheetId="8" hidden="1">{#N/A,#N/A,TRUE,"Cover";#N/A,#N/A,TRUE,"Conts";#N/A,#N/A,TRUE,"VOS";#N/A,#N/A,TRUE,"Warrington";#N/A,#N/A,TRUE,"Widnes"}</definedName>
    <definedName name="tui" localSheetId="7" hidden="1">{#N/A,#N/A,TRUE,"Cover";#N/A,#N/A,TRUE,"Conts";#N/A,#N/A,TRUE,"VOS";#N/A,#N/A,TRUE,"Warrington";#N/A,#N/A,TRUE,"Widnes"}</definedName>
    <definedName name="tui" localSheetId="3" hidden="1">{#N/A,#N/A,TRUE,"Cover";#N/A,#N/A,TRUE,"Conts";#N/A,#N/A,TRUE,"VOS";#N/A,#N/A,TRUE,"Warrington";#N/A,#N/A,TRUE,"Widnes"}</definedName>
    <definedName name="tui" hidden="1">{#N/A,#N/A,TRUE,"Cover";#N/A,#N/A,TRUE,"Conts";#N/A,#N/A,TRUE,"VOS";#N/A,#N/A,TRUE,"Warrington";#N/A,#N/A,TRUE,"Widnes"}</definedName>
    <definedName name="tuite" localSheetId="9" hidden="1">{#N/A,#N/A,TRUE,"Cover";#N/A,#N/A,TRUE,"Conts";#N/A,#N/A,TRUE,"VOS";#N/A,#N/A,TRUE,"Warrington";#N/A,#N/A,TRUE,"Widnes"}</definedName>
    <definedName name="tuite" localSheetId="8" hidden="1">{#N/A,#N/A,TRUE,"Cover";#N/A,#N/A,TRUE,"Conts";#N/A,#N/A,TRUE,"VOS";#N/A,#N/A,TRUE,"Warrington";#N/A,#N/A,TRUE,"Widnes"}</definedName>
    <definedName name="tuite" localSheetId="7" hidden="1">{#N/A,#N/A,TRUE,"Cover";#N/A,#N/A,TRUE,"Conts";#N/A,#N/A,TRUE,"VOS";#N/A,#N/A,TRUE,"Warrington";#N/A,#N/A,TRUE,"Widnes"}</definedName>
    <definedName name="tuite" localSheetId="3" hidden="1">{#N/A,#N/A,TRUE,"Cover";#N/A,#N/A,TRUE,"Conts";#N/A,#N/A,TRUE,"VOS";#N/A,#N/A,TRUE,"Warrington";#N/A,#N/A,TRUE,"Widnes"}</definedName>
    <definedName name="tuite" hidden="1">{#N/A,#N/A,TRUE,"Cover";#N/A,#N/A,TRUE,"Conts";#N/A,#N/A,TRUE,"VOS";#N/A,#N/A,TRUE,"Warrington";#N/A,#N/A,TRUE,"Widnes"}</definedName>
    <definedName name="tvtyiuoujl" localSheetId="9" hidden="1">{#N/A,#N/A,TRUE,"Cover";#N/A,#N/A,TRUE,"Conts";#N/A,#N/A,TRUE,"VOS";#N/A,#N/A,TRUE,"Warrington";#N/A,#N/A,TRUE,"Widnes"}</definedName>
    <definedName name="tvtyiuoujl" localSheetId="8" hidden="1">{#N/A,#N/A,TRUE,"Cover";#N/A,#N/A,TRUE,"Conts";#N/A,#N/A,TRUE,"VOS";#N/A,#N/A,TRUE,"Warrington";#N/A,#N/A,TRUE,"Widnes"}</definedName>
    <definedName name="tvtyiuoujl" localSheetId="7" hidden="1">{#N/A,#N/A,TRUE,"Cover";#N/A,#N/A,TRUE,"Conts";#N/A,#N/A,TRUE,"VOS";#N/A,#N/A,TRUE,"Warrington";#N/A,#N/A,TRUE,"Widnes"}</definedName>
    <definedName name="tvtyiuoujl" localSheetId="3" hidden="1">{#N/A,#N/A,TRUE,"Cover";#N/A,#N/A,TRUE,"Conts";#N/A,#N/A,TRUE,"VOS";#N/A,#N/A,TRUE,"Warrington";#N/A,#N/A,TRUE,"Widnes"}</definedName>
    <definedName name="tvtyiuoujl" hidden="1">{#N/A,#N/A,TRUE,"Cover";#N/A,#N/A,TRUE,"Conts";#N/A,#N/A,TRUE,"VOS";#N/A,#N/A,TRUE,"Warrington";#N/A,#N/A,TRUE,"Widnes"}</definedName>
    <definedName name="ty" localSheetId="9" hidden="1">{#N/A,#N/A,TRUE,"Cover";#N/A,#N/A,TRUE,"Conts";#N/A,#N/A,TRUE,"VOS";#N/A,#N/A,TRUE,"Warrington";#N/A,#N/A,TRUE,"Widnes"}</definedName>
    <definedName name="ty" localSheetId="8" hidden="1">{#N/A,#N/A,TRUE,"Cover";#N/A,#N/A,TRUE,"Conts";#N/A,#N/A,TRUE,"VOS";#N/A,#N/A,TRUE,"Warrington";#N/A,#N/A,TRUE,"Widnes"}</definedName>
    <definedName name="ty" localSheetId="7" hidden="1">{#N/A,#N/A,TRUE,"Cover";#N/A,#N/A,TRUE,"Conts";#N/A,#N/A,TRUE,"VOS";#N/A,#N/A,TRUE,"Warrington";#N/A,#N/A,TRUE,"Widnes"}</definedName>
    <definedName name="ty" localSheetId="3" hidden="1">{#N/A,#N/A,TRUE,"Cover";#N/A,#N/A,TRUE,"Conts";#N/A,#N/A,TRUE,"VOS";#N/A,#N/A,TRUE,"Warrington";#N/A,#N/A,TRUE,"Widnes"}</definedName>
    <definedName name="ty" hidden="1">{#N/A,#N/A,TRUE,"Cover";#N/A,#N/A,TRUE,"Conts";#N/A,#N/A,TRUE,"VOS";#N/A,#N/A,TRUE,"Warrington";#N/A,#N/A,TRUE,"Widnes"}</definedName>
    <definedName name="tyutri" localSheetId="9" hidden="1">{#N/A,#N/A,TRUE,"Cover";#N/A,#N/A,TRUE,"Conts";#N/A,#N/A,TRUE,"VOS";#N/A,#N/A,TRUE,"Warrington";#N/A,#N/A,TRUE,"Widnes"}</definedName>
    <definedName name="tyutri" localSheetId="8" hidden="1">{#N/A,#N/A,TRUE,"Cover";#N/A,#N/A,TRUE,"Conts";#N/A,#N/A,TRUE,"VOS";#N/A,#N/A,TRUE,"Warrington";#N/A,#N/A,TRUE,"Widnes"}</definedName>
    <definedName name="tyutri" localSheetId="7" hidden="1">{#N/A,#N/A,TRUE,"Cover";#N/A,#N/A,TRUE,"Conts";#N/A,#N/A,TRUE,"VOS";#N/A,#N/A,TRUE,"Warrington";#N/A,#N/A,TRUE,"Widnes"}</definedName>
    <definedName name="tyutri" localSheetId="3" hidden="1">{#N/A,#N/A,TRUE,"Cover";#N/A,#N/A,TRUE,"Conts";#N/A,#N/A,TRUE,"VOS";#N/A,#N/A,TRUE,"Warrington";#N/A,#N/A,TRUE,"Widnes"}</definedName>
    <definedName name="tyutri" hidden="1">{#N/A,#N/A,TRUE,"Cover";#N/A,#N/A,TRUE,"Conts";#N/A,#N/A,TRUE,"VOS";#N/A,#N/A,TRUE,"Warrington";#N/A,#N/A,TRUE,"Widnes"}</definedName>
    <definedName name="ubaid" localSheetId="9" hidden="1">{#N/A,#N/A,FALSE,"VCR"}</definedName>
    <definedName name="ubaid" localSheetId="8" hidden="1">{#N/A,#N/A,FALSE,"VCR"}</definedName>
    <definedName name="ubaid" localSheetId="7" hidden="1">{#N/A,#N/A,FALSE,"VCR"}</definedName>
    <definedName name="ubaid" localSheetId="3" hidden="1">{#N/A,#N/A,FALSE,"VCR"}</definedName>
    <definedName name="ubaid" hidden="1">{#N/A,#N/A,FALSE,"VCR"}</definedName>
    <definedName name="Ubaide" localSheetId="9" hidden="1">{#N/A,#N/A,FALSE,"VCR"}</definedName>
    <definedName name="Ubaide" localSheetId="8" hidden="1">{#N/A,#N/A,FALSE,"VCR"}</definedName>
    <definedName name="Ubaide" localSheetId="7" hidden="1">{#N/A,#N/A,FALSE,"VCR"}</definedName>
    <definedName name="Ubaide" localSheetId="3" hidden="1">{#N/A,#N/A,FALSE,"VCR"}</definedName>
    <definedName name="Ubaide" hidden="1">{#N/A,#N/A,FALSE,"VCR"}</definedName>
    <definedName name="uhhtrytrs" localSheetId="9" hidden="1">{#N/A,#N/A,TRUE,"Cover";#N/A,#N/A,TRUE,"Conts";#N/A,#N/A,TRUE,"VOS";#N/A,#N/A,TRUE,"Warrington";#N/A,#N/A,TRUE,"Widnes"}</definedName>
    <definedName name="uhhtrytrs" localSheetId="8" hidden="1">{#N/A,#N/A,TRUE,"Cover";#N/A,#N/A,TRUE,"Conts";#N/A,#N/A,TRUE,"VOS";#N/A,#N/A,TRUE,"Warrington";#N/A,#N/A,TRUE,"Widnes"}</definedName>
    <definedName name="uhhtrytrs" localSheetId="7" hidden="1">{#N/A,#N/A,TRUE,"Cover";#N/A,#N/A,TRUE,"Conts";#N/A,#N/A,TRUE,"VOS";#N/A,#N/A,TRUE,"Warrington";#N/A,#N/A,TRUE,"Widnes"}</definedName>
    <definedName name="uhhtrytrs" localSheetId="3" hidden="1">{#N/A,#N/A,TRUE,"Cover";#N/A,#N/A,TRUE,"Conts";#N/A,#N/A,TRUE,"VOS";#N/A,#N/A,TRUE,"Warrington";#N/A,#N/A,TRUE,"Widnes"}</definedName>
    <definedName name="uhhtrytrs" hidden="1">{#N/A,#N/A,TRUE,"Cover";#N/A,#N/A,TRUE,"Conts";#N/A,#N/A,TRUE,"VOS";#N/A,#N/A,TRUE,"Warrington";#N/A,#N/A,TRUE,"Widnes"}</definedName>
    <definedName name="UI" localSheetId="9" hidden="1">{#N/A,#N/A,FALSE,"SumD";#N/A,#N/A,FALSE,"ElecD";#N/A,#N/A,FALSE,"MechD";#N/A,#N/A,FALSE,"GeotD";#N/A,#N/A,FALSE,"PrcsD";#N/A,#N/A,FALSE,"TunnD";#N/A,#N/A,FALSE,"CivlD";#N/A,#N/A,FALSE,"NtwkD";#N/A,#N/A,FALSE,"EstgD";#N/A,#N/A,FALSE,"PEngD"}</definedName>
    <definedName name="UI" localSheetId="8" hidden="1">{#N/A,#N/A,FALSE,"SumD";#N/A,#N/A,FALSE,"ElecD";#N/A,#N/A,FALSE,"MechD";#N/A,#N/A,FALSE,"GeotD";#N/A,#N/A,FALSE,"PrcsD";#N/A,#N/A,FALSE,"TunnD";#N/A,#N/A,FALSE,"CivlD";#N/A,#N/A,FALSE,"NtwkD";#N/A,#N/A,FALSE,"EstgD";#N/A,#N/A,FALSE,"PEngD"}</definedName>
    <definedName name="UI" localSheetId="7" hidden="1">{#N/A,#N/A,FALSE,"SumD";#N/A,#N/A,FALSE,"ElecD";#N/A,#N/A,FALSE,"MechD";#N/A,#N/A,FALSE,"GeotD";#N/A,#N/A,FALSE,"PrcsD";#N/A,#N/A,FALSE,"TunnD";#N/A,#N/A,FALSE,"CivlD";#N/A,#N/A,FALSE,"NtwkD";#N/A,#N/A,FALSE,"EstgD";#N/A,#N/A,FALSE,"PEngD"}</definedName>
    <definedName name="UI" localSheetId="3" hidden="1">{#N/A,#N/A,FALSE,"SumD";#N/A,#N/A,FALSE,"ElecD";#N/A,#N/A,FALSE,"MechD";#N/A,#N/A,FALSE,"GeotD";#N/A,#N/A,FALSE,"PrcsD";#N/A,#N/A,FALSE,"TunnD";#N/A,#N/A,FALSE,"CivlD";#N/A,#N/A,FALSE,"NtwkD";#N/A,#N/A,FALSE,"EstgD";#N/A,#N/A,FALSE,"PEngD"}</definedName>
    <definedName name="UI" hidden="1">{#N/A,#N/A,FALSE,"SumD";#N/A,#N/A,FALSE,"ElecD";#N/A,#N/A,FALSE,"MechD";#N/A,#N/A,FALSE,"GeotD";#N/A,#N/A,FALSE,"PrcsD";#N/A,#N/A,FALSE,"TunnD";#N/A,#N/A,FALSE,"CivlD";#N/A,#N/A,FALSE,"NtwkD";#N/A,#N/A,FALSE,"EstgD";#N/A,#N/A,FALSE,"PEngD"}</definedName>
    <definedName name="uih" localSheetId="9" hidden="1">{#N/A,#N/A,TRUE,"Cover";#N/A,#N/A,TRUE,"Conts";#N/A,#N/A,TRUE,"VOS";#N/A,#N/A,TRUE,"Warrington";#N/A,#N/A,TRUE,"Widnes"}</definedName>
    <definedName name="uih" localSheetId="8" hidden="1">{#N/A,#N/A,TRUE,"Cover";#N/A,#N/A,TRUE,"Conts";#N/A,#N/A,TRUE,"VOS";#N/A,#N/A,TRUE,"Warrington";#N/A,#N/A,TRUE,"Widnes"}</definedName>
    <definedName name="uih" localSheetId="7" hidden="1">{#N/A,#N/A,TRUE,"Cover";#N/A,#N/A,TRUE,"Conts";#N/A,#N/A,TRUE,"VOS";#N/A,#N/A,TRUE,"Warrington";#N/A,#N/A,TRUE,"Widnes"}</definedName>
    <definedName name="uih" localSheetId="3" hidden="1">{#N/A,#N/A,TRUE,"Cover";#N/A,#N/A,TRUE,"Conts";#N/A,#N/A,TRUE,"VOS";#N/A,#N/A,TRUE,"Warrington";#N/A,#N/A,TRUE,"Widnes"}</definedName>
    <definedName name="uih" hidden="1">{#N/A,#N/A,TRUE,"Cover";#N/A,#N/A,TRUE,"Conts";#N/A,#N/A,TRUE,"VOS";#N/A,#N/A,TRUE,"Warrington";#N/A,#N/A,TRUE,"Widnes"}</definedName>
    <definedName name="uit" localSheetId="9" hidden="1">{#N/A,#N/A,TRUE,"Cover";#N/A,#N/A,TRUE,"Conts";#N/A,#N/A,TRUE,"VOS";#N/A,#N/A,TRUE,"Warrington";#N/A,#N/A,TRUE,"Widnes"}</definedName>
    <definedName name="uit" localSheetId="8" hidden="1">{#N/A,#N/A,TRUE,"Cover";#N/A,#N/A,TRUE,"Conts";#N/A,#N/A,TRUE,"VOS";#N/A,#N/A,TRUE,"Warrington";#N/A,#N/A,TRUE,"Widnes"}</definedName>
    <definedName name="uit" localSheetId="7" hidden="1">{#N/A,#N/A,TRUE,"Cover";#N/A,#N/A,TRUE,"Conts";#N/A,#N/A,TRUE,"VOS";#N/A,#N/A,TRUE,"Warrington";#N/A,#N/A,TRUE,"Widnes"}</definedName>
    <definedName name="uit" localSheetId="3" hidden="1">{#N/A,#N/A,TRUE,"Cover";#N/A,#N/A,TRUE,"Conts";#N/A,#N/A,TRUE,"VOS";#N/A,#N/A,TRUE,"Warrington";#N/A,#N/A,TRUE,"Widnes"}</definedName>
    <definedName name="uit" hidden="1">{#N/A,#N/A,TRUE,"Cover";#N/A,#N/A,TRUE,"Conts";#N/A,#N/A,TRUE,"VOS";#N/A,#N/A,TRUE,"Warrington";#N/A,#N/A,TRUE,"Widnes"}</definedName>
    <definedName name="uiuif" localSheetId="9" hidden="1">{#N/A,#N/A,TRUE,"Cover";#N/A,#N/A,TRUE,"Conts";#N/A,#N/A,TRUE,"VOS";#N/A,#N/A,TRUE,"Warrington";#N/A,#N/A,TRUE,"Widnes"}</definedName>
    <definedName name="uiuif" localSheetId="8" hidden="1">{#N/A,#N/A,TRUE,"Cover";#N/A,#N/A,TRUE,"Conts";#N/A,#N/A,TRUE,"VOS";#N/A,#N/A,TRUE,"Warrington";#N/A,#N/A,TRUE,"Widnes"}</definedName>
    <definedName name="uiuif" localSheetId="7" hidden="1">{#N/A,#N/A,TRUE,"Cover";#N/A,#N/A,TRUE,"Conts";#N/A,#N/A,TRUE,"VOS";#N/A,#N/A,TRUE,"Warrington";#N/A,#N/A,TRUE,"Widnes"}</definedName>
    <definedName name="uiuif" localSheetId="3" hidden="1">{#N/A,#N/A,TRUE,"Cover";#N/A,#N/A,TRUE,"Conts";#N/A,#N/A,TRUE,"VOS";#N/A,#N/A,TRUE,"Warrington";#N/A,#N/A,TRUE,"Widnes"}</definedName>
    <definedName name="uiuif" hidden="1">{#N/A,#N/A,TRUE,"Cover";#N/A,#N/A,TRUE,"Conts";#N/A,#N/A,TRUE,"VOS";#N/A,#N/A,TRUE,"Warrington";#N/A,#N/A,TRUE,"Widnes"}</definedName>
    <definedName name="uiy" localSheetId="9" hidden="1">{#N/A,#N/A,TRUE,"Cover";#N/A,#N/A,TRUE,"Conts";#N/A,#N/A,TRUE,"VOS";#N/A,#N/A,TRUE,"Warrington";#N/A,#N/A,TRUE,"Widnes"}</definedName>
    <definedName name="uiy" localSheetId="8" hidden="1">{#N/A,#N/A,TRUE,"Cover";#N/A,#N/A,TRUE,"Conts";#N/A,#N/A,TRUE,"VOS";#N/A,#N/A,TRUE,"Warrington";#N/A,#N/A,TRUE,"Widnes"}</definedName>
    <definedName name="uiy" localSheetId="7" hidden="1">{#N/A,#N/A,TRUE,"Cover";#N/A,#N/A,TRUE,"Conts";#N/A,#N/A,TRUE,"VOS";#N/A,#N/A,TRUE,"Warrington";#N/A,#N/A,TRUE,"Widnes"}</definedName>
    <definedName name="uiy" localSheetId="3" hidden="1">{#N/A,#N/A,TRUE,"Cover";#N/A,#N/A,TRUE,"Conts";#N/A,#N/A,TRUE,"VOS";#N/A,#N/A,TRUE,"Warrington";#N/A,#N/A,TRUE,"Widnes"}</definedName>
    <definedName name="uiy" hidden="1">{#N/A,#N/A,TRUE,"Cover";#N/A,#N/A,TRUE,"Conts";#N/A,#N/A,TRUE,"VOS";#N/A,#N/A,TRUE,"Warrington";#N/A,#N/A,TRUE,"Widnes"}</definedName>
    <definedName name="uiyuitii" localSheetId="9" hidden="1">{#N/A,#N/A,TRUE,"Cover";#N/A,#N/A,TRUE,"Conts";#N/A,#N/A,TRUE,"VOS";#N/A,#N/A,TRUE,"Warrington";#N/A,#N/A,TRUE,"Widnes"}</definedName>
    <definedName name="uiyuitii" localSheetId="8" hidden="1">{#N/A,#N/A,TRUE,"Cover";#N/A,#N/A,TRUE,"Conts";#N/A,#N/A,TRUE,"VOS";#N/A,#N/A,TRUE,"Warrington";#N/A,#N/A,TRUE,"Widnes"}</definedName>
    <definedName name="uiyuitii" localSheetId="7" hidden="1">{#N/A,#N/A,TRUE,"Cover";#N/A,#N/A,TRUE,"Conts";#N/A,#N/A,TRUE,"VOS";#N/A,#N/A,TRUE,"Warrington";#N/A,#N/A,TRUE,"Widnes"}</definedName>
    <definedName name="uiyuitii" localSheetId="3" hidden="1">{#N/A,#N/A,TRUE,"Cover";#N/A,#N/A,TRUE,"Conts";#N/A,#N/A,TRUE,"VOS";#N/A,#N/A,TRUE,"Warrington";#N/A,#N/A,TRUE,"Widnes"}</definedName>
    <definedName name="uiyuitii" hidden="1">{#N/A,#N/A,TRUE,"Cover";#N/A,#N/A,TRUE,"Conts";#N/A,#N/A,TRUE,"VOS";#N/A,#N/A,TRUE,"Warrington";#N/A,#N/A,TRUE,"Widnes"}</definedName>
    <definedName name="uj" localSheetId="9" hidden="1">{#N/A,#N/A,FALSE,"SumG";#N/A,#N/A,FALSE,"ElecG";#N/A,#N/A,FALSE,"MechG";#N/A,#N/A,FALSE,"GeotG";#N/A,#N/A,FALSE,"PrcsG";#N/A,#N/A,FALSE,"TunnG";#N/A,#N/A,FALSE,"CivlG";#N/A,#N/A,FALSE,"NtwkG";#N/A,#N/A,FALSE,"EstgG";#N/A,#N/A,FALSE,"PEngG"}</definedName>
    <definedName name="uj" localSheetId="8" hidden="1">{#N/A,#N/A,FALSE,"SumG";#N/A,#N/A,FALSE,"ElecG";#N/A,#N/A,FALSE,"MechG";#N/A,#N/A,FALSE,"GeotG";#N/A,#N/A,FALSE,"PrcsG";#N/A,#N/A,FALSE,"TunnG";#N/A,#N/A,FALSE,"CivlG";#N/A,#N/A,FALSE,"NtwkG";#N/A,#N/A,FALSE,"EstgG";#N/A,#N/A,FALSE,"PEngG"}</definedName>
    <definedName name="uj" localSheetId="7" hidden="1">{#N/A,#N/A,FALSE,"SumG";#N/A,#N/A,FALSE,"ElecG";#N/A,#N/A,FALSE,"MechG";#N/A,#N/A,FALSE,"GeotG";#N/A,#N/A,FALSE,"PrcsG";#N/A,#N/A,FALSE,"TunnG";#N/A,#N/A,FALSE,"CivlG";#N/A,#N/A,FALSE,"NtwkG";#N/A,#N/A,FALSE,"EstgG";#N/A,#N/A,FALSE,"PEngG"}</definedName>
    <definedName name="uj" localSheetId="3" hidden="1">{#N/A,#N/A,FALSE,"SumG";#N/A,#N/A,FALSE,"ElecG";#N/A,#N/A,FALSE,"MechG";#N/A,#N/A,FALSE,"GeotG";#N/A,#N/A,FALSE,"PrcsG";#N/A,#N/A,FALSE,"TunnG";#N/A,#N/A,FALSE,"CivlG";#N/A,#N/A,FALSE,"NtwkG";#N/A,#N/A,FALSE,"EstgG";#N/A,#N/A,FALSE,"PEngG"}</definedName>
    <definedName name="uj" hidden="1">{#N/A,#N/A,FALSE,"SumG";#N/A,#N/A,FALSE,"ElecG";#N/A,#N/A,FALSE,"MechG";#N/A,#N/A,FALSE,"GeotG";#N/A,#N/A,FALSE,"PrcsG";#N/A,#N/A,FALSE,"TunnG";#N/A,#N/A,FALSE,"CivlG";#N/A,#N/A,FALSE,"NtwkG";#N/A,#N/A,FALSE,"EstgG";#N/A,#N/A,FALSE,"PEngG"}</definedName>
    <definedName name="ulppuipui" localSheetId="9" hidden="1">{#N/A,#N/A,TRUE,"Cover";#N/A,#N/A,TRUE,"Conts";#N/A,#N/A,TRUE,"VOS";#N/A,#N/A,TRUE,"Warrington";#N/A,#N/A,TRUE,"Widnes"}</definedName>
    <definedName name="ulppuipui" localSheetId="8" hidden="1">{#N/A,#N/A,TRUE,"Cover";#N/A,#N/A,TRUE,"Conts";#N/A,#N/A,TRUE,"VOS";#N/A,#N/A,TRUE,"Warrington";#N/A,#N/A,TRUE,"Widnes"}</definedName>
    <definedName name="ulppuipui" localSheetId="7" hidden="1">{#N/A,#N/A,TRUE,"Cover";#N/A,#N/A,TRUE,"Conts";#N/A,#N/A,TRUE,"VOS";#N/A,#N/A,TRUE,"Warrington";#N/A,#N/A,TRUE,"Widnes"}</definedName>
    <definedName name="ulppuipui" localSheetId="3" hidden="1">{#N/A,#N/A,TRUE,"Cover";#N/A,#N/A,TRUE,"Conts";#N/A,#N/A,TRUE,"VOS";#N/A,#N/A,TRUE,"Warrington";#N/A,#N/A,TRUE,"Widnes"}</definedName>
    <definedName name="ulppuipui" hidden="1">{#N/A,#N/A,TRUE,"Cover";#N/A,#N/A,TRUE,"Conts";#N/A,#N/A,TRUE,"VOS";#N/A,#N/A,TRUE,"Warrington";#N/A,#N/A,TRUE,"Widnes"}</definedName>
    <definedName name="undo" localSheetId="9" hidden="1">{#N/A,#N/A,TRUE,"Cover";#N/A,#N/A,TRUE,"Conts";#N/A,#N/A,TRUE,"VOS";#N/A,#N/A,TRUE,"Warrington";#N/A,#N/A,TRUE,"Widnes"}</definedName>
    <definedName name="undo" localSheetId="8" hidden="1">{#N/A,#N/A,TRUE,"Cover";#N/A,#N/A,TRUE,"Conts";#N/A,#N/A,TRUE,"VOS";#N/A,#N/A,TRUE,"Warrington";#N/A,#N/A,TRUE,"Widnes"}</definedName>
    <definedName name="undo" localSheetId="7" hidden="1">{#N/A,#N/A,TRUE,"Cover";#N/A,#N/A,TRUE,"Conts";#N/A,#N/A,TRUE,"VOS";#N/A,#N/A,TRUE,"Warrington";#N/A,#N/A,TRUE,"Widnes"}</definedName>
    <definedName name="undo" localSheetId="3" hidden="1">{#N/A,#N/A,TRUE,"Cover";#N/A,#N/A,TRUE,"Conts";#N/A,#N/A,TRUE,"VOS";#N/A,#N/A,TRUE,"Warrington";#N/A,#N/A,TRUE,"Widnes"}</definedName>
    <definedName name="undo" hidden="1">{#N/A,#N/A,TRUE,"Cover";#N/A,#N/A,TRUE,"Conts";#N/A,#N/A,TRUE,"VOS";#N/A,#N/A,TRUE,"Warrington";#N/A,#N/A,TRUE,"Widnes"}</definedName>
    <definedName name="UNI_FILT_OFFSPEC" hidden="1">2</definedName>
    <definedName name="UNI_FILT_ONSPEC" hidden="1">1</definedName>
    <definedName name="UNI_NOTHING" hidden="1">0</definedName>
    <definedName name="UNI_PRES_FILTER" hidden="1">1</definedName>
    <definedName name="UNI_PRES_HEADINGS" hidden="1">16</definedName>
    <definedName name="UNI_PRES_INVERT" hidden="1">2</definedName>
    <definedName name="UNI_PRES_MATRIX" hidden="1">4</definedName>
    <definedName name="UNI_PRES_MERGED" hidden="1">8</definedName>
    <definedName name="UNI_PRES_OUTLIERS" hidden="1">32</definedName>
    <definedName name="UNI_RET_ATTRIB" hidden="1">64</definedName>
    <definedName name="UNI_RET_CONF" hidden="1">32</definedName>
    <definedName name="UNI_RET_DESC" hidden="1">4</definedName>
    <definedName name="UNI_RET_EQUIP" hidden="1">1</definedName>
    <definedName name="UNI_RET_OFFSPEC" hidden="1">512</definedName>
    <definedName name="UNI_RET_ONSPEC" hidden="1">256</definedName>
    <definedName name="UNI_RET_PROP" hidden="1">32</definedName>
    <definedName name="UNI_RET_PROPDESC" hidden="1">64</definedName>
    <definedName name="UNI_RET_SMPLPNT" hidden="1">4</definedName>
    <definedName name="UNI_RET_SPECMAX" hidden="1">2048</definedName>
    <definedName name="UNI_RET_SPECMIN" hidden="1">1024</definedName>
    <definedName name="UNI_RET_TAG" hidden="1">1</definedName>
    <definedName name="UNI_RET_TESTTIME" hidden="1">128</definedName>
    <definedName name="UNI_RET_TIME" hidden="1">8</definedName>
    <definedName name="UNI_RET_UNIT" hidden="1">2</definedName>
    <definedName name="UNI_RET_VALUE" hidden="1">16</definedName>
    <definedName name="uolougouio" localSheetId="9" hidden="1">{#N/A,#N/A,TRUE,"Cover";#N/A,#N/A,TRUE,"Conts";#N/A,#N/A,TRUE,"VOS";#N/A,#N/A,TRUE,"Warrington";#N/A,#N/A,TRUE,"Widnes"}</definedName>
    <definedName name="uolougouio" localSheetId="8" hidden="1">{#N/A,#N/A,TRUE,"Cover";#N/A,#N/A,TRUE,"Conts";#N/A,#N/A,TRUE,"VOS";#N/A,#N/A,TRUE,"Warrington";#N/A,#N/A,TRUE,"Widnes"}</definedName>
    <definedName name="uolougouio" localSheetId="7" hidden="1">{#N/A,#N/A,TRUE,"Cover";#N/A,#N/A,TRUE,"Conts";#N/A,#N/A,TRUE,"VOS";#N/A,#N/A,TRUE,"Warrington";#N/A,#N/A,TRUE,"Widnes"}</definedName>
    <definedName name="uolougouio" localSheetId="3" hidden="1">{#N/A,#N/A,TRUE,"Cover";#N/A,#N/A,TRUE,"Conts";#N/A,#N/A,TRUE,"VOS";#N/A,#N/A,TRUE,"Warrington";#N/A,#N/A,TRUE,"Widnes"}</definedName>
    <definedName name="uolougouio" hidden="1">{#N/A,#N/A,TRUE,"Cover";#N/A,#N/A,TRUE,"Conts";#N/A,#N/A,TRUE,"VOS";#N/A,#N/A,TRUE,"Warrington";#N/A,#N/A,TRUE,"Widnes"}</definedName>
    <definedName name="upo" localSheetId="9" hidden="1">{"'Break down'!$A$4"}</definedName>
    <definedName name="upo" localSheetId="8" hidden="1">{"'Break down'!$A$4"}</definedName>
    <definedName name="upo" localSheetId="7" hidden="1">{"'Break down'!$A$4"}</definedName>
    <definedName name="upo" localSheetId="3" hidden="1">{"'Break down'!$A$4"}</definedName>
    <definedName name="upo" hidden="1">{"'Break down'!$A$4"}</definedName>
    <definedName name="UUU" localSheetId="9" hidden="1">{"'Break down'!$A$4"}</definedName>
    <definedName name="UUU" localSheetId="8" hidden="1">{"'Break down'!$A$4"}</definedName>
    <definedName name="UUU" localSheetId="7" hidden="1">{"'Break down'!$A$4"}</definedName>
    <definedName name="UUU" localSheetId="3" hidden="1">{"'Break down'!$A$4"}</definedName>
    <definedName name="UUU" hidden="1">{"'Break down'!$A$4"}</definedName>
    <definedName name="uuuu" localSheetId="9" hidden="1">{"'Break down'!$A$4"}</definedName>
    <definedName name="uuuu" localSheetId="8" hidden="1">{"'Break down'!$A$4"}</definedName>
    <definedName name="uuuu" localSheetId="7" hidden="1">{"'Break down'!$A$4"}</definedName>
    <definedName name="uuuu" localSheetId="3" hidden="1">{"'Break down'!$A$4"}</definedName>
    <definedName name="uuuu" hidden="1">{"'Break down'!$A$4"}</definedName>
    <definedName name="uuuyi" localSheetId="9" hidden="1">{"'Break down'!$A$4"}</definedName>
    <definedName name="uuuyi" localSheetId="8" hidden="1">{"'Break down'!$A$4"}</definedName>
    <definedName name="uuuyi" localSheetId="7" hidden="1">{"'Break down'!$A$4"}</definedName>
    <definedName name="uuuyi" localSheetId="3" hidden="1">{"'Break down'!$A$4"}</definedName>
    <definedName name="uuuyi" hidden="1">{"'Break down'!$A$4"}</definedName>
    <definedName name="uy" localSheetId="9" hidden="1">{"'Break down'!$A$4"}</definedName>
    <definedName name="uy" localSheetId="8" hidden="1">{"'Break down'!$A$4"}</definedName>
    <definedName name="uy" localSheetId="7" hidden="1">{"'Break down'!$A$4"}</definedName>
    <definedName name="uy" localSheetId="3" hidden="1">{"'Break down'!$A$4"}</definedName>
    <definedName name="uy" hidden="1">{"'Break down'!$A$4"}</definedName>
    <definedName name="v" localSheetId="9" hidden="1">{#N/A,#N/A,TRUE,"Cover";#N/A,#N/A,TRUE,"Conts";#N/A,#N/A,TRUE,"VOS";#N/A,#N/A,TRUE,"Warrington";#N/A,#N/A,TRUE,"Widnes"}</definedName>
    <definedName name="v" localSheetId="8" hidden="1">{#N/A,#N/A,TRUE,"Cover";#N/A,#N/A,TRUE,"Conts";#N/A,#N/A,TRUE,"VOS";#N/A,#N/A,TRUE,"Warrington";#N/A,#N/A,TRUE,"Widnes"}</definedName>
    <definedName name="v" localSheetId="7" hidden="1">{#N/A,#N/A,TRUE,"Cover";#N/A,#N/A,TRUE,"Conts";#N/A,#N/A,TRUE,"VOS";#N/A,#N/A,TRUE,"Warrington";#N/A,#N/A,TRUE,"Widnes"}</definedName>
    <definedName name="v" localSheetId="3" hidden="1">{#N/A,#N/A,TRUE,"Cover";#N/A,#N/A,TRUE,"Conts";#N/A,#N/A,TRUE,"VOS";#N/A,#N/A,TRUE,"Warrington";#N/A,#N/A,TRUE,"Widnes"}</definedName>
    <definedName name="v" hidden="1">{#N/A,#N/A,TRUE,"Cover";#N/A,#N/A,TRUE,"Conts";#N/A,#N/A,TRUE,"VOS";#N/A,#N/A,TRUE,"Warrington";#N/A,#N/A,TRUE,"Widnes"}</definedName>
    <definedName name="Variation" localSheetId="9" hidden="1">{#N/A,#N/A,FALSE,"SumD";#N/A,#N/A,FALSE,"ElecD";#N/A,#N/A,FALSE,"MechD";#N/A,#N/A,FALSE,"GeotD";#N/A,#N/A,FALSE,"PrcsD";#N/A,#N/A,FALSE,"TunnD";#N/A,#N/A,FALSE,"CivlD";#N/A,#N/A,FALSE,"NtwkD";#N/A,#N/A,FALSE,"EstgD";#N/A,#N/A,FALSE,"PEngD"}</definedName>
    <definedName name="Variation" localSheetId="8" hidden="1">{#N/A,#N/A,FALSE,"SumD";#N/A,#N/A,FALSE,"ElecD";#N/A,#N/A,FALSE,"MechD";#N/A,#N/A,FALSE,"GeotD";#N/A,#N/A,FALSE,"PrcsD";#N/A,#N/A,FALSE,"TunnD";#N/A,#N/A,FALSE,"CivlD";#N/A,#N/A,FALSE,"NtwkD";#N/A,#N/A,FALSE,"EstgD";#N/A,#N/A,FALSE,"PEngD"}</definedName>
    <definedName name="Variation" localSheetId="7" hidden="1">{#N/A,#N/A,FALSE,"SumD";#N/A,#N/A,FALSE,"ElecD";#N/A,#N/A,FALSE,"MechD";#N/A,#N/A,FALSE,"GeotD";#N/A,#N/A,FALSE,"PrcsD";#N/A,#N/A,FALSE,"TunnD";#N/A,#N/A,FALSE,"CivlD";#N/A,#N/A,FALSE,"NtwkD";#N/A,#N/A,FALSE,"EstgD";#N/A,#N/A,FALSE,"PEngD"}</definedName>
    <definedName name="Variation" localSheetId="3" hidden="1">{#N/A,#N/A,FALSE,"SumD";#N/A,#N/A,FALSE,"ElecD";#N/A,#N/A,FALSE,"MechD";#N/A,#N/A,FALSE,"GeotD";#N/A,#N/A,FALSE,"PrcsD";#N/A,#N/A,FALSE,"TunnD";#N/A,#N/A,FALSE,"CivlD";#N/A,#N/A,FALSE,"NtwkD";#N/A,#N/A,FALSE,"EstgD";#N/A,#N/A,FALSE,"PEngD"}</definedName>
    <definedName name="Variation" hidden="1">{#N/A,#N/A,FALSE,"SumD";#N/A,#N/A,FALSE,"ElecD";#N/A,#N/A,FALSE,"MechD";#N/A,#N/A,FALSE,"GeotD";#N/A,#N/A,FALSE,"PrcsD";#N/A,#N/A,FALSE,"TunnD";#N/A,#N/A,FALSE,"CivlD";#N/A,#N/A,FALSE,"NtwkD";#N/A,#N/A,FALSE,"EstgD";#N/A,#N/A,FALSE,"PEngD"}</definedName>
    <definedName name="vbvbvb" localSheetId="9" hidden="1">{#N/A,#N/A,TRUE,"Front";#N/A,#N/A,TRUE,"Simple Letter";#N/A,#N/A,TRUE,"Inside";#N/A,#N/A,TRUE,"Contents";#N/A,#N/A,TRUE,"Basis";#N/A,#N/A,TRUE,"Inclusions";#N/A,#N/A,TRUE,"Exclusions";#N/A,#N/A,TRUE,"Areas";#N/A,#N/A,TRUE,"Summary";#N/A,#N/A,TRUE,"Detail"}</definedName>
    <definedName name="vbvbvb" localSheetId="8" hidden="1">{#N/A,#N/A,TRUE,"Front";#N/A,#N/A,TRUE,"Simple Letter";#N/A,#N/A,TRUE,"Inside";#N/A,#N/A,TRUE,"Contents";#N/A,#N/A,TRUE,"Basis";#N/A,#N/A,TRUE,"Inclusions";#N/A,#N/A,TRUE,"Exclusions";#N/A,#N/A,TRUE,"Areas";#N/A,#N/A,TRUE,"Summary";#N/A,#N/A,TRUE,"Detail"}</definedName>
    <definedName name="vbvbvb" localSheetId="7" hidden="1">{#N/A,#N/A,TRUE,"Front";#N/A,#N/A,TRUE,"Simple Letter";#N/A,#N/A,TRUE,"Inside";#N/A,#N/A,TRUE,"Contents";#N/A,#N/A,TRUE,"Basis";#N/A,#N/A,TRUE,"Inclusions";#N/A,#N/A,TRUE,"Exclusions";#N/A,#N/A,TRUE,"Areas";#N/A,#N/A,TRUE,"Summary";#N/A,#N/A,TRUE,"Detail"}</definedName>
    <definedName name="vbvbvb" localSheetId="3" hidden="1">{#N/A,#N/A,TRUE,"Front";#N/A,#N/A,TRUE,"Simple Letter";#N/A,#N/A,TRUE,"Inside";#N/A,#N/A,TRUE,"Contents";#N/A,#N/A,TRUE,"Basis";#N/A,#N/A,TRUE,"Inclusions";#N/A,#N/A,TRUE,"Exclusions";#N/A,#N/A,TRUE,"Areas";#N/A,#N/A,TRUE,"Summary";#N/A,#N/A,TRUE,"Detail"}</definedName>
    <definedName name="vbvbvb" hidden="1">{#N/A,#N/A,TRUE,"Front";#N/A,#N/A,TRUE,"Simple Letter";#N/A,#N/A,TRUE,"Inside";#N/A,#N/A,TRUE,"Contents";#N/A,#N/A,TRUE,"Basis";#N/A,#N/A,TRUE,"Inclusions";#N/A,#N/A,TRUE,"Exclusions";#N/A,#N/A,TRUE,"Areas";#N/A,#N/A,TRUE,"Summary";#N/A,#N/A,TRUE,"Detail"}</definedName>
    <definedName name="vbvbvvv" localSheetId="9" hidden="1">{#N/A,#N/A,TRUE,"Front";#N/A,#N/A,TRUE,"Simple Letter";#N/A,#N/A,TRUE,"Inside";#N/A,#N/A,TRUE,"Contents";#N/A,#N/A,TRUE,"Basis";#N/A,#N/A,TRUE,"Inclusions";#N/A,#N/A,TRUE,"Exclusions";#N/A,#N/A,TRUE,"Areas";#N/A,#N/A,TRUE,"Summary";#N/A,#N/A,TRUE,"Detail"}</definedName>
    <definedName name="vbvbvvv" localSheetId="8" hidden="1">{#N/A,#N/A,TRUE,"Front";#N/A,#N/A,TRUE,"Simple Letter";#N/A,#N/A,TRUE,"Inside";#N/A,#N/A,TRUE,"Contents";#N/A,#N/A,TRUE,"Basis";#N/A,#N/A,TRUE,"Inclusions";#N/A,#N/A,TRUE,"Exclusions";#N/A,#N/A,TRUE,"Areas";#N/A,#N/A,TRUE,"Summary";#N/A,#N/A,TRUE,"Detail"}</definedName>
    <definedName name="vbvbvvv" localSheetId="7" hidden="1">{#N/A,#N/A,TRUE,"Front";#N/A,#N/A,TRUE,"Simple Letter";#N/A,#N/A,TRUE,"Inside";#N/A,#N/A,TRUE,"Contents";#N/A,#N/A,TRUE,"Basis";#N/A,#N/A,TRUE,"Inclusions";#N/A,#N/A,TRUE,"Exclusions";#N/A,#N/A,TRUE,"Areas";#N/A,#N/A,TRUE,"Summary";#N/A,#N/A,TRUE,"Detail"}</definedName>
    <definedName name="vbvbvvv" localSheetId="3" hidden="1">{#N/A,#N/A,TRUE,"Front";#N/A,#N/A,TRUE,"Simple Letter";#N/A,#N/A,TRUE,"Inside";#N/A,#N/A,TRUE,"Contents";#N/A,#N/A,TRUE,"Basis";#N/A,#N/A,TRUE,"Inclusions";#N/A,#N/A,TRUE,"Exclusions";#N/A,#N/A,TRUE,"Areas";#N/A,#N/A,TRUE,"Summary";#N/A,#N/A,TRUE,"Detail"}</definedName>
    <definedName name="vbvbvvv" hidden="1">{#N/A,#N/A,TRUE,"Front";#N/A,#N/A,TRUE,"Simple Letter";#N/A,#N/A,TRUE,"Inside";#N/A,#N/A,TRUE,"Contents";#N/A,#N/A,TRUE,"Basis";#N/A,#N/A,TRUE,"Inclusions";#N/A,#N/A,TRUE,"Exclusions";#N/A,#N/A,TRUE,"Areas";#N/A,#N/A,TRUE,"Summary";#N/A,#N/A,TRUE,"Detail"}</definedName>
    <definedName name="vffsfs" localSheetId="9" hidden="1">{#N/A,#N/A,TRUE,"Basic";#N/A,#N/A,TRUE,"EXT-TABLE";#N/A,#N/A,TRUE,"STEEL";#N/A,#N/A,TRUE,"INT-Table";#N/A,#N/A,TRUE,"STEEL";#N/A,#N/A,TRUE,"Door"}</definedName>
    <definedName name="vffsfs" localSheetId="8" hidden="1">{#N/A,#N/A,TRUE,"Basic";#N/A,#N/A,TRUE,"EXT-TABLE";#N/A,#N/A,TRUE,"STEEL";#N/A,#N/A,TRUE,"INT-Table";#N/A,#N/A,TRUE,"STEEL";#N/A,#N/A,TRUE,"Door"}</definedName>
    <definedName name="vffsfs" localSheetId="7" hidden="1">{#N/A,#N/A,TRUE,"Basic";#N/A,#N/A,TRUE,"EXT-TABLE";#N/A,#N/A,TRUE,"STEEL";#N/A,#N/A,TRUE,"INT-Table";#N/A,#N/A,TRUE,"STEEL";#N/A,#N/A,TRUE,"Door"}</definedName>
    <definedName name="vffsfs" localSheetId="3" hidden="1">{#N/A,#N/A,TRUE,"Basic";#N/A,#N/A,TRUE,"EXT-TABLE";#N/A,#N/A,TRUE,"STEEL";#N/A,#N/A,TRUE,"INT-Table";#N/A,#N/A,TRUE,"STEEL";#N/A,#N/A,TRUE,"Door"}</definedName>
    <definedName name="vffsfs" hidden="1">{#N/A,#N/A,TRUE,"Basic";#N/A,#N/A,TRUE,"EXT-TABLE";#N/A,#N/A,TRUE,"STEEL";#N/A,#N/A,TRUE,"INT-Table";#N/A,#N/A,TRUE,"STEEL";#N/A,#N/A,TRUE,"Door"}</definedName>
    <definedName name="vj" localSheetId="9" hidden="1">{#N/A,#N/A,TRUE,"Cover";#N/A,#N/A,TRUE,"Conts";#N/A,#N/A,TRUE,"VOS";#N/A,#N/A,TRUE,"Warrington";#N/A,#N/A,TRUE,"Widnes"}</definedName>
    <definedName name="vj" localSheetId="8" hidden="1">{#N/A,#N/A,TRUE,"Cover";#N/A,#N/A,TRUE,"Conts";#N/A,#N/A,TRUE,"VOS";#N/A,#N/A,TRUE,"Warrington";#N/A,#N/A,TRUE,"Widnes"}</definedName>
    <definedName name="vj" localSheetId="7" hidden="1">{#N/A,#N/A,TRUE,"Cover";#N/A,#N/A,TRUE,"Conts";#N/A,#N/A,TRUE,"VOS";#N/A,#N/A,TRUE,"Warrington";#N/A,#N/A,TRUE,"Widnes"}</definedName>
    <definedName name="vj" localSheetId="3" hidden="1">{#N/A,#N/A,TRUE,"Cover";#N/A,#N/A,TRUE,"Conts";#N/A,#N/A,TRUE,"VOS";#N/A,#N/A,TRUE,"Warrington";#N/A,#N/A,TRUE,"Widnes"}</definedName>
    <definedName name="vj" hidden="1">{#N/A,#N/A,TRUE,"Cover";#N/A,#N/A,TRUE,"Conts";#N/A,#N/A,TRUE,"VOS";#N/A,#N/A,TRUE,"Warrington";#N/A,#N/A,TRUE,"Widnes"}</definedName>
    <definedName name="vv" localSheetId="9" hidden="1">{#N/A,#N/A,FALSE,"SumD";#N/A,#N/A,FALSE,"ElecD";#N/A,#N/A,FALSE,"MechD";#N/A,#N/A,FALSE,"GeotD";#N/A,#N/A,FALSE,"PrcsD";#N/A,#N/A,FALSE,"TunnD";#N/A,#N/A,FALSE,"CivlD";#N/A,#N/A,FALSE,"NtwkD";#N/A,#N/A,FALSE,"EstgD";#N/A,#N/A,FALSE,"PEngD"}</definedName>
    <definedName name="vv" localSheetId="8" hidden="1">{#N/A,#N/A,FALSE,"SumD";#N/A,#N/A,FALSE,"ElecD";#N/A,#N/A,FALSE,"MechD";#N/A,#N/A,FALSE,"GeotD";#N/A,#N/A,FALSE,"PrcsD";#N/A,#N/A,FALSE,"TunnD";#N/A,#N/A,FALSE,"CivlD";#N/A,#N/A,FALSE,"NtwkD";#N/A,#N/A,FALSE,"EstgD";#N/A,#N/A,FALSE,"PEngD"}</definedName>
    <definedName name="vv" localSheetId="7" hidden="1">{#N/A,#N/A,FALSE,"SumD";#N/A,#N/A,FALSE,"ElecD";#N/A,#N/A,FALSE,"MechD";#N/A,#N/A,FALSE,"GeotD";#N/A,#N/A,FALSE,"PrcsD";#N/A,#N/A,FALSE,"TunnD";#N/A,#N/A,FALSE,"CivlD";#N/A,#N/A,FALSE,"NtwkD";#N/A,#N/A,FALSE,"EstgD";#N/A,#N/A,FALSE,"PEngD"}</definedName>
    <definedName name="vv" localSheetId="3" hidden="1">{#N/A,#N/A,FALSE,"SumD";#N/A,#N/A,FALSE,"ElecD";#N/A,#N/A,FALSE,"MechD";#N/A,#N/A,FALSE,"GeotD";#N/A,#N/A,FALSE,"PrcsD";#N/A,#N/A,FALSE,"TunnD";#N/A,#N/A,FALSE,"CivlD";#N/A,#N/A,FALSE,"NtwkD";#N/A,#N/A,FALSE,"EstgD";#N/A,#N/A,FALSE,"PEngD"}</definedName>
    <definedName name="vv" hidden="1">{#N/A,#N/A,FALSE,"SumD";#N/A,#N/A,FALSE,"ElecD";#N/A,#N/A,FALSE,"MechD";#N/A,#N/A,FALSE,"GeotD";#N/A,#N/A,FALSE,"PrcsD";#N/A,#N/A,FALSE,"TunnD";#N/A,#N/A,FALSE,"CivlD";#N/A,#N/A,FALSE,"NtwkD";#N/A,#N/A,FALSE,"EstgD";#N/A,#N/A,FALSE,"PEngD"}</definedName>
    <definedName name="w" localSheetId="9" hidden="1">{#N/A,#N/A,TRUE,"Front";#N/A,#N/A,TRUE,"Simple Letter";#N/A,#N/A,TRUE,"Inside";#N/A,#N/A,TRUE,"Contents";#N/A,#N/A,TRUE,"Basis";#N/A,#N/A,TRUE,"Inclusions";#N/A,#N/A,TRUE,"Exclusions";#N/A,#N/A,TRUE,"Areas";#N/A,#N/A,TRUE,"Summary";#N/A,#N/A,TRUE,"Detail"}</definedName>
    <definedName name="w" localSheetId="8" hidden="1">{#N/A,#N/A,TRUE,"Front";#N/A,#N/A,TRUE,"Simple Letter";#N/A,#N/A,TRUE,"Inside";#N/A,#N/A,TRUE,"Contents";#N/A,#N/A,TRUE,"Basis";#N/A,#N/A,TRUE,"Inclusions";#N/A,#N/A,TRUE,"Exclusions";#N/A,#N/A,TRUE,"Areas";#N/A,#N/A,TRUE,"Summary";#N/A,#N/A,TRUE,"Detail"}</definedName>
    <definedName name="w" localSheetId="7" hidden="1">{#N/A,#N/A,TRUE,"Front";#N/A,#N/A,TRUE,"Simple Letter";#N/A,#N/A,TRUE,"Inside";#N/A,#N/A,TRUE,"Contents";#N/A,#N/A,TRUE,"Basis";#N/A,#N/A,TRUE,"Inclusions";#N/A,#N/A,TRUE,"Exclusions";#N/A,#N/A,TRUE,"Areas";#N/A,#N/A,TRUE,"Summary";#N/A,#N/A,TRUE,"Detail"}</definedName>
    <definedName name="w" localSheetId="3" hidden="1">{#N/A,#N/A,TRUE,"Front";#N/A,#N/A,TRUE,"Simple Letter";#N/A,#N/A,TRUE,"Inside";#N/A,#N/A,TRUE,"Contents";#N/A,#N/A,TRUE,"Basis";#N/A,#N/A,TRUE,"Inclusions";#N/A,#N/A,TRUE,"Exclusions";#N/A,#N/A,TRUE,"Areas";#N/A,#N/A,TRUE,"Summary";#N/A,#N/A,TRUE,"Detail"}</definedName>
    <definedName name="w" hidden="1">{#N/A,#N/A,TRUE,"Front";#N/A,#N/A,TRUE,"Simple Letter";#N/A,#N/A,TRUE,"Inside";#N/A,#N/A,TRUE,"Contents";#N/A,#N/A,TRUE,"Basis";#N/A,#N/A,TRUE,"Inclusions";#N/A,#N/A,TRUE,"Exclusions";#N/A,#N/A,TRUE,"Areas";#N/A,#N/A,TRUE,"Summary";#N/A,#N/A,TRUE,"Detail"}</definedName>
    <definedName name="w26te" localSheetId="9" hidden="1">{#N/A,#N/A,TRUE,"Cover";#N/A,#N/A,TRUE,"Conts";#N/A,#N/A,TRUE,"VOS";#N/A,#N/A,TRUE,"Warrington";#N/A,#N/A,TRUE,"Widnes"}</definedName>
    <definedName name="w26te" localSheetId="8" hidden="1">{#N/A,#N/A,TRUE,"Cover";#N/A,#N/A,TRUE,"Conts";#N/A,#N/A,TRUE,"VOS";#N/A,#N/A,TRUE,"Warrington";#N/A,#N/A,TRUE,"Widnes"}</definedName>
    <definedName name="w26te" localSheetId="7" hidden="1">{#N/A,#N/A,TRUE,"Cover";#N/A,#N/A,TRUE,"Conts";#N/A,#N/A,TRUE,"VOS";#N/A,#N/A,TRUE,"Warrington";#N/A,#N/A,TRUE,"Widnes"}</definedName>
    <definedName name="w26te" localSheetId="3" hidden="1">{#N/A,#N/A,TRUE,"Cover";#N/A,#N/A,TRUE,"Conts";#N/A,#N/A,TRUE,"VOS";#N/A,#N/A,TRUE,"Warrington";#N/A,#N/A,TRUE,"Widnes"}</definedName>
    <definedName name="w26te" hidden="1">{#N/A,#N/A,TRUE,"Cover";#N/A,#N/A,TRUE,"Conts";#N/A,#N/A,TRUE,"VOS";#N/A,#N/A,TRUE,"Warrington";#N/A,#N/A,TRUE,"Widnes"}</definedName>
    <definedName name="w6y" localSheetId="9" hidden="1">{#N/A,#N/A,TRUE,"Cover";#N/A,#N/A,TRUE,"Conts";#N/A,#N/A,TRUE,"VOS";#N/A,#N/A,TRUE,"Warrington";#N/A,#N/A,TRUE,"Widnes"}</definedName>
    <definedName name="w6y" localSheetId="8" hidden="1">{#N/A,#N/A,TRUE,"Cover";#N/A,#N/A,TRUE,"Conts";#N/A,#N/A,TRUE,"VOS";#N/A,#N/A,TRUE,"Warrington";#N/A,#N/A,TRUE,"Widnes"}</definedName>
    <definedName name="w6y" localSheetId="7" hidden="1">{#N/A,#N/A,TRUE,"Cover";#N/A,#N/A,TRUE,"Conts";#N/A,#N/A,TRUE,"VOS";#N/A,#N/A,TRUE,"Warrington";#N/A,#N/A,TRUE,"Widnes"}</definedName>
    <definedName name="w6y" localSheetId="3" hidden="1">{#N/A,#N/A,TRUE,"Cover";#N/A,#N/A,TRUE,"Conts";#N/A,#N/A,TRUE,"VOS";#N/A,#N/A,TRUE,"Warrington";#N/A,#N/A,TRUE,"Widnes"}</definedName>
    <definedName name="w6y" hidden="1">{#N/A,#N/A,TRUE,"Cover";#N/A,#N/A,TRUE,"Conts";#N/A,#N/A,TRUE,"VOS";#N/A,#N/A,TRUE,"Warrington";#N/A,#N/A,TRUE,"Widnes"}</definedName>
    <definedName name="waff" localSheetId="9" hidden="1">{#N/A,#N/A,TRUE,"Cover";#N/A,#N/A,TRUE,"Conts";#N/A,#N/A,TRUE,"VOS";#N/A,#N/A,TRUE,"Warrington";#N/A,#N/A,TRUE,"Widnes"}</definedName>
    <definedName name="waff" localSheetId="8" hidden="1">{#N/A,#N/A,TRUE,"Cover";#N/A,#N/A,TRUE,"Conts";#N/A,#N/A,TRUE,"VOS";#N/A,#N/A,TRUE,"Warrington";#N/A,#N/A,TRUE,"Widnes"}</definedName>
    <definedName name="waff" localSheetId="7" hidden="1">{#N/A,#N/A,TRUE,"Cover";#N/A,#N/A,TRUE,"Conts";#N/A,#N/A,TRUE,"VOS";#N/A,#N/A,TRUE,"Warrington";#N/A,#N/A,TRUE,"Widnes"}</definedName>
    <definedName name="waff" localSheetId="3" hidden="1">{#N/A,#N/A,TRUE,"Cover";#N/A,#N/A,TRUE,"Conts";#N/A,#N/A,TRUE,"VOS";#N/A,#N/A,TRUE,"Warrington";#N/A,#N/A,TRUE,"Widnes"}</definedName>
    <definedName name="waff" hidden="1">{#N/A,#N/A,TRUE,"Cover";#N/A,#N/A,TRUE,"Conts";#N/A,#N/A,TRUE,"VOS";#N/A,#N/A,TRUE,"Warrington";#N/A,#N/A,TRUE,"Widnes"}</definedName>
    <definedName name="warergtrjyiu" localSheetId="9" hidden="1">{#N/A,#N/A,TRUE,"Cover";#N/A,#N/A,TRUE,"Conts";#N/A,#N/A,TRUE,"VOS";#N/A,#N/A,TRUE,"Warrington";#N/A,#N/A,TRUE,"Widnes"}</definedName>
    <definedName name="warergtrjyiu" localSheetId="8" hidden="1">{#N/A,#N/A,TRUE,"Cover";#N/A,#N/A,TRUE,"Conts";#N/A,#N/A,TRUE,"VOS";#N/A,#N/A,TRUE,"Warrington";#N/A,#N/A,TRUE,"Widnes"}</definedName>
    <definedName name="warergtrjyiu" localSheetId="7" hidden="1">{#N/A,#N/A,TRUE,"Cover";#N/A,#N/A,TRUE,"Conts";#N/A,#N/A,TRUE,"VOS";#N/A,#N/A,TRUE,"Warrington";#N/A,#N/A,TRUE,"Widnes"}</definedName>
    <definedName name="warergtrjyiu" localSheetId="3" hidden="1">{#N/A,#N/A,TRUE,"Cover";#N/A,#N/A,TRUE,"Conts";#N/A,#N/A,TRUE,"VOS";#N/A,#N/A,TRUE,"Warrington";#N/A,#N/A,TRUE,"Widnes"}</definedName>
    <definedName name="warergtrjyiu" hidden="1">{#N/A,#N/A,TRUE,"Cover";#N/A,#N/A,TRUE,"Conts";#N/A,#N/A,TRUE,"VOS";#N/A,#N/A,TRUE,"Warrington";#N/A,#N/A,TRUE,"Widnes"}</definedName>
    <definedName name="Waste" localSheetId="9" hidden="1">{#N/A,#N/A,TRUE,"Basic";#N/A,#N/A,TRUE,"EXT-TABLE";#N/A,#N/A,TRUE,"STEEL";#N/A,#N/A,TRUE,"INT-Table";#N/A,#N/A,TRUE,"STEEL";#N/A,#N/A,TRUE,"Door"}</definedName>
    <definedName name="Waste" localSheetId="8" hidden="1">{#N/A,#N/A,TRUE,"Basic";#N/A,#N/A,TRUE,"EXT-TABLE";#N/A,#N/A,TRUE,"STEEL";#N/A,#N/A,TRUE,"INT-Table";#N/A,#N/A,TRUE,"STEEL";#N/A,#N/A,TRUE,"Door"}</definedName>
    <definedName name="Waste" localSheetId="7" hidden="1">{#N/A,#N/A,TRUE,"Basic";#N/A,#N/A,TRUE,"EXT-TABLE";#N/A,#N/A,TRUE,"STEEL";#N/A,#N/A,TRUE,"INT-Table";#N/A,#N/A,TRUE,"STEEL";#N/A,#N/A,TRUE,"Door"}</definedName>
    <definedName name="Waste" localSheetId="3" hidden="1">{#N/A,#N/A,TRUE,"Basic";#N/A,#N/A,TRUE,"EXT-TABLE";#N/A,#N/A,TRUE,"STEEL";#N/A,#N/A,TRUE,"INT-Table";#N/A,#N/A,TRUE,"STEEL";#N/A,#N/A,TRUE,"Door"}</definedName>
    <definedName name="Waste" hidden="1">{#N/A,#N/A,TRUE,"Basic";#N/A,#N/A,TRUE,"EXT-TABLE";#N/A,#N/A,TRUE,"STEEL";#N/A,#N/A,TRUE,"INT-Table";#N/A,#N/A,TRUE,"STEEL";#N/A,#N/A,TRUE,"Door"}</definedName>
    <definedName name="water_funds" localSheetId="9" hidden="1">{"'Sheet1'!$A$4386:$N$4591"}</definedName>
    <definedName name="water_funds" localSheetId="8" hidden="1">{"'Sheet1'!$A$4386:$N$4591"}</definedName>
    <definedName name="water_funds" localSheetId="7" hidden="1">{"'Sheet1'!$A$4386:$N$4591"}</definedName>
    <definedName name="water_funds" localSheetId="3" hidden="1">{"'Sheet1'!$A$4386:$N$4591"}</definedName>
    <definedName name="water_funds" hidden="1">{"'Sheet1'!$A$4386:$N$4591"}</definedName>
    <definedName name="wawst" localSheetId="9" hidden="1">{#N/A,#N/A,TRUE,"Cover";#N/A,#N/A,TRUE,"Conts";#N/A,#N/A,TRUE,"VOS";#N/A,#N/A,TRUE,"Warrington";#N/A,#N/A,TRUE,"Widnes"}</definedName>
    <definedName name="wawst" localSheetId="8" hidden="1">{#N/A,#N/A,TRUE,"Cover";#N/A,#N/A,TRUE,"Conts";#N/A,#N/A,TRUE,"VOS";#N/A,#N/A,TRUE,"Warrington";#N/A,#N/A,TRUE,"Widnes"}</definedName>
    <definedName name="wawst" localSheetId="7" hidden="1">{#N/A,#N/A,TRUE,"Cover";#N/A,#N/A,TRUE,"Conts";#N/A,#N/A,TRUE,"VOS";#N/A,#N/A,TRUE,"Warrington";#N/A,#N/A,TRUE,"Widnes"}</definedName>
    <definedName name="wawst" localSheetId="3" hidden="1">{#N/A,#N/A,TRUE,"Cover";#N/A,#N/A,TRUE,"Conts";#N/A,#N/A,TRUE,"VOS";#N/A,#N/A,TRUE,"Warrington";#N/A,#N/A,TRUE,"Widnes"}</definedName>
    <definedName name="wawst" hidden="1">{#N/A,#N/A,TRUE,"Cover";#N/A,#N/A,TRUE,"Conts";#N/A,#N/A,TRUE,"VOS";#N/A,#N/A,TRUE,"Warrington";#N/A,#N/A,TRUE,"Widnes"}</definedName>
    <definedName name="wegywegt" localSheetId="9" hidden="1">{#N/A,#N/A,TRUE,"Cover";#N/A,#N/A,TRUE,"Conts";#N/A,#N/A,TRUE,"VOS";#N/A,#N/A,TRUE,"Warrington";#N/A,#N/A,TRUE,"Widnes"}</definedName>
    <definedName name="wegywegt" localSheetId="8" hidden="1">{#N/A,#N/A,TRUE,"Cover";#N/A,#N/A,TRUE,"Conts";#N/A,#N/A,TRUE,"VOS";#N/A,#N/A,TRUE,"Warrington";#N/A,#N/A,TRUE,"Widnes"}</definedName>
    <definedName name="wegywegt" localSheetId="7" hidden="1">{#N/A,#N/A,TRUE,"Cover";#N/A,#N/A,TRUE,"Conts";#N/A,#N/A,TRUE,"VOS";#N/A,#N/A,TRUE,"Warrington";#N/A,#N/A,TRUE,"Widnes"}</definedName>
    <definedName name="wegywegt" localSheetId="3" hidden="1">{#N/A,#N/A,TRUE,"Cover";#N/A,#N/A,TRUE,"Conts";#N/A,#N/A,TRUE,"VOS";#N/A,#N/A,TRUE,"Warrington";#N/A,#N/A,TRUE,"Widnes"}</definedName>
    <definedName name="wegywegt" hidden="1">{#N/A,#N/A,TRUE,"Cover";#N/A,#N/A,TRUE,"Conts";#N/A,#N/A,TRUE,"VOS";#N/A,#N/A,TRUE,"Warrington";#N/A,#N/A,TRUE,"Widnes"}</definedName>
    <definedName name="weo" localSheetId="9" hidden="1">{"'Break down'!$A$4"}</definedName>
    <definedName name="weo" localSheetId="8" hidden="1">{"'Break down'!$A$4"}</definedName>
    <definedName name="weo" localSheetId="7" hidden="1">{"'Break down'!$A$4"}</definedName>
    <definedName name="weo" localSheetId="3" hidden="1">{"'Break down'!$A$4"}</definedName>
    <definedName name="weo" hidden="1">{"'Break down'!$A$4"}</definedName>
    <definedName name="weq" localSheetId="9" hidden="1">{#N/A,#N/A,FALSE,"SumD";#N/A,#N/A,FALSE,"ElecD";#N/A,#N/A,FALSE,"MechD";#N/A,#N/A,FALSE,"GeotD";#N/A,#N/A,FALSE,"PrcsD";#N/A,#N/A,FALSE,"TunnD";#N/A,#N/A,FALSE,"CivlD";#N/A,#N/A,FALSE,"NtwkD";#N/A,#N/A,FALSE,"EstgD";#N/A,#N/A,FALSE,"PEngD"}</definedName>
    <definedName name="weq" localSheetId="8" hidden="1">{#N/A,#N/A,FALSE,"SumD";#N/A,#N/A,FALSE,"ElecD";#N/A,#N/A,FALSE,"MechD";#N/A,#N/A,FALSE,"GeotD";#N/A,#N/A,FALSE,"PrcsD";#N/A,#N/A,FALSE,"TunnD";#N/A,#N/A,FALSE,"CivlD";#N/A,#N/A,FALSE,"NtwkD";#N/A,#N/A,FALSE,"EstgD";#N/A,#N/A,FALSE,"PEngD"}</definedName>
    <definedName name="weq" localSheetId="7" hidden="1">{#N/A,#N/A,FALSE,"SumD";#N/A,#N/A,FALSE,"ElecD";#N/A,#N/A,FALSE,"MechD";#N/A,#N/A,FALSE,"GeotD";#N/A,#N/A,FALSE,"PrcsD";#N/A,#N/A,FALSE,"TunnD";#N/A,#N/A,FALSE,"CivlD";#N/A,#N/A,FALSE,"NtwkD";#N/A,#N/A,FALSE,"EstgD";#N/A,#N/A,FALSE,"PEngD"}</definedName>
    <definedName name="weq" localSheetId="3" hidden="1">{#N/A,#N/A,FALSE,"SumD";#N/A,#N/A,FALSE,"ElecD";#N/A,#N/A,FALSE,"MechD";#N/A,#N/A,FALSE,"GeotD";#N/A,#N/A,FALSE,"PrcsD";#N/A,#N/A,FALSE,"TunnD";#N/A,#N/A,FALSE,"CivlD";#N/A,#N/A,FALSE,"NtwkD";#N/A,#N/A,FALSE,"EstgD";#N/A,#N/A,FALSE,"PEngD"}</definedName>
    <definedName name="weq" hidden="1">{#N/A,#N/A,FALSE,"SumD";#N/A,#N/A,FALSE,"ElecD";#N/A,#N/A,FALSE,"MechD";#N/A,#N/A,FALSE,"GeotD";#N/A,#N/A,FALSE,"PrcsD";#N/A,#N/A,FALSE,"TunnD";#N/A,#N/A,FALSE,"CivlD";#N/A,#N/A,FALSE,"NtwkD";#N/A,#N/A,FALSE,"EstgD";#N/A,#N/A,FALSE,"PEngD"}</definedName>
    <definedName name="wer" localSheetId="9" hidden="1">#REF!</definedName>
    <definedName name="wer" localSheetId="8" hidden="1">#REF!</definedName>
    <definedName name="wer" localSheetId="3" hidden="1">#REF!</definedName>
    <definedName name="wer" localSheetId="13" hidden="1">#REF!</definedName>
    <definedName name="wer" localSheetId="6" hidden="1">#REF!</definedName>
    <definedName name="wer" hidden="1">#REF!</definedName>
    <definedName name="wert" localSheetId="9" hidden="1">{#N/A,#N/A,TRUE,"Cover";#N/A,#N/A,TRUE,"Conts";#N/A,#N/A,TRUE,"VOS";#N/A,#N/A,TRUE,"Warrington";#N/A,#N/A,TRUE,"Widnes"}</definedName>
    <definedName name="wert" localSheetId="8" hidden="1">{#N/A,#N/A,TRUE,"Cover";#N/A,#N/A,TRUE,"Conts";#N/A,#N/A,TRUE,"VOS";#N/A,#N/A,TRUE,"Warrington";#N/A,#N/A,TRUE,"Widnes"}</definedName>
    <definedName name="wert" localSheetId="7" hidden="1">{#N/A,#N/A,TRUE,"Cover";#N/A,#N/A,TRUE,"Conts";#N/A,#N/A,TRUE,"VOS";#N/A,#N/A,TRUE,"Warrington";#N/A,#N/A,TRUE,"Widnes"}</definedName>
    <definedName name="wert" localSheetId="3" hidden="1">{#N/A,#N/A,TRUE,"Cover";#N/A,#N/A,TRUE,"Conts";#N/A,#N/A,TRUE,"VOS";#N/A,#N/A,TRUE,"Warrington";#N/A,#N/A,TRUE,"Widnes"}</definedName>
    <definedName name="wert" hidden="1">{#N/A,#N/A,TRUE,"Cover";#N/A,#N/A,TRUE,"Conts";#N/A,#N/A,TRUE,"VOS";#N/A,#N/A,TRUE,"Warrington";#N/A,#N/A,TRUE,"Widnes"}</definedName>
    <definedName name="werttt" localSheetId="9" hidden="1">{"'Break down'!$A$4"}</definedName>
    <definedName name="werttt" localSheetId="8" hidden="1">{"'Break down'!$A$4"}</definedName>
    <definedName name="werttt" localSheetId="7" hidden="1">{"'Break down'!$A$4"}</definedName>
    <definedName name="werttt" localSheetId="3" hidden="1">{"'Break down'!$A$4"}</definedName>
    <definedName name="werttt" hidden="1">{"'Break down'!$A$4"}</definedName>
    <definedName name="wetjy" localSheetId="9" hidden="1">{#N/A,#N/A,TRUE,"Cover";#N/A,#N/A,TRUE,"Conts";#N/A,#N/A,TRUE,"VOS";#N/A,#N/A,TRUE,"Warrington";#N/A,#N/A,TRUE,"Widnes"}</definedName>
    <definedName name="wetjy" localSheetId="8" hidden="1">{#N/A,#N/A,TRUE,"Cover";#N/A,#N/A,TRUE,"Conts";#N/A,#N/A,TRUE,"VOS";#N/A,#N/A,TRUE,"Warrington";#N/A,#N/A,TRUE,"Widnes"}</definedName>
    <definedName name="wetjy" localSheetId="7" hidden="1">{#N/A,#N/A,TRUE,"Cover";#N/A,#N/A,TRUE,"Conts";#N/A,#N/A,TRUE,"VOS";#N/A,#N/A,TRUE,"Warrington";#N/A,#N/A,TRUE,"Widnes"}</definedName>
    <definedName name="wetjy" localSheetId="3" hidden="1">{#N/A,#N/A,TRUE,"Cover";#N/A,#N/A,TRUE,"Conts";#N/A,#N/A,TRUE,"VOS";#N/A,#N/A,TRUE,"Warrington";#N/A,#N/A,TRUE,"Widnes"}</definedName>
    <definedName name="wetjy" hidden="1">{#N/A,#N/A,TRUE,"Cover";#N/A,#N/A,TRUE,"Conts";#N/A,#N/A,TRUE,"VOS";#N/A,#N/A,TRUE,"Warrington";#N/A,#N/A,TRUE,"Widnes"}</definedName>
    <definedName name="wetyrutu" localSheetId="9" hidden="1">{#N/A,#N/A,TRUE,"Cover";#N/A,#N/A,TRUE,"Conts";#N/A,#N/A,TRUE,"VOS";#N/A,#N/A,TRUE,"Warrington";#N/A,#N/A,TRUE,"Widnes"}</definedName>
    <definedName name="wetyrutu" localSheetId="8" hidden="1">{#N/A,#N/A,TRUE,"Cover";#N/A,#N/A,TRUE,"Conts";#N/A,#N/A,TRUE,"VOS";#N/A,#N/A,TRUE,"Warrington";#N/A,#N/A,TRUE,"Widnes"}</definedName>
    <definedName name="wetyrutu" localSheetId="7" hidden="1">{#N/A,#N/A,TRUE,"Cover";#N/A,#N/A,TRUE,"Conts";#N/A,#N/A,TRUE,"VOS";#N/A,#N/A,TRUE,"Warrington";#N/A,#N/A,TRUE,"Widnes"}</definedName>
    <definedName name="wetyrutu" localSheetId="3" hidden="1">{#N/A,#N/A,TRUE,"Cover";#N/A,#N/A,TRUE,"Conts";#N/A,#N/A,TRUE,"VOS";#N/A,#N/A,TRUE,"Warrington";#N/A,#N/A,TRUE,"Widnes"}</definedName>
    <definedName name="wetyrutu" hidden="1">{#N/A,#N/A,TRUE,"Cover";#N/A,#N/A,TRUE,"Conts";#N/A,#N/A,TRUE,"VOS";#N/A,#N/A,TRUE,"Warrington";#N/A,#N/A,TRUE,"Widnes"}</definedName>
    <definedName name="WORKSHOP" localSheetId="9" hidden="1">{#N/A,#N/A,TRUE,"Basic";#N/A,#N/A,TRUE,"EXT-TABLE";#N/A,#N/A,TRUE,"STEEL";#N/A,#N/A,TRUE,"INT-Table";#N/A,#N/A,TRUE,"STEEL";#N/A,#N/A,TRUE,"Door"}</definedName>
    <definedName name="WORKSHOP" localSheetId="8" hidden="1">{#N/A,#N/A,TRUE,"Basic";#N/A,#N/A,TRUE,"EXT-TABLE";#N/A,#N/A,TRUE,"STEEL";#N/A,#N/A,TRUE,"INT-Table";#N/A,#N/A,TRUE,"STEEL";#N/A,#N/A,TRUE,"Door"}</definedName>
    <definedName name="WORKSHOP" localSheetId="7" hidden="1">{#N/A,#N/A,TRUE,"Basic";#N/A,#N/A,TRUE,"EXT-TABLE";#N/A,#N/A,TRUE,"STEEL";#N/A,#N/A,TRUE,"INT-Table";#N/A,#N/A,TRUE,"STEEL";#N/A,#N/A,TRUE,"Door"}</definedName>
    <definedName name="WORKSHOP" localSheetId="3" hidden="1">{#N/A,#N/A,TRUE,"Basic";#N/A,#N/A,TRUE,"EXT-TABLE";#N/A,#N/A,TRUE,"STEEL";#N/A,#N/A,TRUE,"INT-Table";#N/A,#N/A,TRUE,"STEEL";#N/A,#N/A,TRUE,"Door"}</definedName>
    <definedName name="WORKSHOP" hidden="1">{#N/A,#N/A,TRUE,"Basic";#N/A,#N/A,TRUE,"EXT-TABLE";#N/A,#N/A,TRUE,"STEEL";#N/A,#N/A,TRUE,"INT-Table";#N/A,#N/A,TRUE,"STEEL";#N/A,#N/A,TRUE,"Door"}</definedName>
    <definedName name="WPG" localSheetId="9" hidden="1">{"'Revised (2)'!$A$1:$K$76"}</definedName>
    <definedName name="WPG" localSheetId="8" hidden="1">{"'Revised (2)'!$A$1:$K$76"}</definedName>
    <definedName name="WPG" localSheetId="7" hidden="1">{"'Revised (2)'!$A$1:$K$76"}</definedName>
    <definedName name="WPG" localSheetId="3" hidden="1">{"'Revised (2)'!$A$1:$K$76"}</definedName>
    <definedName name="WPG" hidden="1">{"'Revised (2)'!$A$1:$K$76"}</definedName>
    <definedName name="wqer" localSheetId="9" hidden="1">{#N/A,#N/A,TRUE,"Cover";#N/A,#N/A,TRUE,"Conts";#N/A,#N/A,TRUE,"VOS";#N/A,#N/A,TRUE,"Warrington";#N/A,#N/A,TRUE,"Widnes"}</definedName>
    <definedName name="wqer" localSheetId="8" hidden="1">{#N/A,#N/A,TRUE,"Cover";#N/A,#N/A,TRUE,"Conts";#N/A,#N/A,TRUE,"VOS";#N/A,#N/A,TRUE,"Warrington";#N/A,#N/A,TRUE,"Widnes"}</definedName>
    <definedName name="wqer" localSheetId="7" hidden="1">{#N/A,#N/A,TRUE,"Cover";#N/A,#N/A,TRUE,"Conts";#N/A,#N/A,TRUE,"VOS";#N/A,#N/A,TRUE,"Warrington";#N/A,#N/A,TRUE,"Widnes"}</definedName>
    <definedName name="wqer" localSheetId="3" hidden="1">{#N/A,#N/A,TRUE,"Cover";#N/A,#N/A,TRUE,"Conts";#N/A,#N/A,TRUE,"VOS";#N/A,#N/A,TRUE,"Warrington";#N/A,#N/A,TRUE,"Widnes"}</definedName>
    <definedName name="wqer" hidden="1">{#N/A,#N/A,TRUE,"Cover";#N/A,#N/A,TRUE,"Conts";#N/A,#N/A,TRUE,"VOS";#N/A,#N/A,TRUE,"Warrington";#N/A,#N/A,TRUE,"Widnes"}</definedName>
    <definedName name="wrn" localSheetId="9" hidden="1">{#N/A,#N/A,TRUE,"11"", 9-5'8 Csg";#N/A,#N/A,TRUE,"11"", 7"" Csg";#N/A,#N/A,TRUE,"11"", 2-7'8 Tbg"}</definedName>
    <definedName name="wrn" localSheetId="8" hidden="1">{#N/A,#N/A,TRUE,"11"", 9-5'8 Csg";#N/A,#N/A,TRUE,"11"", 7"" Csg";#N/A,#N/A,TRUE,"11"", 2-7'8 Tbg"}</definedName>
    <definedName name="wrn" localSheetId="7" hidden="1">{#N/A,#N/A,TRUE,"11"", 9-5'8 Csg";#N/A,#N/A,TRUE,"11"", 7"" Csg";#N/A,#N/A,TRUE,"11"", 2-7'8 Tbg"}</definedName>
    <definedName name="wrn" localSheetId="3" hidden="1">{#N/A,#N/A,TRUE,"11"", 9-5'8 Csg";#N/A,#N/A,TRUE,"11"", 7"" Csg";#N/A,#N/A,TRUE,"11"", 2-7'8 Tbg"}</definedName>
    <definedName name="wrn" hidden="1">{#N/A,#N/A,TRUE,"11"", 9-5'8 Csg";#N/A,#N/A,TRUE,"11"", 7"" Csg";#N/A,#N/A,TRUE,"11"", 2-7'8 Tbg"}</definedName>
    <definedName name="wrn.11in._.Wellhead._.Cost._.Sheets." localSheetId="9" hidden="1">{#N/A,#N/A,TRUE,"11"", 9-5'8 Csg";#N/A,#N/A,TRUE,"11"", 7"" Csg";#N/A,#N/A,TRUE,"11"", 2-7'8 Tbg"}</definedName>
    <definedName name="wrn.11in._.Wellhead._.Cost._.Sheets." localSheetId="8" hidden="1">{#N/A,#N/A,TRUE,"11"", 9-5'8 Csg";#N/A,#N/A,TRUE,"11"", 7"" Csg";#N/A,#N/A,TRUE,"11"", 2-7'8 Tbg"}</definedName>
    <definedName name="wrn.11in._.Wellhead._.Cost._.Sheets." localSheetId="7" hidden="1">{#N/A,#N/A,TRUE,"11"", 9-5'8 Csg";#N/A,#N/A,TRUE,"11"", 7"" Csg";#N/A,#N/A,TRUE,"11"", 2-7'8 Tbg"}</definedName>
    <definedName name="wrn.11in._.Wellhead._.Cost._.Sheets." localSheetId="3" hidden="1">{#N/A,#N/A,TRUE,"11"", 9-5'8 Csg";#N/A,#N/A,TRUE,"11"", 7"" Csg";#N/A,#N/A,TRUE,"11"", 2-7'8 Tbg"}</definedName>
    <definedName name="wrn.11in._.Wellhead._.Cost._.Sheets." hidden="1">{#N/A,#N/A,TRUE,"11"", 9-5'8 Csg";#N/A,#N/A,TRUE,"11"", 7"" Csg";#N/A,#N/A,TRUE,"11"", 2-7'8 Tbg"}</definedName>
    <definedName name="wrn.9in._.Twin._.Splitter._.Cost._.Sheets." localSheetId="9" hidden="1">{#N/A,#N/A,TRUE,"9"" Twin, 26"" Csg";#N/A,#N/A,TRUE,"9"" Twin, 9-5'8 Csg";#N/A,#N/A,TRUE,"9"" Twin, 7"" Csg";#N/A,#N/A,TRUE,"9"" Twin, 2-7'8 Tbg"}</definedName>
    <definedName name="wrn.9in._.Twin._.Splitter._.Cost._.Sheets." localSheetId="8" hidden="1">{#N/A,#N/A,TRUE,"9"" Twin, 26"" Csg";#N/A,#N/A,TRUE,"9"" Twin, 9-5'8 Csg";#N/A,#N/A,TRUE,"9"" Twin, 7"" Csg";#N/A,#N/A,TRUE,"9"" Twin, 2-7'8 Tbg"}</definedName>
    <definedName name="wrn.9in._.Twin._.Splitter._.Cost._.Sheets." localSheetId="7" hidden="1">{#N/A,#N/A,TRUE,"9"" Twin, 26"" Csg";#N/A,#N/A,TRUE,"9"" Twin, 9-5'8 Csg";#N/A,#N/A,TRUE,"9"" Twin, 7"" Csg";#N/A,#N/A,TRUE,"9"" Twin, 2-7'8 Tbg"}</definedName>
    <definedName name="wrn.9in._.Twin._.Splitter._.Cost._.Sheets." localSheetId="3" hidden="1">{#N/A,#N/A,TRUE,"9"" Twin, 26"" Csg";#N/A,#N/A,TRUE,"9"" Twin, 9-5'8 Csg";#N/A,#N/A,TRUE,"9"" Twin, 7"" Csg";#N/A,#N/A,TRUE,"9"" Twin, 2-7'8 Tbg"}</definedName>
    <definedName name="wrn.9in._.Twin._.Splitter._.Cost._.Sheets." hidden="1">{#N/A,#N/A,TRUE,"9"" Twin, 26"" Csg";#N/A,#N/A,TRUE,"9"" Twin, 9-5'8 Csg";#N/A,#N/A,TRUE,"9"" Twin, 7"" Csg";#N/A,#N/A,TRUE,"9"" Twin, 2-7'8 Tbg"}</definedName>
    <definedName name="wrn.all." localSheetId="9" hidden="1">{#N/A,#N/A,FALSE,"Pricing";#N/A,#N/A,FALSE,"Summary";#N/A,#N/A,FALSE,"CompProd";#N/A,#N/A,FALSE,"CompJobhrs";#N/A,#N/A,FALSE,"Escalation";#N/A,#N/A,FALSE,"Contingency";#N/A,#N/A,FALSE,"GM";#N/A,#N/A,FALSE,"CompWage";#N/A,#N/A,FALSE,"costSum"}</definedName>
    <definedName name="wrn.all." localSheetId="8" hidden="1">{#N/A,#N/A,FALSE,"Pricing";#N/A,#N/A,FALSE,"Summary";#N/A,#N/A,FALSE,"CompProd";#N/A,#N/A,FALSE,"CompJobhrs";#N/A,#N/A,FALSE,"Escalation";#N/A,#N/A,FALSE,"Contingency";#N/A,#N/A,FALSE,"GM";#N/A,#N/A,FALSE,"CompWage";#N/A,#N/A,FALSE,"costSum"}</definedName>
    <definedName name="wrn.all." localSheetId="7" hidden="1">{#N/A,#N/A,FALSE,"Pricing";#N/A,#N/A,FALSE,"Summary";#N/A,#N/A,FALSE,"CompProd";#N/A,#N/A,FALSE,"CompJobhrs";#N/A,#N/A,FALSE,"Escalation";#N/A,#N/A,FALSE,"Contingency";#N/A,#N/A,FALSE,"GM";#N/A,#N/A,FALSE,"CompWage";#N/A,#N/A,FALSE,"costSum"}</definedName>
    <definedName name="wrn.all." localSheetId="3" hidden="1">{#N/A,#N/A,FALSE,"Pricing";#N/A,#N/A,FALSE,"Summary";#N/A,#N/A,FALSE,"CompProd";#N/A,#N/A,FALSE,"CompJobhrs";#N/A,#N/A,FALSE,"Escalation";#N/A,#N/A,FALSE,"Contingency";#N/A,#N/A,FALSE,"GM";#N/A,#N/A,FALSE,"CompWage";#N/A,#N/A,FALSE,"costSum"}</definedName>
    <definedName name="wrn.all." hidden="1">{#N/A,#N/A,FALSE,"Pricing";#N/A,#N/A,FALSE,"Summary";#N/A,#N/A,FALSE,"CompProd";#N/A,#N/A,FALSE,"CompJobhrs";#N/A,#N/A,FALSE,"Escalation";#N/A,#N/A,FALSE,"Contingency";#N/A,#N/A,FALSE,"GM";#N/A,#N/A,FALSE,"CompWage";#N/A,#N/A,FALSE,"costSum"}</definedName>
    <definedName name="wrn.All._.Cost._.Sheets." localSheetId="9" hidden="1">{#N/A,#N/A,TRUE,"11"", 9-5'8 Csg";#N/A,#N/A,TRUE,"11"", 7"" Csg";#N/A,#N/A,TRUE,"11"", 2-7'8 Tbg";#N/A,#N/A,TRUE,"9"" Twin, 26"" Csg";#N/A,#N/A,TRUE,"9"" Twin, 9-5'8 Csg";#N/A,#N/A,TRUE,"9"" Twin, 7"" Csg";#N/A,#N/A,TRUE,"9"" Twin, 2-7'8 Tbg"}</definedName>
    <definedName name="wrn.All._.Cost._.Sheets." localSheetId="8" hidden="1">{#N/A,#N/A,TRUE,"11"", 9-5'8 Csg";#N/A,#N/A,TRUE,"11"", 7"" Csg";#N/A,#N/A,TRUE,"11"", 2-7'8 Tbg";#N/A,#N/A,TRUE,"9"" Twin, 26"" Csg";#N/A,#N/A,TRUE,"9"" Twin, 9-5'8 Csg";#N/A,#N/A,TRUE,"9"" Twin, 7"" Csg";#N/A,#N/A,TRUE,"9"" Twin, 2-7'8 Tbg"}</definedName>
    <definedName name="wrn.All._.Cost._.Sheets." localSheetId="7" hidden="1">{#N/A,#N/A,TRUE,"11"", 9-5'8 Csg";#N/A,#N/A,TRUE,"11"", 7"" Csg";#N/A,#N/A,TRUE,"11"", 2-7'8 Tbg";#N/A,#N/A,TRUE,"9"" Twin, 26"" Csg";#N/A,#N/A,TRUE,"9"" Twin, 9-5'8 Csg";#N/A,#N/A,TRUE,"9"" Twin, 7"" Csg";#N/A,#N/A,TRUE,"9"" Twin, 2-7'8 Tbg"}</definedName>
    <definedName name="wrn.All._.Cost._.Sheets." localSheetId="3" hidden="1">{#N/A,#N/A,TRUE,"11"", 9-5'8 Csg";#N/A,#N/A,TRUE,"11"", 7"" Csg";#N/A,#N/A,TRUE,"11"", 2-7'8 Tbg";#N/A,#N/A,TRUE,"9"" Twin, 26"" Csg";#N/A,#N/A,TRUE,"9"" Twin, 9-5'8 Csg";#N/A,#N/A,TRUE,"9"" Twin, 7"" Csg";#N/A,#N/A,TRUE,"9"" Twin, 2-7'8 Tbg"}</definedName>
    <definedName name="wrn.All._.Cost._.Sheets." hidden="1">{#N/A,#N/A,TRUE,"11"", 9-5'8 Csg";#N/A,#N/A,TRUE,"11"", 7"" Csg";#N/A,#N/A,TRUE,"11"", 2-7'8 Tbg";#N/A,#N/A,TRUE,"9"" Twin, 26"" Csg";#N/A,#N/A,TRUE,"9"" Twin, 9-5'8 Csg";#N/A,#N/A,TRUE,"9"" Twin, 7"" Csg";#N/A,#N/A,TRUE,"9"" Twin, 2-7'8 Tbg"}</definedName>
    <definedName name="wrn.all._.lines." localSheetId="9" hidden="1">{#N/A,#N/A,FALSE,"Summary";#N/A,#N/A,FALSE,"3TJ";#N/A,#N/A,FALSE,"3TN";#N/A,#N/A,FALSE,"3TP";#N/A,#N/A,FALSE,"3SJ";#N/A,#N/A,FALSE,"3CJ";#N/A,#N/A,FALSE,"3CN";#N/A,#N/A,FALSE,"3CP";#N/A,#N/A,FALSE,"3A"}</definedName>
    <definedName name="wrn.all._.lines." localSheetId="8" hidden="1">{#N/A,#N/A,FALSE,"Summary";#N/A,#N/A,FALSE,"3TJ";#N/A,#N/A,FALSE,"3TN";#N/A,#N/A,FALSE,"3TP";#N/A,#N/A,FALSE,"3SJ";#N/A,#N/A,FALSE,"3CJ";#N/A,#N/A,FALSE,"3CN";#N/A,#N/A,FALSE,"3CP";#N/A,#N/A,FALSE,"3A"}</definedName>
    <definedName name="wrn.all._.lines." localSheetId="7" hidden="1">{#N/A,#N/A,FALSE,"Summary";#N/A,#N/A,FALSE,"3TJ";#N/A,#N/A,FALSE,"3TN";#N/A,#N/A,FALSE,"3TP";#N/A,#N/A,FALSE,"3SJ";#N/A,#N/A,FALSE,"3CJ";#N/A,#N/A,FALSE,"3CN";#N/A,#N/A,FALSE,"3CP";#N/A,#N/A,FALSE,"3A"}</definedName>
    <definedName name="wrn.all._.lines." localSheetId="3" hidden="1">{#N/A,#N/A,FALSE,"Summary";#N/A,#N/A,FALSE,"3TJ";#N/A,#N/A,FALSE,"3TN";#N/A,#N/A,FALSE,"3TP";#N/A,#N/A,FALSE,"3SJ";#N/A,#N/A,FALSE,"3CJ";#N/A,#N/A,FALSE,"3CN";#N/A,#N/A,FALSE,"3CP";#N/A,#N/A,FALSE,"3A"}</definedName>
    <definedName name="wrn.all._.lines." hidden="1">{#N/A,#N/A,FALSE,"Summary";#N/A,#N/A,FALSE,"3TJ";#N/A,#N/A,FALSE,"3TN";#N/A,#N/A,FALSE,"3TP";#N/A,#N/A,FALSE,"3SJ";#N/A,#N/A,FALSE,"3CJ";#N/A,#N/A,FALSE,"3CN";#N/A,#N/A,FALSE,"3CP";#N/A,#N/A,FALSE,"3A"}</definedName>
    <definedName name="wrn.ALL._.SHEETS." localSheetId="9" hidden="1">{#N/A,#N/A,FALSE,"Info";#N/A,#N/A,FALSE,"Cost 1";#N/A,#N/A,FALSE,"Cost 2";#N/A,#N/A,FALSE,"Cost 3";#N/A,#N/A,FALSE,"Bits";#N/A,#N/A,FALSE,"Drilling";#N/A,#N/A,FALSE,"Casing";#N/A,#N/A,FALSE,"Completion";#N/A,#N/A,FALSE,"Tubing";#N/A,#N/A,FALSE,"Wellhead";#N/A,#N/A,FALSE,"Equip";#N/A,#N/A,FALSE,"Misc";#N/A,#N/A,FALSE,"Stock";#N/A,#N/A,FALSE,"Supplies"}</definedName>
    <definedName name="wrn.ALL._.SHEETS." localSheetId="8" hidden="1">{#N/A,#N/A,FALSE,"Info";#N/A,#N/A,FALSE,"Cost 1";#N/A,#N/A,FALSE,"Cost 2";#N/A,#N/A,FALSE,"Cost 3";#N/A,#N/A,FALSE,"Bits";#N/A,#N/A,FALSE,"Drilling";#N/A,#N/A,FALSE,"Casing";#N/A,#N/A,FALSE,"Completion";#N/A,#N/A,FALSE,"Tubing";#N/A,#N/A,FALSE,"Wellhead";#N/A,#N/A,FALSE,"Equip";#N/A,#N/A,FALSE,"Misc";#N/A,#N/A,FALSE,"Stock";#N/A,#N/A,FALSE,"Supplies"}</definedName>
    <definedName name="wrn.ALL._.SHEETS." localSheetId="7" hidden="1">{#N/A,#N/A,FALSE,"Info";#N/A,#N/A,FALSE,"Cost 1";#N/A,#N/A,FALSE,"Cost 2";#N/A,#N/A,FALSE,"Cost 3";#N/A,#N/A,FALSE,"Bits";#N/A,#N/A,FALSE,"Drilling";#N/A,#N/A,FALSE,"Casing";#N/A,#N/A,FALSE,"Completion";#N/A,#N/A,FALSE,"Tubing";#N/A,#N/A,FALSE,"Wellhead";#N/A,#N/A,FALSE,"Equip";#N/A,#N/A,FALSE,"Misc";#N/A,#N/A,FALSE,"Stock";#N/A,#N/A,FALSE,"Supplies"}</definedName>
    <definedName name="wrn.ALL._.SHEETS." localSheetId="3" hidden="1">{#N/A,#N/A,FALSE,"Info";#N/A,#N/A,FALSE,"Cost 1";#N/A,#N/A,FALSE,"Cost 2";#N/A,#N/A,FALSE,"Cost 3";#N/A,#N/A,FALSE,"Bits";#N/A,#N/A,FALSE,"Drilling";#N/A,#N/A,FALSE,"Casing";#N/A,#N/A,FALSE,"Completion";#N/A,#N/A,FALSE,"Tubing";#N/A,#N/A,FALSE,"Wellhead";#N/A,#N/A,FALSE,"Equip";#N/A,#N/A,FALSE,"Misc";#N/A,#N/A,FALSE,"Stock";#N/A,#N/A,FALSE,"Supplies"}</definedName>
    <definedName name="wrn.ALL._.SHEETS." hidden="1">{#N/A,#N/A,FALSE,"Info";#N/A,#N/A,FALSE,"Cost 1";#N/A,#N/A,FALSE,"Cost 2";#N/A,#N/A,FALSE,"Cost 3";#N/A,#N/A,FALSE,"Bits";#N/A,#N/A,FALSE,"Drilling";#N/A,#N/A,FALSE,"Casing";#N/A,#N/A,FALSE,"Completion";#N/A,#N/A,FALSE,"Tubing";#N/A,#N/A,FALSE,"Wellhead";#N/A,#N/A,FALSE,"Equip";#N/A,#N/A,FALSE,"Misc";#N/A,#N/A,FALSE,"Stock";#N/A,#N/A,FALSE,"Supplies"}</definedName>
    <definedName name="wrn.Barbara._.Modular._.Indirects." localSheetId="9" hidden="1">{#N/A,#N/A,FALSE,"COVER";#N/A,#N/A,FALSE,"RECAP";#N/A,#N/A,FALSE,"SANTA BARBARA NONMANUAL";#N/A,#N/A,FALSE,"CEQUIP";#N/A,#N/A,FALSE,"WRATE";#N/A,#N/A,FALSE,"INDIRECT";#N/A,#N/A,FALSE,"TRAIN";#N/A,#N/A,FALSE,"MANLOADED SCHEDULE"}</definedName>
    <definedName name="wrn.Barbara._.Modular._.Indirects." localSheetId="8" hidden="1">{#N/A,#N/A,FALSE,"COVER";#N/A,#N/A,FALSE,"RECAP";#N/A,#N/A,FALSE,"SANTA BARBARA NONMANUAL";#N/A,#N/A,FALSE,"CEQUIP";#N/A,#N/A,FALSE,"WRATE";#N/A,#N/A,FALSE,"INDIRECT";#N/A,#N/A,FALSE,"TRAIN";#N/A,#N/A,FALSE,"MANLOADED SCHEDULE"}</definedName>
    <definedName name="wrn.Barbara._.Modular._.Indirects." localSheetId="7" hidden="1">{#N/A,#N/A,FALSE,"COVER";#N/A,#N/A,FALSE,"RECAP";#N/A,#N/A,FALSE,"SANTA BARBARA NONMANUAL";#N/A,#N/A,FALSE,"CEQUIP";#N/A,#N/A,FALSE,"WRATE";#N/A,#N/A,FALSE,"INDIRECT";#N/A,#N/A,FALSE,"TRAIN";#N/A,#N/A,FALSE,"MANLOADED SCHEDULE"}</definedName>
    <definedName name="wrn.Barbara._.Modular._.Indirects." localSheetId="3" hidden="1">{#N/A,#N/A,FALSE,"COVER";#N/A,#N/A,FALSE,"RECAP";#N/A,#N/A,FALSE,"SANTA BARBARA NONMANUAL";#N/A,#N/A,FALSE,"CEQUIP";#N/A,#N/A,FALSE,"WRATE";#N/A,#N/A,FALSE,"INDIRECT";#N/A,#N/A,FALSE,"TRAIN";#N/A,#N/A,FALSE,"MANLOADED SCHEDULE"}</definedName>
    <definedName name="wrn.Barbara._.Modular._.Indirects." hidden="1">{#N/A,#N/A,FALSE,"COVER";#N/A,#N/A,FALSE,"RECAP";#N/A,#N/A,FALSE,"SANTA BARBARA NONMANUAL";#N/A,#N/A,FALSE,"CEQUIP";#N/A,#N/A,FALSE,"WRATE";#N/A,#N/A,FALSE,"INDIRECT";#N/A,#N/A,FALSE,"TRAIN";#N/A,#N/A,FALSE,"MANLOADED SCHEDULE"}</definedName>
    <definedName name="wrn.BM." localSheetId="9" hidden="1">{#N/A,#N/A,TRUE,"Basic";#N/A,#N/A,TRUE,"EXT-TABLE";#N/A,#N/A,TRUE,"STEEL";#N/A,#N/A,TRUE,"INT-Table";#N/A,#N/A,TRUE,"STEEL";#N/A,#N/A,TRUE,"Door"}</definedName>
    <definedName name="wrn.BM." localSheetId="8" hidden="1">{#N/A,#N/A,TRUE,"Basic";#N/A,#N/A,TRUE,"EXT-TABLE";#N/A,#N/A,TRUE,"STEEL";#N/A,#N/A,TRUE,"INT-Table";#N/A,#N/A,TRUE,"STEEL";#N/A,#N/A,TRUE,"Door"}</definedName>
    <definedName name="wrn.BM." localSheetId="7" hidden="1">{#N/A,#N/A,TRUE,"Basic";#N/A,#N/A,TRUE,"EXT-TABLE";#N/A,#N/A,TRUE,"STEEL";#N/A,#N/A,TRUE,"INT-Table";#N/A,#N/A,TRUE,"STEEL";#N/A,#N/A,TRUE,"Door"}</definedName>
    <definedName name="wrn.BM." localSheetId="3" hidden="1">{#N/A,#N/A,TRUE,"Basic";#N/A,#N/A,TRUE,"EXT-TABLE";#N/A,#N/A,TRUE,"STEEL";#N/A,#N/A,TRUE,"INT-Table";#N/A,#N/A,TRUE,"STEEL";#N/A,#N/A,TRUE,"Door"}</definedName>
    <definedName name="wrn.BM." hidden="1">{#N/A,#N/A,TRUE,"Basic";#N/A,#N/A,TRUE,"EXT-TABLE";#N/A,#N/A,TRUE,"STEEL";#N/A,#N/A,TRUE,"INT-Table";#N/A,#N/A,TRUE,"STEEL";#N/A,#N/A,TRUE,"Door"}</definedName>
    <definedName name="wrn.Chandana." localSheetId="9" hidden="1">{#N/A,#N/A,FALSE,"VCR"}</definedName>
    <definedName name="wrn.Chandana." localSheetId="8" hidden="1">{#N/A,#N/A,FALSE,"VCR"}</definedName>
    <definedName name="wrn.Chandana." localSheetId="7" hidden="1">{#N/A,#N/A,FALSE,"VCR"}</definedName>
    <definedName name="wrn.Chandana." localSheetId="3" hidden="1">{#N/A,#N/A,FALSE,"VCR"}</definedName>
    <definedName name="wrn.Chandana." hidden="1">{#N/A,#N/A,FALSE,"VCR"}</definedName>
    <definedName name="wrn.CHIEF._.REVIEW." localSheetId="9" hidden="1">{#N/A,#N/A,FALSE,"Q&amp;AE";#N/A,#N/A,FALSE,"Params";#N/A,#N/A,FALSE,"ReconE";#N/A,#N/A,FALSE,"CostCompE";#N/A,#N/A,FALSE,"SummaryE";#N/A,#N/A,FALSE,"Detail";#N/A,#N/A,FALSE,"PayItem"}</definedName>
    <definedName name="wrn.CHIEF._.REVIEW." localSheetId="8" hidden="1">{#N/A,#N/A,FALSE,"Q&amp;AE";#N/A,#N/A,FALSE,"Params";#N/A,#N/A,FALSE,"ReconE";#N/A,#N/A,FALSE,"CostCompE";#N/A,#N/A,FALSE,"SummaryE";#N/A,#N/A,FALSE,"Detail";#N/A,#N/A,FALSE,"PayItem"}</definedName>
    <definedName name="wrn.CHIEF._.REVIEW." localSheetId="7" hidden="1">{#N/A,#N/A,FALSE,"Q&amp;AE";#N/A,#N/A,FALSE,"Params";#N/A,#N/A,FALSE,"ReconE";#N/A,#N/A,FALSE,"CostCompE";#N/A,#N/A,FALSE,"SummaryE";#N/A,#N/A,FALSE,"Detail";#N/A,#N/A,FALSE,"PayItem"}</definedName>
    <definedName name="wrn.CHIEF._.REVIEW." localSheetId="3" hidden="1">{#N/A,#N/A,FALSE,"Q&amp;AE";#N/A,#N/A,FALSE,"Params";#N/A,#N/A,FALSE,"ReconE";#N/A,#N/A,FALSE,"CostCompE";#N/A,#N/A,FALSE,"SummaryE";#N/A,#N/A,FALSE,"Detail";#N/A,#N/A,FALSE,"PayItem"}</definedName>
    <definedName name="wrn.CHIEF._.REVIEW." hidden="1">{#N/A,#N/A,FALSE,"Q&amp;AE";#N/A,#N/A,FALSE,"Params";#N/A,#N/A,FALSE,"ReconE";#N/A,#N/A,FALSE,"CostCompE";#N/A,#N/A,FALSE,"SummaryE";#N/A,#N/A,FALSE,"Detail";#N/A,#N/A,FALSE,"PayItem"}</definedName>
    <definedName name="wrn.CIRCUITS." localSheetId="9" hidden="1">{"DBANK",#N/A,FALSE,"PriceE";"CKTS",#N/A,FALSE,"PriceE"}</definedName>
    <definedName name="wrn.CIRCUITS." localSheetId="8" hidden="1">{"DBANK",#N/A,FALSE,"PriceE";"CKTS",#N/A,FALSE,"PriceE"}</definedName>
    <definedName name="wrn.CIRCUITS." localSheetId="7" hidden="1">{"DBANK",#N/A,FALSE,"PriceE";"CKTS",#N/A,FALSE,"PriceE"}</definedName>
    <definedName name="wrn.CIRCUITS." localSheetId="3" hidden="1">{"DBANK",#N/A,FALSE,"PriceE";"CKTS",#N/A,FALSE,"PriceE"}</definedName>
    <definedName name="wrn.CIRCUITS." hidden="1">{"DBANK",#N/A,FALSE,"PriceE";"CKTS",#N/A,FALSE,"PriceE"}</definedName>
    <definedName name="wrn.Complete._.Cost._.Sheet." localSheetId="9"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wrn.Complete._.Cost._.Sheet." localSheetId="8"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wrn.Complete._.Cost._.Sheet." localSheetId="7"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wrn.Complete._.Cost._.Sheet." localSheetId="3"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wrn.Complete._.Cost._.Sheet."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wrn.Cost._.Summary." localSheetId="9" hidden="1">{"Cost Summary",#N/A,FALSE,"B";"Cost Detail 1",#N/A,FALSE,"C";"Cost Detail 2",#N/A,FALSE,"C"}</definedName>
    <definedName name="wrn.Cost._.Summary." localSheetId="8" hidden="1">{"Cost Summary",#N/A,FALSE,"B";"Cost Detail 1",#N/A,FALSE,"C";"Cost Detail 2",#N/A,FALSE,"C"}</definedName>
    <definedName name="wrn.Cost._.Summary." localSheetId="7" hidden="1">{"Cost Summary",#N/A,FALSE,"B";"Cost Detail 1",#N/A,FALSE,"C";"Cost Detail 2",#N/A,FALSE,"C"}</definedName>
    <definedName name="wrn.Cost._.Summary." localSheetId="3" hidden="1">{"Cost Summary",#N/A,FALSE,"B";"Cost Detail 1",#N/A,FALSE,"C";"Cost Detail 2",#N/A,FALSE,"C"}</definedName>
    <definedName name="wrn.Cost._.Summary." hidden="1">{"Cost Summary",#N/A,FALSE,"B";"Cost Detail 1",#N/A,FALSE,"C";"Cost Detail 2",#N/A,FALSE,"C"}</definedName>
    <definedName name="wrn.COST_SHEETS." localSheetId="9" hidden="1">{#N/A,#N/A,FALSE,"WBS 1.06";#N/A,#N/A,FALSE,"WBS 1.14";#N/A,#N/A,FALSE,"WBS 1.17";#N/A,#N/A,FALSE,"WBS 1.18"}</definedName>
    <definedName name="wrn.COST_SHEETS." localSheetId="8" hidden="1">{#N/A,#N/A,FALSE,"WBS 1.06";#N/A,#N/A,FALSE,"WBS 1.14";#N/A,#N/A,FALSE,"WBS 1.17";#N/A,#N/A,FALSE,"WBS 1.18"}</definedName>
    <definedName name="wrn.COST_SHEETS." localSheetId="7" hidden="1">{#N/A,#N/A,FALSE,"WBS 1.06";#N/A,#N/A,FALSE,"WBS 1.14";#N/A,#N/A,FALSE,"WBS 1.17";#N/A,#N/A,FALSE,"WBS 1.18"}</definedName>
    <definedName name="wrn.COST_SHEETS." localSheetId="3" hidden="1">{#N/A,#N/A,FALSE,"WBS 1.06";#N/A,#N/A,FALSE,"WBS 1.14";#N/A,#N/A,FALSE,"WBS 1.17";#N/A,#N/A,FALSE,"WBS 1.18"}</definedName>
    <definedName name="wrn.COST_SHEETS." hidden="1">{#N/A,#N/A,FALSE,"WBS 1.06";#N/A,#N/A,FALSE,"WBS 1.14";#N/A,#N/A,FALSE,"WBS 1.17";#N/A,#N/A,FALSE,"WBS 1.18"}</definedName>
    <definedName name="wrn.costprint." localSheetId="9" hidden="1">{"cost",#N/A,FALSE,"B";"Sum",#N/A,FALSE,"C";"Sal1",#N/A,FALSE,"D";"Sal2",#N/A,FALSE,"D";"Mob",#N/A,FALSE,"E";"Eqpcst1",#N/A,FALSE,"F";"Eqpcst2",#N/A,FALSE,"F";"Eqpcst3",#N/A,FALSE,"F";"Est1",#N/A,FALSE,"G";"Est2",#N/A,FALSE,"G";"Fin",#N/A,FALSE,"H";"EqpCal",#N/A,FALSE,"I";"ManCal1",#N/A,FALSE,"J";"ManCal2",#N/A,FALSE,"J";"Consm",#N/A,FALSE,"L";"B O",#N/A,FALSE,"M";"S C",#N/A,FALSE,"N"}</definedName>
    <definedName name="wrn.costprint." localSheetId="8" hidden="1">{"cost",#N/A,FALSE,"B";"Sum",#N/A,FALSE,"C";"Sal1",#N/A,FALSE,"D";"Sal2",#N/A,FALSE,"D";"Mob",#N/A,FALSE,"E";"Eqpcst1",#N/A,FALSE,"F";"Eqpcst2",#N/A,FALSE,"F";"Eqpcst3",#N/A,FALSE,"F";"Est1",#N/A,FALSE,"G";"Est2",#N/A,FALSE,"G";"Fin",#N/A,FALSE,"H";"EqpCal",#N/A,FALSE,"I";"ManCal1",#N/A,FALSE,"J";"ManCal2",#N/A,FALSE,"J";"Consm",#N/A,FALSE,"L";"B O",#N/A,FALSE,"M";"S C",#N/A,FALSE,"N"}</definedName>
    <definedName name="wrn.costprint." localSheetId="7" hidden="1">{"cost",#N/A,FALSE,"B";"Sum",#N/A,FALSE,"C";"Sal1",#N/A,FALSE,"D";"Sal2",#N/A,FALSE,"D";"Mob",#N/A,FALSE,"E";"Eqpcst1",#N/A,FALSE,"F";"Eqpcst2",#N/A,FALSE,"F";"Eqpcst3",#N/A,FALSE,"F";"Est1",#N/A,FALSE,"G";"Est2",#N/A,FALSE,"G";"Fin",#N/A,FALSE,"H";"EqpCal",#N/A,FALSE,"I";"ManCal1",#N/A,FALSE,"J";"ManCal2",#N/A,FALSE,"J";"Consm",#N/A,FALSE,"L";"B O",#N/A,FALSE,"M";"S C",#N/A,FALSE,"N"}</definedName>
    <definedName name="wrn.costprint." localSheetId="3" hidden="1">{"cost",#N/A,FALSE,"B";"Sum",#N/A,FALSE,"C";"Sal1",#N/A,FALSE,"D";"Sal2",#N/A,FALSE,"D";"Mob",#N/A,FALSE,"E";"Eqpcst1",#N/A,FALSE,"F";"Eqpcst2",#N/A,FALSE,"F";"Eqpcst3",#N/A,FALSE,"F";"Est1",#N/A,FALSE,"G";"Est2",#N/A,FALSE,"G";"Fin",#N/A,FALSE,"H";"EqpCal",#N/A,FALSE,"I";"ManCal1",#N/A,FALSE,"J";"ManCal2",#N/A,FALSE,"J";"Consm",#N/A,FALSE,"L";"B O",#N/A,FALSE,"M";"S C",#N/A,FALSE,"N"}</definedName>
    <definedName name="wrn.costprint." hidden="1">{"cost",#N/A,FALSE,"B";"Sum",#N/A,FALSE,"C";"Sal1",#N/A,FALSE,"D";"Sal2",#N/A,FALSE,"D";"Mob",#N/A,FALSE,"E";"Eqpcst1",#N/A,FALSE,"F";"Eqpcst2",#N/A,FALSE,"F";"Eqpcst3",#N/A,FALSE,"F";"Est1",#N/A,FALSE,"G";"Est2",#N/A,FALSE,"G";"Fin",#N/A,FALSE,"H";"EqpCal",#N/A,FALSE,"I";"ManCal1",#N/A,FALSE,"J";"ManCal2",#N/A,FALSE,"J";"Consm",#N/A,FALSE,"L";"B O",#N/A,FALSE,"M";"S C",#N/A,FALSE,"N"}</definedName>
    <definedName name="wrn.Cumulative._.Material._.Cost." localSheetId="9" hidden="1">{#N/A,#N/A,FALSE,"MARCH"}</definedName>
    <definedName name="wrn.Cumulative._.Material._.Cost." localSheetId="8" hidden="1">{#N/A,#N/A,FALSE,"MARCH"}</definedName>
    <definedName name="wrn.Cumulative._.Material._.Cost." localSheetId="7" hidden="1">{#N/A,#N/A,FALSE,"MARCH"}</definedName>
    <definedName name="wrn.Cumulative._.Material._.Cost." localSheetId="3" hidden="1">{#N/A,#N/A,FALSE,"MARCH"}</definedName>
    <definedName name="wrn.Cumulative._.Material._.Cost." hidden="1">{#N/A,#N/A,FALSE,"MARCH"}</definedName>
    <definedName name="wrn.CVR._.FOR._.DIRECTORS." localSheetId="9" hidden="1">{#N/A,#N/A,FALSE,"cvr2 ";#N/A,#N/A,FALSE,"cvr3ic";#N/A,#N/A,FALSE,"cvr5";#N/A,#N/A,FALSE,"cvr5a";#N/A,#N/A,FALSE,"cvr6";#N/A,#N/A,FALSE,"CVR1";#N/A,#N/A,FALSE,"7A";#N/A,#N/A,FALSE,"7BL";#N/A,#N/A,FALSE,"7BP";#N/A,#N/A,FALSE,"7BM";#N/A,#N/A,FALSE,"7C";#N/A,#N/A,FALSE,"7C LO"}</definedName>
    <definedName name="wrn.CVR._.FOR._.DIRECTORS." localSheetId="8" hidden="1">{#N/A,#N/A,FALSE,"cvr2 ";#N/A,#N/A,FALSE,"cvr3ic";#N/A,#N/A,FALSE,"cvr5";#N/A,#N/A,FALSE,"cvr5a";#N/A,#N/A,FALSE,"cvr6";#N/A,#N/A,FALSE,"CVR1";#N/A,#N/A,FALSE,"7A";#N/A,#N/A,FALSE,"7BL";#N/A,#N/A,FALSE,"7BP";#N/A,#N/A,FALSE,"7BM";#N/A,#N/A,FALSE,"7C";#N/A,#N/A,FALSE,"7C LO"}</definedName>
    <definedName name="wrn.CVR._.FOR._.DIRECTORS." localSheetId="7" hidden="1">{#N/A,#N/A,FALSE,"cvr2 ";#N/A,#N/A,FALSE,"cvr3ic";#N/A,#N/A,FALSE,"cvr5";#N/A,#N/A,FALSE,"cvr5a";#N/A,#N/A,FALSE,"cvr6";#N/A,#N/A,FALSE,"CVR1";#N/A,#N/A,FALSE,"7A";#N/A,#N/A,FALSE,"7BL";#N/A,#N/A,FALSE,"7BP";#N/A,#N/A,FALSE,"7BM";#N/A,#N/A,FALSE,"7C";#N/A,#N/A,FALSE,"7C LO"}</definedName>
    <definedName name="wrn.CVR._.FOR._.DIRECTORS." localSheetId="3" hidden="1">{#N/A,#N/A,FALSE,"cvr2 ";#N/A,#N/A,FALSE,"cvr3ic";#N/A,#N/A,FALSE,"cvr5";#N/A,#N/A,FALSE,"cvr5a";#N/A,#N/A,FALSE,"cvr6";#N/A,#N/A,FALSE,"CVR1";#N/A,#N/A,FALSE,"7A";#N/A,#N/A,FALSE,"7BL";#N/A,#N/A,FALSE,"7BP";#N/A,#N/A,FALSE,"7BM";#N/A,#N/A,FALSE,"7C";#N/A,#N/A,FALSE,"7C LO"}</definedName>
    <definedName name="wrn.CVR._.FOR._.DIRECTORS." hidden="1">{#N/A,#N/A,FALSE,"cvr2 ";#N/A,#N/A,FALSE,"cvr3ic";#N/A,#N/A,FALSE,"cvr5";#N/A,#N/A,FALSE,"cvr5a";#N/A,#N/A,FALSE,"cvr6";#N/A,#N/A,FALSE,"CVR1";#N/A,#N/A,FALSE,"7A";#N/A,#N/A,FALSE,"7BL";#N/A,#N/A,FALSE,"7BP";#N/A,#N/A,FALSE,"7BM";#N/A,#N/A,FALSE,"7C";#N/A,#N/A,FALSE,"7C LO"}</definedName>
    <definedName name="wrn.FINAL._.ESTIMATE." localSheetId="9" hidden="1">{#N/A,#N/A,FALSE,"ProjInfo";#N/A,#N/A,FALSE,"Params";#N/A,#N/A,FALSE,"Q&amp;AE";#N/A,#N/A,FALSE,"CostCompE";#N/A,#N/A,FALSE,"SummaryE";#N/A,#N/A,FALSE,"PayItem";#N/A,#N/A,FALSE,"Detail";#N/A,#N/A,FALSE,"ReconE"}</definedName>
    <definedName name="wrn.FINAL._.ESTIMATE." localSheetId="8" hidden="1">{#N/A,#N/A,FALSE,"ProjInfo";#N/A,#N/A,FALSE,"Params";#N/A,#N/A,FALSE,"Q&amp;AE";#N/A,#N/A,FALSE,"CostCompE";#N/A,#N/A,FALSE,"SummaryE";#N/A,#N/A,FALSE,"PayItem";#N/A,#N/A,FALSE,"Detail";#N/A,#N/A,FALSE,"ReconE"}</definedName>
    <definedName name="wrn.FINAL._.ESTIMATE." localSheetId="7" hidden="1">{#N/A,#N/A,FALSE,"ProjInfo";#N/A,#N/A,FALSE,"Params";#N/A,#N/A,FALSE,"Q&amp;AE";#N/A,#N/A,FALSE,"CostCompE";#N/A,#N/A,FALSE,"SummaryE";#N/A,#N/A,FALSE,"PayItem";#N/A,#N/A,FALSE,"Detail";#N/A,#N/A,FALSE,"ReconE"}</definedName>
    <definedName name="wrn.FINAL._.ESTIMATE." localSheetId="3" hidden="1">{#N/A,#N/A,FALSE,"ProjInfo";#N/A,#N/A,FALSE,"Params";#N/A,#N/A,FALSE,"Q&amp;AE";#N/A,#N/A,FALSE,"CostCompE";#N/A,#N/A,FALSE,"SummaryE";#N/A,#N/A,FALSE,"PayItem";#N/A,#N/A,FALSE,"Detail";#N/A,#N/A,FALSE,"ReconE"}</definedName>
    <definedName name="wrn.FINAL._.ESTIMATE." hidden="1">{#N/A,#N/A,FALSE,"ProjInfo";#N/A,#N/A,FALSE,"Params";#N/A,#N/A,FALSE,"Q&amp;AE";#N/A,#N/A,FALSE,"CostCompE";#N/A,#N/A,FALSE,"SummaryE";#N/A,#N/A,FALSE,"PayItem";#N/A,#N/A,FALSE,"Detail";#N/A,#N/A,FALSE,"ReconE"}</definedName>
    <definedName name="wrn.Fuel._.oil._.option." localSheetId="9" hidden="1">{"FUEL OIL",#N/A,FALSE,"Option"}</definedName>
    <definedName name="wrn.Fuel._.oil._.option." localSheetId="8" hidden="1">{"FUEL OIL",#N/A,FALSE,"Option"}</definedName>
    <definedName name="wrn.Fuel._.oil._.option." localSheetId="7" hidden="1">{"FUEL OIL",#N/A,FALSE,"Option"}</definedName>
    <definedName name="wrn.Fuel._.oil._.option." localSheetId="3" hidden="1">{"FUEL OIL",#N/A,FALSE,"Option"}</definedName>
    <definedName name="wrn.Fuel._.oil._.option." hidden="1">{"FUEL OIL",#N/A,FALSE,"Option"}</definedName>
    <definedName name="wrn.full." localSheetId="9" hidden="1">{"b",#N/A,FALSE,"B";"C 1",#N/A,FALSE,"C";"C 2",#N/A,FALSE,"C";"D 1",#N/A,FALSE,"D";"d 2",#N/A,FALSE,"D";"D 3",#N/A,FALSE,"D";"E",#N/A,FALSE,"E";"F 1",#N/A,FALSE,"F";"F 2",#N/A,FALSE,"F";"F 3",#N/A,FALSE,"F";"G 1",#N/A,FALSE,"G";"G 2",#N/A,FALSE,"G";"I 1",#N/A,FALSE,"I";"J 1",#N/A,FALSE,"J";"J 2",#N/A,FALSE,"J";"L",#N/A,FALSE,"L";"M 1",#N/A,FALSE,"M";"N",#N/A,FALSE,"N"}</definedName>
    <definedName name="wrn.full." localSheetId="8" hidden="1">{"b",#N/A,FALSE,"B";"C 1",#N/A,FALSE,"C";"C 2",#N/A,FALSE,"C";"D 1",#N/A,FALSE,"D";"d 2",#N/A,FALSE,"D";"D 3",#N/A,FALSE,"D";"E",#N/A,FALSE,"E";"F 1",#N/A,FALSE,"F";"F 2",#N/A,FALSE,"F";"F 3",#N/A,FALSE,"F";"G 1",#N/A,FALSE,"G";"G 2",#N/A,FALSE,"G";"I 1",#N/A,FALSE,"I";"J 1",#N/A,FALSE,"J";"J 2",#N/A,FALSE,"J";"L",#N/A,FALSE,"L";"M 1",#N/A,FALSE,"M";"N",#N/A,FALSE,"N"}</definedName>
    <definedName name="wrn.full." localSheetId="7" hidden="1">{"b",#N/A,FALSE,"B";"C 1",#N/A,FALSE,"C";"C 2",#N/A,FALSE,"C";"D 1",#N/A,FALSE,"D";"d 2",#N/A,FALSE,"D";"D 3",#N/A,FALSE,"D";"E",#N/A,FALSE,"E";"F 1",#N/A,FALSE,"F";"F 2",#N/A,FALSE,"F";"F 3",#N/A,FALSE,"F";"G 1",#N/A,FALSE,"G";"G 2",#N/A,FALSE,"G";"I 1",#N/A,FALSE,"I";"J 1",#N/A,FALSE,"J";"J 2",#N/A,FALSE,"J";"L",#N/A,FALSE,"L";"M 1",#N/A,FALSE,"M";"N",#N/A,FALSE,"N"}</definedName>
    <definedName name="wrn.full." localSheetId="3" hidden="1">{"b",#N/A,FALSE,"B";"C 1",#N/A,FALSE,"C";"C 2",#N/A,FALSE,"C";"D 1",#N/A,FALSE,"D";"d 2",#N/A,FALSE,"D";"D 3",#N/A,FALSE,"D";"E",#N/A,FALSE,"E";"F 1",#N/A,FALSE,"F";"F 2",#N/A,FALSE,"F";"F 3",#N/A,FALSE,"F";"G 1",#N/A,FALSE,"G";"G 2",#N/A,FALSE,"G";"I 1",#N/A,FALSE,"I";"J 1",#N/A,FALSE,"J";"J 2",#N/A,FALSE,"J";"L",#N/A,FALSE,"L";"M 1",#N/A,FALSE,"M";"N",#N/A,FALSE,"N"}</definedName>
    <definedName name="wrn.full." hidden="1">{"b",#N/A,FALSE,"B";"C 1",#N/A,FALSE,"C";"C 2",#N/A,FALSE,"C";"D 1",#N/A,FALSE,"D";"d 2",#N/A,FALSE,"D";"D 3",#N/A,FALSE,"D";"E",#N/A,FALSE,"E";"F 1",#N/A,FALSE,"F";"F 2",#N/A,FALSE,"F";"F 3",#N/A,FALSE,"F";"G 1",#N/A,FALSE,"G";"G 2",#N/A,FALSE,"G";"I 1",#N/A,FALSE,"I";"J 1",#N/A,FALSE,"J";"J 2",#N/A,FALSE,"J";"L",#N/A,FALSE,"L";"M 1",#N/A,FALSE,"M";"N",#N/A,FALSE,"N"}</definedName>
    <definedName name="wrn.Full._.Financials." localSheetId="9" hidden="1">{#N/A,#N/A,TRUE,"Financials";#N/A,#N/A,TRUE,"Operating Statistics";#N/A,#N/A,TRUE,"Capex &amp; Depreciation";#N/A,#N/A,TRUE,"Debt"}</definedName>
    <definedName name="wrn.Full._.Financials." localSheetId="8" hidden="1">{#N/A,#N/A,TRUE,"Financials";#N/A,#N/A,TRUE,"Operating Statistics";#N/A,#N/A,TRUE,"Capex &amp; Depreciation";#N/A,#N/A,TRUE,"Debt"}</definedName>
    <definedName name="wrn.Full._.Financials." localSheetId="7" hidden="1">{#N/A,#N/A,TRUE,"Financials";#N/A,#N/A,TRUE,"Operating Statistics";#N/A,#N/A,TRUE,"Capex &amp; Depreciation";#N/A,#N/A,TRUE,"Debt"}</definedName>
    <definedName name="wrn.Full._.Financials." localSheetId="3" hidden="1">{#N/A,#N/A,TRUE,"Financials";#N/A,#N/A,TRUE,"Operating Statistics";#N/A,#N/A,TRUE,"Capex &amp; Depreciation";#N/A,#N/A,TRUE,"Debt"}</definedName>
    <definedName name="wrn.Full._.Financials." hidden="1">{#N/A,#N/A,TRUE,"Financials";#N/A,#N/A,TRUE,"Operating Statistics";#N/A,#N/A,TRUE,"Capex &amp; Depreciation";#N/A,#N/A,TRUE,"Debt"}</definedName>
    <definedName name="wrn.Full._.Report." localSheetId="9" hidden="1">{#N/A,#N/A,TRUE,"Front";#N/A,#N/A,TRUE,"Simple Letter";#N/A,#N/A,TRUE,"Inside";#N/A,#N/A,TRUE,"Contents";#N/A,#N/A,TRUE,"Basis";#N/A,#N/A,TRUE,"Inclusions";#N/A,#N/A,TRUE,"Exclusions";#N/A,#N/A,TRUE,"Areas";#N/A,#N/A,TRUE,"Summary";#N/A,#N/A,TRUE,"Detail"}</definedName>
    <definedName name="wrn.Full._.Report." localSheetId="8" hidden="1">{#N/A,#N/A,TRUE,"Front";#N/A,#N/A,TRUE,"Simple Letter";#N/A,#N/A,TRUE,"Inside";#N/A,#N/A,TRUE,"Contents";#N/A,#N/A,TRUE,"Basis";#N/A,#N/A,TRUE,"Inclusions";#N/A,#N/A,TRUE,"Exclusions";#N/A,#N/A,TRUE,"Areas";#N/A,#N/A,TRUE,"Summary";#N/A,#N/A,TRUE,"Detail"}</definedName>
    <definedName name="wrn.Full._.Report." localSheetId="7" hidden="1">{#N/A,#N/A,TRUE,"Front";#N/A,#N/A,TRUE,"Simple Letter";#N/A,#N/A,TRUE,"Inside";#N/A,#N/A,TRUE,"Contents";#N/A,#N/A,TRUE,"Basis";#N/A,#N/A,TRUE,"Inclusions";#N/A,#N/A,TRUE,"Exclusions";#N/A,#N/A,TRUE,"Areas";#N/A,#N/A,TRUE,"Summary";#N/A,#N/A,TRUE,"Detail"}</definedName>
    <definedName name="wrn.Full._.Report." localSheetId="3" hidden="1">{#N/A,#N/A,TRUE,"Front";#N/A,#N/A,TRUE,"Simple Letter";#N/A,#N/A,TRUE,"Inside";#N/A,#N/A,TRUE,"Contents";#N/A,#N/A,TRUE,"Basis";#N/A,#N/A,TRUE,"Inclusions";#N/A,#N/A,TRUE,"Exclusions";#N/A,#N/A,TRUE,"Areas";#N/A,#N/A,TRUE,"Summary";#N/A,#N/A,TRUE,"Detail"}</definedName>
    <definedName name="wrn.Full._.Report." hidden="1">{#N/A,#N/A,TRUE,"Front";#N/A,#N/A,TRUE,"Simple Letter";#N/A,#N/A,TRUE,"Inside";#N/A,#N/A,TRUE,"Contents";#N/A,#N/A,TRUE,"Basis";#N/A,#N/A,TRUE,"Inclusions";#N/A,#N/A,TRUE,"Exclusions";#N/A,#N/A,TRUE,"Areas";#N/A,#N/A,TRUE,"Summary";#N/A,#N/A,TRUE,"Detail"}</definedName>
    <definedName name="wrn.Legal." localSheetId="9" hidden="1">{"Legal - Summary",#N/A,TRUE,"Casino Summary";"Legal - Tables 2002",#N/A,TRUE,"Tables 2002";"Legal - Cas Mkt Summ",#N/A,TRUE,"Casino Mkt Summary";"Legal - Hard Count",#N/A,TRUE,"Hard Ct.";"Legal - Slots",#N/A,TRUE,"Slots";"Legal - Slot Mkt",#N/A,TRUE,"Slot Marketing";"Legal - Soft Count",#N/A,TRUE,"Soft Ct.";"Legal - Race &amp; Sports",#N/A,TRUE,"R &amp; S";"Legal - Cas Admin Summ",#N/A,TRUE,"Cas Adm Summ";"Legal - Credit",#N/A,TRUE,"Credit";"Legal - Cage",#N/A,TRUE,"Cage";"Legal - Coll",#N/A,TRUE,"Collections";"Legal - Cas Admin",#N/A,TRUE,"Cas Adm";"Legal - Surv",#N/A,TRUE,"Surveill"}</definedName>
    <definedName name="wrn.Legal." localSheetId="8" hidden="1">{"Legal - Summary",#N/A,TRUE,"Casino Summary";"Legal - Tables 2002",#N/A,TRUE,"Tables 2002";"Legal - Cas Mkt Summ",#N/A,TRUE,"Casino Mkt Summary";"Legal - Hard Count",#N/A,TRUE,"Hard Ct.";"Legal - Slots",#N/A,TRUE,"Slots";"Legal - Slot Mkt",#N/A,TRUE,"Slot Marketing";"Legal - Soft Count",#N/A,TRUE,"Soft Ct.";"Legal - Race &amp; Sports",#N/A,TRUE,"R &amp; S";"Legal - Cas Admin Summ",#N/A,TRUE,"Cas Adm Summ";"Legal - Credit",#N/A,TRUE,"Credit";"Legal - Cage",#N/A,TRUE,"Cage";"Legal - Coll",#N/A,TRUE,"Collections";"Legal - Cas Admin",#N/A,TRUE,"Cas Adm";"Legal - Surv",#N/A,TRUE,"Surveill"}</definedName>
    <definedName name="wrn.Legal." localSheetId="7" hidden="1">{"Legal - Summary",#N/A,TRUE,"Casino Summary";"Legal - Tables 2002",#N/A,TRUE,"Tables 2002";"Legal - Cas Mkt Summ",#N/A,TRUE,"Casino Mkt Summary";"Legal - Hard Count",#N/A,TRUE,"Hard Ct.";"Legal - Slots",#N/A,TRUE,"Slots";"Legal - Slot Mkt",#N/A,TRUE,"Slot Marketing";"Legal - Soft Count",#N/A,TRUE,"Soft Ct.";"Legal - Race &amp; Sports",#N/A,TRUE,"R &amp; S";"Legal - Cas Admin Summ",#N/A,TRUE,"Cas Adm Summ";"Legal - Credit",#N/A,TRUE,"Credit";"Legal - Cage",#N/A,TRUE,"Cage";"Legal - Coll",#N/A,TRUE,"Collections";"Legal - Cas Admin",#N/A,TRUE,"Cas Adm";"Legal - Surv",#N/A,TRUE,"Surveill"}</definedName>
    <definedName name="wrn.Legal." localSheetId="3" hidden="1">{"Legal - Summary",#N/A,TRUE,"Casino Summary";"Legal - Tables 2002",#N/A,TRUE,"Tables 2002";"Legal - Cas Mkt Summ",#N/A,TRUE,"Casino Mkt Summary";"Legal - Hard Count",#N/A,TRUE,"Hard Ct.";"Legal - Slots",#N/A,TRUE,"Slots";"Legal - Slot Mkt",#N/A,TRUE,"Slot Marketing";"Legal - Soft Count",#N/A,TRUE,"Soft Ct.";"Legal - Race &amp; Sports",#N/A,TRUE,"R &amp; S";"Legal - Cas Admin Summ",#N/A,TRUE,"Cas Adm Summ";"Legal - Credit",#N/A,TRUE,"Credit";"Legal - Cage",#N/A,TRUE,"Cage";"Legal - Coll",#N/A,TRUE,"Collections";"Legal - Cas Admin",#N/A,TRUE,"Cas Adm";"Legal - Surv",#N/A,TRUE,"Surveill"}</definedName>
    <definedName name="wrn.Legal." hidden="1">{"Legal - Summary",#N/A,TRUE,"Casino Summary";"Legal - Tables 2002",#N/A,TRUE,"Tables 2002";"Legal - Cas Mkt Summ",#N/A,TRUE,"Casino Mkt Summary";"Legal - Hard Count",#N/A,TRUE,"Hard Ct.";"Legal - Slots",#N/A,TRUE,"Slots";"Legal - Slot Mkt",#N/A,TRUE,"Slot Marketing";"Legal - Soft Count",#N/A,TRUE,"Soft Ct.";"Legal - Race &amp; Sports",#N/A,TRUE,"R &amp; S";"Legal - Cas Admin Summ",#N/A,TRUE,"Cas Adm Summ";"Legal - Credit",#N/A,TRUE,"Credit";"Legal - Cage",#N/A,TRUE,"Cage";"Legal - Coll",#N/A,TRUE,"Collections";"Legal - Cas Admin",#N/A,TRUE,"Cas Adm";"Legal - Surv",#N/A,TRUE,"Surveill"}</definedName>
    <definedName name="wrn.Letter." localSheetId="9" hidden="1">{"Letter - Cas Sum",#N/A,TRUE,"Casino Summary";"Letter - Table 2002",#N/A,TRUE,"Tables 2002";"Letter - Cas Mkt",#N/A,TRUE,"Casino Mkt Summary";"Letter - Slots",#N/A,TRUE,"Slots";"Letter - Slot Mkt",#N/A,TRUE,"Slot Marketing";"Letter - Soft Count",#N/A,TRUE,"Soft Ct.";"Letter - Hard Count",#N/A,TRUE,"Hard Ct.";"Legal - R&amp;S",#N/A,TRUE,"R &amp; S";"Letter - Cas Admin",#N/A,TRUE,"Cas Adm Summ";"Letter - Credit",#N/A,TRUE,"Credit";"Letter - Cage",#N/A,TRUE,"Cage";"Letter - Coll",#N/A,TRUE,"Collections";"Letter - Cas Admin",#N/A,TRUE,"Cas Adm";"Letter - Surv",#N/A,TRUE,"Surveill"}</definedName>
    <definedName name="wrn.Letter." localSheetId="8" hidden="1">{"Letter - Cas Sum",#N/A,TRUE,"Casino Summary";"Letter - Table 2002",#N/A,TRUE,"Tables 2002";"Letter - Cas Mkt",#N/A,TRUE,"Casino Mkt Summary";"Letter - Slots",#N/A,TRUE,"Slots";"Letter - Slot Mkt",#N/A,TRUE,"Slot Marketing";"Letter - Soft Count",#N/A,TRUE,"Soft Ct.";"Letter - Hard Count",#N/A,TRUE,"Hard Ct.";"Legal - R&amp;S",#N/A,TRUE,"R &amp; S";"Letter - Cas Admin",#N/A,TRUE,"Cas Adm Summ";"Letter - Credit",#N/A,TRUE,"Credit";"Letter - Cage",#N/A,TRUE,"Cage";"Letter - Coll",#N/A,TRUE,"Collections";"Letter - Cas Admin",#N/A,TRUE,"Cas Adm";"Letter - Surv",#N/A,TRUE,"Surveill"}</definedName>
    <definedName name="wrn.Letter." localSheetId="7" hidden="1">{"Letter - Cas Sum",#N/A,TRUE,"Casino Summary";"Letter - Table 2002",#N/A,TRUE,"Tables 2002";"Letter - Cas Mkt",#N/A,TRUE,"Casino Mkt Summary";"Letter - Slots",#N/A,TRUE,"Slots";"Letter - Slot Mkt",#N/A,TRUE,"Slot Marketing";"Letter - Soft Count",#N/A,TRUE,"Soft Ct.";"Letter - Hard Count",#N/A,TRUE,"Hard Ct.";"Legal - R&amp;S",#N/A,TRUE,"R &amp; S";"Letter - Cas Admin",#N/A,TRUE,"Cas Adm Summ";"Letter - Credit",#N/A,TRUE,"Credit";"Letter - Cage",#N/A,TRUE,"Cage";"Letter - Coll",#N/A,TRUE,"Collections";"Letter - Cas Admin",#N/A,TRUE,"Cas Adm";"Letter - Surv",#N/A,TRUE,"Surveill"}</definedName>
    <definedName name="wrn.Letter." localSheetId="3" hidden="1">{"Letter - Cas Sum",#N/A,TRUE,"Casino Summary";"Letter - Table 2002",#N/A,TRUE,"Tables 2002";"Letter - Cas Mkt",#N/A,TRUE,"Casino Mkt Summary";"Letter - Slots",#N/A,TRUE,"Slots";"Letter - Slot Mkt",#N/A,TRUE,"Slot Marketing";"Letter - Soft Count",#N/A,TRUE,"Soft Ct.";"Letter - Hard Count",#N/A,TRUE,"Hard Ct.";"Legal - R&amp;S",#N/A,TRUE,"R &amp; S";"Letter - Cas Admin",#N/A,TRUE,"Cas Adm Summ";"Letter - Credit",#N/A,TRUE,"Credit";"Letter - Cage",#N/A,TRUE,"Cage";"Letter - Coll",#N/A,TRUE,"Collections";"Letter - Cas Admin",#N/A,TRUE,"Cas Adm";"Letter - Surv",#N/A,TRUE,"Surveill"}</definedName>
    <definedName name="wrn.Letter." hidden="1">{"Letter - Cas Sum",#N/A,TRUE,"Casino Summary";"Letter - Table 2002",#N/A,TRUE,"Tables 2002";"Letter - Cas Mkt",#N/A,TRUE,"Casino Mkt Summary";"Letter - Slots",#N/A,TRUE,"Slots";"Letter - Slot Mkt",#N/A,TRUE,"Slot Marketing";"Letter - Soft Count",#N/A,TRUE,"Soft Ct.";"Letter - Hard Count",#N/A,TRUE,"Hard Ct.";"Legal - R&amp;S",#N/A,TRUE,"R &amp; S";"Letter - Cas Admin",#N/A,TRUE,"Cas Adm Summ";"Letter - Credit",#N/A,TRUE,"Credit";"Letter - Cage",#N/A,TRUE,"Cage";"Letter - Coll",#N/A,TRUE,"Collections";"Letter - Cas Admin",#N/A,TRUE,"Cas Adm";"Letter - Surv",#N/A,TRUE,"Surveill"}</definedName>
    <definedName name="wrn.Manpower._.Details." localSheetId="9" hidden="1">{"Total Indirect Manpower",#N/A,FALSE,"J";"Total Direct Manpower",#N/A,FALSE,"J";"Direct Structural Manpower",#N/A,FALSE,"J";"Direct Mechanical Manpower",#N/A,FALSE,"J";"Direct Piping Manpower",#N/A,FALSE,"J";"Direct Tanks Manpower",#N/A,FALSE,"J";"Direct ElecInstrSS Manpower",#N/A,FALSE,"J"}</definedName>
    <definedName name="wrn.Manpower._.Details." localSheetId="8" hidden="1">{"Total Indirect Manpower",#N/A,FALSE,"J";"Total Direct Manpower",#N/A,FALSE,"J";"Direct Structural Manpower",#N/A,FALSE,"J";"Direct Mechanical Manpower",#N/A,FALSE,"J";"Direct Piping Manpower",#N/A,FALSE,"J";"Direct Tanks Manpower",#N/A,FALSE,"J";"Direct ElecInstrSS Manpower",#N/A,FALSE,"J"}</definedName>
    <definedName name="wrn.Manpower._.Details." localSheetId="7" hidden="1">{"Total Indirect Manpower",#N/A,FALSE,"J";"Total Direct Manpower",#N/A,FALSE,"J";"Direct Structural Manpower",#N/A,FALSE,"J";"Direct Mechanical Manpower",#N/A,FALSE,"J";"Direct Piping Manpower",#N/A,FALSE,"J";"Direct Tanks Manpower",#N/A,FALSE,"J";"Direct ElecInstrSS Manpower",#N/A,FALSE,"J"}</definedName>
    <definedName name="wrn.Manpower._.Details." localSheetId="3" hidden="1">{"Total Indirect Manpower",#N/A,FALSE,"J";"Total Direct Manpower",#N/A,FALSE,"J";"Direct Structural Manpower",#N/A,FALSE,"J";"Direct Mechanical Manpower",#N/A,FALSE,"J";"Direct Piping Manpower",#N/A,FALSE,"J";"Direct Tanks Manpower",#N/A,FALSE,"J";"Direct ElecInstrSS Manpower",#N/A,FALSE,"J"}</definedName>
    <definedName name="wrn.Manpower._.Details." hidden="1">{"Total Indirect Manpower",#N/A,FALSE,"J";"Total Direct Manpower",#N/A,FALSE,"J";"Direct Structural Manpower",#N/A,FALSE,"J";"Direct Mechanical Manpower",#N/A,FALSE,"J";"Direct Piping Manpower",#N/A,FALSE,"J";"Direct Tanks Manpower",#N/A,FALSE,"J";"Direct ElecInstrSS Manpower",#N/A,FALSE,"J"}</definedName>
    <definedName name="wrn.OCS._.REPORT." localSheetId="9" hidden="1">{#N/A,#N/A,FALSE,"Cover";#N/A,#N/A,FALSE,"Index";#N/A,#N/A,FALSE,"Spec";#N/A,#N/A,FALSE,"Breakdown";#N/A,#N/A,FALSE,"Cost Plan"}</definedName>
    <definedName name="wrn.OCS._.REPORT." localSheetId="8" hidden="1">{#N/A,#N/A,FALSE,"Cover";#N/A,#N/A,FALSE,"Index";#N/A,#N/A,FALSE,"Spec";#N/A,#N/A,FALSE,"Breakdown";#N/A,#N/A,FALSE,"Cost Plan"}</definedName>
    <definedName name="wrn.OCS._.REPORT." localSheetId="7" hidden="1">{#N/A,#N/A,FALSE,"Cover";#N/A,#N/A,FALSE,"Index";#N/A,#N/A,FALSE,"Spec";#N/A,#N/A,FALSE,"Breakdown";#N/A,#N/A,FALSE,"Cost Plan"}</definedName>
    <definedName name="wrn.OCS._.REPORT." localSheetId="3" hidden="1">{#N/A,#N/A,FALSE,"Cover";#N/A,#N/A,FALSE,"Index";#N/A,#N/A,FALSE,"Spec";#N/A,#N/A,FALSE,"Breakdown";#N/A,#N/A,FALSE,"Cost Plan"}</definedName>
    <definedName name="wrn.OCS._.REPORT." hidden="1">{#N/A,#N/A,FALSE,"Cover";#N/A,#N/A,FALSE,"Index";#N/A,#N/A,FALSE,"Spec";#N/A,#N/A,FALSE,"Breakdown";#N/A,#N/A,FALSE,"Cost Plan"}</definedName>
    <definedName name="wrn.ON_COSTS." localSheetId="9" hidden="1">{#N/A,#N/A,FALSE,"Summary";#N/A,#N/A,FALSE,"Plant";#N/A,#N/A,FALSE,"Staff";#N/A,#N/A,FALSE,"Prelim";#N/A,#N/A,FALSE,"Others"}</definedName>
    <definedName name="wrn.ON_COSTS." localSheetId="8" hidden="1">{#N/A,#N/A,FALSE,"Summary";#N/A,#N/A,FALSE,"Plant";#N/A,#N/A,FALSE,"Staff";#N/A,#N/A,FALSE,"Prelim";#N/A,#N/A,FALSE,"Others"}</definedName>
    <definedName name="wrn.ON_COSTS." localSheetId="7" hidden="1">{#N/A,#N/A,FALSE,"Summary";#N/A,#N/A,FALSE,"Plant";#N/A,#N/A,FALSE,"Staff";#N/A,#N/A,FALSE,"Prelim";#N/A,#N/A,FALSE,"Others"}</definedName>
    <definedName name="wrn.ON_COSTS." localSheetId="3" hidden="1">{#N/A,#N/A,FALSE,"Summary";#N/A,#N/A,FALSE,"Plant";#N/A,#N/A,FALSE,"Staff";#N/A,#N/A,FALSE,"Prelim";#N/A,#N/A,FALSE,"Others"}</definedName>
    <definedName name="wrn.ON_COSTS." hidden="1">{#N/A,#N/A,FALSE,"Summary";#N/A,#N/A,FALSE,"Plant";#N/A,#N/A,FALSE,"Staff";#N/A,#N/A,FALSE,"Prelim";#N/A,#N/A,FALSE,"Others"}</definedName>
    <definedName name="wrn.One._.Pager._.plus._.Technicals." localSheetId="9" hidden="1">{#N/A,#N/A,FALSE,"One Pager";#N/A,#N/A,FALSE,"Technical"}</definedName>
    <definedName name="wrn.One._.Pager._.plus._.Technicals." localSheetId="8" hidden="1">{#N/A,#N/A,FALSE,"One Pager";#N/A,#N/A,FALSE,"Technical"}</definedName>
    <definedName name="wrn.One._.Pager._.plus._.Technicals." localSheetId="7" hidden="1">{#N/A,#N/A,FALSE,"One Pager";#N/A,#N/A,FALSE,"Technical"}</definedName>
    <definedName name="wrn.One._.Pager._.plus._.Technicals." localSheetId="3" hidden="1">{#N/A,#N/A,FALSE,"One Pager";#N/A,#N/A,FALSE,"Technical"}</definedName>
    <definedName name="wrn.One._.Pager._.plus._.Technicals." hidden="1">{#N/A,#N/A,FALSE,"One Pager";#N/A,#N/A,FALSE,"Technical"}</definedName>
    <definedName name="wrn.PRINT._.REPORT." localSheetId="9" hidden="1">{#N/A,#N/A,FALSE,"summary";#N/A,#N/A,FALSE,"preliminy";#N/A,#N/A,FALSE,"bill 3";#N/A,#N/A,FALSE,"bill 4"}</definedName>
    <definedName name="wrn.PRINT._.REPORT." localSheetId="8" hidden="1">{#N/A,#N/A,FALSE,"summary";#N/A,#N/A,FALSE,"preliminy";#N/A,#N/A,FALSE,"bill 3";#N/A,#N/A,FALSE,"bill 4"}</definedName>
    <definedName name="wrn.PRINT._.REPORT." localSheetId="7" hidden="1">{#N/A,#N/A,FALSE,"summary";#N/A,#N/A,FALSE,"preliminy";#N/A,#N/A,FALSE,"bill 3";#N/A,#N/A,FALSE,"bill 4"}</definedName>
    <definedName name="wrn.PRINT._.REPORT." localSheetId="3" hidden="1">{#N/A,#N/A,FALSE,"summary";#N/A,#N/A,FALSE,"preliminy";#N/A,#N/A,FALSE,"bill 3";#N/A,#N/A,FALSE,"bill 4"}</definedName>
    <definedName name="wrn.PRINT._.REPORT." hidden="1">{#N/A,#N/A,FALSE,"summary";#N/A,#N/A,FALSE,"preliminy";#N/A,#N/A,FALSE,"bill 3";#N/A,#N/A,FALSE,"bill 4"}</definedName>
    <definedName name="wrn.PrintallD." localSheetId="9" hidden="1">{#N/A,#N/A,FALSE,"SumD";#N/A,#N/A,FALSE,"ElecD";#N/A,#N/A,FALSE,"MechD";#N/A,#N/A,FALSE,"GeotD";#N/A,#N/A,FALSE,"PrcsD";#N/A,#N/A,FALSE,"TunnD";#N/A,#N/A,FALSE,"CivlD";#N/A,#N/A,FALSE,"NtwkD";#N/A,#N/A,FALSE,"EstgD";#N/A,#N/A,FALSE,"PEngD"}</definedName>
    <definedName name="wrn.PrintallD." localSheetId="8" hidden="1">{#N/A,#N/A,FALSE,"SumD";#N/A,#N/A,FALSE,"ElecD";#N/A,#N/A,FALSE,"MechD";#N/A,#N/A,FALSE,"GeotD";#N/A,#N/A,FALSE,"PrcsD";#N/A,#N/A,FALSE,"TunnD";#N/A,#N/A,FALSE,"CivlD";#N/A,#N/A,FALSE,"NtwkD";#N/A,#N/A,FALSE,"EstgD";#N/A,#N/A,FALSE,"PEngD"}</definedName>
    <definedName name="wrn.PrintallD." localSheetId="7" hidden="1">{#N/A,#N/A,FALSE,"SumD";#N/A,#N/A,FALSE,"ElecD";#N/A,#N/A,FALSE,"MechD";#N/A,#N/A,FALSE,"GeotD";#N/A,#N/A,FALSE,"PrcsD";#N/A,#N/A,FALSE,"TunnD";#N/A,#N/A,FALSE,"CivlD";#N/A,#N/A,FALSE,"NtwkD";#N/A,#N/A,FALSE,"EstgD";#N/A,#N/A,FALSE,"PEngD"}</definedName>
    <definedName name="wrn.PrintallD." localSheetId="3" hidden="1">{#N/A,#N/A,FALSE,"SumD";#N/A,#N/A,FALSE,"ElecD";#N/A,#N/A,FALSE,"MechD";#N/A,#N/A,FALSE,"GeotD";#N/A,#N/A,FALSE,"PrcsD";#N/A,#N/A,FALSE,"TunnD";#N/A,#N/A,FALSE,"CivlD";#N/A,#N/A,FALSE,"NtwkD";#N/A,#N/A,FALSE,"EstgD";#N/A,#N/A,FALSE,"PEngD"}</definedName>
    <definedName name="wrn.PrintallD." hidden="1">{#N/A,#N/A,FALSE,"SumD";#N/A,#N/A,FALSE,"ElecD";#N/A,#N/A,FALSE,"MechD";#N/A,#N/A,FALSE,"GeotD";#N/A,#N/A,FALSE,"PrcsD";#N/A,#N/A,FALSE,"TunnD";#N/A,#N/A,FALSE,"CivlD";#N/A,#N/A,FALSE,"NtwkD";#N/A,#N/A,FALSE,"EstgD";#N/A,#N/A,FALSE,"PEngD"}</definedName>
    <definedName name="wrn.PrintallG." localSheetId="9" hidden="1">{#N/A,#N/A,FALSE,"SumG";#N/A,#N/A,FALSE,"ElecG";#N/A,#N/A,FALSE,"MechG";#N/A,#N/A,FALSE,"GeotG";#N/A,#N/A,FALSE,"PrcsG";#N/A,#N/A,FALSE,"TunnG";#N/A,#N/A,FALSE,"CivlG";#N/A,#N/A,FALSE,"NtwkG";#N/A,#N/A,FALSE,"EstgG";#N/A,#N/A,FALSE,"PEngG"}</definedName>
    <definedName name="wrn.PrintallG." localSheetId="8" hidden="1">{#N/A,#N/A,FALSE,"SumG";#N/A,#N/A,FALSE,"ElecG";#N/A,#N/A,FALSE,"MechG";#N/A,#N/A,FALSE,"GeotG";#N/A,#N/A,FALSE,"PrcsG";#N/A,#N/A,FALSE,"TunnG";#N/A,#N/A,FALSE,"CivlG";#N/A,#N/A,FALSE,"NtwkG";#N/A,#N/A,FALSE,"EstgG";#N/A,#N/A,FALSE,"PEngG"}</definedName>
    <definedName name="wrn.PrintallG." localSheetId="7" hidden="1">{#N/A,#N/A,FALSE,"SumG";#N/A,#N/A,FALSE,"ElecG";#N/A,#N/A,FALSE,"MechG";#N/A,#N/A,FALSE,"GeotG";#N/A,#N/A,FALSE,"PrcsG";#N/A,#N/A,FALSE,"TunnG";#N/A,#N/A,FALSE,"CivlG";#N/A,#N/A,FALSE,"NtwkG";#N/A,#N/A,FALSE,"EstgG";#N/A,#N/A,FALSE,"PEngG"}</definedName>
    <definedName name="wrn.PrintallG." localSheetId="3" hidden="1">{#N/A,#N/A,FALSE,"SumG";#N/A,#N/A,FALSE,"ElecG";#N/A,#N/A,FALSE,"MechG";#N/A,#N/A,FALSE,"GeotG";#N/A,#N/A,FALSE,"PrcsG";#N/A,#N/A,FALSE,"TunnG";#N/A,#N/A,FALSE,"CivlG";#N/A,#N/A,FALSE,"NtwkG";#N/A,#N/A,FALSE,"EstgG";#N/A,#N/A,FALSE,"PEngG"}</definedName>
    <definedName name="wrn.PrintallG." hidden="1">{#N/A,#N/A,FALSE,"SumG";#N/A,#N/A,FALSE,"ElecG";#N/A,#N/A,FALSE,"MechG";#N/A,#N/A,FALSE,"GeotG";#N/A,#N/A,FALSE,"PrcsG";#N/A,#N/A,FALSE,"TunnG";#N/A,#N/A,FALSE,"CivlG";#N/A,#N/A,FALSE,"NtwkG";#N/A,#N/A,FALSE,"EstgG";#N/A,#N/A,FALSE,"PEngG"}</definedName>
    <definedName name="wrn.PrintCurr." localSheetId="9" hidden="1">{#N/A,#N/A,FALSE,"Sheet1";#N/A,#N/A,FALSE,"Sheet2";#N/A,#N/A,FALSE,"Sheet3"}</definedName>
    <definedName name="wrn.PrintCurr." localSheetId="8" hidden="1">{#N/A,#N/A,FALSE,"Sheet1";#N/A,#N/A,FALSE,"Sheet2";#N/A,#N/A,FALSE,"Sheet3"}</definedName>
    <definedName name="wrn.PrintCurr." localSheetId="7" hidden="1">{#N/A,#N/A,FALSE,"Sheet1";#N/A,#N/A,FALSE,"Sheet2";#N/A,#N/A,FALSE,"Sheet3"}</definedName>
    <definedName name="wrn.PrintCurr." localSheetId="3" hidden="1">{#N/A,#N/A,FALSE,"Sheet1";#N/A,#N/A,FALSE,"Sheet2";#N/A,#N/A,FALSE,"Sheet3"}</definedName>
    <definedName name="wrn.PrintCurr." hidden="1">{#N/A,#N/A,FALSE,"Sheet1";#N/A,#N/A,FALSE,"Sheet2";#N/A,#N/A,FALSE,"Sheet3"}</definedName>
    <definedName name="wrn.PrintPrev1." localSheetId="9" hidden="1">{#N/A,#N/A,FALSE,"Sheet4";#N/A,#N/A,FALSE,"Sheet5";#N/A,#N/A,FALSE,"Sheet6"}</definedName>
    <definedName name="wrn.PrintPrev1." localSheetId="8" hidden="1">{#N/A,#N/A,FALSE,"Sheet4";#N/A,#N/A,FALSE,"Sheet5";#N/A,#N/A,FALSE,"Sheet6"}</definedName>
    <definedName name="wrn.PrintPrev1." localSheetId="7" hidden="1">{#N/A,#N/A,FALSE,"Sheet4";#N/A,#N/A,FALSE,"Sheet5";#N/A,#N/A,FALSE,"Sheet6"}</definedName>
    <definedName name="wrn.PrintPrev1." localSheetId="3" hidden="1">{#N/A,#N/A,FALSE,"Sheet4";#N/A,#N/A,FALSE,"Sheet5";#N/A,#N/A,FALSE,"Sheet6"}</definedName>
    <definedName name="wrn.PrintPrev1." hidden="1">{#N/A,#N/A,FALSE,"Sheet4";#N/A,#N/A,FALSE,"Sheet5";#N/A,#N/A,FALSE,"Sheet6"}</definedName>
    <definedName name="wrn.PrintPrev2." localSheetId="9" hidden="1">{#N/A,#N/A,FALSE,"Sheet7";#N/A,#N/A,FALSE,"Sheet8";#N/A,#N/A,FALSE,"Sheet9"}</definedName>
    <definedName name="wrn.PrintPrev2." localSheetId="8" hidden="1">{#N/A,#N/A,FALSE,"Sheet7";#N/A,#N/A,FALSE,"Sheet8";#N/A,#N/A,FALSE,"Sheet9"}</definedName>
    <definedName name="wrn.PrintPrev2." localSheetId="7" hidden="1">{#N/A,#N/A,FALSE,"Sheet7";#N/A,#N/A,FALSE,"Sheet8";#N/A,#N/A,FALSE,"Sheet9"}</definedName>
    <definedName name="wrn.PrintPrev2." localSheetId="3" hidden="1">{#N/A,#N/A,FALSE,"Sheet7";#N/A,#N/A,FALSE,"Sheet8";#N/A,#N/A,FALSE,"Sheet9"}</definedName>
    <definedName name="wrn.PrintPrev2." hidden="1">{#N/A,#N/A,FALSE,"Sheet7";#N/A,#N/A,FALSE,"Sheet8";#N/A,#N/A,FALSE,"Sheet9"}</definedName>
    <definedName name="wrn.Redundant._.Equipment._.Option." localSheetId="9" hidden="1">{"pumps",#N/A,FALSE,"Option"}</definedName>
    <definedName name="wrn.Redundant._.Equipment._.Option." localSheetId="8" hidden="1">{"pumps",#N/A,FALSE,"Option"}</definedName>
    <definedName name="wrn.Redundant._.Equipment._.Option." localSheetId="7" hidden="1">{"pumps",#N/A,FALSE,"Option"}</definedName>
    <definedName name="wrn.Redundant._.Equipment._.Option." localSheetId="3" hidden="1">{"pumps",#N/A,FALSE,"Option"}</definedName>
    <definedName name="wrn.Redundant._.Equipment._.Option." hidden="1">{"pumps",#N/A,FALSE,"Option"}</definedName>
    <definedName name="wrn.STG._.BLDG._.ENCLOSURE." localSheetId="9" hidden="1">{"turbine",#N/A,FALSE,"Option"}</definedName>
    <definedName name="wrn.STG._.BLDG._.ENCLOSURE." localSheetId="8" hidden="1">{"turbine",#N/A,FALSE,"Option"}</definedName>
    <definedName name="wrn.STG._.BLDG._.ENCLOSURE." localSheetId="7" hidden="1">{"turbine",#N/A,FALSE,"Option"}</definedName>
    <definedName name="wrn.STG._.BLDG._.ENCLOSURE." localSheetId="3" hidden="1">{"turbine",#N/A,FALSE,"Option"}</definedName>
    <definedName name="wrn.STG._.BLDG._.ENCLOSURE." hidden="1">{"turbine",#N/A,FALSE,"Option"}</definedName>
    <definedName name="wrn.struckgi." localSheetId="9" hidden="1">{#N/A,#N/A,TRUE,"arnitower";#N/A,#N/A,TRUE,"arnigarage "}</definedName>
    <definedName name="wrn.struckgi." localSheetId="8" hidden="1">{#N/A,#N/A,TRUE,"arnitower";#N/A,#N/A,TRUE,"arnigarage "}</definedName>
    <definedName name="wrn.struckgi." localSheetId="7" hidden="1">{#N/A,#N/A,TRUE,"arnitower";#N/A,#N/A,TRUE,"arnigarage "}</definedName>
    <definedName name="wrn.struckgi." localSheetId="3" hidden="1">{#N/A,#N/A,TRUE,"arnitower";#N/A,#N/A,TRUE,"arnigarage "}</definedName>
    <definedName name="wrn.struckgi." hidden="1">{#N/A,#N/A,TRUE,"arnitower";#N/A,#N/A,TRUE,"arnigarage "}</definedName>
    <definedName name="wrn.Warrington._.Widnes._.QS._.Costs." localSheetId="9" hidden="1">{#N/A,#N/A,TRUE,"Cover";#N/A,#N/A,TRUE,"Conts";#N/A,#N/A,TRUE,"VOS";#N/A,#N/A,TRUE,"Warrington";#N/A,#N/A,TRUE,"Widnes"}</definedName>
    <definedName name="wrn.Warrington._.Widnes._.QS._.Costs." localSheetId="8" hidden="1">{#N/A,#N/A,TRUE,"Cover";#N/A,#N/A,TRUE,"Conts";#N/A,#N/A,TRUE,"VOS";#N/A,#N/A,TRUE,"Warrington";#N/A,#N/A,TRUE,"Widnes"}</definedName>
    <definedName name="wrn.Warrington._.Widnes._.QS._.Costs." localSheetId="7" hidden="1">{#N/A,#N/A,TRUE,"Cover";#N/A,#N/A,TRUE,"Conts";#N/A,#N/A,TRUE,"VOS";#N/A,#N/A,TRUE,"Warrington";#N/A,#N/A,TRUE,"Widnes"}</definedName>
    <definedName name="wrn.Warrington._.Widnes._.QS._.Costs." localSheetId="3" hidden="1">{#N/A,#N/A,TRUE,"Cover";#N/A,#N/A,TRUE,"Conts";#N/A,#N/A,TRUE,"VOS";#N/A,#N/A,TRUE,"Warrington";#N/A,#N/A,TRUE,"Widnes"}</definedName>
    <definedName name="wrn.Warrington._.Widnes._.QS._.Costs." hidden="1">{#N/A,#N/A,TRUE,"Cover";#N/A,#N/A,TRUE,"Conts";#N/A,#N/A,TRUE,"VOS";#N/A,#N/A,TRUE,"Warrington";#N/A,#N/A,TRUE,"Widnes"}</definedName>
    <definedName name="wrn.WHOUSE._.CT." localSheetId="9" hidden="1">{"WESTINGHOUSE",#N/A,FALSE,"Option"}</definedName>
    <definedName name="wrn.WHOUSE._.CT." localSheetId="8" hidden="1">{"WESTINGHOUSE",#N/A,FALSE,"Option"}</definedName>
    <definedName name="wrn.WHOUSE._.CT." localSheetId="7" hidden="1">{"WESTINGHOUSE",#N/A,FALSE,"Option"}</definedName>
    <definedName name="wrn.WHOUSE._.CT." localSheetId="3" hidden="1">{"WESTINGHOUSE",#N/A,FALSE,"Option"}</definedName>
    <definedName name="wrn.WHOUSE._.CT." hidden="1">{"WESTINGHOUSE",#N/A,FALSE,"Option"}</definedName>
    <definedName name="wrn.WorkBook._.Print." localSheetId="9" hidden="1">{#N/A,#N/A,TRUE,"Cross Checks";#N/A,#N/A,TRUE,"Balance Sheet";#N/A,#N/A,TRUE,"Share Capital &amp; Premium";#N/A,#N/A,TRUE,"Reserves";#N/A,#N/A,TRUE,"Minority Interests";#N/A,#N/A,TRUE,"Profit &amp; Loss";#N/A,#N/A,TRUE,"Sales";#N/A,#N/A,TRUE,"Cost of Sales";#N/A,#N/A,TRUE,"Admin";#N/A,#N/A,TRUE,"Other Income";#N/A,#N/A,TRUE,"Interest";#N/A,#N/A,TRUE,"Tangible Assets";#N/A,#N/A,TRUE,"Goodwill";#N/A,#N/A,TRUE,"Investments";#N/A,#N/A,TRUE,"Stocks";#N/A,#N/A,TRUE,"Debtors";#N/A,#N/A,TRUE,"Cash&amp;Loans";#N/A,#N/A,TRUE,"Creditors";#N/A,#N/A,TRUE,"Provisions";#N/A,#N/A,TRUE,"Lease Commitments";#N/A,#N/A,TRUE,"Analysis Tables";#N/A,#N/A,TRUE,"Tax";#N/A,#N/A,TRUE,"Intercompany";#N/A,#N/A,TRUE,"Cash_Flow";#N/A,#N/A,TRUE,"Cash Flow Back up";#N/A,#N/A,TRUE,"Acq-Dis B'Sheet"}</definedName>
    <definedName name="wrn.WorkBook._.Print." localSheetId="8" hidden="1">{#N/A,#N/A,TRUE,"Cross Checks";#N/A,#N/A,TRUE,"Balance Sheet";#N/A,#N/A,TRUE,"Share Capital &amp; Premium";#N/A,#N/A,TRUE,"Reserves";#N/A,#N/A,TRUE,"Minority Interests";#N/A,#N/A,TRUE,"Profit &amp; Loss";#N/A,#N/A,TRUE,"Sales";#N/A,#N/A,TRUE,"Cost of Sales";#N/A,#N/A,TRUE,"Admin";#N/A,#N/A,TRUE,"Other Income";#N/A,#N/A,TRUE,"Interest";#N/A,#N/A,TRUE,"Tangible Assets";#N/A,#N/A,TRUE,"Goodwill";#N/A,#N/A,TRUE,"Investments";#N/A,#N/A,TRUE,"Stocks";#N/A,#N/A,TRUE,"Debtors";#N/A,#N/A,TRUE,"Cash&amp;Loans";#N/A,#N/A,TRUE,"Creditors";#N/A,#N/A,TRUE,"Provisions";#N/A,#N/A,TRUE,"Lease Commitments";#N/A,#N/A,TRUE,"Analysis Tables";#N/A,#N/A,TRUE,"Tax";#N/A,#N/A,TRUE,"Intercompany";#N/A,#N/A,TRUE,"Cash_Flow";#N/A,#N/A,TRUE,"Cash Flow Back up";#N/A,#N/A,TRUE,"Acq-Dis B'Sheet"}</definedName>
    <definedName name="wrn.WorkBook._.Print." localSheetId="7" hidden="1">{#N/A,#N/A,TRUE,"Cross Checks";#N/A,#N/A,TRUE,"Balance Sheet";#N/A,#N/A,TRUE,"Share Capital &amp; Premium";#N/A,#N/A,TRUE,"Reserves";#N/A,#N/A,TRUE,"Minority Interests";#N/A,#N/A,TRUE,"Profit &amp; Loss";#N/A,#N/A,TRUE,"Sales";#N/A,#N/A,TRUE,"Cost of Sales";#N/A,#N/A,TRUE,"Admin";#N/A,#N/A,TRUE,"Other Income";#N/A,#N/A,TRUE,"Interest";#N/A,#N/A,TRUE,"Tangible Assets";#N/A,#N/A,TRUE,"Goodwill";#N/A,#N/A,TRUE,"Investments";#N/A,#N/A,TRUE,"Stocks";#N/A,#N/A,TRUE,"Debtors";#N/A,#N/A,TRUE,"Cash&amp;Loans";#N/A,#N/A,TRUE,"Creditors";#N/A,#N/A,TRUE,"Provisions";#N/A,#N/A,TRUE,"Lease Commitments";#N/A,#N/A,TRUE,"Analysis Tables";#N/A,#N/A,TRUE,"Tax";#N/A,#N/A,TRUE,"Intercompany";#N/A,#N/A,TRUE,"Cash_Flow";#N/A,#N/A,TRUE,"Cash Flow Back up";#N/A,#N/A,TRUE,"Acq-Dis B'Sheet"}</definedName>
    <definedName name="wrn.WorkBook._.Print." localSheetId="3" hidden="1">{#N/A,#N/A,TRUE,"Cross Checks";#N/A,#N/A,TRUE,"Balance Sheet";#N/A,#N/A,TRUE,"Share Capital &amp; Premium";#N/A,#N/A,TRUE,"Reserves";#N/A,#N/A,TRUE,"Minority Interests";#N/A,#N/A,TRUE,"Profit &amp; Loss";#N/A,#N/A,TRUE,"Sales";#N/A,#N/A,TRUE,"Cost of Sales";#N/A,#N/A,TRUE,"Admin";#N/A,#N/A,TRUE,"Other Income";#N/A,#N/A,TRUE,"Interest";#N/A,#N/A,TRUE,"Tangible Assets";#N/A,#N/A,TRUE,"Goodwill";#N/A,#N/A,TRUE,"Investments";#N/A,#N/A,TRUE,"Stocks";#N/A,#N/A,TRUE,"Debtors";#N/A,#N/A,TRUE,"Cash&amp;Loans";#N/A,#N/A,TRUE,"Creditors";#N/A,#N/A,TRUE,"Provisions";#N/A,#N/A,TRUE,"Lease Commitments";#N/A,#N/A,TRUE,"Analysis Tables";#N/A,#N/A,TRUE,"Tax";#N/A,#N/A,TRUE,"Intercompany";#N/A,#N/A,TRUE,"Cash_Flow";#N/A,#N/A,TRUE,"Cash Flow Back up";#N/A,#N/A,TRUE,"Acq-Dis B'Sheet"}</definedName>
    <definedName name="wrn.WorkBook._.Print." hidden="1">{#N/A,#N/A,TRUE,"Cross Checks";#N/A,#N/A,TRUE,"Balance Sheet";#N/A,#N/A,TRUE,"Share Capital &amp; Premium";#N/A,#N/A,TRUE,"Reserves";#N/A,#N/A,TRUE,"Minority Interests";#N/A,#N/A,TRUE,"Profit &amp; Loss";#N/A,#N/A,TRUE,"Sales";#N/A,#N/A,TRUE,"Cost of Sales";#N/A,#N/A,TRUE,"Admin";#N/A,#N/A,TRUE,"Other Income";#N/A,#N/A,TRUE,"Interest";#N/A,#N/A,TRUE,"Tangible Assets";#N/A,#N/A,TRUE,"Goodwill";#N/A,#N/A,TRUE,"Investments";#N/A,#N/A,TRUE,"Stocks";#N/A,#N/A,TRUE,"Debtors";#N/A,#N/A,TRUE,"Cash&amp;Loans";#N/A,#N/A,TRUE,"Creditors";#N/A,#N/A,TRUE,"Provisions";#N/A,#N/A,TRUE,"Lease Commitments";#N/A,#N/A,TRUE,"Analysis Tables";#N/A,#N/A,TRUE,"Tax";#N/A,#N/A,TRUE,"Intercompany";#N/A,#N/A,TRUE,"Cash_Flow";#N/A,#N/A,TRUE,"Cash Flow Back up";#N/A,#N/A,TRUE,"Acq-Dis B'Sheet"}</definedName>
    <definedName name="wrnfulla" localSheetId="9" hidden="1">{#N/A,#N/A,TRUE,"Front";#N/A,#N/A,TRUE,"Simple Letter";#N/A,#N/A,TRUE,"Inside";#N/A,#N/A,TRUE,"Contents";#N/A,#N/A,TRUE,"Basis";#N/A,#N/A,TRUE,"Inclusions";#N/A,#N/A,TRUE,"Exclusions";#N/A,#N/A,TRUE,"Areas";#N/A,#N/A,TRUE,"Summary";#N/A,#N/A,TRUE,"Detail"}</definedName>
    <definedName name="wrnfulla" localSheetId="8" hidden="1">{#N/A,#N/A,TRUE,"Front";#N/A,#N/A,TRUE,"Simple Letter";#N/A,#N/A,TRUE,"Inside";#N/A,#N/A,TRUE,"Contents";#N/A,#N/A,TRUE,"Basis";#N/A,#N/A,TRUE,"Inclusions";#N/A,#N/A,TRUE,"Exclusions";#N/A,#N/A,TRUE,"Areas";#N/A,#N/A,TRUE,"Summary";#N/A,#N/A,TRUE,"Detail"}</definedName>
    <definedName name="wrnfulla" localSheetId="7" hidden="1">{#N/A,#N/A,TRUE,"Front";#N/A,#N/A,TRUE,"Simple Letter";#N/A,#N/A,TRUE,"Inside";#N/A,#N/A,TRUE,"Contents";#N/A,#N/A,TRUE,"Basis";#N/A,#N/A,TRUE,"Inclusions";#N/A,#N/A,TRUE,"Exclusions";#N/A,#N/A,TRUE,"Areas";#N/A,#N/A,TRUE,"Summary";#N/A,#N/A,TRUE,"Detail"}</definedName>
    <definedName name="wrnfulla" localSheetId="3" hidden="1">{#N/A,#N/A,TRUE,"Front";#N/A,#N/A,TRUE,"Simple Letter";#N/A,#N/A,TRUE,"Inside";#N/A,#N/A,TRUE,"Contents";#N/A,#N/A,TRUE,"Basis";#N/A,#N/A,TRUE,"Inclusions";#N/A,#N/A,TRUE,"Exclusions";#N/A,#N/A,TRUE,"Areas";#N/A,#N/A,TRUE,"Summary";#N/A,#N/A,TRUE,"Detail"}</definedName>
    <definedName name="wrnfulla" hidden="1">{#N/A,#N/A,TRUE,"Front";#N/A,#N/A,TRUE,"Simple Letter";#N/A,#N/A,TRUE,"Inside";#N/A,#N/A,TRUE,"Contents";#N/A,#N/A,TRUE,"Basis";#N/A,#N/A,TRUE,"Inclusions";#N/A,#N/A,TRUE,"Exclusions";#N/A,#N/A,TRUE,"Areas";#N/A,#N/A,TRUE,"Summary";#N/A,#N/A,TRUE,"Detail"}</definedName>
    <definedName name="WRNFULLA1" localSheetId="9" hidden="1">{#N/A,#N/A,TRUE,"Front";#N/A,#N/A,TRUE,"Simple Letter";#N/A,#N/A,TRUE,"Inside";#N/A,#N/A,TRUE,"Contents";#N/A,#N/A,TRUE,"Basis";#N/A,#N/A,TRUE,"Inclusions";#N/A,#N/A,TRUE,"Exclusions";#N/A,#N/A,TRUE,"Areas";#N/A,#N/A,TRUE,"Summary";#N/A,#N/A,TRUE,"Detail"}</definedName>
    <definedName name="WRNFULLA1" localSheetId="8" hidden="1">{#N/A,#N/A,TRUE,"Front";#N/A,#N/A,TRUE,"Simple Letter";#N/A,#N/A,TRUE,"Inside";#N/A,#N/A,TRUE,"Contents";#N/A,#N/A,TRUE,"Basis";#N/A,#N/A,TRUE,"Inclusions";#N/A,#N/A,TRUE,"Exclusions";#N/A,#N/A,TRUE,"Areas";#N/A,#N/A,TRUE,"Summary";#N/A,#N/A,TRUE,"Detail"}</definedName>
    <definedName name="WRNFULLA1" localSheetId="7" hidden="1">{#N/A,#N/A,TRUE,"Front";#N/A,#N/A,TRUE,"Simple Letter";#N/A,#N/A,TRUE,"Inside";#N/A,#N/A,TRUE,"Contents";#N/A,#N/A,TRUE,"Basis";#N/A,#N/A,TRUE,"Inclusions";#N/A,#N/A,TRUE,"Exclusions";#N/A,#N/A,TRUE,"Areas";#N/A,#N/A,TRUE,"Summary";#N/A,#N/A,TRUE,"Detail"}</definedName>
    <definedName name="WRNFULLA1" localSheetId="3" hidden="1">{#N/A,#N/A,TRUE,"Front";#N/A,#N/A,TRUE,"Simple Letter";#N/A,#N/A,TRUE,"Inside";#N/A,#N/A,TRUE,"Contents";#N/A,#N/A,TRUE,"Basis";#N/A,#N/A,TRUE,"Inclusions";#N/A,#N/A,TRUE,"Exclusions";#N/A,#N/A,TRUE,"Areas";#N/A,#N/A,TRUE,"Summary";#N/A,#N/A,TRUE,"Detail"}</definedName>
    <definedName name="WRNFULLA1" hidden="1">{#N/A,#N/A,TRUE,"Front";#N/A,#N/A,TRUE,"Simple Letter";#N/A,#N/A,TRUE,"Inside";#N/A,#N/A,TRUE,"Contents";#N/A,#N/A,TRUE,"Basis";#N/A,#N/A,TRUE,"Inclusions";#N/A,#N/A,TRUE,"Exclusions";#N/A,#N/A,TRUE,"Areas";#N/A,#N/A,TRUE,"Summary";#N/A,#N/A,TRUE,"Detail"}</definedName>
    <definedName name="wrrwerwrew" localSheetId="9" hidden="1">{#N/A,#N/A,TRUE,"Cover";#N/A,#N/A,TRUE,"Conts";#N/A,#N/A,TRUE,"VOS";#N/A,#N/A,TRUE,"Warrington";#N/A,#N/A,TRUE,"Widnes"}</definedName>
    <definedName name="wrrwerwrew" localSheetId="8" hidden="1">{#N/A,#N/A,TRUE,"Cover";#N/A,#N/A,TRUE,"Conts";#N/A,#N/A,TRUE,"VOS";#N/A,#N/A,TRUE,"Warrington";#N/A,#N/A,TRUE,"Widnes"}</definedName>
    <definedName name="wrrwerwrew" localSheetId="7" hidden="1">{#N/A,#N/A,TRUE,"Cover";#N/A,#N/A,TRUE,"Conts";#N/A,#N/A,TRUE,"VOS";#N/A,#N/A,TRUE,"Warrington";#N/A,#N/A,TRUE,"Widnes"}</definedName>
    <definedName name="wrrwerwrew" localSheetId="3" hidden="1">{#N/A,#N/A,TRUE,"Cover";#N/A,#N/A,TRUE,"Conts";#N/A,#N/A,TRUE,"VOS";#N/A,#N/A,TRUE,"Warrington";#N/A,#N/A,TRUE,"Widnes"}</definedName>
    <definedName name="wrrwerwrew" hidden="1">{#N/A,#N/A,TRUE,"Cover";#N/A,#N/A,TRUE,"Conts";#N/A,#N/A,TRUE,"VOS";#N/A,#N/A,TRUE,"Warrington";#N/A,#N/A,TRUE,"Widnes"}</definedName>
    <definedName name="WRS" localSheetId="9" hidden="1">{"'장비'!$A$3:$M$12"}</definedName>
    <definedName name="WRS" localSheetId="8" hidden="1">{"'장비'!$A$3:$M$12"}</definedName>
    <definedName name="WRS" localSheetId="7" hidden="1">{"'장비'!$A$3:$M$12"}</definedName>
    <definedName name="WRS" localSheetId="3" hidden="1">{"'장비'!$A$3:$M$12"}</definedName>
    <definedName name="WRS" hidden="1">{"'장비'!$A$3:$M$12"}</definedName>
    <definedName name="wrw" localSheetId="9" hidden="1">{"'Break down'!$A$4"}</definedName>
    <definedName name="wrw" localSheetId="8" hidden="1">{"'Break down'!$A$4"}</definedName>
    <definedName name="wrw" localSheetId="7" hidden="1">{"'Break down'!$A$4"}</definedName>
    <definedName name="wrw" localSheetId="3" hidden="1">{"'Break down'!$A$4"}</definedName>
    <definedName name="wrw" hidden="1">{"'Break down'!$A$4"}</definedName>
    <definedName name="wryuwyrututwys" localSheetId="9" hidden="1">{#N/A,#N/A,TRUE,"Cover";#N/A,#N/A,TRUE,"Conts";#N/A,#N/A,TRUE,"VOS";#N/A,#N/A,TRUE,"Warrington";#N/A,#N/A,TRUE,"Widnes"}</definedName>
    <definedName name="wryuwyrututwys" localSheetId="8" hidden="1">{#N/A,#N/A,TRUE,"Cover";#N/A,#N/A,TRUE,"Conts";#N/A,#N/A,TRUE,"VOS";#N/A,#N/A,TRUE,"Warrington";#N/A,#N/A,TRUE,"Widnes"}</definedName>
    <definedName name="wryuwyrututwys" localSheetId="7" hidden="1">{#N/A,#N/A,TRUE,"Cover";#N/A,#N/A,TRUE,"Conts";#N/A,#N/A,TRUE,"VOS";#N/A,#N/A,TRUE,"Warrington";#N/A,#N/A,TRUE,"Widnes"}</definedName>
    <definedName name="wryuwyrututwys" localSheetId="3" hidden="1">{#N/A,#N/A,TRUE,"Cover";#N/A,#N/A,TRUE,"Conts";#N/A,#N/A,TRUE,"VOS";#N/A,#N/A,TRUE,"Warrington";#N/A,#N/A,TRUE,"Widnes"}</definedName>
    <definedName name="wryuwyrututwys" hidden="1">{#N/A,#N/A,TRUE,"Cover";#N/A,#N/A,TRUE,"Conts";#N/A,#N/A,TRUE,"VOS";#N/A,#N/A,TRUE,"Warrington";#N/A,#N/A,TRUE,"Widnes"}</definedName>
    <definedName name="WT" localSheetId="9" hidden="1">{#N/A,#N/A,TRUE,"Cover";#N/A,#N/A,TRUE,"Conts";#N/A,#N/A,TRUE,"VOS";#N/A,#N/A,TRUE,"Warrington";#N/A,#N/A,TRUE,"Widnes"}</definedName>
    <definedName name="WT" localSheetId="8" hidden="1">{#N/A,#N/A,TRUE,"Cover";#N/A,#N/A,TRUE,"Conts";#N/A,#N/A,TRUE,"VOS";#N/A,#N/A,TRUE,"Warrington";#N/A,#N/A,TRUE,"Widnes"}</definedName>
    <definedName name="WT" localSheetId="7" hidden="1">{#N/A,#N/A,TRUE,"Cover";#N/A,#N/A,TRUE,"Conts";#N/A,#N/A,TRUE,"VOS";#N/A,#N/A,TRUE,"Warrington";#N/A,#N/A,TRUE,"Widnes"}</definedName>
    <definedName name="WT" localSheetId="3" hidden="1">{#N/A,#N/A,TRUE,"Cover";#N/A,#N/A,TRUE,"Conts";#N/A,#N/A,TRUE,"VOS";#N/A,#N/A,TRUE,"Warrington";#N/A,#N/A,TRUE,"Widnes"}</definedName>
    <definedName name="WT" hidden="1">{#N/A,#N/A,TRUE,"Cover";#N/A,#N/A,TRUE,"Conts";#N/A,#N/A,TRUE,"VOS";#N/A,#N/A,TRUE,"Warrington";#N/A,#N/A,TRUE,"Widnes"}</definedName>
    <definedName name="wtey" localSheetId="9" hidden="1">{#N/A,#N/A,TRUE,"Cover";#N/A,#N/A,TRUE,"Conts";#N/A,#N/A,TRUE,"VOS";#N/A,#N/A,TRUE,"Warrington";#N/A,#N/A,TRUE,"Widnes"}</definedName>
    <definedName name="wtey" localSheetId="8" hidden="1">{#N/A,#N/A,TRUE,"Cover";#N/A,#N/A,TRUE,"Conts";#N/A,#N/A,TRUE,"VOS";#N/A,#N/A,TRUE,"Warrington";#N/A,#N/A,TRUE,"Widnes"}</definedName>
    <definedName name="wtey" localSheetId="7" hidden="1">{#N/A,#N/A,TRUE,"Cover";#N/A,#N/A,TRUE,"Conts";#N/A,#N/A,TRUE,"VOS";#N/A,#N/A,TRUE,"Warrington";#N/A,#N/A,TRUE,"Widnes"}</definedName>
    <definedName name="wtey" localSheetId="3" hidden="1">{#N/A,#N/A,TRUE,"Cover";#N/A,#N/A,TRUE,"Conts";#N/A,#N/A,TRUE,"VOS";#N/A,#N/A,TRUE,"Warrington";#N/A,#N/A,TRUE,"Widnes"}</definedName>
    <definedName name="wtey" hidden="1">{#N/A,#N/A,TRUE,"Cover";#N/A,#N/A,TRUE,"Conts";#N/A,#N/A,TRUE,"VOS";#N/A,#N/A,TRUE,"Warrington";#N/A,#N/A,TRUE,"Widnes"}</definedName>
    <definedName name="wtrwt" localSheetId="9" hidden="1">{#N/A,#N/A,TRUE,"Cover";#N/A,#N/A,TRUE,"Conts";#N/A,#N/A,TRUE,"VOS";#N/A,#N/A,TRUE,"Warrington";#N/A,#N/A,TRUE,"Widnes"}</definedName>
    <definedName name="wtrwt" localSheetId="8" hidden="1">{#N/A,#N/A,TRUE,"Cover";#N/A,#N/A,TRUE,"Conts";#N/A,#N/A,TRUE,"VOS";#N/A,#N/A,TRUE,"Warrington";#N/A,#N/A,TRUE,"Widnes"}</definedName>
    <definedName name="wtrwt" localSheetId="7" hidden="1">{#N/A,#N/A,TRUE,"Cover";#N/A,#N/A,TRUE,"Conts";#N/A,#N/A,TRUE,"VOS";#N/A,#N/A,TRUE,"Warrington";#N/A,#N/A,TRUE,"Widnes"}</definedName>
    <definedName name="wtrwt" localSheetId="3" hidden="1">{#N/A,#N/A,TRUE,"Cover";#N/A,#N/A,TRUE,"Conts";#N/A,#N/A,TRUE,"VOS";#N/A,#N/A,TRUE,"Warrington";#N/A,#N/A,TRUE,"Widnes"}</definedName>
    <definedName name="wtrwt" hidden="1">{#N/A,#N/A,TRUE,"Cover";#N/A,#N/A,TRUE,"Conts";#N/A,#N/A,TRUE,"VOS";#N/A,#N/A,TRUE,"Warrington";#N/A,#N/A,TRUE,"Widnes"}</definedName>
    <definedName name="wtrywryt" localSheetId="9" hidden="1">{#N/A,#N/A,TRUE,"Cover";#N/A,#N/A,TRUE,"Conts";#N/A,#N/A,TRUE,"VOS";#N/A,#N/A,TRUE,"Warrington";#N/A,#N/A,TRUE,"Widnes"}</definedName>
    <definedName name="wtrywryt" localSheetId="8" hidden="1">{#N/A,#N/A,TRUE,"Cover";#N/A,#N/A,TRUE,"Conts";#N/A,#N/A,TRUE,"VOS";#N/A,#N/A,TRUE,"Warrington";#N/A,#N/A,TRUE,"Widnes"}</definedName>
    <definedName name="wtrywryt" localSheetId="7" hidden="1">{#N/A,#N/A,TRUE,"Cover";#N/A,#N/A,TRUE,"Conts";#N/A,#N/A,TRUE,"VOS";#N/A,#N/A,TRUE,"Warrington";#N/A,#N/A,TRUE,"Widnes"}</definedName>
    <definedName name="wtrywryt" localSheetId="3" hidden="1">{#N/A,#N/A,TRUE,"Cover";#N/A,#N/A,TRUE,"Conts";#N/A,#N/A,TRUE,"VOS";#N/A,#N/A,TRUE,"Warrington";#N/A,#N/A,TRUE,"Widnes"}</definedName>
    <definedName name="wtrywryt" hidden="1">{#N/A,#N/A,TRUE,"Cover";#N/A,#N/A,TRUE,"Conts";#N/A,#N/A,TRUE,"VOS";#N/A,#N/A,TRUE,"Warrington";#N/A,#N/A,TRUE,"Widnes"}</definedName>
    <definedName name="wtwt" localSheetId="9" hidden="1">{#N/A,#N/A,TRUE,"Cover";#N/A,#N/A,TRUE,"Conts";#N/A,#N/A,TRUE,"VOS";#N/A,#N/A,TRUE,"Warrington";#N/A,#N/A,TRUE,"Widnes"}</definedName>
    <definedName name="wtwt" localSheetId="8" hidden="1">{#N/A,#N/A,TRUE,"Cover";#N/A,#N/A,TRUE,"Conts";#N/A,#N/A,TRUE,"VOS";#N/A,#N/A,TRUE,"Warrington";#N/A,#N/A,TRUE,"Widnes"}</definedName>
    <definedName name="wtwt" localSheetId="7" hidden="1">{#N/A,#N/A,TRUE,"Cover";#N/A,#N/A,TRUE,"Conts";#N/A,#N/A,TRUE,"VOS";#N/A,#N/A,TRUE,"Warrington";#N/A,#N/A,TRUE,"Widnes"}</definedName>
    <definedName name="wtwt" localSheetId="3" hidden="1">{#N/A,#N/A,TRUE,"Cover";#N/A,#N/A,TRUE,"Conts";#N/A,#N/A,TRUE,"VOS";#N/A,#N/A,TRUE,"Warrington";#N/A,#N/A,TRUE,"Widnes"}</definedName>
    <definedName name="wtwt" hidden="1">{#N/A,#N/A,TRUE,"Cover";#N/A,#N/A,TRUE,"Conts";#N/A,#N/A,TRUE,"VOS";#N/A,#N/A,TRUE,"Warrington";#N/A,#N/A,TRUE,"Widnes"}</definedName>
    <definedName name="wtwy" localSheetId="9" hidden="1">{#N/A,#N/A,TRUE,"Cover";#N/A,#N/A,TRUE,"Conts";#N/A,#N/A,TRUE,"VOS";#N/A,#N/A,TRUE,"Warrington";#N/A,#N/A,TRUE,"Widnes"}</definedName>
    <definedName name="wtwy" localSheetId="8" hidden="1">{#N/A,#N/A,TRUE,"Cover";#N/A,#N/A,TRUE,"Conts";#N/A,#N/A,TRUE,"VOS";#N/A,#N/A,TRUE,"Warrington";#N/A,#N/A,TRUE,"Widnes"}</definedName>
    <definedName name="wtwy" localSheetId="7" hidden="1">{#N/A,#N/A,TRUE,"Cover";#N/A,#N/A,TRUE,"Conts";#N/A,#N/A,TRUE,"VOS";#N/A,#N/A,TRUE,"Warrington";#N/A,#N/A,TRUE,"Widnes"}</definedName>
    <definedName name="wtwy" localSheetId="3" hidden="1">{#N/A,#N/A,TRUE,"Cover";#N/A,#N/A,TRUE,"Conts";#N/A,#N/A,TRUE,"VOS";#N/A,#N/A,TRUE,"Warrington";#N/A,#N/A,TRUE,"Widnes"}</definedName>
    <definedName name="wtwy" hidden="1">{#N/A,#N/A,TRUE,"Cover";#N/A,#N/A,TRUE,"Conts";#N/A,#N/A,TRUE,"VOS";#N/A,#N/A,TRUE,"Warrington";#N/A,#N/A,TRUE,"Widnes"}</definedName>
    <definedName name="WW" localSheetId="9" hidden="1">{"'Sheet1'!$A$4386:$N$4591"}</definedName>
    <definedName name="WW" localSheetId="8" hidden="1">{"'Sheet1'!$A$4386:$N$4591"}</definedName>
    <definedName name="WW" localSheetId="7" hidden="1">{"'Sheet1'!$A$4386:$N$4591"}</definedName>
    <definedName name="WW" localSheetId="3" hidden="1">{"'Sheet1'!$A$4386:$N$4591"}</definedName>
    <definedName name="WW" hidden="1">{"'Sheet1'!$A$4386:$N$4591"}</definedName>
    <definedName name="wwr" localSheetId="9" hidden="1">{"'Break down'!$A$4"}</definedName>
    <definedName name="wwr" localSheetId="8" hidden="1">{"'Break down'!$A$4"}</definedName>
    <definedName name="wwr" localSheetId="7" hidden="1">{"'Break down'!$A$4"}</definedName>
    <definedName name="wwr" localSheetId="3" hidden="1">{"'Break down'!$A$4"}</definedName>
    <definedName name="wwr" hidden="1">{"'Break down'!$A$4"}</definedName>
    <definedName name="www" localSheetId="9" hidden="1">{#N/A,#N/A,TRUE,"Cover";#N/A,#N/A,TRUE,"Conts";#N/A,#N/A,TRUE,"VOS";#N/A,#N/A,TRUE,"Warrington";#N/A,#N/A,TRUE,"Widnes"}</definedName>
    <definedName name="www" localSheetId="8" hidden="1">{#N/A,#N/A,TRUE,"Cover";#N/A,#N/A,TRUE,"Conts";#N/A,#N/A,TRUE,"VOS";#N/A,#N/A,TRUE,"Warrington";#N/A,#N/A,TRUE,"Widnes"}</definedName>
    <definedName name="www" localSheetId="7" hidden="1">{#N/A,#N/A,TRUE,"Cover";#N/A,#N/A,TRUE,"Conts";#N/A,#N/A,TRUE,"VOS";#N/A,#N/A,TRUE,"Warrington";#N/A,#N/A,TRUE,"Widnes"}</definedName>
    <definedName name="www" localSheetId="3" hidden="1">{#N/A,#N/A,TRUE,"Cover";#N/A,#N/A,TRUE,"Conts";#N/A,#N/A,TRUE,"VOS";#N/A,#N/A,TRUE,"Warrington";#N/A,#N/A,TRUE,"Widnes"}</definedName>
    <definedName name="www" hidden="1">{#N/A,#N/A,TRUE,"Cover";#N/A,#N/A,TRUE,"Conts";#N/A,#N/A,TRUE,"VOS";#N/A,#N/A,TRUE,"Warrington";#N/A,#N/A,TRUE,"Widnes"}</definedName>
    <definedName name="wwwww" localSheetId="9" hidden="1">#REF!</definedName>
    <definedName name="wwwww" localSheetId="8" hidden="1">#REF!</definedName>
    <definedName name="wwwww" localSheetId="3" hidden="1">#REF!</definedName>
    <definedName name="wwwww" localSheetId="13" hidden="1">#REF!</definedName>
    <definedName name="wwwww" localSheetId="6" hidden="1">#REF!</definedName>
    <definedName name="wwwww" hidden="1">#REF!</definedName>
    <definedName name="wy7u7y" localSheetId="9" hidden="1">{#N/A,#N/A,TRUE,"Cover";#N/A,#N/A,TRUE,"Conts";#N/A,#N/A,TRUE,"VOS";#N/A,#N/A,TRUE,"Warrington";#N/A,#N/A,TRUE,"Widnes"}</definedName>
    <definedName name="wy7u7y" localSheetId="8" hidden="1">{#N/A,#N/A,TRUE,"Cover";#N/A,#N/A,TRUE,"Conts";#N/A,#N/A,TRUE,"VOS";#N/A,#N/A,TRUE,"Warrington";#N/A,#N/A,TRUE,"Widnes"}</definedName>
    <definedName name="wy7u7y" localSheetId="7" hidden="1">{#N/A,#N/A,TRUE,"Cover";#N/A,#N/A,TRUE,"Conts";#N/A,#N/A,TRUE,"VOS";#N/A,#N/A,TRUE,"Warrington";#N/A,#N/A,TRUE,"Widnes"}</definedName>
    <definedName name="wy7u7y" localSheetId="3" hidden="1">{#N/A,#N/A,TRUE,"Cover";#N/A,#N/A,TRUE,"Conts";#N/A,#N/A,TRUE,"VOS";#N/A,#N/A,TRUE,"Warrington";#N/A,#N/A,TRUE,"Widnes"}</definedName>
    <definedName name="wy7u7y" hidden="1">{#N/A,#N/A,TRUE,"Cover";#N/A,#N/A,TRUE,"Conts";#N/A,#N/A,TRUE,"VOS";#N/A,#N/A,TRUE,"Warrington";#N/A,#N/A,TRUE,"Widnes"}</definedName>
    <definedName name="xc" localSheetId="9" hidden="1">{#N/A,#N/A,FALSE,"SumD";#N/A,#N/A,FALSE,"ElecD";#N/A,#N/A,FALSE,"MechD";#N/A,#N/A,FALSE,"GeotD";#N/A,#N/A,FALSE,"PrcsD";#N/A,#N/A,FALSE,"TunnD";#N/A,#N/A,FALSE,"CivlD";#N/A,#N/A,FALSE,"NtwkD";#N/A,#N/A,FALSE,"EstgD";#N/A,#N/A,FALSE,"PEngD"}</definedName>
    <definedName name="xc" localSheetId="8" hidden="1">{#N/A,#N/A,FALSE,"SumD";#N/A,#N/A,FALSE,"ElecD";#N/A,#N/A,FALSE,"MechD";#N/A,#N/A,FALSE,"GeotD";#N/A,#N/A,FALSE,"PrcsD";#N/A,#N/A,FALSE,"TunnD";#N/A,#N/A,FALSE,"CivlD";#N/A,#N/A,FALSE,"NtwkD";#N/A,#N/A,FALSE,"EstgD";#N/A,#N/A,FALSE,"PEngD"}</definedName>
    <definedName name="xc" localSheetId="7" hidden="1">{#N/A,#N/A,FALSE,"SumD";#N/A,#N/A,FALSE,"ElecD";#N/A,#N/A,FALSE,"MechD";#N/A,#N/A,FALSE,"GeotD";#N/A,#N/A,FALSE,"PrcsD";#N/A,#N/A,FALSE,"TunnD";#N/A,#N/A,FALSE,"CivlD";#N/A,#N/A,FALSE,"NtwkD";#N/A,#N/A,FALSE,"EstgD";#N/A,#N/A,FALSE,"PEngD"}</definedName>
    <definedName name="xc" localSheetId="3" hidden="1">{#N/A,#N/A,FALSE,"SumD";#N/A,#N/A,FALSE,"ElecD";#N/A,#N/A,FALSE,"MechD";#N/A,#N/A,FALSE,"GeotD";#N/A,#N/A,FALSE,"PrcsD";#N/A,#N/A,FALSE,"TunnD";#N/A,#N/A,FALSE,"CivlD";#N/A,#N/A,FALSE,"NtwkD";#N/A,#N/A,FALSE,"EstgD";#N/A,#N/A,FALSE,"PEngD"}</definedName>
    <definedName name="xc" hidden="1">{#N/A,#N/A,FALSE,"SumD";#N/A,#N/A,FALSE,"ElecD";#N/A,#N/A,FALSE,"MechD";#N/A,#N/A,FALSE,"GeotD";#N/A,#N/A,FALSE,"PrcsD";#N/A,#N/A,FALSE,"TunnD";#N/A,#N/A,FALSE,"CivlD";#N/A,#N/A,FALSE,"NtwkD";#N/A,#N/A,FALSE,"EstgD";#N/A,#N/A,FALSE,"PEngD"}</definedName>
    <definedName name="XLK" localSheetId="9" hidden="1">{"'Break down'!$A$4"}</definedName>
    <definedName name="XLK" localSheetId="8" hidden="1">{"'Break down'!$A$4"}</definedName>
    <definedName name="XLK" localSheetId="7" hidden="1">{"'Break down'!$A$4"}</definedName>
    <definedName name="XLK" localSheetId="3" hidden="1">{"'Break down'!$A$4"}</definedName>
    <definedName name="XLK" hidden="1">{"'Break down'!$A$4"}</definedName>
    <definedName name="xls" localSheetId="9" hidden="1">{#N/A,#N/A,TRUE,"Front";#N/A,#N/A,TRUE,"Simple Letter";#N/A,#N/A,TRUE,"Inside";#N/A,#N/A,TRUE,"Contents";#N/A,#N/A,TRUE,"Basis";#N/A,#N/A,TRUE,"Inclusions";#N/A,#N/A,TRUE,"Exclusions";#N/A,#N/A,TRUE,"Areas";#N/A,#N/A,TRUE,"Summary";#N/A,#N/A,TRUE,"Detail"}</definedName>
    <definedName name="xls" localSheetId="8" hidden="1">{#N/A,#N/A,TRUE,"Front";#N/A,#N/A,TRUE,"Simple Letter";#N/A,#N/A,TRUE,"Inside";#N/A,#N/A,TRUE,"Contents";#N/A,#N/A,TRUE,"Basis";#N/A,#N/A,TRUE,"Inclusions";#N/A,#N/A,TRUE,"Exclusions";#N/A,#N/A,TRUE,"Areas";#N/A,#N/A,TRUE,"Summary";#N/A,#N/A,TRUE,"Detail"}</definedName>
    <definedName name="xls" localSheetId="7" hidden="1">{#N/A,#N/A,TRUE,"Front";#N/A,#N/A,TRUE,"Simple Letter";#N/A,#N/A,TRUE,"Inside";#N/A,#N/A,TRUE,"Contents";#N/A,#N/A,TRUE,"Basis";#N/A,#N/A,TRUE,"Inclusions";#N/A,#N/A,TRUE,"Exclusions";#N/A,#N/A,TRUE,"Areas";#N/A,#N/A,TRUE,"Summary";#N/A,#N/A,TRUE,"Detail"}</definedName>
    <definedName name="xls" localSheetId="3" hidden="1">{#N/A,#N/A,TRUE,"Front";#N/A,#N/A,TRUE,"Simple Letter";#N/A,#N/A,TRUE,"Inside";#N/A,#N/A,TRUE,"Contents";#N/A,#N/A,TRUE,"Basis";#N/A,#N/A,TRUE,"Inclusions";#N/A,#N/A,TRUE,"Exclusions";#N/A,#N/A,TRUE,"Areas";#N/A,#N/A,TRUE,"Summary";#N/A,#N/A,TRUE,"Detail"}</definedName>
    <definedName name="xls" hidden="1">{#N/A,#N/A,TRUE,"Front";#N/A,#N/A,TRUE,"Simple Letter";#N/A,#N/A,TRUE,"Inside";#N/A,#N/A,TRUE,"Contents";#N/A,#N/A,TRUE,"Basis";#N/A,#N/A,TRUE,"Inclusions";#N/A,#N/A,TRUE,"Exclusions";#N/A,#N/A,TRUE,"Areas";#N/A,#N/A,TRUE,"Summary";#N/A,#N/A,TRUE,"Detail"}</definedName>
    <definedName name="xls." localSheetId="9" hidden="1">{"'Break down'!$A$4"}</definedName>
    <definedName name="xls." localSheetId="8" hidden="1">{"'Break down'!$A$4"}</definedName>
    <definedName name="xls." localSheetId="7" hidden="1">{"'Break down'!$A$4"}</definedName>
    <definedName name="xls." localSheetId="3" hidden="1">{"'Break down'!$A$4"}</definedName>
    <definedName name="xls." hidden="1">{"'Break down'!$A$4"}</definedName>
    <definedName name="xls1" localSheetId="9" hidden="1">{"'Break down'!$A$4"}</definedName>
    <definedName name="xls1" localSheetId="8" hidden="1">{"'Break down'!$A$4"}</definedName>
    <definedName name="xls1" localSheetId="7" hidden="1">{"'Break down'!$A$4"}</definedName>
    <definedName name="xls1" localSheetId="3" hidden="1">{"'Break down'!$A$4"}</definedName>
    <definedName name="xls1" hidden="1">{"'Break down'!$A$4"}</definedName>
    <definedName name="xls2" localSheetId="9" hidden="1">{"'Break down'!$A$4"}</definedName>
    <definedName name="xls2" localSheetId="8" hidden="1">{"'Break down'!$A$4"}</definedName>
    <definedName name="xls2" localSheetId="7" hidden="1">{"'Break down'!$A$4"}</definedName>
    <definedName name="xls2" localSheetId="3" hidden="1">{"'Break down'!$A$4"}</definedName>
    <definedName name="xls2" hidden="1">{"'Break down'!$A$4"}</definedName>
    <definedName name="XLSS" localSheetId="9" hidden="1">{"'Break down'!$A$4"}</definedName>
    <definedName name="XLSS" localSheetId="8" hidden="1">{"'Break down'!$A$4"}</definedName>
    <definedName name="XLSS" localSheetId="7" hidden="1">{"'Break down'!$A$4"}</definedName>
    <definedName name="XLSS" localSheetId="3" hidden="1">{"'Break down'!$A$4"}</definedName>
    <definedName name="XLSS" hidden="1">{"'Break down'!$A$4"}</definedName>
    <definedName name="xlst" localSheetId="9" hidden="1">{"'Break down'!$A$4"}</definedName>
    <definedName name="xlst" localSheetId="8" hidden="1">{"'Break down'!$A$4"}</definedName>
    <definedName name="xlst" localSheetId="7" hidden="1">{"'Break down'!$A$4"}</definedName>
    <definedName name="xlst" localSheetId="3" hidden="1">{"'Break down'!$A$4"}</definedName>
    <definedName name="xlst" hidden="1">{"'Break down'!$A$4"}</definedName>
    <definedName name="XREF_COLUMN_1" localSheetId="9" hidden="1">#REF!</definedName>
    <definedName name="XREF_COLUMN_1" localSheetId="8" hidden="1">#REF!</definedName>
    <definedName name="XREF_COLUMN_1" localSheetId="3" hidden="1">#REF!</definedName>
    <definedName name="XREF_COLUMN_1" localSheetId="13" hidden="1">#REF!</definedName>
    <definedName name="XREF_COLUMN_1" localSheetId="6" hidden="1">#REF!</definedName>
    <definedName name="XREF_COLUMN_1" hidden="1">#REF!</definedName>
    <definedName name="XREF_COLUMN_15" localSheetId="9" hidden="1">[16]Consolidated!#REF!</definedName>
    <definedName name="XREF_COLUMN_15" localSheetId="8" hidden="1">[16]Consolidated!#REF!</definedName>
    <definedName name="XREF_COLUMN_15" localSheetId="13" hidden="1">[16]Consolidated!#REF!</definedName>
    <definedName name="XREF_COLUMN_15" localSheetId="6" hidden="1">[16]Consolidated!#REF!</definedName>
    <definedName name="XREF_COLUMN_15" hidden="1">[16]Consolidated!#REF!</definedName>
    <definedName name="XREF_COLUMN_7" localSheetId="9" hidden="1">#REF!</definedName>
    <definedName name="XREF_COLUMN_7" localSheetId="8" hidden="1">#REF!</definedName>
    <definedName name="XREF_COLUMN_7" localSheetId="3" hidden="1">#REF!</definedName>
    <definedName name="XREF_COLUMN_7" localSheetId="13" hidden="1">#REF!</definedName>
    <definedName name="XREF_COLUMN_7" localSheetId="6" hidden="1">#REF!</definedName>
    <definedName name="XREF_COLUMN_7" hidden="1">#REF!</definedName>
    <definedName name="XRefActiveRow" localSheetId="9" hidden="1">#REF!</definedName>
    <definedName name="XRefActiveRow" localSheetId="8" hidden="1">#REF!</definedName>
    <definedName name="XRefActiveRow" localSheetId="3" hidden="1">#REF!</definedName>
    <definedName name="XRefActiveRow" localSheetId="13" hidden="1">#REF!</definedName>
    <definedName name="XRefActiveRow" localSheetId="6" hidden="1">#REF!</definedName>
    <definedName name="XRefActiveRow" hidden="1">#REF!</definedName>
    <definedName name="XRefColumnsCount" hidden="1">12</definedName>
    <definedName name="XRefCopy1" localSheetId="9" hidden="1">#REF!</definedName>
    <definedName name="XRefCopy1" localSheetId="8" hidden="1">#REF!</definedName>
    <definedName name="XRefCopy1" localSheetId="3" hidden="1">#REF!</definedName>
    <definedName name="XRefCopy1" localSheetId="13" hidden="1">#REF!</definedName>
    <definedName name="XRefCopy1" localSheetId="6" hidden="1">#REF!</definedName>
    <definedName name="XRefCopy1" hidden="1">#REF!</definedName>
    <definedName name="XRefCopy1Row" localSheetId="9" hidden="1">#REF!</definedName>
    <definedName name="XRefCopy1Row" localSheetId="8" hidden="1">#REF!</definedName>
    <definedName name="XRefCopy1Row" localSheetId="3" hidden="1">#REF!</definedName>
    <definedName name="XRefCopy1Row" localSheetId="13" hidden="1">#REF!</definedName>
    <definedName name="XRefCopy1Row" localSheetId="6" hidden="1">#REF!</definedName>
    <definedName name="XRefCopy1Row" hidden="1">#REF!</definedName>
    <definedName name="XRefCopy2" localSheetId="9" hidden="1">#REF!</definedName>
    <definedName name="XRefCopy2" localSheetId="8" hidden="1">#REF!</definedName>
    <definedName name="XRefCopy2" localSheetId="3" hidden="1">#REF!</definedName>
    <definedName name="XRefCopy2" localSheetId="13" hidden="1">#REF!</definedName>
    <definedName name="XRefCopy2" localSheetId="6" hidden="1">#REF!</definedName>
    <definedName name="XRefCopy2" hidden="1">#REF!</definedName>
    <definedName name="XRefCopy3" localSheetId="9" hidden="1">#REF!</definedName>
    <definedName name="XRefCopy3" localSheetId="8" hidden="1">#REF!</definedName>
    <definedName name="XRefCopy3" localSheetId="3" hidden="1">#REF!</definedName>
    <definedName name="XRefCopy3" localSheetId="13" hidden="1">#REF!</definedName>
    <definedName name="XRefCopy3" localSheetId="6" hidden="1">#REF!</definedName>
    <definedName name="XRefCopy3" hidden="1">#REF!</definedName>
    <definedName name="XRefCopy7Row" localSheetId="9" hidden="1">[12]XREF!#REF!</definedName>
    <definedName name="XRefCopy7Row" localSheetId="8" hidden="1">[12]XREF!#REF!</definedName>
    <definedName name="XRefCopy7Row" localSheetId="13" hidden="1">[12]XREF!#REF!</definedName>
    <definedName name="XRefCopy7Row" localSheetId="6" hidden="1">[12]XREF!#REF!</definedName>
    <definedName name="XRefCopy7Row" hidden="1">[12]XREF!#REF!</definedName>
    <definedName name="XRefCopyRangeCount" hidden="1">7</definedName>
    <definedName name="XRefPaste1" localSheetId="9" hidden="1">#REF!</definedName>
    <definedName name="XRefPaste1" localSheetId="8" hidden="1">#REF!</definedName>
    <definedName name="XRefPaste1" localSheetId="3" hidden="1">#REF!</definedName>
    <definedName name="XRefPaste1" localSheetId="13" hidden="1">#REF!</definedName>
    <definedName name="XRefPaste1" localSheetId="6" hidden="1">#REF!</definedName>
    <definedName name="XRefPaste1" hidden="1">#REF!</definedName>
    <definedName name="XRefPaste110Row" localSheetId="9" hidden="1">[12]XREF!#REF!</definedName>
    <definedName name="XRefPaste110Row" localSheetId="8" hidden="1">[12]XREF!#REF!</definedName>
    <definedName name="XRefPaste110Row" localSheetId="13" hidden="1">[12]XREF!#REF!</definedName>
    <definedName name="XRefPaste110Row" localSheetId="6" hidden="1">[12]XREF!#REF!</definedName>
    <definedName name="XRefPaste110Row" hidden="1">[12]XREF!#REF!</definedName>
    <definedName name="XRefPaste110Row1" localSheetId="9" hidden="1">[12]XREF!#REF!</definedName>
    <definedName name="XRefPaste110Row1" localSheetId="8" hidden="1">[12]XREF!#REF!</definedName>
    <definedName name="XRefPaste110Row1" localSheetId="13" hidden="1">[12]XREF!#REF!</definedName>
    <definedName name="XRefPaste110Row1" localSheetId="6" hidden="1">[12]XREF!#REF!</definedName>
    <definedName name="XRefPaste110Row1" hidden="1">[12]XREF!#REF!</definedName>
    <definedName name="XRefPaste111Row" localSheetId="9" hidden="1">[12]XREF!#REF!</definedName>
    <definedName name="XRefPaste111Row" localSheetId="8" hidden="1">[12]XREF!#REF!</definedName>
    <definedName name="XRefPaste111Row" localSheetId="13" hidden="1">[12]XREF!#REF!</definedName>
    <definedName name="XRefPaste111Row" localSheetId="6" hidden="1">[12]XREF!#REF!</definedName>
    <definedName name="XRefPaste111Row" hidden="1">[12]XREF!#REF!</definedName>
    <definedName name="XRefPaste112Row" localSheetId="9" hidden="1">[12]XREF!#REF!</definedName>
    <definedName name="XRefPaste112Row" localSheetId="8" hidden="1">[12]XREF!#REF!</definedName>
    <definedName name="XRefPaste112Row" localSheetId="13" hidden="1">[12]XREF!#REF!</definedName>
    <definedName name="XRefPaste112Row" localSheetId="6" hidden="1">[12]XREF!#REF!</definedName>
    <definedName name="XRefPaste112Row" hidden="1">[12]XREF!#REF!</definedName>
    <definedName name="XRefPaste113Row" localSheetId="9" hidden="1">[12]XREF!#REF!</definedName>
    <definedName name="XRefPaste113Row" localSheetId="8" hidden="1">[12]XREF!#REF!</definedName>
    <definedName name="XRefPaste113Row" localSheetId="13" hidden="1">[12]XREF!#REF!</definedName>
    <definedName name="XRefPaste113Row" localSheetId="6" hidden="1">[12]XREF!#REF!</definedName>
    <definedName name="XRefPaste113Row" hidden="1">[12]XREF!#REF!</definedName>
    <definedName name="XRefPaste120Row" localSheetId="9" hidden="1">[12]XREF!#REF!</definedName>
    <definedName name="XRefPaste120Row" localSheetId="8" hidden="1">[12]XREF!#REF!</definedName>
    <definedName name="XRefPaste120Row" localSheetId="13" hidden="1">[12]XREF!#REF!</definedName>
    <definedName name="XRefPaste120Row" localSheetId="6" hidden="1">[12]XREF!#REF!</definedName>
    <definedName name="XRefPaste120Row" hidden="1">[12]XREF!#REF!</definedName>
    <definedName name="XRefPaste121Row" localSheetId="9" hidden="1">[12]XREF!#REF!</definedName>
    <definedName name="XRefPaste121Row" localSheetId="8" hidden="1">[12]XREF!#REF!</definedName>
    <definedName name="XRefPaste121Row" localSheetId="13" hidden="1">[12]XREF!#REF!</definedName>
    <definedName name="XRefPaste121Row" localSheetId="6" hidden="1">[12]XREF!#REF!</definedName>
    <definedName name="XRefPaste121Row" hidden="1">[12]XREF!#REF!</definedName>
    <definedName name="XRefPaste1Row" localSheetId="9" hidden="1">#REF!</definedName>
    <definedName name="XRefPaste1Row" localSheetId="8" hidden="1">#REF!</definedName>
    <definedName name="XRefPaste1Row" localSheetId="3" hidden="1">#REF!</definedName>
    <definedName name="XRefPaste1Row" localSheetId="13" hidden="1">#REF!</definedName>
    <definedName name="XRefPaste1Row" localSheetId="6" hidden="1">#REF!</definedName>
    <definedName name="XRefPaste1Row" hidden="1">#REF!</definedName>
    <definedName name="XRefPasteRangeCount" hidden="1">142</definedName>
    <definedName name="xx" localSheetId="9" hidden="1">{#N/A,#N/A,TRUE,"Front";#N/A,#N/A,TRUE,"Simple Letter";#N/A,#N/A,TRUE,"Inside";#N/A,#N/A,TRUE,"Contents";#N/A,#N/A,TRUE,"Basis";#N/A,#N/A,TRUE,"Inclusions";#N/A,#N/A,TRUE,"Exclusions";#N/A,#N/A,TRUE,"Areas";#N/A,#N/A,TRUE,"Summary";#N/A,#N/A,TRUE,"Detail"}</definedName>
    <definedName name="xx" localSheetId="8" hidden="1">{#N/A,#N/A,TRUE,"Front";#N/A,#N/A,TRUE,"Simple Letter";#N/A,#N/A,TRUE,"Inside";#N/A,#N/A,TRUE,"Contents";#N/A,#N/A,TRUE,"Basis";#N/A,#N/A,TRUE,"Inclusions";#N/A,#N/A,TRUE,"Exclusions";#N/A,#N/A,TRUE,"Areas";#N/A,#N/A,TRUE,"Summary";#N/A,#N/A,TRUE,"Detail"}</definedName>
    <definedName name="xx" localSheetId="7" hidden="1">{#N/A,#N/A,TRUE,"Front";#N/A,#N/A,TRUE,"Simple Letter";#N/A,#N/A,TRUE,"Inside";#N/A,#N/A,TRUE,"Contents";#N/A,#N/A,TRUE,"Basis";#N/A,#N/A,TRUE,"Inclusions";#N/A,#N/A,TRUE,"Exclusions";#N/A,#N/A,TRUE,"Areas";#N/A,#N/A,TRUE,"Summary";#N/A,#N/A,TRUE,"Detail"}</definedName>
    <definedName name="xx" localSheetId="3" hidden="1">{#N/A,#N/A,TRUE,"Front";#N/A,#N/A,TRUE,"Simple Letter";#N/A,#N/A,TRUE,"Inside";#N/A,#N/A,TRUE,"Contents";#N/A,#N/A,TRUE,"Basis";#N/A,#N/A,TRUE,"Inclusions";#N/A,#N/A,TRUE,"Exclusions";#N/A,#N/A,TRUE,"Areas";#N/A,#N/A,TRUE,"Summary";#N/A,#N/A,TRUE,"Detail"}</definedName>
    <definedName name="xx" hidden="1">{#N/A,#N/A,TRUE,"Front";#N/A,#N/A,TRUE,"Simple Letter";#N/A,#N/A,TRUE,"Inside";#N/A,#N/A,TRUE,"Contents";#N/A,#N/A,TRUE,"Basis";#N/A,#N/A,TRUE,"Inclusions";#N/A,#N/A,TRUE,"Exclusions";#N/A,#N/A,TRUE,"Areas";#N/A,#N/A,TRUE,"Summary";#N/A,#N/A,TRUE,"Detail"}</definedName>
    <definedName name="XXX" localSheetId="9" hidden="1">{#N/A,#N/A,TRUE,"Front";#N/A,#N/A,TRUE,"Simple Letter";#N/A,#N/A,TRUE,"Inside";#N/A,#N/A,TRUE,"Contents";#N/A,#N/A,TRUE,"Basis";#N/A,#N/A,TRUE,"Inclusions";#N/A,#N/A,TRUE,"Exclusions";#N/A,#N/A,TRUE,"Areas";#N/A,#N/A,TRUE,"Summary";#N/A,#N/A,TRUE,"Detail"}</definedName>
    <definedName name="XXX" localSheetId="8" hidden="1">{#N/A,#N/A,TRUE,"Front";#N/A,#N/A,TRUE,"Simple Letter";#N/A,#N/A,TRUE,"Inside";#N/A,#N/A,TRUE,"Contents";#N/A,#N/A,TRUE,"Basis";#N/A,#N/A,TRUE,"Inclusions";#N/A,#N/A,TRUE,"Exclusions";#N/A,#N/A,TRUE,"Areas";#N/A,#N/A,TRUE,"Summary";#N/A,#N/A,TRUE,"Detail"}</definedName>
    <definedName name="XXX" localSheetId="7" hidden="1">{#N/A,#N/A,TRUE,"Front";#N/A,#N/A,TRUE,"Simple Letter";#N/A,#N/A,TRUE,"Inside";#N/A,#N/A,TRUE,"Contents";#N/A,#N/A,TRUE,"Basis";#N/A,#N/A,TRUE,"Inclusions";#N/A,#N/A,TRUE,"Exclusions";#N/A,#N/A,TRUE,"Areas";#N/A,#N/A,TRUE,"Summary";#N/A,#N/A,TRUE,"Detail"}</definedName>
    <definedName name="XXX" localSheetId="3" hidden="1">{#N/A,#N/A,TRUE,"Front";#N/A,#N/A,TRUE,"Simple Letter";#N/A,#N/A,TRUE,"Inside";#N/A,#N/A,TRUE,"Contents";#N/A,#N/A,TRUE,"Basis";#N/A,#N/A,TRUE,"Inclusions";#N/A,#N/A,TRUE,"Exclusions";#N/A,#N/A,TRUE,"Areas";#N/A,#N/A,TRUE,"Summary";#N/A,#N/A,TRUE,"Detail"}</definedName>
    <definedName name="XXX" hidden="1">{#N/A,#N/A,TRUE,"Front";#N/A,#N/A,TRUE,"Simple Letter";#N/A,#N/A,TRUE,"Inside";#N/A,#N/A,TRUE,"Contents";#N/A,#N/A,TRUE,"Basis";#N/A,#N/A,TRUE,"Inclusions";#N/A,#N/A,TRUE,"Exclusions";#N/A,#N/A,TRUE,"Areas";#N/A,#N/A,TRUE,"Summary";#N/A,#N/A,TRUE,"Detail"}</definedName>
    <definedName name="xxxx" localSheetId="9" hidden="1">{#N/A,#N/A,TRUE,"Front";#N/A,#N/A,TRUE,"Simple Letter";#N/A,#N/A,TRUE,"Inside";#N/A,#N/A,TRUE,"Contents";#N/A,#N/A,TRUE,"Basis";#N/A,#N/A,TRUE,"Inclusions";#N/A,#N/A,TRUE,"Exclusions";#N/A,#N/A,TRUE,"Areas";#N/A,#N/A,TRUE,"Summary";#N/A,#N/A,TRUE,"Detail"}</definedName>
    <definedName name="xxxx" localSheetId="8" hidden="1">{#N/A,#N/A,TRUE,"Front";#N/A,#N/A,TRUE,"Simple Letter";#N/A,#N/A,TRUE,"Inside";#N/A,#N/A,TRUE,"Contents";#N/A,#N/A,TRUE,"Basis";#N/A,#N/A,TRUE,"Inclusions";#N/A,#N/A,TRUE,"Exclusions";#N/A,#N/A,TRUE,"Areas";#N/A,#N/A,TRUE,"Summary";#N/A,#N/A,TRUE,"Detail"}</definedName>
    <definedName name="xxxx" localSheetId="7" hidden="1">{#N/A,#N/A,TRUE,"Front";#N/A,#N/A,TRUE,"Simple Letter";#N/A,#N/A,TRUE,"Inside";#N/A,#N/A,TRUE,"Contents";#N/A,#N/A,TRUE,"Basis";#N/A,#N/A,TRUE,"Inclusions";#N/A,#N/A,TRUE,"Exclusions";#N/A,#N/A,TRUE,"Areas";#N/A,#N/A,TRUE,"Summary";#N/A,#N/A,TRUE,"Detail"}</definedName>
    <definedName name="xxxx" localSheetId="3" hidden="1">{#N/A,#N/A,TRUE,"Front";#N/A,#N/A,TRUE,"Simple Letter";#N/A,#N/A,TRUE,"Inside";#N/A,#N/A,TRUE,"Contents";#N/A,#N/A,TRUE,"Basis";#N/A,#N/A,TRUE,"Inclusions";#N/A,#N/A,TRUE,"Exclusions";#N/A,#N/A,TRUE,"Areas";#N/A,#N/A,TRUE,"Summary";#N/A,#N/A,TRUE,"Detail"}</definedName>
    <definedName name="xxxx" hidden="1">{#N/A,#N/A,TRUE,"Front";#N/A,#N/A,TRUE,"Simple Letter";#N/A,#N/A,TRUE,"Inside";#N/A,#N/A,TRUE,"Contents";#N/A,#N/A,TRUE,"Basis";#N/A,#N/A,TRUE,"Inclusions";#N/A,#N/A,TRUE,"Exclusions";#N/A,#N/A,TRUE,"Areas";#N/A,#N/A,TRUE,"Summary";#N/A,#N/A,TRUE,"Detail"}</definedName>
    <definedName name="xxxxxxx" localSheetId="9" hidden="1">{#N/A,#N/A,FALSE,"MARCH"}</definedName>
    <definedName name="xxxxxxx" localSheetId="8" hidden="1">{#N/A,#N/A,FALSE,"MARCH"}</definedName>
    <definedName name="xxxxxxx" localSheetId="7" hidden="1">{#N/A,#N/A,FALSE,"MARCH"}</definedName>
    <definedName name="xxxxxxx" localSheetId="3" hidden="1">{#N/A,#N/A,FALSE,"MARCH"}</definedName>
    <definedName name="xxxxxxx" hidden="1">{#N/A,#N/A,FALSE,"MARCH"}</definedName>
    <definedName name="Y" localSheetId="9" hidden="1">{#N/A,#N/A,TRUE,"Front";#N/A,#N/A,TRUE,"Simple Letter";#N/A,#N/A,TRUE,"Inside";#N/A,#N/A,TRUE,"Contents";#N/A,#N/A,TRUE,"Basis";#N/A,#N/A,TRUE,"Inclusions";#N/A,#N/A,TRUE,"Exclusions";#N/A,#N/A,TRUE,"Areas";#N/A,#N/A,TRUE,"Summary";#N/A,#N/A,TRUE,"Detail"}</definedName>
    <definedName name="Y" localSheetId="8" hidden="1">{#N/A,#N/A,TRUE,"Front";#N/A,#N/A,TRUE,"Simple Letter";#N/A,#N/A,TRUE,"Inside";#N/A,#N/A,TRUE,"Contents";#N/A,#N/A,TRUE,"Basis";#N/A,#N/A,TRUE,"Inclusions";#N/A,#N/A,TRUE,"Exclusions";#N/A,#N/A,TRUE,"Areas";#N/A,#N/A,TRUE,"Summary";#N/A,#N/A,TRUE,"Detail"}</definedName>
    <definedName name="Y" localSheetId="7" hidden="1">{#N/A,#N/A,TRUE,"Front";#N/A,#N/A,TRUE,"Simple Letter";#N/A,#N/A,TRUE,"Inside";#N/A,#N/A,TRUE,"Contents";#N/A,#N/A,TRUE,"Basis";#N/A,#N/A,TRUE,"Inclusions";#N/A,#N/A,TRUE,"Exclusions";#N/A,#N/A,TRUE,"Areas";#N/A,#N/A,TRUE,"Summary";#N/A,#N/A,TRUE,"Detail"}</definedName>
    <definedName name="Y" localSheetId="3" hidden="1">{#N/A,#N/A,TRUE,"Front";#N/A,#N/A,TRUE,"Simple Letter";#N/A,#N/A,TRUE,"Inside";#N/A,#N/A,TRUE,"Contents";#N/A,#N/A,TRUE,"Basis";#N/A,#N/A,TRUE,"Inclusions";#N/A,#N/A,TRUE,"Exclusions";#N/A,#N/A,TRUE,"Areas";#N/A,#N/A,TRUE,"Summary";#N/A,#N/A,TRUE,"Detail"}</definedName>
    <definedName name="Y" hidden="1">{#N/A,#N/A,TRUE,"Front";#N/A,#N/A,TRUE,"Simple Letter";#N/A,#N/A,TRUE,"Inside";#N/A,#N/A,TRUE,"Contents";#N/A,#N/A,TRUE,"Basis";#N/A,#N/A,TRUE,"Inclusions";#N/A,#N/A,TRUE,"Exclusions";#N/A,#N/A,TRUE,"Areas";#N/A,#N/A,TRUE,"Summary";#N/A,#N/A,TRUE,"Detail"}</definedName>
    <definedName name="yes" localSheetId="9" hidden="1">[12]XREF!#REF!</definedName>
    <definedName name="yes" localSheetId="8" hidden="1">[12]XREF!#REF!</definedName>
    <definedName name="yes" localSheetId="13" hidden="1">[12]XREF!#REF!</definedName>
    <definedName name="yes" localSheetId="6" hidden="1">[12]XREF!#REF!</definedName>
    <definedName name="yes" hidden="1">[12]XREF!#REF!</definedName>
    <definedName name="yhrsh" localSheetId="9" hidden="1">{#N/A,#N/A,TRUE,"Cover";#N/A,#N/A,TRUE,"Conts";#N/A,#N/A,TRUE,"VOS";#N/A,#N/A,TRUE,"Warrington";#N/A,#N/A,TRUE,"Widnes"}</definedName>
    <definedName name="yhrsh" localSheetId="8" hidden="1">{#N/A,#N/A,TRUE,"Cover";#N/A,#N/A,TRUE,"Conts";#N/A,#N/A,TRUE,"VOS";#N/A,#N/A,TRUE,"Warrington";#N/A,#N/A,TRUE,"Widnes"}</definedName>
    <definedName name="yhrsh" localSheetId="7" hidden="1">{#N/A,#N/A,TRUE,"Cover";#N/A,#N/A,TRUE,"Conts";#N/A,#N/A,TRUE,"VOS";#N/A,#N/A,TRUE,"Warrington";#N/A,#N/A,TRUE,"Widnes"}</definedName>
    <definedName name="yhrsh" localSheetId="3" hidden="1">{#N/A,#N/A,TRUE,"Cover";#N/A,#N/A,TRUE,"Conts";#N/A,#N/A,TRUE,"VOS";#N/A,#N/A,TRUE,"Warrington";#N/A,#N/A,TRUE,"Widnes"}</definedName>
    <definedName name="yhrsh" hidden="1">{#N/A,#N/A,TRUE,"Cover";#N/A,#N/A,TRUE,"Conts";#N/A,#N/A,TRUE,"VOS";#N/A,#N/A,TRUE,"Warrington";#N/A,#N/A,TRUE,"Widnes"}</definedName>
    <definedName name="ykhljkdggzsf" localSheetId="9" hidden="1">{#N/A,#N/A,TRUE,"Cover";#N/A,#N/A,TRUE,"Conts";#N/A,#N/A,TRUE,"VOS";#N/A,#N/A,TRUE,"Warrington";#N/A,#N/A,TRUE,"Widnes"}</definedName>
    <definedName name="ykhljkdggzsf" localSheetId="8" hidden="1">{#N/A,#N/A,TRUE,"Cover";#N/A,#N/A,TRUE,"Conts";#N/A,#N/A,TRUE,"VOS";#N/A,#N/A,TRUE,"Warrington";#N/A,#N/A,TRUE,"Widnes"}</definedName>
    <definedName name="ykhljkdggzsf" localSheetId="7" hidden="1">{#N/A,#N/A,TRUE,"Cover";#N/A,#N/A,TRUE,"Conts";#N/A,#N/A,TRUE,"VOS";#N/A,#N/A,TRUE,"Warrington";#N/A,#N/A,TRUE,"Widnes"}</definedName>
    <definedName name="ykhljkdggzsf" localSheetId="3" hidden="1">{#N/A,#N/A,TRUE,"Cover";#N/A,#N/A,TRUE,"Conts";#N/A,#N/A,TRUE,"VOS";#N/A,#N/A,TRUE,"Warrington";#N/A,#N/A,TRUE,"Widnes"}</definedName>
    <definedName name="ykhljkdggzsf" hidden="1">{#N/A,#N/A,TRUE,"Cover";#N/A,#N/A,TRUE,"Conts";#N/A,#N/A,TRUE,"VOS";#N/A,#N/A,TRUE,"Warrington";#N/A,#N/A,TRUE,"Widnes"}</definedName>
    <definedName name="ykkllylulf" localSheetId="9" hidden="1">{#N/A,#N/A,TRUE,"Cover";#N/A,#N/A,TRUE,"Conts";#N/A,#N/A,TRUE,"VOS";#N/A,#N/A,TRUE,"Warrington";#N/A,#N/A,TRUE,"Widnes"}</definedName>
    <definedName name="ykkllylulf" localSheetId="8" hidden="1">{#N/A,#N/A,TRUE,"Cover";#N/A,#N/A,TRUE,"Conts";#N/A,#N/A,TRUE,"VOS";#N/A,#N/A,TRUE,"Warrington";#N/A,#N/A,TRUE,"Widnes"}</definedName>
    <definedName name="ykkllylulf" localSheetId="7" hidden="1">{#N/A,#N/A,TRUE,"Cover";#N/A,#N/A,TRUE,"Conts";#N/A,#N/A,TRUE,"VOS";#N/A,#N/A,TRUE,"Warrington";#N/A,#N/A,TRUE,"Widnes"}</definedName>
    <definedName name="ykkllylulf" localSheetId="3" hidden="1">{#N/A,#N/A,TRUE,"Cover";#N/A,#N/A,TRUE,"Conts";#N/A,#N/A,TRUE,"VOS";#N/A,#N/A,TRUE,"Warrington";#N/A,#N/A,TRUE,"Widnes"}</definedName>
    <definedName name="ykkllylulf" hidden="1">{#N/A,#N/A,TRUE,"Cover";#N/A,#N/A,TRUE,"Conts";#N/A,#N/A,TRUE,"VOS";#N/A,#N/A,TRUE,"Warrington";#N/A,#N/A,TRUE,"Widnes"}</definedName>
    <definedName name="ynkim" localSheetId="9" hidden="1">{#N/A,#N/A,TRUE,"Basic";#N/A,#N/A,TRUE,"EXT-TABLE";#N/A,#N/A,TRUE,"STEEL";#N/A,#N/A,TRUE,"INT-Table";#N/A,#N/A,TRUE,"STEEL";#N/A,#N/A,TRUE,"Door"}</definedName>
    <definedName name="ynkim" localSheetId="8" hidden="1">{#N/A,#N/A,TRUE,"Basic";#N/A,#N/A,TRUE,"EXT-TABLE";#N/A,#N/A,TRUE,"STEEL";#N/A,#N/A,TRUE,"INT-Table";#N/A,#N/A,TRUE,"STEEL";#N/A,#N/A,TRUE,"Door"}</definedName>
    <definedName name="ynkim" localSheetId="7" hidden="1">{#N/A,#N/A,TRUE,"Basic";#N/A,#N/A,TRUE,"EXT-TABLE";#N/A,#N/A,TRUE,"STEEL";#N/A,#N/A,TRUE,"INT-Table";#N/A,#N/A,TRUE,"STEEL";#N/A,#N/A,TRUE,"Door"}</definedName>
    <definedName name="ynkim" localSheetId="3" hidden="1">{#N/A,#N/A,TRUE,"Basic";#N/A,#N/A,TRUE,"EXT-TABLE";#N/A,#N/A,TRUE,"STEEL";#N/A,#N/A,TRUE,"INT-Table";#N/A,#N/A,TRUE,"STEEL";#N/A,#N/A,TRUE,"Door"}</definedName>
    <definedName name="ynkim" hidden="1">{#N/A,#N/A,TRUE,"Basic";#N/A,#N/A,TRUE,"EXT-TABLE";#N/A,#N/A,TRUE,"STEEL";#N/A,#N/A,TRUE,"INT-Table";#N/A,#N/A,TRUE,"STEEL";#N/A,#N/A,TRUE,"Door"}</definedName>
    <definedName name="yrtyet" localSheetId="9" hidden="1">{#N/A,#N/A,TRUE,"Cover";#N/A,#N/A,TRUE,"Conts";#N/A,#N/A,TRUE,"VOS";#N/A,#N/A,TRUE,"Warrington";#N/A,#N/A,TRUE,"Widnes"}</definedName>
    <definedName name="yrtyet" localSheetId="8" hidden="1">{#N/A,#N/A,TRUE,"Cover";#N/A,#N/A,TRUE,"Conts";#N/A,#N/A,TRUE,"VOS";#N/A,#N/A,TRUE,"Warrington";#N/A,#N/A,TRUE,"Widnes"}</definedName>
    <definedName name="yrtyet" localSheetId="7" hidden="1">{#N/A,#N/A,TRUE,"Cover";#N/A,#N/A,TRUE,"Conts";#N/A,#N/A,TRUE,"VOS";#N/A,#N/A,TRUE,"Warrington";#N/A,#N/A,TRUE,"Widnes"}</definedName>
    <definedName name="yrtyet" localSheetId="3" hidden="1">{#N/A,#N/A,TRUE,"Cover";#N/A,#N/A,TRUE,"Conts";#N/A,#N/A,TRUE,"VOS";#N/A,#N/A,TRUE,"Warrington";#N/A,#N/A,TRUE,"Widnes"}</definedName>
    <definedName name="yrtyet" hidden="1">{#N/A,#N/A,TRUE,"Cover";#N/A,#N/A,TRUE,"Conts";#N/A,#N/A,TRUE,"VOS";#N/A,#N/A,TRUE,"Warrington";#N/A,#N/A,TRUE,"Widnes"}</definedName>
    <definedName name="yry" localSheetId="9" hidden="1">{#N/A,#N/A,TRUE,"Cover";#N/A,#N/A,TRUE,"Conts";#N/A,#N/A,TRUE,"VOS";#N/A,#N/A,TRUE,"Warrington";#N/A,#N/A,TRUE,"Widnes"}</definedName>
    <definedName name="yry" localSheetId="8" hidden="1">{#N/A,#N/A,TRUE,"Cover";#N/A,#N/A,TRUE,"Conts";#N/A,#N/A,TRUE,"VOS";#N/A,#N/A,TRUE,"Warrington";#N/A,#N/A,TRUE,"Widnes"}</definedName>
    <definedName name="yry" localSheetId="7" hidden="1">{#N/A,#N/A,TRUE,"Cover";#N/A,#N/A,TRUE,"Conts";#N/A,#N/A,TRUE,"VOS";#N/A,#N/A,TRUE,"Warrington";#N/A,#N/A,TRUE,"Widnes"}</definedName>
    <definedName name="yry" localSheetId="3" hidden="1">{#N/A,#N/A,TRUE,"Cover";#N/A,#N/A,TRUE,"Conts";#N/A,#N/A,TRUE,"VOS";#N/A,#N/A,TRUE,"Warrington";#N/A,#N/A,TRUE,"Widnes"}</definedName>
    <definedName name="yry" hidden="1">{#N/A,#N/A,TRUE,"Cover";#N/A,#N/A,TRUE,"Conts";#N/A,#N/A,TRUE,"VOS";#N/A,#N/A,TRUE,"Warrington";#N/A,#N/A,TRUE,"Widnes"}</definedName>
    <definedName name="yt" localSheetId="9" hidden="1">{#N/A,#N/A,TRUE,"Cover";#N/A,#N/A,TRUE,"Conts";#N/A,#N/A,TRUE,"VOS";#N/A,#N/A,TRUE,"Warrington";#N/A,#N/A,TRUE,"Widnes"}</definedName>
    <definedName name="yt" localSheetId="8" hidden="1">{#N/A,#N/A,TRUE,"Cover";#N/A,#N/A,TRUE,"Conts";#N/A,#N/A,TRUE,"VOS";#N/A,#N/A,TRUE,"Warrington";#N/A,#N/A,TRUE,"Widnes"}</definedName>
    <definedName name="yt" localSheetId="7" hidden="1">{#N/A,#N/A,TRUE,"Cover";#N/A,#N/A,TRUE,"Conts";#N/A,#N/A,TRUE,"VOS";#N/A,#N/A,TRUE,"Warrington";#N/A,#N/A,TRUE,"Widnes"}</definedName>
    <definedName name="yt" localSheetId="3" hidden="1">{#N/A,#N/A,TRUE,"Cover";#N/A,#N/A,TRUE,"Conts";#N/A,#N/A,TRUE,"VOS";#N/A,#N/A,TRUE,"Warrington";#N/A,#N/A,TRUE,"Widnes"}</definedName>
    <definedName name="yt" hidden="1">{#N/A,#N/A,TRUE,"Cover";#N/A,#N/A,TRUE,"Conts";#N/A,#N/A,TRUE,"VOS";#N/A,#N/A,TRUE,"Warrington";#N/A,#N/A,TRUE,"Widnes"}</definedName>
    <definedName name="ytjtyjre" localSheetId="9" hidden="1">{#N/A,#N/A,TRUE,"Cover";#N/A,#N/A,TRUE,"Conts";#N/A,#N/A,TRUE,"VOS";#N/A,#N/A,TRUE,"Warrington";#N/A,#N/A,TRUE,"Widnes"}</definedName>
    <definedName name="ytjtyjre" localSheetId="8" hidden="1">{#N/A,#N/A,TRUE,"Cover";#N/A,#N/A,TRUE,"Conts";#N/A,#N/A,TRUE,"VOS";#N/A,#N/A,TRUE,"Warrington";#N/A,#N/A,TRUE,"Widnes"}</definedName>
    <definedName name="ytjtyjre" localSheetId="7" hidden="1">{#N/A,#N/A,TRUE,"Cover";#N/A,#N/A,TRUE,"Conts";#N/A,#N/A,TRUE,"VOS";#N/A,#N/A,TRUE,"Warrington";#N/A,#N/A,TRUE,"Widnes"}</definedName>
    <definedName name="ytjtyjre" localSheetId="3" hidden="1">{#N/A,#N/A,TRUE,"Cover";#N/A,#N/A,TRUE,"Conts";#N/A,#N/A,TRUE,"VOS";#N/A,#N/A,TRUE,"Warrington";#N/A,#N/A,TRUE,"Widnes"}</definedName>
    <definedName name="ytjtyjre" hidden="1">{#N/A,#N/A,TRUE,"Cover";#N/A,#N/A,TRUE,"Conts";#N/A,#N/A,TRUE,"VOS";#N/A,#N/A,TRUE,"Warrington";#N/A,#N/A,TRUE,"Widnes"}</definedName>
    <definedName name="ytr" localSheetId="9" hidden="1">{"'Break down'!$A$4"}</definedName>
    <definedName name="ytr" localSheetId="8" hidden="1">{"'Break down'!$A$4"}</definedName>
    <definedName name="ytr" localSheetId="7" hidden="1">{"'Break down'!$A$4"}</definedName>
    <definedName name="ytr" localSheetId="3" hidden="1">{"'Break down'!$A$4"}</definedName>
    <definedName name="ytr" hidden="1">{"'Break down'!$A$4"}</definedName>
    <definedName name="ytuloioio" localSheetId="9" hidden="1">{#N/A,#N/A,TRUE,"Cover";#N/A,#N/A,TRUE,"Conts";#N/A,#N/A,TRUE,"VOS";#N/A,#N/A,TRUE,"Warrington";#N/A,#N/A,TRUE,"Widnes"}</definedName>
    <definedName name="ytuloioio" localSheetId="8" hidden="1">{#N/A,#N/A,TRUE,"Cover";#N/A,#N/A,TRUE,"Conts";#N/A,#N/A,TRUE,"VOS";#N/A,#N/A,TRUE,"Warrington";#N/A,#N/A,TRUE,"Widnes"}</definedName>
    <definedName name="ytuloioio" localSheetId="7" hidden="1">{#N/A,#N/A,TRUE,"Cover";#N/A,#N/A,TRUE,"Conts";#N/A,#N/A,TRUE,"VOS";#N/A,#N/A,TRUE,"Warrington";#N/A,#N/A,TRUE,"Widnes"}</definedName>
    <definedName name="ytuloioio" localSheetId="3" hidden="1">{#N/A,#N/A,TRUE,"Cover";#N/A,#N/A,TRUE,"Conts";#N/A,#N/A,TRUE,"VOS";#N/A,#N/A,TRUE,"Warrington";#N/A,#N/A,TRUE,"Widnes"}</definedName>
    <definedName name="ytuloioio" hidden="1">{#N/A,#N/A,TRUE,"Cover";#N/A,#N/A,TRUE,"Conts";#N/A,#N/A,TRUE,"VOS";#N/A,#N/A,TRUE,"Warrington";#N/A,#N/A,TRUE,"Widnes"}</definedName>
    <definedName name="yui" localSheetId="9" hidden="1">{"'Break down'!$A$4"}</definedName>
    <definedName name="yui" localSheetId="8" hidden="1">{"'Break down'!$A$4"}</definedName>
    <definedName name="yui" localSheetId="7" hidden="1">{"'Break down'!$A$4"}</definedName>
    <definedName name="yui" localSheetId="3" hidden="1">{"'Break down'!$A$4"}</definedName>
    <definedName name="yui" hidden="1">{"'Break down'!$A$4"}</definedName>
    <definedName name="yup" localSheetId="9" hidden="1">{"'Break down'!$A$4"}</definedName>
    <definedName name="yup" localSheetId="8" hidden="1">{"'Break down'!$A$4"}</definedName>
    <definedName name="yup" localSheetId="7" hidden="1">{"'Break down'!$A$4"}</definedName>
    <definedName name="yup" localSheetId="3" hidden="1">{"'Break down'!$A$4"}</definedName>
    <definedName name="yup" hidden="1">{"'Break down'!$A$4"}</definedName>
    <definedName name="yuti7i78o" localSheetId="9" hidden="1">{#N/A,#N/A,TRUE,"Cover";#N/A,#N/A,TRUE,"Conts";#N/A,#N/A,TRUE,"VOS";#N/A,#N/A,TRUE,"Warrington";#N/A,#N/A,TRUE,"Widnes"}</definedName>
    <definedName name="yuti7i78o" localSheetId="8" hidden="1">{#N/A,#N/A,TRUE,"Cover";#N/A,#N/A,TRUE,"Conts";#N/A,#N/A,TRUE,"VOS";#N/A,#N/A,TRUE,"Warrington";#N/A,#N/A,TRUE,"Widnes"}</definedName>
    <definedName name="yuti7i78o" localSheetId="7" hidden="1">{#N/A,#N/A,TRUE,"Cover";#N/A,#N/A,TRUE,"Conts";#N/A,#N/A,TRUE,"VOS";#N/A,#N/A,TRUE,"Warrington";#N/A,#N/A,TRUE,"Widnes"}</definedName>
    <definedName name="yuti7i78o" localSheetId="3" hidden="1">{#N/A,#N/A,TRUE,"Cover";#N/A,#N/A,TRUE,"Conts";#N/A,#N/A,TRUE,"VOS";#N/A,#N/A,TRUE,"Warrington";#N/A,#N/A,TRUE,"Widnes"}</definedName>
    <definedName name="yuti7i78o" hidden="1">{#N/A,#N/A,TRUE,"Cover";#N/A,#N/A,TRUE,"Conts";#N/A,#N/A,TRUE,"VOS";#N/A,#N/A,TRUE,"Warrington";#N/A,#N/A,TRUE,"Widnes"}</definedName>
    <definedName name="yy" localSheetId="9" hidden="1">{"'장비'!$A$3:$M$12"}</definedName>
    <definedName name="yy" localSheetId="8" hidden="1">{"'장비'!$A$3:$M$12"}</definedName>
    <definedName name="yy" localSheetId="7" hidden="1">{"'장비'!$A$3:$M$12"}</definedName>
    <definedName name="yy" localSheetId="3" hidden="1">{"'장비'!$A$3:$M$12"}</definedName>
    <definedName name="yy" hidden="1">{"'장비'!$A$3:$M$12"}</definedName>
    <definedName name="yyy" localSheetId="9" hidden="1">{#N/A,#N/A,TRUE,"Cover";#N/A,#N/A,TRUE,"Conts";#N/A,#N/A,TRUE,"VOS";#N/A,#N/A,TRUE,"Warrington";#N/A,#N/A,TRUE,"Widnes"}</definedName>
    <definedName name="yyy" localSheetId="8" hidden="1">{#N/A,#N/A,TRUE,"Cover";#N/A,#N/A,TRUE,"Conts";#N/A,#N/A,TRUE,"VOS";#N/A,#N/A,TRUE,"Warrington";#N/A,#N/A,TRUE,"Widnes"}</definedName>
    <definedName name="yyy" localSheetId="7" hidden="1">{#N/A,#N/A,TRUE,"Cover";#N/A,#N/A,TRUE,"Conts";#N/A,#N/A,TRUE,"VOS";#N/A,#N/A,TRUE,"Warrington";#N/A,#N/A,TRUE,"Widnes"}</definedName>
    <definedName name="yyy" localSheetId="3" hidden="1">{#N/A,#N/A,TRUE,"Cover";#N/A,#N/A,TRUE,"Conts";#N/A,#N/A,TRUE,"VOS";#N/A,#N/A,TRUE,"Warrington";#N/A,#N/A,TRUE,"Widnes"}</definedName>
    <definedName name="yyy" hidden="1">{#N/A,#N/A,TRUE,"Cover";#N/A,#N/A,TRUE,"Conts";#N/A,#N/A,TRUE,"VOS";#N/A,#N/A,TRUE,"Warrington";#N/A,#N/A,TRUE,"Widnes"}</definedName>
    <definedName name="yyyy" localSheetId="9" hidden="1">{#N/A,#N/A,TRUE,"Front";#N/A,#N/A,TRUE,"Simple Letter";#N/A,#N/A,TRUE,"Inside";#N/A,#N/A,TRUE,"Contents";#N/A,#N/A,TRUE,"Basis";#N/A,#N/A,TRUE,"Inclusions";#N/A,#N/A,TRUE,"Exclusions";#N/A,#N/A,TRUE,"Areas";#N/A,#N/A,TRUE,"Summary";#N/A,#N/A,TRUE,"Detail"}</definedName>
    <definedName name="yyyy" localSheetId="8" hidden="1">{#N/A,#N/A,TRUE,"Front";#N/A,#N/A,TRUE,"Simple Letter";#N/A,#N/A,TRUE,"Inside";#N/A,#N/A,TRUE,"Contents";#N/A,#N/A,TRUE,"Basis";#N/A,#N/A,TRUE,"Inclusions";#N/A,#N/A,TRUE,"Exclusions";#N/A,#N/A,TRUE,"Areas";#N/A,#N/A,TRUE,"Summary";#N/A,#N/A,TRUE,"Detail"}</definedName>
    <definedName name="yyyy" localSheetId="7" hidden="1">{#N/A,#N/A,TRUE,"Front";#N/A,#N/A,TRUE,"Simple Letter";#N/A,#N/A,TRUE,"Inside";#N/A,#N/A,TRUE,"Contents";#N/A,#N/A,TRUE,"Basis";#N/A,#N/A,TRUE,"Inclusions";#N/A,#N/A,TRUE,"Exclusions";#N/A,#N/A,TRUE,"Areas";#N/A,#N/A,TRUE,"Summary";#N/A,#N/A,TRUE,"Detail"}</definedName>
    <definedName name="yyyy" localSheetId="3" hidden="1">{#N/A,#N/A,TRUE,"Front";#N/A,#N/A,TRUE,"Simple Letter";#N/A,#N/A,TRUE,"Inside";#N/A,#N/A,TRUE,"Contents";#N/A,#N/A,TRUE,"Basis";#N/A,#N/A,TRUE,"Inclusions";#N/A,#N/A,TRUE,"Exclusions";#N/A,#N/A,TRUE,"Areas";#N/A,#N/A,TRUE,"Summary";#N/A,#N/A,TRUE,"Detail"}</definedName>
    <definedName name="yyyy" hidden="1">{#N/A,#N/A,TRUE,"Front";#N/A,#N/A,TRUE,"Simple Letter";#N/A,#N/A,TRUE,"Inside";#N/A,#N/A,TRUE,"Contents";#N/A,#N/A,TRUE,"Basis";#N/A,#N/A,TRUE,"Inclusions";#N/A,#N/A,TRUE,"Exclusions";#N/A,#N/A,TRUE,"Areas";#N/A,#N/A,TRUE,"Summary";#N/A,#N/A,TRUE,"Detail"}</definedName>
    <definedName name="yyyyyy" localSheetId="9" hidden="1">{#N/A,#N/A,TRUE,"Front";#N/A,#N/A,TRUE,"Simple Letter";#N/A,#N/A,TRUE,"Inside";#N/A,#N/A,TRUE,"Contents";#N/A,#N/A,TRUE,"Basis";#N/A,#N/A,TRUE,"Inclusions";#N/A,#N/A,TRUE,"Exclusions";#N/A,#N/A,TRUE,"Areas";#N/A,#N/A,TRUE,"Summary";#N/A,#N/A,TRUE,"Detail"}</definedName>
    <definedName name="yyyyyy" localSheetId="8" hidden="1">{#N/A,#N/A,TRUE,"Front";#N/A,#N/A,TRUE,"Simple Letter";#N/A,#N/A,TRUE,"Inside";#N/A,#N/A,TRUE,"Contents";#N/A,#N/A,TRUE,"Basis";#N/A,#N/A,TRUE,"Inclusions";#N/A,#N/A,TRUE,"Exclusions";#N/A,#N/A,TRUE,"Areas";#N/A,#N/A,TRUE,"Summary";#N/A,#N/A,TRUE,"Detail"}</definedName>
    <definedName name="yyyyyy" localSheetId="7" hidden="1">{#N/A,#N/A,TRUE,"Front";#N/A,#N/A,TRUE,"Simple Letter";#N/A,#N/A,TRUE,"Inside";#N/A,#N/A,TRUE,"Contents";#N/A,#N/A,TRUE,"Basis";#N/A,#N/A,TRUE,"Inclusions";#N/A,#N/A,TRUE,"Exclusions";#N/A,#N/A,TRUE,"Areas";#N/A,#N/A,TRUE,"Summary";#N/A,#N/A,TRUE,"Detail"}</definedName>
    <definedName name="yyyyyy" localSheetId="3" hidden="1">{#N/A,#N/A,TRUE,"Front";#N/A,#N/A,TRUE,"Simple Letter";#N/A,#N/A,TRUE,"Inside";#N/A,#N/A,TRUE,"Contents";#N/A,#N/A,TRUE,"Basis";#N/A,#N/A,TRUE,"Inclusions";#N/A,#N/A,TRUE,"Exclusions";#N/A,#N/A,TRUE,"Areas";#N/A,#N/A,TRUE,"Summary";#N/A,#N/A,TRUE,"Detail"}</definedName>
    <definedName name="yyyyyy" hidden="1">{#N/A,#N/A,TRUE,"Front";#N/A,#N/A,TRUE,"Simple Letter";#N/A,#N/A,TRUE,"Inside";#N/A,#N/A,TRUE,"Contents";#N/A,#N/A,TRUE,"Basis";#N/A,#N/A,TRUE,"Inclusions";#N/A,#N/A,TRUE,"Exclusions";#N/A,#N/A,TRUE,"Areas";#N/A,#N/A,TRUE,"Summary";#N/A,#N/A,TRUE,"Detail"}</definedName>
    <definedName name="Z_0C509CAE_4B28_497F_9463_E056D87AE422_.wvu.Rows" localSheetId="9" hidden="1">#REF!</definedName>
    <definedName name="Z_0C509CAE_4B28_497F_9463_E056D87AE422_.wvu.Rows" localSheetId="8" hidden="1">#REF!</definedName>
    <definedName name="Z_0C509CAE_4B28_497F_9463_E056D87AE422_.wvu.Rows" localSheetId="3" hidden="1">#REF!</definedName>
    <definedName name="Z_0C509CAE_4B28_497F_9463_E056D87AE422_.wvu.Rows" localSheetId="13" hidden="1">#REF!</definedName>
    <definedName name="Z_0C509CAE_4B28_497F_9463_E056D87AE422_.wvu.Rows" localSheetId="6" hidden="1">#REF!</definedName>
    <definedName name="Z_0C509CAE_4B28_497F_9463_E056D87AE422_.wvu.Rows" hidden="1">#REF!</definedName>
    <definedName name="Z_5A4CDE39_BC84_48C0_8208_6970E7A71896_.wvu.Cols" hidden="1">'[17]GM &amp; TA'!$F$1:$F$65536,'[17]GM &amp; TA'!$G$1:$G$65536,'[17]GM &amp; TA'!$I$1:$T$65536</definedName>
    <definedName name="Z_64FBE21F_D610_4122_B662_C1CA556F0E6B_.wvu.Rows" hidden="1">[18]Macro!$A$9:$IV$47,[18]Macro!$A$49:$IV$49</definedName>
    <definedName name="Z_821080B5_A53F_46D5_A7A8_C550E9A6DB8E_.wvu.Rows" localSheetId="9" hidden="1">#REF!</definedName>
    <definedName name="Z_821080B5_A53F_46D5_A7A8_C550E9A6DB8E_.wvu.Rows" localSheetId="8" hidden="1">#REF!</definedName>
    <definedName name="Z_821080B5_A53F_46D5_A7A8_C550E9A6DB8E_.wvu.Rows" localSheetId="3" hidden="1">#REF!</definedName>
    <definedName name="Z_821080B5_A53F_46D5_A7A8_C550E9A6DB8E_.wvu.Rows" localSheetId="13" hidden="1">#REF!</definedName>
    <definedName name="Z_821080B5_A53F_46D5_A7A8_C550E9A6DB8E_.wvu.Rows" localSheetId="6" hidden="1">#REF!</definedName>
    <definedName name="Z_821080B5_A53F_46D5_A7A8_C550E9A6DB8E_.wvu.Rows" hidden="1">#REF!</definedName>
    <definedName name="Z_89FC4C3A_6586_42BA_B0E6_F0959042E6A0_.wvu.Rows" localSheetId="9" hidden="1">#REF!</definedName>
    <definedName name="Z_89FC4C3A_6586_42BA_B0E6_F0959042E6A0_.wvu.Rows" localSheetId="8" hidden="1">#REF!</definedName>
    <definedName name="Z_89FC4C3A_6586_42BA_B0E6_F0959042E6A0_.wvu.Rows" localSheetId="3" hidden="1">#REF!</definedName>
    <definedName name="Z_89FC4C3A_6586_42BA_B0E6_F0959042E6A0_.wvu.Rows" localSheetId="13" hidden="1">#REF!</definedName>
    <definedName name="Z_89FC4C3A_6586_42BA_B0E6_F0959042E6A0_.wvu.Rows" localSheetId="6" hidden="1">#REF!</definedName>
    <definedName name="Z_89FC4C3A_6586_42BA_B0E6_F0959042E6A0_.wvu.Rows" hidden="1">#REF!</definedName>
    <definedName name="Z_8FCC9949_BB10_48DD_835F_9D6E68B3AE12_.wvu.PrintTitles" localSheetId="9" hidden="1">#REF!</definedName>
    <definedName name="Z_8FCC9949_BB10_48DD_835F_9D6E68B3AE12_.wvu.PrintTitles" localSheetId="8" hidden="1">#REF!</definedName>
    <definedName name="Z_8FCC9949_BB10_48DD_835F_9D6E68B3AE12_.wvu.PrintTitles" localSheetId="3" hidden="1">#REF!</definedName>
    <definedName name="Z_8FCC9949_BB10_48DD_835F_9D6E68B3AE12_.wvu.PrintTitles" localSheetId="13" hidden="1">#REF!</definedName>
    <definedName name="Z_8FCC9949_BB10_48DD_835F_9D6E68B3AE12_.wvu.PrintTitles" localSheetId="6" hidden="1">#REF!</definedName>
    <definedName name="Z_8FCC9949_BB10_48DD_835F_9D6E68B3AE12_.wvu.PrintTitles" hidden="1">#REF!</definedName>
    <definedName name="Z_8FCC9949_BB10_48DD_835F_9D6E68B3AE12_.wvu.Rows" localSheetId="9" hidden="1">#REF!,#REF!</definedName>
    <definedName name="Z_8FCC9949_BB10_48DD_835F_9D6E68B3AE12_.wvu.Rows" localSheetId="8" hidden="1">#REF!,#REF!</definedName>
    <definedName name="Z_8FCC9949_BB10_48DD_835F_9D6E68B3AE12_.wvu.Rows" localSheetId="3" hidden="1">#REF!,#REF!</definedName>
    <definedName name="Z_8FCC9949_BB10_48DD_835F_9D6E68B3AE12_.wvu.Rows" localSheetId="13" hidden="1">#REF!,#REF!</definedName>
    <definedName name="Z_8FCC9949_BB10_48DD_835F_9D6E68B3AE12_.wvu.Rows" localSheetId="6" hidden="1">#REF!,#REF!</definedName>
    <definedName name="Z_8FCC9949_BB10_48DD_835F_9D6E68B3AE12_.wvu.Rows" hidden="1">#REF!,#REF!</definedName>
    <definedName name="Z_E61184E6_4A82_48AD_BD46_AD03682B9E61_.wvu.Rows" localSheetId="9" hidden="1">#REF!</definedName>
    <definedName name="Z_E61184E6_4A82_48AD_BD46_AD03682B9E61_.wvu.Rows" localSheetId="8" hidden="1">#REF!</definedName>
    <definedName name="Z_E61184E6_4A82_48AD_BD46_AD03682B9E61_.wvu.Rows" localSheetId="3" hidden="1">#REF!</definedName>
    <definedName name="Z_E61184E6_4A82_48AD_BD46_AD03682B9E61_.wvu.Rows" localSheetId="13" hidden="1">#REF!</definedName>
    <definedName name="Z_E61184E6_4A82_48AD_BD46_AD03682B9E61_.wvu.Rows" localSheetId="6" hidden="1">#REF!</definedName>
    <definedName name="Z_E61184E6_4A82_48AD_BD46_AD03682B9E61_.wvu.Rows" hidden="1">#REF!</definedName>
    <definedName name="zaed" localSheetId="9" hidden="1">{#N/A,#N/A,TRUE,"Cover";#N/A,#N/A,TRUE,"Conts";#N/A,#N/A,TRUE,"VOS";#N/A,#N/A,TRUE,"Warrington";#N/A,#N/A,TRUE,"Widnes"}</definedName>
    <definedName name="zaed" localSheetId="8" hidden="1">{#N/A,#N/A,TRUE,"Cover";#N/A,#N/A,TRUE,"Conts";#N/A,#N/A,TRUE,"VOS";#N/A,#N/A,TRUE,"Warrington";#N/A,#N/A,TRUE,"Widnes"}</definedName>
    <definedName name="zaed" localSheetId="7" hidden="1">{#N/A,#N/A,TRUE,"Cover";#N/A,#N/A,TRUE,"Conts";#N/A,#N/A,TRUE,"VOS";#N/A,#N/A,TRUE,"Warrington";#N/A,#N/A,TRUE,"Widnes"}</definedName>
    <definedName name="zaed" localSheetId="3" hidden="1">{#N/A,#N/A,TRUE,"Cover";#N/A,#N/A,TRUE,"Conts";#N/A,#N/A,TRUE,"VOS";#N/A,#N/A,TRUE,"Warrington";#N/A,#N/A,TRUE,"Widnes"}</definedName>
    <definedName name="zaed" hidden="1">{#N/A,#N/A,TRUE,"Cover";#N/A,#N/A,TRUE,"Conts";#N/A,#N/A,TRUE,"VOS";#N/A,#N/A,TRUE,"Warrington";#N/A,#N/A,TRUE,"Widnes"}</definedName>
    <definedName name="ZBDZBDFB" localSheetId="9" hidden="1">{#N/A,#N/A,TRUE,"Cover";#N/A,#N/A,TRUE,"Conts";#N/A,#N/A,TRUE,"VOS";#N/A,#N/A,TRUE,"Warrington";#N/A,#N/A,TRUE,"Widnes"}</definedName>
    <definedName name="ZBDZBDFB" localSheetId="8" hidden="1">{#N/A,#N/A,TRUE,"Cover";#N/A,#N/A,TRUE,"Conts";#N/A,#N/A,TRUE,"VOS";#N/A,#N/A,TRUE,"Warrington";#N/A,#N/A,TRUE,"Widnes"}</definedName>
    <definedName name="ZBDZBDFB" localSheetId="7" hidden="1">{#N/A,#N/A,TRUE,"Cover";#N/A,#N/A,TRUE,"Conts";#N/A,#N/A,TRUE,"VOS";#N/A,#N/A,TRUE,"Warrington";#N/A,#N/A,TRUE,"Widnes"}</definedName>
    <definedName name="ZBDZBDFB" localSheetId="3" hidden="1">{#N/A,#N/A,TRUE,"Cover";#N/A,#N/A,TRUE,"Conts";#N/A,#N/A,TRUE,"VOS";#N/A,#N/A,TRUE,"Warrington";#N/A,#N/A,TRUE,"Widnes"}</definedName>
    <definedName name="ZBDZBDFB" hidden="1">{#N/A,#N/A,TRUE,"Cover";#N/A,#N/A,TRUE,"Conts";#N/A,#N/A,TRUE,"VOS";#N/A,#N/A,TRUE,"Warrington";#N/A,#N/A,TRUE,"Widnes"}</definedName>
    <definedName name="Zip1" localSheetId="9" hidden="1">{#N/A,#N/A,TRUE,"Front";#N/A,#N/A,TRUE,"Simple Letter";#N/A,#N/A,TRUE,"Inside";#N/A,#N/A,TRUE,"Contents";#N/A,#N/A,TRUE,"Basis";#N/A,#N/A,TRUE,"Inclusions";#N/A,#N/A,TRUE,"Exclusions";#N/A,#N/A,TRUE,"Areas";#N/A,#N/A,TRUE,"Summary";#N/A,#N/A,TRUE,"Detail"}</definedName>
    <definedName name="Zip1" localSheetId="8" hidden="1">{#N/A,#N/A,TRUE,"Front";#N/A,#N/A,TRUE,"Simple Letter";#N/A,#N/A,TRUE,"Inside";#N/A,#N/A,TRUE,"Contents";#N/A,#N/A,TRUE,"Basis";#N/A,#N/A,TRUE,"Inclusions";#N/A,#N/A,TRUE,"Exclusions";#N/A,#N/A,TRUE,"Areas";#N/A,#N/A,TRUE,"Summary";#N/A,#N/A,TRUE,"Detail"}</definedName>
    <definedName name="Zip1" localSheetId="7" hidden="1">{#N/A,#N/A,TRUE,"Front";#N/A,#N/A,TRUE,"Simple Letter";#N/A,#N/A,TRUE,"Inside";#N/A,#N/A,TRUE,"Contents";#N/A,#N/A,TRUE,"Basis";#N/A,#N/A,TRUE,"Inclusions";#N/A,#N/A,TRUE,"Exclusions";#N/A,#N/A,TRUE,"Areas";#N/A,#N/A,TRUE,"Summary";#N/A,#N/A,TRUE,"Detail"}</definedName>
    <definedName name="Zip1" localSheetId="3" hidden="1">{#N/A,#N/A,TRUE,"Front";#N/A,#N/A,TRUE,"Simple Letter";#N/A,#N/A,TRUE,"Inside";#N/A,#N/A,TRUE,"Contents";#N/A,#N/A,TRUE,"Basis";#N/A,#N/A,TRUE,"Inclusions";#N/A,#N/A,TRUE,"Exclusions";#N/A,#N/A,TRUE,"Areas";#N/A,#N/A,TRUE,"Summary";#N/A,#N/A,TRUE,"Detail"}</definedName>
    <definedName name="Zip1" hidden="1">{#N/A,#N/A,TRUE,"Front";#N/A,#N/A,TRUE,"Simple Letter";#N/A,#N/A,TRUE,"Inside";#N/A,#N/A,TRUE,"Contents";#N/A,#N/A,TRUE,"Basis";#N/A,#N/A,TRUE,"Inclusions";#N/A,#N/A,TRUE,"Exclusions";#N/A,#N/A,TRUE,"Areas";#N/A,#N/A,TRUE,"Summary";#N/A,#N/A,TRUE,"Detail"}</definedName>
    <definedName name="zse" localSheetId="9" hidden="1">{#N/A,#N/A,FALSE,"SumG";#N/A,#N/A,FALSE,"ElecG";#N/A,#N/A,FALSE,"MechG";#N/A,#N/A,FALSE,"GeotG";#N/A,#N/A,FALSE,"PrcsG";#N/A,#N/A,FALSE,"TunnG";#N/A,#N/A,FALSE,"CivlG";#N/A,#N/A,FALSE,"NtwkG";#N/A,#N/A,FALSE,"EstgG";#N/A,#N/A,FALSE,"PEngG"}</definedName>
    <definedName name="zse" localSheetId="8" hidden="1">{#N/A,#N/A,FALSE,"SumG";#N/A,#N/A,FALSE,"ElecG";#N/A,#N/A,FALSE,"MechG";#N/A,#N/A,FALSE,"GeotG";#N/A,#N/A,FALSE,"PrcsG";#N/A,#N/A,FALSE,"TunnG";#N/A,#N/A,FALSE,"CivlG";#N/A,#N/A,FALSE,"NtwkG";#N/A,#N/A,FALSE,"EstgG";#N/A,#N/A,FALSE,"PEngG"}</definedName>
    <definedName name="zse" localSheetId="7" hidden="1">{#N/A,#N/A,FALSE,"SumG";#N/A,#N/A,FALSE,"ElecG";#N/A,#N/A,FALSE,"MechG";#N/A,#N/A,FALSE,"GeotG";#N/A,#N/A,FALSE,"PrcsG";#N/A,#N/A,FALSE,"TunnG";#N/A,#N/A,FALSE,"CivlG";#N/A,#N/A,FALSE,"NtwkG";#N/A,#N/A,FALSE,"EstgG";#N/A,#N/A,FALSE,"PEngG"}</definedName>
    <definedName name="zse" localSheetId="3" hidden="1">{#N/A,#N/A,FALSE,"SumG";#N/A,#N/A,FALSE,"ElecG";#N/A,#N/A,FALSE,"MechG";#N/A,#N/A,FALSE,"GeotG";#N/A,#N/A,FALSE,"PrcsG";#N/A,#N/A,FALSE,"TunnG";#N/A,#N/A,FALSE,"CivlG";#N/A,#N/A,FALSE,"NtwkG";#N/A,#N/A,FALSE,"EstgG";#N/A,#N/A,FALSE,"PEngG"}</definedName>
    <definedName name="zse" hidden="1">{#N/A,#N/A,FALSE,"SumG";#N/A,#N/A,FALSE,"ElecG";#N/A,#N/A,FALSE,"MechG";#N/A,#N/A,FALSE,"GeotG";#N/A,#N/A,FALSE,"PrcsG";#N/A,#N/A,FALSE,"TunnG";#N/A,#N/A,FALSE,"CivlG";#N/A,#N/A,FALSE,"NtwkG";#N/A,#N/A,FALSE,"EstgG";#N/A,#N/A,FALSE,"PEngG"}</definedName>
    <definedName name="zxdvzdv" localSheetId="9" hidden="1">{#N/A,#N/A,TRUE,"Cover";#N/A,#N/A,TRUE,"Conts";#N/A,#N/A,TRUE,"VOS";#N/A,#N/A,TRUE,"Warrington";#N/A,#N/A,TRUE,"Widnes"}</definedName>
    <definedName name="zxdvzdv" localSheetId="8" hidden="1">{#N/A,#N/A,TRUE,"Cover";#N/A,#N/A,TRUE,"Conts";#N/A,#N/A,TRUE,"VOS";#N/A,#N/A,TRUE,"Warrington";#N/A,#N/A,TRUE,"Widnes"}</definedName>
    <definedName name="zxdvzdv" localSheetId="7" hidden="1">{#N/A,#N/A,TRUE,"Cover";#N/A,#N/A,TRUE,"Conts";#N/A,#N/A,TRUE,"VOS";#N/A,#N/A,TRUE,"Warrington";#N/A,#N/A,TRUE,"Widnes"}</definedName>
    <definedName name="zxdvzdv" localSheetId="3" hidden="1">{#N/A,#N/A,TRUE,"Cover";#N/A,#N/A,TRUE,"Conts";#N/A,#N/A,TRUE,"VOS";#N/A,#N/A,TRUE,"Warrington";#N/A,#N/A,TRUE,"Widnes"}</definedName>
    <definedName name="zxdvzdv" hidden="1">{#N/A,#N/A,TRUE,"Cover";#N/A,#N/A,TRUE,"Conts";#N/A,#N/A,TRUE,"VOS";#N/A,#N/A,TRUE,"Warrington";#N/A,#N/A,TRUE,"Widnes"}</definedName>
    <definedName name="zxgsdfg" localSheetId="9" hidden="1">{"'Bill No. 7'!$A$1:$G$32"}</definedName>
    <definedName name="zxgsdfg" localSheetId="8" hidden="1">{"'Bill No. 7'!$A$1:$G$32"}</definedName>
    <definedName name="zxgsdfg" localSheetId="7" hidden="1">{"'Bill No. 7'!$A$1:$G$32"}</definedName>
    <definedName name="zxgsdfg" localSheetId="3" hidden="1">{"'Bill No. 7'!$A$1:$G$32"}</definedName>
    <definedName name="zxgsdfg" hidden="1">{"'Bill No. 7'!$A$1:$G$32"}</definedName>
    <definedName name="ZYZ" localSheetId="9" hidden="1">[5]FitOutConfCentre!#REF!</definedName>
    <definedName name="ZYZ" localSheetId="8" hidden="1">[5]FitOutConfCentre!#REF!</definedName>
    <definedName name="ZYZ" localSheetId="13" hidden="1">[5]FitOutConfCentre!#REF!</definedName>
    <definedName name="ZYZ" localSheetId="6" hidden="1">[5]FitOutConfCentre!#REF!</definedName>
    <definedName name="ZYZ" hidden="1">[5]FitOutConfCentre!#REF!</definedName>
    <definedName name="zz" localSheetId="9" hidden="1">{#N/A,#N/A,FALSE,"SumD";#N/A,#N/A,FALSE,"ElecD";#N/A,#N/A,FALSE,"MechD";#N/A,#N/A,FALSE,"GeotD";#N/A,#N/A,FALSE,"PrcsD";#N/A,#N/A,FALSE,"TunnD";#N/A,#N/A,FALSE,"CivlD";#N/A,#N/A,FALSE,"NtwkD";#N/A,#N/A,FALSE,"EstgD";#N/A,#N/A,FALSE,"PEngD"}</definedName>
    <definedName name="zz" localSheetId="8" hidden="1">{#N/A,#N/A,FALSE,"SumD";#N/A,#N/A,FALSE,"ElecD";#N/A,#N/A,FALSE,"MechD";#N/A,#N/A,FALSE,"GeotD";#N/A,#N/A,FALSE,"PrcsD";#N/A,#N/A,FALSE,"TunnD";#N/A,#N/A,FALSE,"CivlD";#N/A,#N/A,FALSE,"NtwkD";#N/A,#N/A,FALSE,"EstgD";#N/A,#N/A,FALSE,"PEngD"}</definedName>
    <definedName name="zz" localSheetId="7" hidden="1">{#N/A,#N/A,FALSE,"SumD";#N/A,#N/A,FALSE,"ElecD";#N/A,#N/A,FALSE,"MechD";#N/A,#N/A,FALSE,"GeotD";#N/A,#N/A,FALSE,"PrcsD";#N/A,#N/A,FALSE,"TunnD";#N/A,#N/A,FALSE,"CivlD";#N/A,#N/A,FALSE,"NtwkD";#N/A,#N/A,FALSE,"EstgD";#N/A,#N/A,FALSE,"PEngD"}</definedName>
    <definedName name="zz" localSheetId="3" hidden="1">{#N/A,#N/A,FALSE,"SumD";#N/A,#N/A,FALSE,"ElecD";#N/A,#N/A,FALSE,"MechD";#N/A,#N/A,FALSE,"GeotD";#N/A,#N/A,FALSE,"PrcsD";#N/A,#N/A,FALSE,"TunnD";#N/A,#N/A,FALSE,"CivlD";#N/A,#N/A,FALSE,"NtwkD";#N/A,#N/A,FALSE,"EstgD";#N/A,#N/A,FALSE,"PEngD"}</definedName>
    <definedName name="zz" hidden="1">{#N/A,#N/A,FALSE,"SumD";#N/A,#N/A,FALSE,"ElecD";#N/A,#N/A,FALSE,"MechD";#N/A,#N/A,FALSE,"GeotD";#N/A,#N/A,FALSE,"PrcsD";#N/A,#N/A,FALSE,"TunnD";#N/A,#N/A,FALSE,"CivlD";#N/A,#N/A,FALSE,"NtwkD";#N/A,#N/A,FALSE,"EstgD";#N/A,#N/A,FALSE,"PEngD"}</definedName>
    <definedName name="zzz" localSheetId="9" hidden="1">[5]FitOutConfCentre!#REF!</definedName>
    <definedName name="zzz" localSheetId="8" hidden="1">[5]FitOutConfCentre!#REF!</definedName>
    <definedName name="zzz" localSheetId="13" hidden="1">[5]FitOutConfCentre!#REF!</definedName>
    <definedName name="zzz" localSheetId="6" hidden="1">[5]FitOutConfCentre!#REF!</definedName>
    <definedName name="zzz" hidden="1">[5]FitOutConfCentre!#REF!</definedName>
    <definedName name="ZZZZZZZZZZZZZZ" localSheetId="9" hidden="1">#REF!</definedName>
    <definedName name="ZZZZZZZZZZZZZZ" localSheetId="8" hidden="1">#REF!</definedName>
    <definedName name="ZZZZZZZZZZZZZZ" localSheetId="3" hidden="1">#REF!</definedName>
    <definedName name="ZZZZZZZZZZZZZZ" localSheetId="13" hidden="1">#REF!</definedName>
    <definedName name="ZZZZZZZZZZZZZZ" localSheetId="6" hidden="1">#REF!</definedName>
    <definedName name="ZZZZZZZZZZZZZZ" hidden="1">#REF!</definedName>
    <definedName name="ㄱ미" localSheetId="9" hidden="1">{#N/A,#N/A,TRUE,"Basic";#N/A,#N/A,TRUE,"EXT-TABLE";#N/A,#N/A,TRUE,"STEEL";#N/A,#N/A,TRUE,"INT-Table";#N/A,#N/A,TRUE,"STEEL";#N/A,#N/A,TRUE,"Door"}</definedName>
    <definedName name="ㄱ미" localSheetId="8" hidden="1">{#N/A,#N/A,TRUE,"Basic";#N/A,#N/A,TRUE,"EXT-TABLE";#N/A,#N/A,TRUE,"STEEL";#N/A,#N/A,TRUE,"INT-Table";#N/A,#N/A,TRUE,"STEEL";#N/A,#N/A,TRUE,"Door"}</definedName>
    <definedName name="ㄱ미" localSheetId="7" hidden="1">{#N/A,#N/A,TRUE,"Basic";#N/A,#N/A,TRUE,"EXT-TABLE";#N/A,#N/A,TRUE,"STEEL";#N/A,#N/A,TRUE,"INT-Table";#N/A,#N/A,TRUE,"STEEL";#N/A,#N/A,TRUE,"Door"}</definedName>
    <definedName name="ㄱ미" localSheetId="3" hidden="1">{#N/A,#N/A,TRUE,"Basic";#N/A,#N/A,TRUE,"EXT-TABLE";#N/A,#N/A,TRUE,"STEEL";#N/A,#N/A,TRUE,"INT-Table";#N/A,#N/A,TRUE,"STEEL";#N/A,#N/A,TRUE,"Door"}</definedName>
    <definedName name="ㄱ미" hidden="1">{#N/A,#N/A,TRUE,"Basic";#N/A,#N/A,TRUE,"EXT-TABLE";#N/A,#N/A,TRUE,"STEEL";#N/A,#N/A,TRUE,"INT-Table";#N/A,#N/A,TRUE,"STEEL";#N/A,#N/A,TRUE,"Door"}</definedName>
    <definedName name="감" localSheetId="9" hidden="1">{#N/A,#N/A,TRUE,"Basic";#N/A,#N/A,TRUE,"EXT-TABLE";#N/A,#N/A,TRUE,"STEEL";#N/A,#N/A,TRUE,"INT-Table";#N/A,#N/A,TRUE,"STEEL";#N/A,#N/A,TRUE,"Door"}</definedName>
    <definedName name="감" localSheetId="8" hidden="1">{#N/A,#N/A,TRUE,"Basic";#N/A,#N/A,TRUE,"EXT-TABLE";#N/A,#N/A,TRUE,"STEEL";#N/A,#N/A,TRUE,"INT-Table";#N/A,#N/A,TRUE,"STEEL";#N/A,#N/A,TRUE,"Door"}</definedName>
    <definedName name="감" localSheetId="7" hidden="1">{#N/A,#N/A,TRUE,"Basic";#N/A,#N/A,TRUE,"EXT-TABLE";#N/A,#N/A,TRUE,"STEEL";#N/A,#N/A,TRUE,"INT-Table";#N/A,#N/A,TRUE,"STEEL";#N/A,#N/A,TRUE,"Door"}</definedName>
    <definedName name="감" localSheetId="3" hidden="1">{#N/A,#N/A,TRUE,"Basic";#N/A,#N/A,TRUE,"EXT-TABLE";#N/A,#N/A,TRUE,"STEEL";#N/A,#N/A,TRUE,"INT-Table";#N/A,#N/A,TRUE,"STEEL";#N/A,#N/A,TRUE,"Door"}</definedName>
    <definedName name="감" hidden="1">{#N/A,#N/A,TRUE,"Basic";#N/A,#N/A,TRUE,"EXT-TABLE";#N/A,#N/A,TRUE,"STEEL";#N/A,#N/A,TRUE,"INT-Table";#N/A,#N/A,TRUE,"STEEL";#N/A,#N/A,TRUE,"Door"}</definedName>
    <definedName name="겉표지" localSheetId="9" hidden="1">{#N/A,#N/A,TRUE,"Basic";#N/A,#N/A,TRUE,"EXT-TABLE";#N/A,#N/A,TRUE,"STEEL";#N/A,#N/A,TRUE,"INT-Table";#N/A,#N/A,TRUE,"STEEL";#N/A,#N/A,TRUE,"Door"}</definedName>
    <definedName name="겉표지" localSheetId="8" hidden="1">{#N/A,#N/A,TRUE,"Basic";#N/A,#N/A,TRUE,"EXT-TABLE";#N/A,#N/A,TRUE,"STEEL";#N/A,#N/A,TRUE,"INT-Table";#N/A,#N/A,TRUE,"STEEL";#N/A,#N/A,TRUE,"Door"}</definedName>
    <definedName name="겉표지" localSheetId="7" hidden="1">{#N/A,#N/A,TRUE,"Basic";#N/A,#N/A,TRUE,"EXT-TABLE";#N/A,#N/A,TRUE,"STEEL";#N/A,#N/A,TRUE,"INT-Table";#N/A,#N/A,TRUE,"STEEL";#N/A,#N/A,TRUE,"Door"}</definedName>
    <definedName name="겉표지" localSheetId="3" hidden="1">{#N/A,#N/A,TRUE,"Basic";#N/A,#N/A,TRUE,"EXT-TABLE";#N/A,#N/A,TRUE,"STEEL";#N/A,#N/A,TRUE,"INT-Table";#N/A,#N/A,TRUE,"STEEL";#N/A,#N/A,TRUE,"Door"}</definedName>
    <definedName name="겉표지" hidden="1">{#N/A,#N/A,TRUE,"Basic";#N/A,#N/A,TRUE,"EXT-TABLE";#N/A,#N/A,TRUE,"STEEL";#N/A,#N/A,TRUE,"INT-Table";#N/A,#N/A,TRUE,"STEEL";#N/A,#N/A,TRUE,"Door"}</definedName>
    <definedName name="견적조건" localSheetId="9" hidden="1">[19]산근!#REF!</definedName>
    <definedName name="견적조건" localSheetId="8" hidden="1">[19]산근!#REF!</definedName>
    <definedName name="견적조건" localSheetId="3" hidden="1">[20]산근!#REF!</definedName>
    <definedName name="견적조건" localSheetId="13" hidden="1">[19]산근!#REF!</definedName>
    <definedName name="견적조건" localSheetId="6" hidden="1">[19]산근!#REF!</definedName>
    <definedName name="견적조건" hidden="1">[19]산근!#REF!</definedName>
    <definedName name="견적품의서" localSheetId="9" hidden="1">{"'장비'!$A$3:$M$12"}</definedName>
    <definedName name="견적품의서" localSheetId="8" hidden="1">{"'장비'!$A$3:$M$12"}</definedName>
    <definedName name="견적품의서" localSheetId="7" hidden="1">{"'장비'!$A$3:$M$12"}</definedName>
    <definedName name="견적품의서" localSheetId="3" hidden="1">{"'장비'!$A$3:$M$12"}</definedName>
    <definedName name="견적품의서" hidden="1">{"'장비'!$A$3:$M$12"}</definedName>
    <definedName name="김" localSheetId="9" hidden="1">{#N/A,#N/A,TRUE,"Basic";#N/A,#N/A,TRUE,"EXT-TABLE";#N/A,#N/A,TRUE,"STEEL";#N/A,#N/A,TRUE,"INT-Table";#N/A,#N/A,TRUE,"STEEL";#N/A,#N/A,TRUE,"Door"}</definedName>
    <definedName name="김" localSheetId="8" hidden="1">{#N/A,#N/A,TRUE,"Basic";#N/A,#N/A,TRUE,"EXT-TABLE";#N/A,#N/A,TRUE,"STEEL";#N/A,#N/A,TRUE,"INT-Table";#N/A,#N/A,TRUE,"STEEL";#N/A,#N/A,TRUE,"Door"}</definedName>
    <definedName name="김" localSheetId="7" hidden="1">{#N/A,#N/A,TRUE,"Basic";#N/A,#N/A,TRUE,"EXT-TABLE";#N/A,#N/A,TRUE,"STEEL";#N/A,#N/A,TRUE,"INT-Table";#N/A,#N/A,TRUE,"STEEL";#N/A,#N/A,TRUE,"Door"}</definedName>
    <definedName name="김" localSheetId="3" hidden="1">{#N/A,#N/A,TRUE,"Basic";#N/A,#N/A,TRUE,"EXT-TABLE";#N/A,#N/A,TRUE,"STEEL";#N/A,#N/A,TRUE,"INT-Table";#N/A,#N/A,TRUE,"STEEL";#N/A,#N/A,TRUE,"Door"}</definedName>
    <definedName name="김" hidden="1">{#N/A,#N/A,TRUE,"Basic";#N/A,#N/A,TRUE,"EXT-TABLE";#N/A,#N/A,TRUE,"STEEL";#N/A,#N/A,TRUE,"INT-Table";#N/A,#N/A,TRUE,"STEEL";#N/A,#N/A,TRUE,"Door"}</definedName>
    <definedName name="김1" localSheetId="9" hidden="1">{#N/A,#N/A,TRUE,"Basic";#N/A,#N/A,TRUE,"EXT-TABLE";#N/A,#N/A,TRUE,"STEEL";#N/A,#N/A,TRUE,"INT-Table";#N/A,#N/A,TRUE,"STEEL";#N/A,#N/A,TRUE,"Door"}</definedName>
    <definedName name="김1" localSheetId="8" hidden="1">{#N/A,#N/A,TRUE,"Basic";#N/A,#N/A,TRUE,"EXT-TABLE";#N/A,#N/A,TRUE,"STEEL";#N/A,#N/A,TRUE,"INT-Table";#N/A,#N/A,TRUE,"STEEL";#N/A,#N/A,TRUE,"Door"}</definedName>
    <definedName name="김1" localSheetId="7" hidden="1">{#N/A,#N/A,TRUE,"Basic";#N/A,#N/A,TRUE,"EXT-TABLE";#N/A,#N/A,TRUE,"STEEL";#N/A,#N/A,TRUE,"INT-Table";#N/A,#N/A,TRUE,"STEEL";#N/A,#N/A,TRUE,"Door"}</definedName>
    <definedName name="김1" localSheetId="3" hidden="1">{#N/A,#N/A,TRUE,"Basic";#N/A,#N/A,TRUE,"EXT-TABLE";#N/A,#N/A,TRUE,"STEEL";#N/A,#N/A,TRUE,"INT-Table";#N/A,#N/A,TRUE,"STEEL";#N/A,#N/A,TRUE,"Door"}</definedName>
    <definedName name="김1" hidden="1">{#N/A,#N/A,TRUE,"Basic";#N/A,#N/A,TRUE,"EXT-TABLE";#N/A,#N/A,TRUE,"STEEL";#N/A,#N/A,TRUE,"INT-Table";#N/A,#N/A,TRUE,"STEEL";#N/A,#N/A,TRUE,"Door"}</definedName>
    <definedName name="김3" localSheetId="9" hidden="1">{#N/A,#N/A,TRUE,"Basic";#N/A,#N/A,TRUE,"EXT-TABLE";#N/A,#N/A,TRUE,"STEEL";#N/A,#N/A,TRUE,"INT-Table";#N/A,#N/A,TRUE,"STEEL";#N/A,#N/A,TRUE,"Door"}</definedName>
    <definedName name="김3" localSheetId="8" hidden="1">{#N/A,#N/A,TRUE,"Basic";#N/A,#N/A,TRUE,"EXT-TABLE";#N/A,#N/A,TRUE,"STEEL";#N/A,#N/A,TRUE,"INT-Table";#N/A,#N/A,TRUE,"STEEL";#N/A,#N/A,TRUE,"Door"}</definedName>
    <definedName name="김3" localSheetId="7" hidden="1">{#N/A,#N/A,TRUE,"Basic";#N/A,#N/A,TRUE,"EXT-TABLE";#N/A,#N/A,TRUE,"STEEL";#N/A,#N/A,TRUE,"INT-Table";#N/A,#N/A,TRUE,"STEEL";#N/A,#N/A,TRUE,"Door"}</definedName>
    <definedName name="김3" localSheetId="3" hidden="1">{#N/A,#N/A,TRUE,"Basic";#N/A,#N/A,TRUE,"EXT-TABLE";#N/A,#N/A,TRUE,"STEEL";#N/A,#N/A,TRUE,"INT-Table";#N/A,#N/A,TRUE,"STEEL";#N/A,#N/A,TRUE,"Door"}</definedName>
    <definedName name="김3" hidden="1">{#N/A,#N/A,TRUE,"Basic";#N/A,#N/A,TRUE,"EXT-TABLE";#N/A,#N/A,TRUE,"STEEL";#N/A,#N/A,TRUE,"INT-Table";#N/A,#N/A,TRUE,"STEEL";#N/A,#N/A,TRUE,"Door"}</definedName>
    <definedName name="ㄷㄳ" localSheetId="9" hidden="1">{"'장비'!$A$3:$M$12"}</definedName>
    <definedName name="ㄷㄳ" localSheetId="8" hidden="1">{"'장비'!$A$3:$M$12"}</definedName>
    <definedName name="ㄷㄳ" localSheetId="7" hidden="1">{"'장비'!$A$3:$M$12"}</definedName>
    <definedName name="ㄷㄳ" localSheetId="3" hidden="1">{"'장비'!$A$3:$M$12"}</definedName>
    <definedName name="ㄷㄳ" hidden="1">{"'장비'!$A$3:$M$12"}</definedName>
    <definedName name="ㄷㄷㄷㄷ" localSheetId="9" hidden="1">{"'장비'!$A$3:$M$12"}</definedName>
    <definedName name="ㄷㄷㄷㄷ" localSheetId="8" hidden="1">{"'장비'!$A$3:$M$12"}</definedName>
    <definedName name="ㄷㄷㄷㄷ" localSheetId="7" hidden="1">{"'장비'!$A$3:$M$12"}</definedName>
    <definedName name="ㄷㄷㄷㄷ" localSheetId="3" hidden="1">{"'장비'!$A$3:$M$12"}</definedName>
    <definedName name="ㄷㄷㄷㄷ" hidden="1">{"'장비'!$A$3:$M$12"}</definedName>
    <definedName name="ㄷㅈㅂㄷ" localSheetId="9" hidden="1">{"'장비'!$A$3:$M$12"}</definedName>
    <definedName name="ㄷㅈㅂㄷ" localSheetId="8" hidden="1">{"'장비'!$A$3:$M$12"}</definedName>
    <definedName name="ㄷㅈㅂㄷ" localSheetId="7" hidden="1">{"'장비'!$A$3:$M$12"}</definedName>
    <definedName name="ㄷㅈㅂㄷ" localSheetId="3" hidden="1">{"'장비'!$A$3:$M$12"}</definedName>
    <definedName name="ㄷㅈㅂㄷ" hidden="1">{"'장비'!$A$3:$M$12"}</definedName>
    <definedName name="당초계획" localSheetId="9" hidden="1">#REF!</definedName>
    <definedName name="당초계획" localSheetId="8" hidden="1">#REF!</definedName>
    <definedName name="당초계획" localSheetId="3" hidden="1">#REF!</definedName>
    <definedName name="당초계획" localSheetId="13" hidden="1">#REF!</definedName>
    <definedName name="당초계획" localSheetId="6" hidden="1">#REF!</definedName>
    <definedName name="당초계획" hidden="1">#REF!</definedName>
    <definedName name="ㄹㄹ" localSheetId="9" hidden="1">{"'장비'!$A$3:$M$12"}</definedName>
    <definedName name="ㄹㄹ" localSheetId="8" hidden="1">{"'장비'!$A$3:$M$12"}</definedName>
    <definedName name="ㄹㄹ" localSheetId="7" hidden="1">{"'장비'!$A$3:$M$12"}</definedName>
    <definedName name="ㄹㄹ" localSheetId="3" hidden="1">{"'장비'!$A$3:$M$12"}</definedName>
    <definedName name="ㄹㄹ" hidden="1">{"'장비'!$A$3:$M$12"}</definedName>
    <definedName name="먁" localSheetId="9" hidden="1">#REF!</definedName>
    <definedName name="먁" localSheetId="8" hidden="1">#REF!</definedName>
    <definedName name="먁" localSheetId="3" hidden="1">#REF!</definedName>
    <definedName name="먁" localSheetId="13" hidden="1">#REF!</definedName>
    <definedName name="먁" localSheetId="6" hidden="1">#REF!</definedName>
    <definedName name="먁" hidden="1">#REF!</definedName>
    <definedName name="뭉" localSheetId="9" hidden="1">{"'장비'!$A$3:$M$12"}</definedName>
    <definedName name="뭉" localSheetId="8" hidden="1">{"'장비'!$A$3:$M$12"}</definedName>
    <definedName name="뭉" localSheetId="7" hidden="1">{"'장비'!$A$3:$M$12"}</definedName>
    <definedName name="뭉" localSheetId="3" hidden="1">{"'장비'!$A$3:$M$12"}</definedName>
    <definedName name="뭉" hidden="1">{"'장비'!$A$3:$M$12"}</definedName>
    <definedName name="ㅂㅈㄱㅂㅈㄷㄱ" localSheetId="9" hidden="1">{"'장비'!$A$3:$M$12"}</definedName>
    <definedName name="ㅂㅈㄱㅂㅈㄷㄱ" localSheetId="8" hidden="1">{"'장비'!$A$3:$M$12"}</definedName>
    <definedName name="ㅂㅈㄱㅂㅈㄷㄱ" localSheetId="7" hidden="1">{"'장비'!$A$3:$M$12"}</definedName>
    <definedName name="ㅂㅈㄱㅂㅈㄷㄱ" localSheetId="3" hidden="1">{"'장비'!$A$3:$M$12"}</definedName>
    <definedName name="ㅂㅈㄱㅂㅈㄷㄱ" hidden="1">{"'장비'!$A$3:$M$12"}</definedName>
    <definedName name="ㅂㅈㄷ" localSheetId="9" hidden="1">{"'장비'!$A$3:$M$12"}</definedName>
    <definedName name="ㅂㅈㄷ" localSheetId="8" hidden="1">{"'장비'!$A$3:$M$12"}</definedName>
    <definedName name="ㅂㅈㄷ" localSheetId="7" hidden="1">{"'장비'!$A$3:$M$12"}</definedName>
    <definedName name="ㅂㅈㄷ" localSheetId="3" hidden="1">{"'장비'!$A$3:$M$12"}</definedName>
    <definedName name="ㅂㅈㄷ" hidden="1">{"'장비'!$A$3:$M$12"}</definedName>
    <definedName name="ㅂㅈㄷㄷㅂㅈㅈㅂ" localSheetId="9" hidden="1">{"'장비'!$A$3:$M$12"}</definedName>
    <definedName name="ㅂㅈㄷㄷㅂㅈㅈㅂ" localSheetId="8" hidden="1">{"'장비'!$A$3:$M$12"}</definedName>
    <definedName name="ㅂㅈㄷㄷㅂㅈㅈㅂ" localSheetId="7" hidden="1">{"'장비'!$A$3:$M$12"}</definedName>
    <definedName name="ㅂㅈㄷㄷㅂㅈㅈㅂ" localSheetId="3" hidden="1">{"'장비'!$A$3:$M$12"}</definedName>
    <definedName name="ㅂㅈㄷㄷㅂㅈㅈㅂ" hidden="1">{"'장비'!$A$3:$M$12"}</definedName>
    <definedName name="ㅂㅈㄷㅂㅈ" localSheetId="9" hidden="1">{"'장비'!$A$3:$M$12"}</definedName>
    <definedName name="ㅂㅈㄷㅂㅈ" localSheetId="8" hidden="1">{"'장비'!$A$3:$M$12"}</definedName>
    <definedName name="ㅂㅈㄷㅂㅈ" localSheetId="7" hidden="1">{"'장비'!$A$3:$M$12"}</definedName>
    <definedName name="ㅂㅈㄷㅂㅈ" localSheetId="3" hidden="1">{"'장비'!$A$3:$M$12"}</definedName>
    <definedName name="ㅂㅈㄷㅂㅈ" hidden="1">{"'장비'!$A$3:$M$12"}</definedName>
    <definedName name="ㅂㅈㄷㅂㅈㅈㅂㄷ" localSheetId="9" hidden="1">{"'장비'!$A$3:$M$12"}</definedName>
    <definedName name="ㅂㅈㄷㅂㅈㅈㅂㄷ" localSheetId="8" hidden="1">{"'장비'!$A$3:$M$12"}</definedName>
    <definedName name="ㅂㅈㄷㅂㅈㅈㅂㄷ" localSheetId="7" hidden="1">{"'장비'!$A$3:$M$12"}</definedName>
    <definedName name="ㅂㅈㄷㅂㅈㅈㅂㄷ" localSheetId="3" hidden="1">{"'장비'!$A$3:$M$12"}</definedName>
    <definedName name="ㅂㅈㄷㅂㅈㅈㅂㄷ" hidden="1">{"'장비'!$A$3:$M$12"}</definedName>
    <definedName name="ㅂㅈㄷㅈㅂㄷ" localSheetId="9" hidden="1">{"'장비'!$A$3:$M$12"}</definedName>
    <definedName name="ㅂㅈㄷㅈㅂㄷ" localSheetId="8" hidden="1">{"'장비'!$A$3:$M$12"}</definedName>
    <definedName name="ㅂㅈㄷㅈㅂㄷ" localSheetId="7" hidden="1">{"'장비'!$A$3:$M$12"}</definedName>
    <definedName name="ㅂㅈㄷㅈㅂㄷ" localSheetId="3" hidden="1">{"'장비'!$A$3:$M$12"}</definedName>
    <definedName name="ㅂㅈㄷㅈㅂㄷ" hidden="1">{"'장비'!$A$3:$M$12"}</definedName>
    <definedName name="부대공사" localSheetId="9" hidden="1">#REF!</definedName>
    <definedName name="부대공사" localSheetId="8" hidden="1">#REF!</definedName>
    <definedName name="부대공사" localSheetId="3" hidden="1">#REF!</definedName>
    <definedName name="부대공사" localSheetId="13" hidden="1">#REF!</definedName>
    <definedName name="부대공사" localSheetId="6" hidden="1">#REF!</definedName>
    <definedName name="부대공사" hidden="1">#REF!</definedName>
    <definedName name="ㅅㄱㄱㄷ" localSheetId="9" hidden="1">{"'장비'!$A$3:$M$12"}</definedName>
    <definedName name="ㅅㄱㄱㄷ" localSheetId="8" hidden="1">{"'장비'!$A$3:$M$12"}</definedName>
    <definedName name="ㅅㄱㄱㄷ" localSheetId="7" hidden="1">{"'장비'!$A$3:$M$12"}</definedName>
    <definedName name="ㅅㄱㄱㄷ" localSheetId="3" hidden="1">{"'장비'!$A$3:$M$12"}</definedName>
    <definedName name="ㅅㄱㄱㄷ" hidden="1">{"'장비'!$A$3:$M$12"}</definedName>
    <definedName name="ㅅㅅㅅㅅㅅ" localSheetId="9" hidden="1">{"'장비'!$A$3:$M$12"}</definedName>
    <definedName name="ㅅㅅㅅㅅㅅ" localSheetId="8" hidden="1">{"'장비'!$A$3:$M$12"}</definedName>
    <definedName name="ㅅㅅㅅㅅㅅ" localSheetId="7" hidden="1">{"'장비'!$A$3:$M$12"}</definedName>
    <definedName name="ㅅㅅㅅㅅㅅ" localSheetId="3" hidden="1">{"'장비'!$A$3:$M$12"}</definedName>
    <definedName name="ㅅㅅㅅㅅㅅ" hidden="1">{"'장비'!$A$3:$M$12"}</definedName>
    <definedName name="산출" localSheetId="9" hidden="1">#REF!</definedName>
    <definedName name="산출" localSheetId="8" hidden="1">#REF!</definedName>
    <definedName name="산출" localSheetId="3" hidden="1">#REF!</definedName>
    <definedName name="산출" localSheetId="13" hidden="1">#REF!</definedName>
    <definedName name="산출" localSheetId="6" hidden="1">#REF!</definedName>
    <definedName name="산출" hidden="1">#REF!</definedName>
    <definedName name="상각비2" localSheetId="9" hidden="1">#REF!</definedName>
    <definedName name="상각비2" localSheetId="8" hidden="1">#REF!</definedName>
    <definedName name="상각비2" localSheetId="3" hidden="1">#REF!</definedName>
    <definedName name="상각비2" localSheetId="13" hidden="1">#REF!</definedName>
    <definedName name="상각비2" localSheetId="6" hidden="1">#REF!</definedName>
    <definedName name="상각비2" hidden="1">#REF!</definedName>
    <definedName name="쇼ㅗㅎ로" localSheetId="9" hidden="1">{"'장비'!$A$3:$M$12"}</definedName>
    <definedName name="쇼ㅗㅎ로" localSheetId="8" hidden="1">{"'장비'!$A$3:$M$12"}</definedName>
    <definedName name="쇼ㅗㅎ로" localSheetId="7" hidden="1">{"'장비'!$A$3:$M$12"}</definedName>
    <definedName name="쇼ㅗㅎ로" localSheetId="3" hidden="1">{"'장비'!$A$3:$M$12"}</definedName>
    <definedName name="쇼ㅗㅎ로" hidden="1">{"'장비'!$A$3:$M$12"}</definedName>
    <definedName name="수" localSheetId="9" hidden="1">{#N/A,#N/A,TRUE,"Basic";#N/A,#N/A,TRUE,"EXT-TABLE";#N/A,#N/A,TRUE,"STEEL";#N/A,#N/A,TRUE,"INT-Table";#N/A,#N/A,TRUE,"STEEL";#N/A,#N/A,TRUE,"Door"}</definedName>
    <definedName name="수" localSheetId="8" hidden="1">{#N/A,#N/A,TRUE,"Basic";#N/A,#N/A,TRUE,"EXT-TABLE";#N/A,#N/A,TRUE,"STEEL";#N/A,#N/A,TRUE,"INT-Table";#N/A,#N/A,TRUE,"STEEL";#N/A,#N/A,TRUE,"Door"}</definedName>
    <definedName name="수" localSheetId="7" hidden="1">{#N/A,#N/A,TRUE,"Basic";#N/A,#N/A,TRUE,"EXT-TABLE";#N/A,#N/A,TRUE,"STEEL";#N/A,#N/A,TRUE,"INT-Table";#N/A,#N/A,TRUE,"STEEL";#N/A,#N/A,TRUE,"Door"}</definedName>
    <definedName name="수" localSheetId="3" hidden="1">{#N/A,#N/A,TRUE,"Basic";#N/A,#N/A,TRUE,"EXT-TABLE";#N/A,#N/A,TRUE,"STEEL";#N/A,#N/A,TRUE,"INT-Table";#N/A,#N/A,TRUE,"STEEL";#N/A,#N/A,TRUE,"Door"}</definedName>
    <definedName name="수" hidden="1">{#N/A,#N/A,TRUE,"Basic";#N/A,#N/A,TRUE,"EXT-TABLE";#N/A,#N/A,TRUE,"STEEL";#N/A,#N/A,TRUE,"INT-Table";#N/A,#N/A,TRUE,"STEEL";#N/A,#N/A,TRUE,"Door"}</definedName>
    <definedName name="토건공사비대비r" localSheetId="9" hidden="1">{"'장비'!$A$3:$M$12"}</definedName>
    <definedName name="토건공사비대비r" localSheetId="8" hidden="1">{"'장비'!$A$3:$M$12"}</definedName>
    <definedName name="토건공사비대비r" localSheetId="7" hidden="1">{"'장비'!$A$3:$M$12"}</definedName>
    <definedName name="토건공사비대비r" localSheetId="3" hidden="1">{"'장비'!$A$3:$M$12"}</definedName>
    <definedName name="토건공사비대비r" hidden="1">{"'장비'!$A$3:$M$12"}</definedName>
    <definedName name="토건업체" localSheetId="9" hidden="1">{"'장비'!$A$3:$M$12"}</definedName>
    <definedName name="토건업체" localSheetId="8" hidden="1">{"'장비'!$A$3:$M$12"}</definedName>
    <definedName name="토건업체" localSheetId="7" hidden="1">{"'장비'!$A$3:$M$12"}</definedName>
    <definedName name="토건업체" localSheetId="3" hidden="1">{"'장비'!$A$3:$M$12"}</definedName>
    <definedName name="토건업체" hidden="1">{"'장비'!$A$3:$M$12"}</definedName>
    <definedName name="토건집계표r" localSheetId="9" hidden="1">{"'장비'!$A$3:$M$12"}</definedName>
    <definedName name="토건집계표r" localSheetId="8" hidden="1">{"'장비'!$A$3:$M$12"}</definedName>
    <definedName name="토건집계표r" localSheetId="7" hidden="1">{"'장비'!$A$3:$M$12"}</definedName>
    <definedName name="토건집계표r" localSheetId="3" hidden="1">{"'장비'!$A$3:$M$12"}</definedName>
    <definedName name="토건집계표r" hidden="1">{"'장비'!$A$3:$M$12"}</definedName>
    <definedName name="투찰예정가50" localSheetId="9" hidden="1">{"'장비'!$A$3:$M$12"}</definedName>
    <definedName name="투찰예정가50" localSheetId="8" hidden="1">{"'장비'!$A$3:$M$12"}</definedName>
    <definedName name="투찰예정가50" localSheetId="7" hidden="1">{"'장비'!$A$3:$M$12"}</definedName>
    <definedName name="투찰예정가50" localSheetId="3" hidden="1">{"'장비'!$A$3:$M$12"}</definedName>
    <definedName name="투찰예정가50" hidden="1">{"'장비'!$A$3:$M$12"}</definedName>
    <definedName name="투찰예정본부장" localSheetId="9" hidden="1">{"'장비'!$A$3:$M$12"}</definedName>
    <definedName name="투찰예정본부장" localSheetId="8" hidden="1">{"'장비'!$A$3:$M$12"}</definedName>
    <definedName name="투찰예정본부장" localSheetId="7" hidden="1">{"'장비'!$A$3:$M$12"}</definedName>
    <definedName name="투찰예정본부장" localSheetId="3" hidden="1">{"'장비'!$A$3:$M$12"}</definedName>
    <definedName name="투찰예정본부장" hidden="1">{"'장비'!$A$3:$M$12"}</definedName>
    <definedName name="표지" localSheetId="9" hidden="1">{#N/A,#N/A,TRUE,"Basic";#N/A,#N/A,TRUE,"EXT-TABLE";#N/A,#N/A,TRUE,"STEEL";#N/A,#N/A,TRUE,"INT-Table";#N/A,#N/A,TRUE,"STEEL";#N/A,#N/A,TRUE,"Door"}</definedName>
    <definedName name="표지" localSheetId="8" hidden="1">{#N/A,#N/A,TRUE,"Basic";#N/A,#N/A,TRUE,"EXT-TABLE";#N/A,#N/A,TRUE,"STEEL";#N/A,#N/A,TRUE,"INT-Table";#N/A,#N/A,TRUE,"STEEL";#N/A,#N/A,TRUE,"Door"}</definedName>
    <definedName name="표지" localSheetId="7" hidden="1">{#N/A,#N/A,TRUE,"Basic";#N/A,#N/A,TRUE,"EXT-TABLE";#N/A,#N/A,TRUE,"STEEL";#N/A,#N/A,TRUE,"INT-Table";#N/A,#N/A,TRUE,"STEEL";#N/A,#N/A,TRUE,"Door"}</definedName>
    <definedName name="표지" localSheetId="3" hidden="1">{#N/A,#N/A,TRUE,"Basic";#N/A,#N/A,TRUE,"EXT-TABLE";#N/A,#N/A,TRUE,"STEEL";#N/A,#N/A,TRUE,"INT-Table";#N/A,#N/A,TRUE,"STEEL";#N/A,#N/A,TRUE,"Door"}</definedName>
    <definedName name="표지" hidden="1">{#N/A,#N/A,TRUE,"Basic";#N/A,#N/A,TRUE,"EXT-TABLE";#N/A,#N/A,TRUE,"STEEL";#N/A,#N/A,TRUE,"INT-Table";#N/A,#N/A,TRUE,"STEEL";#N/A,#N/A,TRUE,"Door"}</definedName>
    <definedName name="표지2" localSheetId="9" hidden="1">#REF!</definedName>
    <definedName name="표지2" localSheetId="8" hidden="1">#REF!</definedName>
    <definedName name="표지2" localSheetId="3" hidden="1">#REF!</definedName>
    <definedName name="표지2" localSheetId="13" hidden="1">#REF!</definedName>
    <definedName name="표지2" localSheetId="6" hidden="1">#REF!</definedName>
    <definedName name="표지2" hidden="1">#REF!</definedName>
    <definedName name="ㅎㅎㅎㅎ" localSheetId="9" hidden="1">{"'장비'!$A$3:$M$12"}</definedName>
    <definedName name="ㅎㅎㅎㅎ" localSheetId="8" hidden="1">{"'장비'!$A$3:$M$12"}</definedName>
    <definedName name="ㅎㅎㅎㅎ" localSheetId="7" hidden="1">{"'장비'!$A$3:$M$12"}</definedName>
    <definedName name="ㅎㅎㅎㅎ" localSheetId="3" hidden="1">{"'장비'!$A$3:$M$12"}</definedName>
    <definedName name="ㅎㅎㅎㅎ" hidden="1">{"'장비'!$A$3:$M$12"}</definedName>
    <definedName name="ㅗ홓ㅎ로" localSheetId="9" hidden="1">{"'장비'!$A$3:$M$12"}</definedName>
    <definedName name="ㅗ홓ㅎ로" localSheetId="8" hidden="1">{"'장비'!$A$3:$M$12"}</definedName>
    <definedName name="ㅗ홓ㅎ로" localSheetId="7" hidden="1">{"'장비'!$A$3:$M$12"}</definedName>
    <definedName name="ㅗ홓ㅎ로" localSheetId="3" hidden="1">{"'장비'!$A$3:$M$12"}</definedName>
    <definedName name="ㅗ홓ㅎ로" hidden="1">{"'장비'!$A$3:$M$12"}</definedName>
    <definedName name="ㅗㅗㅗㅗㅗ" localSheetId="9" hidden="1">{"'장비'!$A$3:$M$12"}</definedName>
    <definedName name="ㅗㅗㅗㅗㅗ" localSheetId="8" hidden="1">{"'장비'!$A$3:$M$12"}</definedName>
    <definedName name="ㅗㅗㅗㅗㅗ" localSheetId="7" hidden="1">{"'장비'!$A$3:$M$12"}</definedName>
    <definedName name="ㅗㅗㅗㅗㅗ" localSheetId="3" hidden="1">{"'장비'!$A$3:$M$12"}</definedName>
    <definedName name="ㅗㅗㅗㅗㅗ" hidden="1">{"'장비'!$A$3:$M$12"}</definedName>
    <definedName name="ㅛ" localSheetId="9" hidden="1">{"'장비'!$A$3:$M$12"}</definedName>
    <definedName name="ㅛ" localSheetId="8" hidden="1">{"'장비'!$A$3:$M$12"}</definedName>
    <definedName name="ㅛ" localSheetId="7" hidden="1">{"'장비'!$A$3:$M$12"}</definedName>
    <definedName name="ㅛ" localSheetId="3" hidden="1">{"'장비'!$A$3:$M$12"}</definedName>
    <definedName name="ㅛ" hidden="1">{"'장비'!$A$3:$M$12"}</definedName>
    <definedName name="ㅛㅛㅛ" localSheetId="9" hidden="1">{"'장비'!$A$3:$M$12"}</definedName>
    <definedName name="ㅛㅛㅛ" localSheetId="8" hidden="1">{"'장비'!$A$3:$M$12"}</definedName>
    <definedName name="ㅛㅛㅛ" localSheetId="7" hidden="1">{"'장비'!$A$3:$M$12"}</definedName>
    <definedName name="ㅛㅛㅛ" localSheetId="3" hidden="1">{"'장비'!$A$3:$M$12"}</definedName>
    <definedName name="ㅛㅛㅛ" hidden="1">{"'장비'!$A$3:$M$12"}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5" i="29" l="1"/>
  <c r="I15" i="29"/>
  <c r="E15" i="29"/>
  <c r="J33" i="5"/>
  <c r="J31" i="5"/>
  <c r="J29" i="5"/>
  <c r="J15" i="5"/>
  <c r="J13" i="5"/>
  <c r="J11" i="5"/>
  <c r="J9" i="5"/>
  <c r="J53" i="25" l="1"/>
  <c r="J52" i="25"/>
  <c r="J41" i="25"/>
  <c r="J40" i="25"/>
  <c r="I9" i="29"/>
  <c r="G9" i="29" s="1"/>
  <c r="E10" i="29"/>
  <c r="C9" i="29"/>
  <c r="C8" i="29"/>
  <c r="C7" i="29"/>
  <c r="C10" i="29" l="1"/>
  <c r="D7" i="29"/>
  <c r="D10" i="29" l="1"/>
  <c r="U87" i="1" l="1"/>
  <c r="X87" i="1"/>
  <c r="X78" i="1"/>
  <c r="X76" i="1"/>
  <c r="X74" i="1"/>
  <c r="X72" i="1"/>
  <c r="X70" i="1"/>
  <c r="X68" i="1"/>
  <c r="X32" i="1"/>
  <c r="X24" i="1"/>
  <c r="O12" i="20"/>
  <c r="M12" i="20"/>
  <c r="K12" i="20"/>
  <c r="N12" i="20" s="1"/>
  <c r="N82" i="2"/>
  <c r="J82" i="2"/>
  <c r="J81" i="2"/>
  <c r="N80" i="2"/>
  <c r="J80" i="2"/>
  <c r="N79" i="2"/>
  <c r="O79" i="2" s="1"/>
  <c r="J79" i="2"/>
  <c r="N81" i="2"/>
  <c r="N78" i="2"/>
  <c r="J78" i="2"/>
  <c r="N76" i="2"/>
  <c r="O76" i="2" s="1"/>
  <c r="R76" i="2" s="1"/>
  <c r="N75" i="2"/>
  <c r="J75" i="2"/>
  <c r="N74" i="2"/>
  <c r="J74" i="2"/>
  <c r="N73" i="2"/>
  <c r="J73" i="2"/>
  <c r="N77" i="2"/>
  <c r="J77" i="2"/>
  <c r="N89" i="2"/>
  <c r="J89" i="2"/>
  <c r="N88" i="2"/>
  <c r="J88" i="2"/>
  <c r="R87" i="2"/>
  <c r="Q87" i="2"/>
  <c r="P87" i="2"/>
  <c r="R85" i="2"/>
  <c r="Q85" i="2"/>
  <c r="P85" i="2"/>
  <c r="O84" i="2"/>
  <c r="Q84" i="2" s="1"/>
  <c r="R86" i="2"/>
  <c r="Q86" i="2"/>
  <c r="P86" i="2"/>
  <c r="N97" i="2"/>
  <c r="J97" i="2"/>
  <c r="N96" i="2"/>
  <c r="J96" i="2"/>
  <c r="N95" i="2"/>
  <c r="J95" i="2"/>
  <c r="N94" i="2"/>
  <c r="J94" i="2"/>
  <c r="N103" i="2"/>
  <c r="J103" i="2"/>
  <c r="N102" i="2"/>
  <c r="J102" i="2"/>
  <c r="N111" i="2"/>
  <c r="J111" i="2"/>
  <c r="N109" i="2"/>
  <c r="J109" i="2"/>
  <c r="R84" i="2" l="1"/>
  <c r="O75" i="2"/>
  <c r="P76" i="2"/>
  <c r="S76" i="2"/>
  <c r="P84" i="2"/>
  <c r="O88" i="2"/>
  <c r="P88" i="2" s="1"/>
  <c r="O74" i="2"/>
  <c r="S74" i="2" s="1"/>
  <c r="O80" i="2"/>
  <c r="R80" i="2" s="1"/>
  <c r="O82" i="2"/>
  <c r="R82" i="2" s="1"/>
  <c r="P79" i="2"/>
  <c r="S79" i="2"/>
  <c r="R74" i="2"/>
  <c r="Q88" i="2"/>
  <c r="P74" i="2"/>
  <c r="Q76" i="2"/>
  <c r="T76" i="2" s="1"/>
  <c r="O81" i="2"/>
  <c r="R81" i="2" s="1"/>
  <c r="O89" i="2"/>
  <c r="O73" i="2"/>
  <c r="Q79" i="2"/>
  <c r="R79" i="2"/>
  <c r="O78" i="2"/>
  <c r="S78" i="2" s="1"/>
  <c r="O77" i="2"/>
  <c r="S77" i="2" s="1"/>
  <c r="P75" i="2"/>
  <c r="T85" i="2"/>
  <c r="R88" i="2"/>
  <c r="T88" i="2" s="1"/>
  <c r="T84" i="2"/>
  <c r="T87" i="2"/>
  <c r="T86" i="2"/>
  <c r="R89" i="2"/>
  <c r="P89" i="2"/>
  <c r="Q89" i="2"/>
  <c r="O95" i="2"/>
  <c r="R95" i="2" s="1"/>
  <c r="O97" i="2"/>
  <c r="R97" i="2" s="1"/>
  <c r="P67" i="2"/>
  <c r="R67" i="2"/>
  <c r="Q67" i="2"/>
  <c r="P97" i="2"/>
  <c r="O96" i="2"/>
  <c r="R96" i="2" s="1"/>
  <c r="P95" i="2"/>
  <c r="O94" i="2"/>
  <c r="O109" i="2"/>
  <c r="R109" i="2" s="1"/>
  <c r="O102" i="2"/>
  <c r="Q102" i="2" s="1"/>
  <c r="O103" i="2"/>
  <c r="O111" i="2"/>
  <c r="P82" i="2" l="1"/>
  <c r="Q82" i="2"/>
  <c r="Q74" i="2"/>
  <c r="Q95" i="2"/>
  <c r="T74" i="2"/>
  <c r="Q75" i="2"/>
  <c r="S75" i="2"/>
  <c r="R75" i="2"/>
  <c r="P80" i="2"/>
  <c r="S80" i="2"/>
  <c r="Q80" i="2"/>
  <c r="Q96" i="2"/>
  <c r="T79" i="2"/>
  <c r="Q97" i="2"/>
  <c r="T97" i="2" s="1"/>
  <c r="R73" i="2"/>
  <c r="P73" i="2"/>
  <c r="Q73" i="2"/>
  <c r="Q81" i="2"/>
  <c r="S81" i="2"/>
  <c r="P96" i="2"/>
  <c r="T89" i="2"/>
  <c r="P81" i="2"/>
  <c r="T82" i="2"/>
  <c r="T81" i="2"/>
  <c r="P77" i="2"/>
  <c r="R77" i="2"/>
  <c r="Q77" i="2"/>
  <c r="R78" i="2"/>
  <c r="Q78" i="2"/>
  <c r="P78" i="2"/>
  <c r="P109" i="2"/>
  <c r="T109" i="2" s="1"/>
  <c r="Q109" i="2"/>
  <c r="P94" i="2"/>
  <c r="R94" i="2"/>
  <c r="Q94" i="2"/>
  <c r="T67" i="2"/>
  <c r="T95" i="2"/>
  <c r="R102" i="2"/>
  <c r="P102" i="2"/>
  <c r="R103" i="2"/>
  <c r="Q103" i="2"/>
  <c r="P103" i="2"/>
  <c r="R111" i="2"/>
  <c r="Q111" i="2"/>
  <c r="P111" i="2"/>
  <c r="T80" i="2" l="1"/>
  <c r="T75" i="2"/>
  <c r="T96" i="2"/>
  <c r="T73" i="2"/>
  <c r="T102" i="2"/>
  <c r="T77" i="2"/>
  <c r="T78" i="2"/>
  <c r="T94" i="2"/>
  <c r="T103" i="2"/>
  <c r="T111" i="2"/>
  <c r="G108" i="2" l="1"/>
  <c r="J108" i="2" s="1"/>
  <c r="O108" i="2" s="1"/>
  <c r="R108" i="2" s="1"/>
  <c r="N107" i="2"/>
  <c r="J107" i="2"/>
  <c r="J106" i="2"/>
  <c r="O106" i="2" s="1"/>
  <c r="S106" i="2" s="1"/>
  <c r="T106" i="2" s="1"/>
  <c r="N239" i="2"/>
  <c r="J239" i="2"/>
  <c r="N238" i="2"/>
  <c r="J238" i="2"/>
  <c r="N237" i="2"/>
  <c r="O237" i="2" s="1"/>
  <c r="R237" i="2" s="1"/>
  <c r="N236" i="2"/>
  <c r="J236" i="2"/>
  <c r="N235" i="2"/>
  <c r="J235" i="2"/>
  <c r="R196" i="2"/>
  <c r="Q196" i="2"/>
  <c r="P196" i="2"/>
  <c r="R195" i="2"/>
  <c r="Q195" i="2"/>
  <c r="P195" i="2"/>
  <c r="N213" i="2"/>
  <c r="J213" i="2"/>
  <c r="N212" i="2"/>
  <c r="J212" i="2"/>
  <c r="N211" i="2"/>
  <c r="J211" i="2"/>
  <c r="N210" i="2"/>
  <c r="J210" i="2"/>
  <c r="N208" i="2"/>
  <c r="J208" i="2"/>
  <c r="N207" i="2"/>
  <c r="J207" i="2"/>
  <c r="N206" i="2"/>
  <c r="J206" i="2"/>
  <c r="N205" i="2"/>
  <c r="J205" i="2"/>
  <c r="N203" i="2"/>
  <c r="J203" i="2"/>
  <c r="N202" i="2"/>
  <c r="J202" i="2"/>
  <c r="N201" i="2"/>
  <c r="J201" i="2"/>
  <c r="N200" i="2"/>
  <c r="J200" i="2"/>
  <c r="J198" i="2"/>
  <c r="O198" i="2" s="1"/>
  <c r="R198" i="2" s="1"/>
  <c r="N197" i="2"/>
  <c r="J197" i="2"/>
  <c r="N196" i="2"/>
  <c r="N195" i="2"/>
  <c r="N193" i="2"/>
  <c r="J193" i="2"/>
  <c r="N192" i="2"/>
  <c r="J192" i="2"/>
  <c r="N191" i="2"/>
  <c r="J191" i="2"/>
  <c r="N190" i="2"/>
  <c r="G190" i="2"/>
  <c r="J190" i="2" s="1"/>
  <c r="N189" i="2"/>
  <c r="J189" i="2"/>
  <c r="R187" i="2"/>
  <c r="Q187" i="2"/>
  <c r="P187" i="2"/>
  <c r="R182" i="2"/>
  <c r="Q182" i="2"/>
  <c r="P182" i="2"/>
  <c r="N186" i="2"/>
  <c r="J186" i="2"/>
  <c r="N185" i="2"/>
  <c r="G185" i="2"/>
  <c r="J185" i="2" s="1"/>
  <c r="N184" i="2"/>
  <c r="J184" i="2"/>
  <c r="N181" i="2"/>
  <c r="J181" i="2"/>
  <c r="O181" i="2" s="1"/>
  <c r="R181" i="2" s="1"/>
  <c r="N180" i="2"/>
  <c r="G180" i="2"/>
  <c r="J180" i="2" s="1"/>
  <c r="N179" i="2"/>
  <c r="J179" i="2"/>
  <c r="O179" i="2" s="1"/>
  <c r="Q179" i="2" s="1"/>
  <c r="R177" i="2"/>
  <c r="Q177" i="2"/>
  <c r="P177" i="2"/>
  <c r="N176" i="2"/>
  <c r="J176" i="2"/>
  <c r="N175" i="2"/>
  <c r="G175" i="2"/>
  <c r="J175" i="2" s="1"/>
  <c r="N174" i="2"/>
  <c r="J174" i="2"/>
  <c r="O235" i="2" l="1"/>
  <c r="P235" i="2" s="1"/>
  <c r="P108" i="2"/>
  <c r="Q108" i="2"/>
  <c r="O107" i="2"/>
  <c r="O202" i="2"/>
  <c r="P202" i="2" s="1"/>
  <c r="O212" i="2"/>
  <c r="P212" i="2" s="1"/>
  <c r="O185" i="2"/>
  <c r="Q185" i="2" s="1"/>
  <c r="O236" i="2"/>
  <c r="R236" i="2" s="1"/>
  <c r="P237" i="2"/>
  <c r="O180" i="2"/>
  <c r="R180" i="2" s="1"/>
  <c r="O184" i="2"/>
  <c r="Q184" i="2" s="1"/>
  <c r="O186" i="2"/>
  <c r="Q186" i="2" s="1"/>
  <c r="O189" i="2"/>
  <c r="R189" i="2" s="1"/>
  <c r="O191" i="2"/>
  <c r="R191" i="2" s="1"/>
  <c r="O197" i="2"/>
  <c r="Q197" i="2" s="1"/>
  <c r="Q237" i="2"/>
  <c r="T195" i="2"/>
  <c r="O239" i="2"/>
  <c r="R239" i="2" s="1"/>
  <c r="O238" i="2"/>
  <c r="R238" i="2" s="1"/>
  <c r="P198" i="2"/>
  <c r="Q198" i="2"/>
  <c r="O201" i="2"/>
  <c r="R201" i="2" s="1"/>
  <c r="O203" i="2"/>
  <c r="Q203" i="2" s="1"/>
  <c r="O206" i="2"/>
  <c r="R206" i="2" s="1"/>
  <c r="O208" i="2"/>
  <c r="Q208" i="2" s="1"/>
  <c r="O211" i="2"/>
  <c r="R211" i="2" s="1"/>
  <c r="O213" i="2"/>
  <c r="Q213" i="2" s="1"/>
  <c r="T196" i="2"/>
  <c r="Q202" i="2"/>
  <c r="Q212" i="2"/>
  <c r="R202" i="2"/>
  <c r="R212" i="2"/>
  <c r="O207" i="2"/>
  <c r="O210" i="2"/>
  <c r="Q181" i="2"/>
  <c r="O205" i="2"/>
  <c r="R179" i="2"/>
  <c r="P181" i="2"/>
  <c r="O200" i="2"/>
  <c r="Q180" i="2"/>
  <c r="T187" i="2"/>
  <c r="P179" i="2"/>
  <c r="O175" i="2"/>
  <c r="R175" i="2" s="1"/>
  <c r="T182" i="2"/>
  <c r="O190" i="2"/>
  <c r="O192" i="2"/>
  <c r="O176" i="2"/>
  <c r="P176" i="2" s="1"/>
  <c r="O174" i="2"/>
  <c r="T177" i="2"/>
  <c r="R185" i="2" l="1"/>
  <c r="R186" i="2"/>
  <c r="P186" i="2"/>
  <c r="Q235" i="2"/>
  <c r="R235" i="2"/>
  <c r="P180" i="2"/>
  <c r="T180" i="2" s="1"/>
  <c r="P239" i="2"/>
  <c r="Q236" i="2"/>
  <c r="P185" i="2"/>
  <c r="T185" i="2" s="1"/>
  <c r="Q191" i="2"/>
  <c r="P184" i="2"/>
  <c r="R184" i="2"/>
  <c r="P191" i="2"/>
  <c r="P236" i="2"/>
  <c r="T108" i="2"/>
  <c r="Q107" i="2"/>
  <c r="P107" i="2"/>
  <c r="R107" i="2"/>
  <c r="T181" i="2"/>
  <c r="P197" i="2"/>
  <c r="R197" i="2"/>
  <c r="P203" i="2"/>
  <c r="R213" i="2"/>
  <c r="R203" i="2"/>
  <c r="P213" i="2"/>
  <c r="P189" i="2"/>
  <c r="Q239" i="2"/>
  <c r="T239" i="2" s="1"/>
  <c r="Q189" i="2"/>
  <c r="T189" i="2" s="1"/>
  <c r="P238" i="2"/>
  <c r="T237" i="2"/>
  <c r="P206" i="2"/>
  <c r="Q206" i="2"/>
  <c r="Q238" i="2"/>
  <c r="T202" i="2"/>
  <c r="Q201" i="2"/>
  <c r="P208" i="2"/>
  <c r="R192" i="2"/>
  <c r="Q192" i="2"/>
  <c r="P192" i="2"/>
  <c r="T179" i="2"/>
  <c r="Q211" i="2"/>
  <c r="T212" i="2"/>
  <c r="T198" i="2"/>
  <c r="R190" i="2"/>
  <c r="Q190" i="2"/>
  <c r="P190" i="2"/>
  <c r="P211" i="2"/>
  <c r="P201" i="2"/>
  <c r="R208" i="2"/>
  <c r="R205" i="2"/>
  <c r="Q205" i="2"/>
  <c r="P205" i="2"/>
  <c r="P207" i="2"/>
  <c r="Q207" i="2"/>
  <c r="R207" i="2"/>
  <c r="R210" i="2"/>
  <c r="Q210" i="2"/>
  <c r="P210" i="2"/>
  <c r="R176" i="2"/>
  <c r="R200" i="2"/>
  <c r="Q200" i="2"/>
  <c r="P200" i="2"/>
  <c r="P175" i="2"/>
  <c r="Q175" i="2"/>
  <c r="Q176" i="2"/>
  <c r="Q174" i="2"/>
  <c r="R174" i="2"/>
  <c r="P174" i="2"/>
  <c r="T238" i="2" l="1"/>
  <c r="T235" i="2"/>
  <c r="T186" i="2"/>
  <c r="T236" i="2"/>
  <c r="T191" i="2"/>
  <c r="T208" i="2"/>
  <c r="T203" i="2"/>
  <c r="T197" i="2"/>
  <c r="T107" i="2"/>
  <c r="T201" i="2"/>
  <c r="T213" i="2"/>
  <c r="T184" i="2"/>
  <c r="T176" i="2"/>
  <c r="T206" i="2"/>
  <c r="T175" i="2"/>
  <c r="T192" i="2"/>
  <c r="T211" i="2"/>
  <c r="T205" i="2"/>
  <c r="T190" i="2"/>
  <c r="T207" i="2"/>
  <c r="T200" i="2"/>
  <c r="T210" i="2"/>
  <c r="T174" i="2"/>
  <c r="O70" i="13" l="1"/>
  <c r="N70" i="13" s="1"/>
  <c r="J291" i="23"/>
  <c r="K291" i="23" s="1"/>
  <c r="J289" i="23"/>
  <c r="K289" i="23" s="1"/>
  <c r="J287" i="23"/>
  <c r="K287" i="23" s="1"/>
  <c r="J285" i="23"/>
  <c r="K285" i="23" s="1"/>
  <c r="J283" i="23"/>
  <c r="K283" i="23" s="1"/>
  <c r="J281" i="23"/>
  <c r="K281" i="23" s="1"/>
  <c r="J279" i="23"/>
  <c r="K279" i="23" s="1"/>
  <c r="J277" i="23"/>
  <c r="K277" i="23" s="1"/>
  <c r="J275" i="23"/>
  <c r="K275" i="23" s="1"/>
  <c r="J273" i="23"/>
  <c r="K273" i="23" s="1"/>
  <c r="J271" i="23"/>
  <c r="K271" i="23" s="1"/>
  <c r="J267" i="23"/>
  <c r="K267" i="23" s="1"/>
  <c r="J265" i="23"/>
  <c r="K265" i="23" s="1"/>
  <c r="J263" i="23"/>
  <c r="K263" i="23" s="1"/>
  <c r="J261" i="23"/>
  <c r="K261" i="23" s="1"/>
  <c r="J259" i="23"/>
  <c r="K259" i="23" s="1"/>
  <c r="J257" i="23"/>
  <c r="K257" i="23" s="1"/>
  <c r="J255" i="23"/>
  <c r="K255" i="23" s="1"/>
  <c r="J253" i="23"/>
  <c r="K253" i="23" s="1"/>
  <c r="J251" i="23"/>
  <c r="K251" i="23" s="1"/>
  <c r="J249" i="23"/>
  <c r="K249" i="23" s="1"/>
  <c r="J243" i="23"/>
  <c r="K243" i="23" s="1"/>
  <c r="J234" i="23"/>
  <c r="K234" i="23" s="1"/>
  <c r="J231" i="23"/>
  <c r="K231" i="23" s="1"/>
  <c r="J224" i="23"/>
  <c r="J221" i="23"/>
  <c r="J217" i="23"/>
  <c r="K217" i="23" s="1"/>
  <c r="J214" i="23"/>
  <c r="K214" i="23" s="1"/>
  <c r="J210" i="23"/>
  <c r="O75" i="13"/>
  <c r="N75" i="13" s="1"/>
  <c r="O77" i="13"/>
  <c r="N77" i="13" s="1"/>
  <c r="O67" i="13"/>
  <c r="N67" i="13" s="1"/>
  <c r="O68" i="13"/>
  <c r="N68" i="13" s="1"/>
  <c r="O76" i="13"/>
  <c r="N76" i="13"/>
  <c r="I135" i="4"/>
  <c r="K135" i="4" s="1"/>
  <c r="I134" i="4"/>
  <c r="K134" i="4" s="1"/>
  <c r="K132" i="4"/>
  <c r="I132" i="4"/>
  <c r="I131" i="4"/>
  <c r="K131" i="4" s="1"/>
  <c r="I129" i="4"/>
  <c r="K129" i="4" s="1"/>
  <c r="I128" i="4"/>
  <c r="K128" i="4" s="1"/>
  <c r="I127" i="4"/>
  <c r="K127" i="4" s="1"/>
  <c r="K125" i="4"/>
  <c r="I125" i="4"/>
  <c r="K121" i="4"/>
  <c r="O71" i="13"/>
  <c r="N71" i="13" s="1"/>
  <c r="O69" i="13"/>
  <c r="N69" i="13" s="1"/>
  <c r="O65" i="13"/>
  <c r="N65" i="13"/>
  <c r="O64" i="13"/>
  <c r="N64" i="13" s="1"/>
  <c r="O63" i="13"/>
  <c r="N63" i="13" s="1"/>
  <c r="O62" i="13"/>
  <c r="N62" i="13"/>
  <c r="O61" i="13"/>
  <c r="N61" i="13" s="1"/>
  <c r="O58" i="13"/>
  <c r="N58" i="13" s="1"/>
  <c r="J31" i="27"/>
  <c r="L31" i="27" s="1"/>
  <c r="I25" i="27"/>
  <c r="I20" i="27"/>
  <c r="J20" i="27" s="1"/>
  <c r="L20" i="27" s="1"/>
  <c r="I24" i="27"/>
  <c r="I23" i="27"/>
  <c r="I22" i="27"/>
  <c r="J19" i="27"/>
  <c r="L19" i="27" s="1"/>
  <c r="I19" i="27"/>
  <c r="I18" i="27"/>
  <c r="I13" i="27"/>
  <c r="L13" i="27" s="1"/>
  <c r="J11" i="27"/>
  <c r="L11" i="27" s="1"/>
  <c r="I59" i="27"/>
  <c r="I58" i="27"/>
  <c r="I57" i="27"/>
  <c r="I56" i="27"/>
  <c r="I55" i="27"/>
  <c r="I54" i="27"/>
  <c r="I53" i="27"/>
  <c r="I52" i="27"/>
  <c r="I51" i="27"/>
  <c r="I50" i="27"/>
  <c r="I49" i="27"/>
  <c r="I48" i="27"/>
  <c r="I47" i="27"/>
  <c r="I46" i="27"/>
  <c r="I45" i="27"/>
  <c r="I44" i="27"/>
  <c r="I43" i="27"/>
  <c r="I42" i="27"/>
  <c r="H36" i="27"/>
  <c r="I36" i="27" s="1"/>
  <c r="H35" i="27"/>
  <c r="I35" i="27" s="1"/>
  <c r="H34" i="27"/>
  <c r="I34" i="27" s="1"/>
  <c r="H33" i="27"/>
  <c r="I33" i="27" s="1"/>
  <c r="I32" i="27"/>
  <c r="H32" i="27"/>
  <c r="H31" i="27"/>
  <c r="I31" i="27" s="1"/>
  <c r="H30" i="27"/>
  <c r="I30" i="27" s="1"/>
  <c r="I29" i="27"/>
  <c r="H28" i="27"/>
  <c r="I28" i="27" s="1"/>
  <c r="H27" i="27"/>
  <c r="I27" i="27" s="1"/>
  <c r="H26" i="27"/>
  <c r="I26" i="27" s="1"/>
  <c r="I21" i="27"/>
  <c r="J21" i="27" s="1"/>
  <c r="L21" i="27" s="1"/>
  <c r="I17" i="27"/>
  <c r="J17" i="27" s="1"/>
  <c r="L17" i="27" s="1"/>
  <c r="I16" i="27"/>
  <c r="J16" i="27" s="1"/>
  <c r="L16" i="27" s="1"/>
  <c r="I15" i="27"/>
  <c r="I14" i="27"/>
  <c r="J14" i="27" s="1"/>
  <c r="L14" i="27" s="1"/>
  <c r="I12" i="27"/>
  <c r="J12" i="27" s="1"/>
  <c r="L12" i="27" s="1"/>
  <c r="I11" i="27"/>
  <c r="S22" i="24"/>
  <c r="S21" i="24"/>
  <c r="S15" i="24"/>
  <c r="S14" i="24"/>
  <c r="J34" i="25"/>
  <c r="J33" i="25"/>
  <c r="J30" i="25"/>
  <c r="J29" i="25"/>
  <c r="K21" i="5"/>
  <c r="L38" i="27" l="1"/>
  <c r="M38" i="27" s="1"/>
  <c r="M63" i="27" s="1"/>
  <c r="O72" i="13" s="1"/>
  <c r="N72" i="13" s="1"/>
  <c r="K60" i="27"/>
  <c r="J27" i="25"/>
  <c r="X35" i="1" l="1"/>
  <c r="T24" i="1"/>
  <c r="N172" i="2" l="1"/>
  <c r="J172" i="2"/>
  <c r="N171" i="2"/>
  <c r="J171" i="2"/>
  <c r="N170" i="2"/>
  <c r="J170" i="2"/>
  <c r="J169" i="2"/>
  <c r="O169" i="2" s="1"/>
  <c r="S169" i="2" s="1"/>
  <c r="T169" i="2" s="1"/>
  <c r="N168" i="2"/>
  <c r="J168" i="2"/>
  <c r="N166" i="2"/>
  <c r="J166" i="2"/>
  <c r="N165" i="2"/>
  <c r="J165" i="2"/>
  <c r="N164" i="2"/>
  <c r="J164" i="2"/>
  <c r="J163" i="2"/>
  <c r="O163" i="2" s="1"/>
  <c r="S163" i="2" s="1"/>
  <c r="T163" i="2" s="1"/>
  <c r="N162" i="2"/>
  <c r="J162" i="2"/>
  <c r="N160" i="2"/>
  <c r="J160" i="2"/>
  <c r="N159" i="2"/>
  <c r="J159" i="2"/>
  <c r="N158" i="2"/>
  <c r="J158" i="2"/>
  <c r="J157" i="2"/>
  <c r="O157" i="2" s="1"/>
  <c r="S157" i="2" s="1"/>
  <c r="T157" i="2" s="1"/>
  <c r="N156" i="2"/>
  <c r="J156" i="2"/>
  <c r="N154" i="2"/>
  <c r="J154" i="2"/>
  <c r="N153" i="2"/>
  <c r="J153" i="2"/>
  <c r="N152" i="2"/>
  <c r="J152" i="2"/>
  <c r="J151" i="2"/>
  <c r="O151" i="2" s="1"/>
  <c r="S151" i="2" s="1"/>
  <c r="T151" i="2" s="1"/>
  <c r="N150" i="2"/>
  <c r="J150" i="2"/>
  <c r="N148" i="2"/>
  <c r="J148" i="2"/>
  <c r="N147" i="2"/>
  <c r="J147" i="2"/>
  <c r="N146" i="2"/>
  <c r="J146" i="2"/>
  <c r="J145" i="2"/>
  <c r="O145" i="2" s="1"/>
  <c r="S145" i="2" s="1"/>
  <c r="T145" i="2" s="1"/>
  <c r="N144" i="2"/>
  <c r="J144" i="2"/>
  <c r="N142" i="2"/>
  <c r="J142" i="2"/>
  <c r="N141" i="2"/>
  <c r="J141" i="2"/>
  <c r="N140" i="2"/>
  <c r="J140" i="2"/>
  <c r="J139" i="2"/>
  <c r="O139" i="2" s="1"/>
  <c r="S139" i="2" s="1"/>
  <c r="T139" i="2" s="1"/>
  <c r="N138" i="2"/>
  <c r="J138" i="2"/>
  <c r="N136" i="2"/>
  <c r="J136" i="2"/>
  <c r="N135" i="2"/>
  <c r="J135" i="2"/>
  <c r="N134" i="2"/>
  <c r="J134" i="2"/>
  <c r="J133" i="2"/>
  <c r="O133" i="2" s="1"/>
  <c r="S133" i="2" s="1"/>
  <c r="T133" i="2" s="1"/>
  <c r="N132" i="2"/>
  <c r="J132" i="2"/>
  <c r="N130" i="2"/>
  <c r="J130" i="2"/>
  <c r="N129" i="2"/>
  <c r="J129" i="2"/>
  <c r="N128" i="2"/>
  <c r="J128" i="2"/>
  <c r="J127" i="2"/>
  <c r="O127" i="2" s="1"/>
  <c r="S127" i="2" s="1"/>
  <c r="T127" i="2" s="1"/>
  <c r="N126" i="2"/>
  <c r="J126" i="2"/>
  <c r="N124" i="2"/>
  <c r="J124" i="2"/>
  <c r="N123" i="2"/>
  <c r="J123" i="2"/>
  <c r="N122" i="2"/>
  <c r="J122" i="2"/>
  <c r="J121" i="2"/>
  <c r="O121" i="2" s="1"/>
  <c r="S121" i="2" s="1"/>
  <c r="T121" i="2" s="1"/>
  <c r="N120" i="2"/>
  <c r="J120" i="2"/>
  <c r="N118" i="2"/>
  <c r="J118" i="2"/>
  <c r="N117" i="2"/>
  <c r="J117" i="2"/>
  <c r="N116" i="2"/>
  <c r="J116" i="2"/>
  <c r="J115" i="2"/>
  <c r="O115" i="2" s="1"/>
  <c r="S115" i="2" s="1"/>
  <c r="T115" i="2" s="1"/>
  <c r="N114" i="2"/>
  <c r="J114" i="2"/>
  <c r="O171" i="2" l="1"/>
  <c r="S171" i="2" s="1"/>
  <c r="T171" i="2" s="1"/>
  <c r="O170" i="2"/>
  <c r="S170" i="2" s="1"/>
  <c r="T170" i="2" s="1"/>
  <c r="O156" i="2"/>
  <c r="S156" i="2" s="1"/>
  <c r="T156" i="2" s="1"/>
  <c r="O117" i="2"/>
  <c r="S117" i="2" s="1"/>
  <c r="T117" i="2" s="1"/>
  <c r="O122" i="2"/>
  <c r="S122" i="2" s="1"/>
  <c r="T122" i="2" s="1"/>
  <c r="O128" i="2"/>
  <c r="S128" i="2" s="1"/>
  <c r="T128" i="2" s="1"/>
  <c r="O118" i="2"/>
  <c r="S118" i="2" s="1"/>
  <c r="T118" i="2" s="1"/>
  <c r="O136" i="2"/>
  <c r="S136" i="2" s="1"/>
  <c r="T136" i="2" s="1"/>
  <c r="O130" i="2"/>
  <c r="S130" i="2" s="1"/>
  <c r="T130" i="2" s="1"/>
  <c r="O160" i="2"/>
  <c r="S160" i="2" s="1"/>
  <c r="T160" i="2" s="1"/>
  <c r="O126" i="2"/>
  <c r="S126" i="2" s="1"/>
  <c r="T126" i="2" s="1"/>
  <c r="O123" i="2"/>
  <c r="S123" i="2" s="1"/>
  <c r="T123" i="2" s="1"/>
  <c r="O124" i="2"/>
  <c r="S124" i="2" s="1"/>
  <c r="T124" i="2" s="1"/>
  <c r="O135" i="2"/>
  <c r="S135" i="2" s="1"/>
  <c r="T135" i="2" s="1"/>
  <c r="O166" i="2"/>
  <c r="S166" i="2" s="1"/>
  <c r="T166" i="2" s="1"/>
  <c r="O168" i="2"/>
  <c r="S168" i="2" s="1"/>
  <c r="T168" i="2" s="1"/>
  <c r="O146" i="2"/>
  <c r="S146" i="2" s="1"/>
  <c r="T146" i="2" s="1"/>
  <c r="O134" i="2"/>
  <c r="S134" i="2" s="1"/>
  <c r="T134" i="2" s="1"/>
  <c r="O142" i="2"/>
  <c r="S142" i="2" s="1"/>
  <c r="T142" i="2" s="1"/>
  <c r="O144" i="2"/>
  <c r="S144" i="2" s="1"/>
  <c r="T144" i="2" s="1"/>
  <c r="O148" i="2"/>
  <c r="S148" i="2" s="1"/>
  <c r="T148" i="2" s="1"/>
  <c r="O150" i="2"/>
  <c r="S150" i="2" s="1"/>
  <c r="T150" i="2" s="1"/>
  <c r="O152" i="2"/>
  <c r="S152" i="2" s="1"/>
  <c r="T152" i="2" s="1"/>
  <c r="O154" i="2"/>
  <c r="S154" i="2" s="1"/>
  <c r="T154" i="2" s="1"/>
  <c r="O162" i="2"/>
  <c r="S162" i="2" s="1"/>
  <c r="T162" i="2" s="1"/>
  <c r="O129" i="2"/>
  <c r="S129" i="2" s="1"/>
  <c r="T129" i="2" s="1"/>
  <c r="O138" i="2"/>
  <c r="S138" i="2" s="1"/>
  <c r="T138" i="2" s="1"/>
  <c r="O147" i="2"/>
  <c r="S147" i="2" s="1"/>
  <c r="T147" i="2" s="1"/>
  <c r="O153" i="2"/>
  <c r="S153" i="2" s="1"/>
  <c r="T153" i="2" s="1"/>
  <c r="O159" i="2"/>
  <c r="S159" i="2" s="1"/>
  <c r="T159" i="2" s="1"/>
  <c r="O116" i="2"/>
  <c r="S116" i="2" s="1"/>
  <c r="T116" i="2" s="1"/>
  <c r="O140" i="2"/>
  <c r="S140" i="2" s="1"/>
  <c r="T140" i="2" s="1"/>
  <c r="O164" i="2"/>
  <c r="S164" i="2" s="1"/>
  <c r="T164" i="2" s="1"/>
  <c r="O132" i="2"/>
  <c r="S132" i="2" s="1"/>
  <c r="T132" i="2" s="1"/>
  <c r="O158" i="2"/>
  <c r="S158" i="2" s="1"/>
  <c r="T158" i="2" s="1"/>
  <c r="O172" i="2"/>
  <c r="S172" i="2" s="1"/>
  <c r="T172" i="2" s="1"/>
  <c r="O120" i="2"/>
  <c r="S120" i="2" s="1"/>
  <c r="T120" i="2" s="1"/>
  <c r="O141" i="2"/>
  <c r="S141" i="2" s="1"/>
  <c r="T141" i="2" s="1"/>
  <c r="O165" i="2"/>
  <c r="S165" i="2" s="1"/>
  <c r="T165" i="2" s="1"/>
  <c r="O114" i="2"/>
  <c r="S114" i="2" s="1"/>
  <c r="T114" i="2" s="1"/>
  <c r="N251" i="2" l="1"/>
  <c r="J251" i="2"/>
  <c r="J245" i="2"/>
  <c r="N245" i="2"/>
  <c r="O245" i="2" l="1"/>
  <c r="O251" i="2"/>
  <c r="R251" i="2" s="1"/>
  <c r="P251" i="2" l="1"/>
  <c r="Q251" i="2"/>
  <c r="T251" i="2" l="1"/>
  <c r="H53" i="25"/>
  <c r="I53" i="25" s="1"/>
  <c r="H52" i="25"/>
  <c r="I52" i="25" s="1"/>
  <c r="J31" i="25"/>
  <c r="J28" i="25"/>
  <c r="H65" i="25"/>
  <c r="I65" i="25" s="1"/>
  <c r="J65" i="25" s="1"/>
  <c r="I64" i="25"/>
  <c r="J64" i="25" s="1"/>
  <c r="H64" i="25"/>
  <c r="H62" i="25"/>
  <c r="I62" i="25" s="1"/>
  <c r="H61" i="25"/>
  <c r="I61" i="25" s="1"/>
  <c r="H59" i="25"/>
  <c r="I59" i="25" s="1"/>
  <c r="H58" i="25"/>
  <c r="I58" i="25" s="1"/>
  <c r="I56" i="25"/>
  <c r="I55" i="25"/>
  <c r="H50" i="25"/>
  <c r="I50" i="25" s="1"/>
  <c r="J50" i="25" s="1"/>
  <c r="H49" i="25"/>
  <c r="I49" i="25" s="1"/>
  <c r="J49" i="25" s="1"/>
  <c r="I47" i="25"/>
  <c r="J47" i="25" s="1"/>
  <c r="I46" i="25"/>
  <c r="J46" i="25" s="1"/>
  <c r="H44" i="25"/>
  <c r="I44" i="25" s="1"/>
  <c r="H43" i="25"/>
  <c r="I43" i="25" s="1"/>
  <c r="H41" i="25"/>
  <c r="I41" i="25" s="1"/>
  <c r="H40" i="25"/>
  <c r="I40" i="25" s="1"/>
  <c r="H38" i="25"/>
  <c r="I38" i="25" s="1"/>
  <c r="J38" i="25" s="1"/>
  <c r="H37" i="25"/>
  <c r="I37" i="25" s="1"/>
  <c r="J37" i="25" s="1"/>
  <c r="I24" i="25"/>
  <c r="J24" i="25" s="1"/>
  <c r="I23" i="25"/>
  <c r="J23" i="25" s="1"/>
  <c r="I21" i="25"/>
  <c r="H21" i="25"/>
  <c r="H20" i="25"/>
  <c r="I20" i="25" s="1"/>
  <c r="H18" i="25"/>
  <c r="I18" i="25" s="1"/>
  <c r="J18" i="25" s="1"/>
  <c r="H17" i="25"/>
  <c r="I17" i="25" s="1"/>
  <c r="J17" i="25" s="1"/>
  <c r="H14" i="25"/>
  <c r="I14" i="25" s="1"/>
  <c r="I13" i="25"/>
  <c r="H13" i="25"/>
  <c r="H11" i="25"/>
  <c r="I11" i="25" s="1"/>
  <c r="J11" i="25" s="1"/>
  <c r="H10" i="25"/>
  <c r="I10" i="25" s="1"/>
  <c r="J10" i="25" s="1"/>
  <c r="O60" i="13"/>
  <c r="N60" i="13" s="1"/>
  <c r="K60" i="13"/>
  <c r="O59" i="13"/>
  <c r="N59" i="13" s="1"/>
  <c r="K59" i="13"/>
  <c r="O23" i="13"/>
  <c r="N23" i="13" s="1"/>
  <c r="K92" i="4"/>
  <c r="K152" i="4"/>
  <c r="K151" i="4"/>
  <c r="K81" i="4"/>
  <c r="K91" i="4"/>
  <c r="G355" i="23"/>
  <c r="G353" i="23"/>
  <c r="G351" i="23"/>
  <c r="G333" i="23"/>
  <c r="G331" i="23"/>
  <c r="G324" i="23"/>
  <c r="J324" i="23" s="1"/>
  <c r="G327" i="23"/>
  <c r="J312" i="23"/>
  <c r="K312" i="23" s="1"/>
  <c r="J310" i="23"/>
  <c r="K310" i="23" s="1"/>
  <c r="J308" i="23"/>
  <c r="K308" i="23" s="1"/>
  <c r="J306" i="23"/>
  <c r="K306" i="23" s="1"/>
  <c r="K224" i="23"/>
  <c r="K221" i="23"/>
  <c r="K210" i="23"/>
  <c r="J228" i="23"/>
  <c r="K228" i="23" s="1"/>
  <c r="J225" i="23"/>
  <c r="K225" i="23" s="1"/>
  <c r="J211" i="23"/>
  <c r="K211" i="23" s="1"/>
  <c r="J207" i="23"/>
  <c r="K207" i="23" s="1"/>
  <c r="J91" i="23"/>
  <c r="K91" i="23" s="1"/>
  <c r="O11" i="20"/>
  <c r="M11" i="20"/>
  <c r="K11" i="20"/>
  <c r="N11" i="20" s="1"/>
  <c r="J61" i="23"/>
  <c r="K61" i="23" s="1"/>
  <c r="J59" i="23"/>
  <c r="K59" i="23" s="1"/>
  <c r="J47" i="23"/>
  <c r="N62" i="2"/>
  <c r="J62" i="2"/>
  <c r="O63" i="2"/>
  <c r="N61" i="2"/>
  <c r="J61" i="2"/>
  <c r="N70" i="2"/>
  <c r="J70" i="2"/>
  <c r="N232" i="2"/>
  <c r="J232" i="2"/>
  <c r="N228" i="2"/>
  <c r="J228" i="2"/>
  <c r="J69" i="25" l="1"/>
  <c r="W85" i="1" s="1"/>
  <c r="Y85" i="1" s="1"/>
  <c r="V85" i="1" s="1"/>
  <c r="J327" i="23"/>
  <c r="K327" i="23" s="1"/>
  <c r="J353" i="23"/>
  <c r="K353" i="23" s="1"/>
  <c r="J355" i="23"/>
  <c r="K355" i="23" s="1"/>
  <c r="J351" i="23"/>
  <c r="K351" i="23" s="1"/>
  <c r="O70" i="2"/>
  <c r="Q70" i="2" s="1"/>
  <c r="O61" i="2"/>
  <c r="Q61" i="2" s="1"/>
  <c r="O62" i="2"/>
  <c r="R62" i="2" s="1"/>
  <c r="I69" i="25"/>
  <c r="Q63" i="2"/>
  <c r="P63" i="2"/>
  <c r="R63" i="2"/>
  <c r="O232" i="2"/>
  <c r="Q232" i="2" s="1"/>
  <c r="O228" i="2"/>
  <c r="R228" i="2" s="1"/>
  <c r="T85" i="1" l="1"/>
  <c r="X85" i="1"/>
  <c r="U85" i="1" s="1"/>
  <c r="R61" i="2"/>
  <c r="R70" i="2"/>
  <c r="P70" i="2"/>
  <c r="T70" i="2" s="1"/>
  <c r="P61" i="2"/>
  <c r="T61" i="2" s="1"/>
  <c r="P62" i="2"/>
  <c r="Q228" i="2"/>
  <c r="Q62" i="2"/>
  <c r="R232" i="2"/>
  <c r="P232" i="2"/>
  <c r="T63" i="2"/>
  <c r="P228" i="2"/>
  <c r="T228" i="2" l="1"/>
  <c r="T62" i="2"/>
  <c r="T232" i="2"/>
  <c r="N28" i="2" l="1"/>
  <c r="J28" i="2"/>
  <c r="O28" i="2" l="1"/>
  <c r="T28" i="2" s="1"/>
  <c r="O56" i="13" l="1"/>
  <c r="N56" i="13" s="1"/>
  <c r="K56" i="13"/>
  <c r="O57" i="13"/>
  <c r="N57" i="13" s="1"/>
  <c r="K57" i="13"/>
  <c r="O55" i="13"/>
  <c r="N55" i="13" s="1"/>
  <c r="K55" i="13"/>
  <c r="O53" i="13"/>
  <c r="N53" i="13" s="1"/>
  <c r="K53" i="13"/>
  <c r="K54" i="13"/>
  <c r="O54" i="13"/>
  <c r="N54" i="13" s="1"/>
  <c r="O51" i="13" l="1"/>
  <c r="N51" i="13" s="1"/>
  <c r="K51" i="13"/>
  <c r="O50" i="13"/>
  <c r="N50" i="13" s="1"/>
  <c r="K50" i="13"/>
  <c r="O49" i="13"/>
  <c r="N49" i="13" s="1"/>
  <c r="K49" i="13"/>
  <c r="O50" i="24"/>
  <c r="S50" i="24" s="1"/>
  <c r="R50" i="24"/>
  <c r="Q50" i="24"/>
  <c r="P50" i="24"/>
  <c r="O42" i="24"/>
  <c r="R39" i="24"/>
  <c r="T39" i="24" s="1"/>
  <c r="Q39" i="24"/>
  <c r="P39" i="24"/>
  <c r="R38" i="24"/>
  <c r="Q38" i="24"/>
  <c r="P38" i="24"/>
  <c r="R37" i="24"/>
  <c r="Q37" i="24"/>
  <c r="P37" i="24"/>
  <c r="T37" i="24" s="1"/>
  <c r="O20" i="24"/>
  <c r="O19" i="24"/>
  <c r="O18" i="24"/>
  <c r="R30" i="24"/>
  <c r="Q30" i="24"/>
  <c r="P30" i="24"/>
  <c r="T30" i="24" s="1"/>
  <c r="R29" i="24"/>
  <c r="Q29" i="24"/>
  <c r="P29" i="24"/>
  <c r="R28" i="24"/>
  <c r="Q28" i="24"/>
  <c r="P28" i="24"/>
  <c r="T28" i="24" s="1"/>
  <c r="R27" i="24"/>
  <c r="Q27" i="24"/>
  <c r="P27" i="24"/>
  <c r="T27" i="24" s="1"/>
  <c r="R26" i="24"/>
  <c r="Q26" i="24"/>
  <c r="P26" i="24"/>
  <c r="T26" i="24" s="1"/>
  <c r="O26" i="24"/>
  <c r="O19" i="13"/>
  <c r="N19" i="13" s="1"/>
  <c r="K19" i="13"/>
  <c r="P75" i="17"/>
  <c r="P74" i="17"/>
  <c r="P73" i="17"/>
  <c r="K87" i="4"/>
  <c r="K86" i="4"/>
  <c r="K85" i="4"/>
  <c r="K84" i="4"/>
  <c r="K83" i="4"/>
  <c r="K82" i="4"/>
  <c r="T38" i="24" l="1"/>
  <c r="T29" i="24"/>
  <c r="K28" i="4"/>
  <c r="K27" i="4"/>
  <c r="K26" i="4"/>
  <c r="K25" i="4"/>
  <c r="K24" i="4"/>
  <c r="K23" i="4"/>
  <c r="K22" i="4"/>
  <c r="K21" i="4"/>
  <c r="K20" i="4"/>
  <c r="K19" i="4"/>
  <c r="K18" i="4"/>
  <c r="K17" i="4"/>
  <c r="U59" i="1" l="1"/>
  <c r="W59" i="1"/>
  <c r="Y59" i="1" s="1"/>
  <c r="V59" i="1" s="1"/>
  <c r="T59" i="1" l="1"/>
  <c r="K67" i="14"/>
  <c r="K19" i="5"/>
  <c r="K17" i="5"/>
  <c r="O48" i="13"/>
  <c r="N48" i="13" s="1"/>
  <c r="K48" i="13"/>
  <c r="O47" i="13"/>
  <c r="N47" i="13" s="1"/>
  <c r="K47" i="13"/>
  <c r="O10" i="20" l="1"/>
  <c r="M10" i="20"/>
  <c r="K10" i="20"/>
  <c r="N10" i="20" s="1"/>
  <c r="K85" i="16"/>
  <c r="N86" i="16"/>
  <c r="J86" i="16"/>
  <c r="P86" i="16" s="1"/>
  <c r="O10" i="2" l="1"/>
  <c r="O9" i="2"/>
  <c r="N21" i="2" l="1"/>
  <c r="J21" i="2"/>
  <c r="O29" i="24"/>
  <c r="O30" i="24"/>
  <c r="R22" i="24"/>
  <c r="Q22" i="24"/>
  <c r="P22" i="24"/>
  <c r="R21" i="24"/>
  <c r="Q21" i="24"/>
  <c r="P21" i="24"/>
  <c r="O39" i="24"/>
  <c r="R15" i="24"/>
  <c r="Q15" i="24"/>
  <c r="P15" i="24"/>
  <c r="T15" i="24" s="1"/>
  <c r="R14" i="24"/>
  <c r="Q14" i="24"/>
  <c r="P14" i="24"/>
  <c r="T14" i="24" s="1"/>
  <c r="R44" i="24"/>
  <c r="Q44" i="24"/>
  <c r="P44" i="24"/>
  <c r="O43" i="24"/>
  <c r="O44" i="24"/>
  <c r="S44" i="24" s="1"/>
  <c r="O21" i="2" l="1"/>
  <c r="T21" i="2" s="1"/>
  <c r="U24" i="1"/>
  <c r="O46" i="13"/>
  <c r="N46" i="13" s="1"/>
  <c r="K46" i="13"/>
  <c r="O45" i="13"/>
  <c r="N45" i="13"/>
  <c r="K45" i="13"/>
  <c r="O44" i="13"/>
  <c r="K44" i="13"/>
  <c r="O43" i="13"/>
  <c r="N43" i="13" s="1"/>
  <c r="K43" i="13"/>
  <c r="O42" i="13"/>
  <c r="K42" i="13"/>
  <c r="O41" i="13"/>
  <c r="N41" i="13" s="1"/>
  <c r="K41" i="13"/>
  <c r="O40" i="13"/>
  <c r="K40" i="13"/>
  <c r="O39" i="13"/>
  <c r="N39" i="13" s="1"/>
  <c r="K39" i="13"/>
  <c r="O36" i="13"/>
  <c r="N36" i="13" s="1"/>
  <c r="K36" i="13"/>
  <c r="G349" i="23"/>
  <c r="J349" i="23" s="1"/>
  <c r="K349" i="23" s="1"/>
  <c r="G347" i="23"/>
  <c r="J347" i="23" s="1"/>
  <c r="K347" i="23" s="1"/>
  <c r="G345" i="23"/>
  <c r="J345" i="23" s="1"/>
  <c r="K345" i="23" s="1"/>
  <c r="G328" i="23"/>
  <c r="J328" i="23" s="1"/>
  <c r="K328" i="23" s="1"/>
  <c r="G326" i="23"/>
  <c r="J326" i="23" s="1"/>
  <c r="K326" i="23" s="1"/>
  <c r="G325" i="23"/>
  <c r="N42" i="13" l="1"/>
  <c r="N40" i="13"/>
  <c r="N44" i="13"/>
  <c r="K222" i="4"/>
  <c r="K221" i="4"/>
  <c r="K220" i="4"/>
  <c r="K219" i="4"/>
  <c r="K218" i="4"/>
  <c r="K217" i="4"/>
  <c r="K216" i="4"/>
  <c r="K215" i="4"/>
  <c r="K214" i="4"/>
  <c r="K213" i="4"/>
  <c r="K212" i="4"/>
  <c r="K211" i="4"/>
  <c r="K210" i="4"/>
  <c r="K209" i="4"/>
  <c r="K208" i="4"/>
  <c r="K207" i="4"/>
  <c r="K205" i="4"/>
  <c r="K196" i="4"/>
  <c r="K195" i="4"/>
  <c r="K192" i="4"/>
  <c r="K194" i="4"/>
  <c r="N20" i="2" l="1"/>
  <c r="J20" i="2"/>
  <c r="N231" i="2"/>
  <c r="J231" i="2"/>
  <c r="N230" i="2"/>
  <c r="J230" i="2"/>
  <c r="N229" i="2"/>
  <c r="J229" i="2"/>
  <c r="N227" i="2"/>
  <c r="J227" i="2"/>
  <c r="N226" i="2"/>
  <c r="O226" i="2" s="1"/>
  <c r="R226" i="2" s="1"/>
  <c r="N225" i="2"/>
  <c r="J225" i="2"/>
  <c r="O230" i="2" l="1"/>
  <c r="Q230" i="2" s="1"/>
  <c r="O225" i="2"/>
  <c r="O229" i="2"/>
  <c r="O20" i="2"/>
  <c r="T20" i="2" s="1"/>
  <c r="O227" i="2"/>
  <c r="R227" i="2" s="1"/>
  <c r="Q226" i="2"/>
  <c r="P226" i="2"/>
  <c r="O231" i="2"/>
  <c r="R231" i="2" s="1"/>
  <c r="M9" i="20"/>
  <c r="K9" i="13"/>
  <c r="K10" i="13"/>
  <c r="K13" i="13"/>
  <c r="K14" i="13"/>
  <c r="K18" i="13"/>
  <c r="K20" i="13"/>
  <c r="K21" i="13"/>
  <c r="K25" i="13"/>
  <c r="K26" i="13"/>
  <c r="K27" i="13"/>
  <c r="K29" i="13"/>
  <c r="K30" i="13"/>
  <c r="K31" i="13"/>
  <c r="K32" i="13"/>
  <c r="K33" i="13"/>
  <c r="K34" i="13"/>
  <c r="K35" i="13"/>
  <c r="K37" i="13"/>
  <c r="K38" i="13"/>
  <c r="Q229" i="2" l="1"/>
  <c r="R229" i="2"/>
  <c r="P225" i="2"/>
  <c r="R225" i="2"/>
  <c r="P229" i="2"/>
  <c r="P230" i="2"/>
  <c r="R230" i="2"/>
  <c r="Q225" i="2"/>
  <c r="T226" i="2"/>
  <c r="Q227" i="2"/>
  <c r="P227" i="2"/>
  <c r="Q231" i="2"/>
  <c r="P231" i="2"/>
  <c r="O38" i="13"/>
  <c r="T225" i="2" l="1"/>
  <c r="T230" i="2"/>
  <c r="T229" i="2"/>
  <c r="T231" i="2"/>
  <c r="T227" i="2"/>
  <c r="N38" i="13"/>
  <c r="O37" i="13"/>
  <c r="N37" i="13" s="1"/>
  <c r="O9" i="13"/>
  <c r="N42" i="2"/>
  <c r="O42" i="2" s="1"/>
  <c r="T42" i="2" s="1"/>
  <c r="N41" i="2"/>
  <c r="J41" i="2"/>
  <c r="J112" i="2"/>
  <c r="O112" i="2" s="1"/>
  <c r="S112" i="2" s="1"/>
  <c r="T112" i="2" s="1"/>
  <c r="J35" i="2"/>
  <c r="P34" i="2"/>
  <c r="Q34" i="2"/>
  <c r="R34" i="2"/>
  <c r="S34" i="2"/>
  <c r="P39" i="2"/>
  <c r="Q39" i="2"/>
  <c r="R39" i="2"/>
  <c r="S39" i="2"/>
  <c r="N35" i="2"/>
  <c r="N34" i="2"/>
  <c r="J100" i="2"/>
  <c r="O100" i="2" s="1"/>
  <c r="S100" i="2" s="1"/>
  <c r="T100" i="2" s="1"/>
  <c r="J99" i="2"/>
  <c r="O99" i="2" s="1"/>
  <c r="S99" i="2" s="1"/>
  <c r="T99" i="2" s="1"/>
  <c r="P70" i="17"/>
  <c r="P69" i="17"/>
  <c r="P68" i="17"/>
  <c r="P67" i="17"/>
  <c r="P66" i="17"/>
  <c r="P65" i="17"/>
  <c r="P64" i="17"/>
  <c r="P63" i="17"/>
  <c r="P62" i="17"/>
  <c r="P60" i="17"/>
  <c r="P59" i="17"/>
  <c r="P58" i="17"/>
  <c r="P57" i="17"/>
  <c r="P56" i="17"/>
  <c r="P55" i="17"/>
  <c r="P54" i="17"/>
  <c r="P53" i="17"/>
  <c r="P52" i="17"/>
  <c r="N32" i="2"/>
  <c r="N31" i="2"/>
  <c r="N26" i="2"/>
  <c r="N25" i="2"/>
  <c r="N24" i="2"/>
  <c r="N23" i="2"/>
  <c r="N22" i="2"/>
  <c r="N19" i="2"/>
  <c r="N18" i="2"/>
  <c r="N17" i="2"/>
  <c r="N16" i="2"/>
  <c r="O16" i="2" s="1"/>
  <c r="T16" i="2" s="1"/>
  <c r="N15" i="2"/>
  <c r="N14" i="2"/>
  <c r="N13" i="2"/>
  <c r="O13" i="2" s="1"/>
  <c r="T13" i="2" s="1"/>
  <c r="J32" i="2"/>
  <c r="J31" i="2"/>
  <c r="J26" i="2"/>
  <c r="J25" i="2"/>
  <c r="J24" i="2"/>
  <c r="J23" i="2"/>
  <c r="J22" i="2"/>
  <c r="J92" i="2"/>
  <c r="O92" i="2" s="1"/>
  <c r="S92" i="2" s="1"/>
  <c r="T92" i="2" s="1"/>
  <c r="J91" i="2"/>
  <c r="O91" i="2" s="1"/>
  <c r="S91" i="2" s="1"/>
  <c r="T91" i="2" s="1"/>
  <c r="J72" i="2"/>
  <c r="O72" i="2" s="1"/>
  <c r="S72" i="2" s="1"/>
  <c r="T72" i="2" s="1"/>
  <c r="J71" i="2"/>
  <c r="O71" i="2" s="1"/>
  <c r="S71" i="2" s="1"/>
  <c r="T71" i="2" s="1"/>
  <c r="J19" i="2"/>
  <c r="J18" i="2"/>
  <c r="J17" i="2"/>
  <c r="J15" i="2"/>
  <c r="J14" i="2"/>
  <c r="N8" i="2"/>
  <c r="N39" i="2"/>
  <c r="N12" i="2"/>
  <c r="J12" i="2"/>
  <c r="O38" i="24"/>
  <c r="O37" i="24"/>
  <c r="S34" i="24"/>
  <c r="R34" i="24"/>
  <c r="Q34" i="24"/>
  <c r="P34" i="24"/>
  <c r="O34" i="24"/>
  <c r="O28" i="24"/>
  <c r="O27" i="24"/>
  <c r="T22" i="24"/>
  <c r="O22" i="24"/>
  <c r="O21" i="24"/>
  <c r="O15" i="24"/>
  <c r="K62" i="14"/>
  <c r="K64" i="14"/>
  <c r="K63" i="14"/>
  <c r="K42" i="14"/>
  <c r="K41" i="14"/>
  <c r="U32" i="1"/>
  <c r="Y32" i="1"/>
  <c r="V32" i="1" s="1"/>
  <c r="T32" i="1"/>
  <c r="J9" i="16"/>
  <c r="J11" i="16"/>
  <c r="K11" i="16" s="1"/>
  <c r="O9" i="20"/>
  <c r="N9" i="20" s="1"/>
  <c r="K9" i="20"/>
  <c r="O12" i="2" l="1"/>
  <c r="T12" i="2" s="1"/>
  <c r="O14" i="2"/>
  <c r="T14" i="2" s="1"/>
  <c r="O35" i="2"/>
  <c r="T35" i="2" s="1"/>
  <c r="O19" i="2"/>
  <c r="T19" i="2" s="1"/>
  <c r="P77" i="17"/>
  <c r="H48" i="3" s="1"/>
  <c r="I48" i="3" s="1"/>
  <c r="O41" i="2"/>
  <c r="T41" i="2" s="1"/>
  <c r="O24" i="2"/>
  <c r="T24" i="2" s="1"/>
  <c r="O22" i="2"/>
  <c r="T22" i="2" s="1"/>
  <c r="N9" i="13"/>
  <c r="T34" i="24"/>
  <c r="O23" i="2"/>
  <c r="T23" i="2" s="1"/>
  <c r="O31" i="2"/>
  <c r="T31" i="2" s="1"/>
  <c r="O25" i="2"/>
  <c r="T25" i="2" s="1"/>
  <c r="O26" i="2"/>
  <c r="T26" i="2" s="1"/>
  <c r="O18" i="2"/>
  <c r="T18" i="2" s="1"/>
  <c r="O32" i="2"/>
  <c r="T32" i="2" s="1"/>
  <c r="O17" i="2"/>
  <c r="T17" i="2" s="1"/>
  <c r="O15" i="2"/>
  <c r="T15" i="2" s="1"/>
  <c r="T44" i="24"/>
  <c r="T50" i="24"/>
  <c r="T21" i="24"/>
  <c r="L11" i="16"/>
  <c r="M11" i="16"/>
  <c r="O35" i="13"/>
  <c r="O34" i="13"/>
  <c r="O33" i="13"/>
  <c r="O32" i="13"/>
  <c r="O31" i="13"/>
  <c r="O30" i="13"/>
  <c r="O28" i="13"/>
  <c r="N28" i="13" s="1"/>
  <c r="K160" i="4"/>
  <c r="K159" i="4"/>
  <c r="K158" i="4"/>
  <c r="K157" i="4"/>
  <c r="K156" i="4"/>
  <c r="K155" i="4"/>
  <c r="K44" i="4"/>
  <c r="K43" i="4"/>
  <c r="K42" i="4"/>
  <c r="K41" i="4"/>
  <c r="K40" i="4"/>
  <c r="K39" i="4"/>
  <c r="K38" i="4"/>
  <c r="K37" i="4"/>
  <c r="K36" i="4"/>
  <c r="K35" i="4"/>
  <c r="K34" i="4"/>
  <c r="K33" i="4"/>
  <c r="L33" i="4" s="1"/>
  <c r="K29" i="5"/>
  <c r="K15" i="5"/>
  <c r="N11" i="16" l="1"/>
  <c r="O11" i="16" s="1"/>
  <c r="P11" i="16" s="1"/>
  <c r="K188" i="4"/>
  <c r="H13" i="3" s="1"/>
  <c r="I13" i="3" s="1"/>
  <c r="N32" i="13"/>
  <c r="T34" i="2"/>
  <c r="N31" i="13"/>
  <c r="N30" i="13"/>
  <c r="N34" i="13"/>
  <c r="N35" i="13"/>
  <c r="N33" i="13"/>
  <c r="L13" i="15" l="1"/>
  <c r="K13" i="15"/>
  <c r="J13" i="15"/>
  <c r="M13" i="15" s="1"/>
  <c r="N13" i="15" s="1"/>
  <c r="I12" i="15"/>
  <c r="J12" i="15" s="1"/>
  <c r="M15" i="15"/>
  <c r="N15" i="15" s="1"/>
  <c r="M8" i="20" l="1"/>
  <c r="H63" i="3" l="1"/>
  <c r="I63" i="3" s="1"/>
  <c r="I65" i="3"/>
  <c r="O8" i="20"/>
  <c r="N8" i="20" s="1"/>
  <c r="K8" i="20"/>
  <c r="S58" i="24" l="1"/>
  <c r="R58" i="24"/>
  <c r="Q58" i="24"/>
  <c r="P58" i="24"/>
  <c r="S54" i="24"/>
  <c r="R54" i="24"/>
  <c r="Q54" i="24"/>
  <c r="P54" i="24"/>
  <c r="O58" i="24"/>
  <c r="O54" i="24"/>
  <c r="S13" i="24"/>
  <c r="R13" i="24"/>
  <c r="Q13" i="24"/>
  <c r="P13" i="24"/>
  <c r="S12" i="24"/>
  <c r="R12" i="24"/>
  <c r="Q12" i="24"/>
  <c r="P12" i="24"/>
  <c r="O14" i="24"/>
  <c r="O13" i="24"/>
  <c r="O12" i="24"/>
  <c r="S9" i="24"/>
  <c r="R9" i="24"/>
  <c r="Q9" i="24"/>
  <c r="P9" i="24"/>
  <c r="S8" i="24"/>
  <c r="R8" i="24"/>
  <c r="Q8" i="24"/>
  <c r="P8" i="24"/>
  <c r="O9" i="24"/>
  <c r="O8" i="24"/>
  <c r="O28" i="16"/>
  <c r="O27" i="16"/>
  <c r="O26" i="16"/>
  <c r="O25" i="16"/>
  <c r="O24" i="16"/>
  <c r="T66" i="8"/>
  <c r="T65" i="8"/>
  <c r="T64" i="8"/>
  <c r="T63" i="8"/>
  <c r="T62" i="8"/>
  <c r="T61" i="8"/>
  <c r="T60" i="8"/>
  <c r="T59" i="8"/>
  <c r="T58" i="8"/>
  <c r="T57" i="8"/>
  <c r="T56" i="8"/>
  <c r="O29" i="13"/>
  <c r="O25" i="13"/>
  <c r="O27" i="13"/>
  <c r="O26" i="13"/>
  <c r="O21" i="13"/>
  <c r="O20" i="13"/>
  <c r="J333" i="23"/>
  <c r="K333" i="23" s="1"/>
  <c r="J331" i="23"/>
  <c r="K331" i="23" s="1"/>
  <c r="K324" i="23"/>
  <c r="J325" i="23"/>
  <c r="K325" i="23" s="1"/>
  <c r="J97" i="23"/>
  <c r="K97" i="23" s="1"/>
  <c r="J38" i="23"/>
  <c r="K38" i="23" s="1"/>
  <c r="G36" i="23"/>
  <c r="G34" i="23"/>
  <c r="J34" i="23" s="1"/>
  <c r="K34" i="23" s="1"/>
  <c r="G30" i="23"/>
  <c r="G28" i="23"/>
  <c r="G26" i="23"/>
  <c r="G24" i="23"/>
  <c r="J24" i="23" s="1"/>
  <c r="K24" i="23" s="1"/>
  <c r="G22" i="23"/>
  <c r="M85" i="16"/>
  <c r="L85" i="16"/>
  <c r="P83" i="16"/>
  <c r="O9" i="16"/>
  <c r="J10" i="16"/>
  <c r="M10" i="16" s="1"/>
  <c r="L58" i="15"/>
  <c r="K58" i="15"/>
  <c r="J58" i="15"/>
  <c r="L12" i="15"/>
  <c r="M12" i="15" s="1"/>
  <c r="N12" i="15" s="1"/>
  <c r="K12" i="15"/>
  <c r="K370" i="23" l="1"/>
  <c r="T8" i="24"/>
  <c r="K10" i="16"/>
  <c r="J66" i="23"/>
  <c r="K66" i="23" s="1"/>
  <c r="N25" i="13"/>
  <c r="N27" i="13"/>
  <c r="L10" i="16"/>
  <c r="N10" i="16" s="1"/>
  <c r="O10" i="16" s="1"/>
  <c r="P10" i="16" s="1"/>
  <c r="N26" i="13"/>
  <c r="T13" i="24"/>
  <c r="J22" i="23"/>
  <c r="K22" i="23" s="1"/>
  <c r="N21" i="13"/>
  <c r="T9" i="24"/>
  <c r="J26" i="23"/>
  <c r="K26" i="23" s="1"/>
  <c r="J30" i="23"/>
  <c r="K30" i="23" s="1"/>
  <c r="T12" i="24"/>
  <c r="T54" i="24"/>
  <c r="T58" i="24"/>
  <c r="O66" i="24"/>
  <c r="U66" i="24" s="1"/>
  <c r="N29" i="13"/>
  <c r="N20" i="13"/>
  <c r="J36" i="23"/>
  <c r="K36" i="23" s="1"/>
  <c r="J28" i="23"/>
  <c r="K28" i="23" s="1"/>
  <c r="N85" i="16"/>
  <c r="O85" i="16" s="1"/>
  <c r="P85" i="16" s="1"/>
  <c r="M58" i="15"/>
  <c r="N58" i="15" s="1"/>
  <c r="M7" i="20"/>
  <c r="K7" i="20"/>
  <c r="T68" i="24" l="1"/>
  <c r="U68" i="24" s="1"/>
  <c r="U73" i="24" s="1"/>
  <c r="K34" i="14"/>
  <c r="K35" i="14"/>
  <c r="J54" i="2"/>
  <c r="N54" i="2"/>
  <c r="O56" i="2"/>
  <c r="O32" i="16"/>
  <c r="O31" i="16"/>
  <c r="J74" i="23"/>
  <c r="K74" i="23" s="1"/>
  <c r="J70" i="23"/>
  <c r="K70" i="23" s="1"/>
  <c r="J68" i="23"/>
  <c r="K68" i="23" s="1"/>
  <c r="J53" i="23"/>
  <c r="K53" i="23" s="1"/>
  <c r="J49" i="23"/>
  <c r="K49" i="23" s="1"/>
  <c r="J51" i="23"/>
  <c r="K51" i="23" s="1"/>
  <c r="K47" i="23"/>
  <c r="K54" i="23"/>
  <c r="K52" i="23"/>
  <c r="K50" i="23"/>
  <c r="F100" i="23"/>
  <c r="O30" i="16"/>
  <c r="O29" i="16"/>
  <c r="P9" i="16"/>
  <c r="F26" i="22"/>
  <c r="G24" i="21"/>
  <c r="G26" i="21" s="1"/>
  <c r="O7" i="20"/>
  <c r="N7" i="20" s="1"/>
  <c r="M27" i="20"/>
  <c r="N28" i="20" s="1"/>
  <c r="N223" i="2"/>
  <c r="O223" i="2" s="1"/>
  <c r="S223" i="2" s="1"/>
  <c r="N222" i="2"/>
  <c r="O222" i="2" s="1"/>
  <c r="S222" i="2" s="1"/>
  <c r="N221" i="2"/>
  <c r="J221" i="2"/>
  <c r="N263" i="2"/>
  <c r="J263" i="2"/>
  <c r="N261" i="2"/>
  <c r="J261" i="2"/>
  <c r="N259" i="2"/>
  <c r="J259" i="2"/>
  <c r="N257" i="2"/>
  <c r="J257" i="2"/>
  <c r="N255" i="2"/>
  <c r="J255" i="2"/>
  <c r="N253" i="2"/>
  <c r="J253" i="2"/>
  <c r="N249" i="2"/>
  <c r="J249" i="2"/>
  <c r="N247" i="2"/>
  <c r="J247" i="2"/>
  <c r="S51" i="2"/>
  <c r="R51" i="2"/>
  <c r="Q51" i="2"/>
  <c r="P51" i="2"/>
  <c r="S49" i="2"/>
  <c r="R49" i="2"/>
  <c r="Q49" i="2"/>
  <c r="P49" i="2"/>
  <c r="S48" i="2"/>
  <c r="R48" i="2"/>
  <c r="Q48" i="2"/>
  <c r="P48" i="2"/>
  <c r="S7" i="2"/>
  <c r="R7" i="2"/>
  <c r="Q7" i="2"/>
  <c r="P7" i="2"/>
  <c r="S8" i="2"/>
  <c r="R8" i="2"/>
  <c r="Q8" i="2"/>
  <c r="P8" i="2"/>
  <c r="O18" i="13"/>
  <c r="N18" i="13" s="1"/>
  <c r="I183" i="18"/>
  <c r="H180" i="18"/>
  <c r="F185" i="18" s="1"/>
  <c r="I185" i="18" s="1"/>
  <c r="O17" i="13" s="1"/>
  <c r="L17" i="13" s="1"/>
  <c r="K17" i="13" s="1"/>
  <c r="O10" i="13"/>
  <c r="N10" i="13" s="1"/>
  <c r="I13" i="13"/>
  <c r="O14" i="13"/>
  <c r="K12" i="4"/>
  <c r="H44" i="3"/>
  <c r="I44" i="3" s="1"/>
  <c r="H42" i="3"/>
  <c r="I42" i="3" s="1"/>
  <c r="H40" i="3"/>
  <c r="I40" i="3" s="1"/>
  <c r="K19" i="3"/>
  <c r="K201" i="4"/>
  <c r="H19" i="3" s="1"/>
  <c r="I19" i="3" s="1"/>
  <c r="K57" i="4"/>
  <c r="L57" i="4" s="1"/>
  <c r="K46" i="4"/>
  <c r="L46" i="4" s="1"/>
  <c r="K70" i="4"/>
  <c r="L70" i="4" s="1"/>
  <c r="K72" i="4"/>
  <c r="L72" i="4" s="1"/>
  <c r="K69" i="4"/>
  <c r="L69" i="4" s="1"/>
  <c r="K68" i="4"/>
  <c r="L68" i="4" s="1"/>
  <c r="K67" i="4"/>
  <c r="L67" i="4" s="1"/>
  <c r="K66" i="4"/>
  <c r="L66" i="4" s="1"/>
  <c r="K65" i="4"/>
  <c r="L65" i="4" s="1"/>
  <c r="K62" i="4"/>
  <c r="K61" i="4"/>
  <c r="K56" i="4"/>
  <c r="K55" i="4"/>
  <c r="K54" i="4"/>
  <c r="K51" i="4"/>
  <c r="K50" i="4"/>
  <c r="K32" i="4"/>
  <c r="L32" i="4" s="1"/>
  <c r="K31" i="4"/>
  <c r="K16" i="4"/>
  <c r="K15" i="4"/>
  <c r="K14" i="4"/>
  <c r="K13" i="4"/>
  <c r="L71" i="4"/>
  <c r="K59" i="4"/>
  <c r="K58" i="4"/>
  <c r="G75" i="4"/>
  <c r="K36" i="14"/>
  <c r="K61" i="11"/>
  <c r="L61" i="11" s="1"/>
  <c r="T76" i="1"/>
  <c r="T70" i="1"/>
  <c r="T68" i="1"/>
  <c r="K75" i="11"/>
  <c r="L75" i="11" s="1"/>
  <c r="Y70" i="1"/>
  <c r="V70" i="1" s="1"/>
  <c r="Y76" i="1"/>
  <c r="Y68" i="1"/>
  <c r="K105" i="11"/>
  <c r="L105" i="11" s="1"/>
  <c r="K104" i="11"/>
  <c r="L104" i="11" s="1"/>
  <c r="K102" i="11"/>
  <c r="L102" i="11" s="1"/>
  <c r="K93" i="11"/>
  <c r="L93" i="11" s="1"/>
  <c r="K92" i="11"/>
  <c r="L92" i="11" s="1"/>
  <c r="K90" i="11"/>
  <c r="L90" i="11" s="1"/>
  <c r="K72" i="11"/>
  <c r="L72" i="11" s="1"/>
  <c r="K80" i="11"/>
  <c r="L80" i="11" s="1"/>
  <c r="K78" i="11"/>
  <c r="L78" i="11" s="1"/>
  <c r="K38" i="11"/>
  <c r="L38" i="11" s="1"/>
  <c r="K39" i="11"/>
  <c r="L39" i="11" s="1"/>
  <c r="K40" i="11"/>
  <c r="L40" i="11" s="1"/>
  <c r="K41" i="11"/>
  <c r="L41" i="11" s="1"/>
  <c r="K28" i="11"/>
  <c r="L28" i="11" s="1"/>
  <c r="K30" i="11"/>
  <c r="L30" i="11" s="1"/>
  <c r="K13" i="11"/>
  <c r="L13" i="11" s="1"/>
  <c r="K19" i="11"/>
  <c r="L19" i="11" s="1"/>
  <c r="L56" i="15"/>
  <c r="K56" i="15"/>
  <c r="J56" i="15"/>
  <c r="M56" i="15" s="1"/>
  <c r="N56" i="15" s="1"/>
  <c r="N61" i="15" s="1"/>
  <c r="Y24" i="1" s="1"/>
  <c r="V24" i="1" s="1"/>
  <c r="L34" i="15"/>
  <c r="K34" i="15"/>
  <c r="J34" i="15"/>
  <c r="L33" i="15"/>
  <c r="K33" i="15"/>
  <c r="J33" i="15"/>
  <c r="L32" i="15"/>
  <c r="K32" i="15"/>
  <c r="J32" i="15"/>
  <c r="L30" i="15"/>
  <c r="K30" i="15"/>
  <c r="J30" i="15"/>
  <c r="L29" i="15"/>
  <c r="K29" i="15"/>
  <c r="J29" i="15"/>
  <c r="L25" i="15"/>
  <c r="K25" i="15"/>
  <c r="J25" i="15"/>
  <c r="N9" i="15"/>
  <c r="V88" i="1"/>
  <c r="V86" i="1"/>
  <c r="V84" i="1"/>
  <c r="V66" i="1"/>
  <c r="V33" i="1"/>
  <c r="V31" i="1"/>
  <c r="V27" i="1"/>
  <c r="V25" i="1"/>
  <c r="V23" i="1"/>
  <c r="V21" i="1"/>
  <c r="V17" i="1"/>
  <c r="M32" i="15" l="1"/>
  <c r="N32" i="15" s="1"/>
  <c r="O249" i="2"/>
  <c r="P249" i="2" s="1"/>
  <c r="O257" i="2"/>
  <c r="P257" i="2" s="1"/>
  <c r="K75" i="4"/>
  <c r="O54" i="2"/>
  <c r="O22" i="13"/>
  <c r="L22" i="13" s="1"/>
  <c r="K22" i="13" s="1"/>
  <c r="P222" i="2"/>
  <c r="Q222" i="2"/>
  <c r="O247" i="2"/>
  <c r="O255" i="2"/>
  <c r="P255" i="2" s="1"/>
  <c r="O263" i="2"/>
  <c r="P263" i="2" s="1"/>
  <c r="O221" i="2"/>
  <c r="O259" i="2"/>
  <c r="Q259" i="2" s="1"/>
  <c r="R245" i="2"/>
  <c r="O253" i="2"/>
  <c r="R253" i="2" s="1"/>
  <c r="O261" i="2"/>
  <c r="P261" i="2" s="1"/>
  <c r="V68" i="1"/>
  <c r="Q223" i="2"/>
  <c r="P223" i="2"/>
  <c r="R223" i="2"/>
  <c r="M25" i="15"/>
  <c r="N25" i="15" s="1"/>
  <c r="S42" i="1"/>
  <c r="T39" i="2"/>
  <c r="R222" i="2"/>
  <c r="J72" i="23"/>
  <c r="K72" i="23" s="1"/>
  <c r="M29" i="15"/>
  <c r="N29" i="15" s="1"/>
  <c r="M34" i="15"/>
  <c r="N34" i="15" s="1"/>
  <c r="M30" i="15"/>
  <c r="N30" i="15" s="1"/>
  <c r="M33" i="15"/>
  <c r="N33" i="15" s="1"/>
  <c r="U68" i="1"/>
  <c r="K226" i="4"/>
  <c r="U76" i="1"/>
  <c r="V76" i="1"/>
  <c r="G35" i="21"/>
  <c r="J55" i="23"/>
  <c r="K55" i="23" s="1"/>
  <c r="J57" i="23"/>
  <c r="K57" i="23" s="1"/>
  <c r="O27" i="20"/>
  <c r="I27" i="20"/>
  <c r="N27" i="20"/>
  <c r="T8" i="2"/>
  <c r="T48" i="2"/>
  <c r="T51" i="2"/>
  <c r="T7" i="2"/>
  <c r="T49" i="2"/>
  <c r="U70" i="1"/>
  <c r="Q255" i="2" l="1"/>
  <c r="R257" i="2"/>
  <c r="R221" i="2"/>
  <c r="S221" i="2"/>
  <c r="Q257" i="2"/>
  <c r="Q245" i="2"/>
  <c r="Q253" i="2"/>
  <c r="Q221" i="2"/>
  <c r="T222" i="2"/>
  <c r="P221" i="2"/>
  <c r="P245" i="2"/>
  <c r="O265" i="2"/>
  <c r="Q247" i="2"/>
  <c r="Q261" i="2"/>
  <c r="R247" i="2"/>
  <c r="R261" i="2"/>
  <c r="N22" i="13"/>
  <c r="N52" i="15"/>
  <c r="W19" i="1" s="1"/>
  <c r="Y19" i="1" s="1"/>
  <c r="P247" i="2"/>
  <c r="R259" i="2"/>
  <c r="H21" i="3"/>
  <c r="I21" i="3" s="1"/>
  <c r="R255" i="2"/>
  <c r="P259" i="2"/>
  <c r="T217" i="2"/>
  <c r="W36" i="1" s="1"/>
  <c r="R263" i="2"/>
  <c r="Q263" i="2"/>
  <c r="P253" i="2"/>
  <c r="T44" i="2"/>
  <c r="T223" i="2"/>
  <c r="N29" i="20"/>
  <c r="F32" i="21"/>
  <c r="F27" i="22" s="1"/>
  <c r="X19" i="1"/>
  <c r="U19" i="1" s="1"/>
  <c r="T19" i="1"/>
  <c r="N17" i="13"/>
  <c r="K100" i="23"/>
  <c r="K372" i="23" s="1"/>
  <c r="O34" i="20"/>
  <c r="Q249" i="2"/>
  <c r="R249" i="2"/>
  <c r="J84" i="16"/>
  <c r="J76" i="16"/>
  <c r="I75" i="16"/>
  <c r="J75" i="16" s="1"/>
  <c r="I74" i="16"/>
  <c r="J74" i="16" s="1"/>
  <c r="J73" i="16"/>
  <c r="J72" i="16"/>
  <c r="J71" i="16"/>
  <c r="J70" i="16"/>
  <c r="J69" i="16"/>
  <c r="J68" i="16"/>
  <c r="J67" i="16"/>
  <c r="J66" i="16"/>
  <c r="J65" i="16"/>
  <c r="J64" i="16"/>
  <c r="J63" i="16"/>
  <c r="J62" i="16"/>
  <c r="J61" i="16"/>
  <c r="J60" i="16"/>
  <c r="J58" i="16"/>
  <c r="J57" i="16"/>
  <c r="J55" i="16"/>
  <c r="J53" i="16"/>
  <c r="J52" i="16"/>
  <c r="J50" i="16"/>
  <c r="J48" i="16"/>
  <c r="J46" i="16"/>
  <c r="J44" i="16"/>
  <c r="J43" i="16"/>
  <c r="J42" i="16"/>
  <c r="J40" i="16"/>
  <c r="O34" i="16"/>
  <c r="J34" i="16"/>
  <c r="J32" i="16"/>
  <c r="P32" i="16" s="1"/>
  <c r="J31" i="16"/>
  <c r="P31" i="16" s="1"/>
  <c r="J30" i="16"/>
  <c r="P30" i="16" s="1"/>
  <c r="J29" i="16"/>
  <c r="P29" i="16" s="1"/>
  <c r="J28" i="16"/>
  <c r="P28" i="16" s="1"/>
  <c r="J27" i="16"/>
  <c r="P27" i="16" s="1"/>
  <c r="J26" i="16"/>
  <c r="P26" i="16" s="1"/>
  <c r="J25" i="16"/>
  <c r="P25" i="16" s="1"/>
  <c r="J24" i="16"/>
  <c r="P24" i="16" s="1"/>
  <c r="O23" i="16"/>
  <c r="J23" i="16"/>
  <c r="J17" i="16"/>
  <c r="K70" i="14"/>
  <c r="K69" i="14"/>
  <c r="K68" i="14"/>
  <c r="K66" i="14"/>
  <c r="K65" i="14"/>
  <c r="K61" i="14"/>
  <c r="K60" i="14"/>
  <c r="K59" i="14"/>
  <c r="K58" i="14"/>
  <c r="K57" i="14"/>
  <c r="K56" i="14"/>
  <c r="K55" i="14"/>
  <c r="K54" i="14"/>
  <c r="K53" i="14"/>
  <c r="K52" i="14"/>
  <c r="K51" i="14"/>
  <c r="K50" i="14"/>
  <c r="K49" i="14"/>
  <c r="K48" i="14"/>
  <c r="K47" i="14"/>
  <c r="K46" i="14"/>
  <c r="K45" i="14"/>
  <c r="K44" i="14"/>
  <c r="K43" i="14"/>
  <c r="K40" i="14"/>
  <c r="K37" i="14"/>
  <c r="K33" i="14"/>
  <c r="K32" i="14"/>
  <c r="K31" i="14"/>
  <c r="K30" i="14"/>
  <c r="K29" i="14"/>
  <c r="K28" i="14"/>
  <c r="K27" i="14"/>
  <c r="K23" i="14"/>
  <c r="K22" i="14"/>
  <c r="K21" i="14"/>
  <c r="K20" i="14"/>
  <c r="K19" i="14"/>
  <c r="K18" i="14"/>
  <c r="K17" i="14"/>
  <c r="K16" i="14"/>
  <c r="K15" i="14"/>
  <c r="K14" i="14"/>
  <c r="K13" i="14"/>
  <c r="K12" i="14"/>
  <c r="K8" i="14"/>
  <c r="C11" i="7"/>
  <c r="C12" i="7"/>
  <c r="C13" i="7"/>
  <c r="C14" i="7"/>
  <c r="C15" i="7"/>
  <c r="C10" i="7"/>
  <c r="I11" i="7"/>
  <c r="I12" i="7"/>
  <c r="I15" i="7"/>
  <c r="G15" i="7" s="1"/>
  <c r="I10" i="7"/>
  <c r="AC87" i="1"/>
  <c r="AH87" i="1"/>
  <c r="AE87" i="1" s="1"/>
  <c r="AG87" i="1"/>
  <c r="AD87" i="1" s="1"/>
  <c r="AH37" i="1"/>
  <c r="AE37" i="1" s="1"/>
  <c r="AG37" i="1"/>
  <c r="AB37" i="1"/>
  <c r="AA37" i="1"/>
  <c r="AH19" i="1"/>
  <c r="AG19" i="1"/>
  <c r="N14" i="13"/>
  <c r="O13" i="13"/>
  <c r="O12" i="13"/>
  <c r="N12" i="13" s="1"/>
  <c r="L33" i="5"/>
  <c r="M33" i="5" s="1"/>
  <c r="L31" i="5"/>
  <c r="M31" i="5" s="1"/>
  <c r="V19" i="1" l="1"/>
  <c r="K84" i="16"/>
  <c r="M84" i="16"/>
  <c r="L84" i="16"/>
  <c r="T255" i="2"/>
  <c r="T257" i="2"/>
  <c r="T245" i="2"/>
  <c r="T263" i="2"/>
  <c r="T259" i="2"/>
  <c r="T261" i="2"/>
  <c r="T221" i="2"/>
  <c r="T247" i="2"/>
  <c r="T253" i="2"/>
  <c r="AD37" i="1"/>
  <c r="K72" i="14"/>
  <c r="H32" i="21"/>
  <c r="O15" i="13"/>
  <c r="L15" i="13" s="1"/>
  <c r="K15" i="13" s="1"/>
  <c r="I13" i="7"/>
  <c r="G13" i="7" s="1"/>
  <c r="P34" i="16"/>
  <c r="P17" i="16"/>
  <c r="T249" i="2"/>
  <c r="N13" i="13"/>
  <c r="I14" i="7"/>
  <c r="H15" i="7"/>
  <c r="P16" i="16"/>
  <c r="P23" i="16"/>
  <c r="O84" i="16" l="1"/>
  <c r="P84" i="16" s="1"/>
  <c r="N84" i="16"/>
  <c r="T265" i="2"/>
  <c r="W37" i="1" s="1"/>
  <c r="K73" i="14"/>
  <c r="W87" i="1"/>
  <c r="Y87" i="1" s="1"/>
  <c r="V87" i="1" s="1"/>
  <c r="H13" i="7"/>
  <c r="N15" i="13"/>
  <c r="P19" i="16"/>
  <c r="Q19" i="16" s="1"/>
  <c r="P79" i="16"/>
  <c r="Q79" i="16" s="1"/>
  <c r="G14" i="7"/>
  <c r="H14" i="7"/>
  <c r="P90" i="16" l="1"/>
  <c r="X37" i="1"/>
  <c r="U37" i="1" s="1"/>
  <c r="T37" i="1"/>
  <c r="Y37" i="1"/>
  <c r="V37" i="1" s="1"/>
  <c r="W63" i="1"/>
  <c r="T63" i="1" s="1"/>
  <c r="K42" i="3"/>
  <c r="K44" i="3"/>
  <c r="K40" i="3"/>
  <c r="Q43" i="8"/>
  <c r="R43" i="8"/>
  <c r="S43" i="8"/>
  <c r="X63" i="1" l="1"/>
  <c r="U63" i="1" s="1"/>
  <c r="Y63" i="1"/>
  <c r="V63" i="1" s="1"/>
  <c r="K103" i="11"/>
  <c r="K109" i="11" s="1"/>
  <c r="G103" i="11"/>
  <c r="G109" i="11" s="1"/>
  <c r="G95" i="11"/>
  <c r="K91" i="11"/>
  <c r="L91" i="11" s="1"/>
  <c r="G77" i="11"/>
  <c r="K76" i="11"/>
  <c r="G76" i="11"/>
  <c r="K64" i="11"/>
  <c r="L64" i="11" s="1"/>
  <c r="K63" i="11"/>
  <c r="L63" i="11" s="1"/>
  <c r="K62" i="11"/>
  <c r="L62" i="11" s="1"/>
  <c r="K59" i="11"/>
  <c r="L59" i="11" s="1"/>
  <c r="K58" i="11"/>
  <c r="L58" i="11" s="1"/>
  <c r="K57" i="11"/>
  <c r="L57" i="11" s="1"/>
  <c r="K56" i="11"/>
  <c r="L56" i="11" s="1"/>
  <c r="K55" i="11"/>
  <c r="L55" i="11" s="1"/>
  <c r="K54" i="11"/>
  <c r="L54" i="11" s="1"/>
  <c r="K53" i="11"/>
  <c r="L53" i="11" s="1"/>
  <c r="K52" i="11"/>
  <c r="L52" i="11" s="1"/>
  <c r="K51" i="11"/>
  <c r="L51" i="11" s="1"/>
  <c r="K50" i="11"/>
  <c r="K49" i="11"/>
  <c r="L49" i="11" s="1"/>
  <c r="G45" i="11"/>
  <c r="K29" i="11"/>
  <c r="K34" i="11" s="1"/>
  <c r="G29" i="11"/>
  <c r="G34" i="11" s="1"/>
  <c r="K17" i="11"/>
  <c r="L17" i="11" s="1"/>
  <c r="G16" i="11"/>
  <c r="K15" i="11"/>
  <c r="G15" i="11"/>
  <c r="G23" i="11" s="1"/>
  <c r="K14" i="11"/>
  <c r="L14" i="11" s="1"/>
  <c r="L50" i="11" l="1"/>
  <c r="K95" i="11"/>
  <c r="L15" i="11"/>
  <c r="G68" i="11"/>
  <c r="K86" i="11"/>
  <c r="L76" i="11"/>
  <c r="K45" i="11"/>
  <c r="L23" i="11"/>
  <c r="AF68" i="1" s="1"/>
  <c r="L68" i="11"/>
  <c r="L95" i="11"/>
  <c r="W74" i="1" s="1"/>
  <c r="L45" i="11"/>
  <c r="G86" i="11"/>
  <c r="L103" i="11"/>
  <c r="L109" i="11" s="1"/>
  <c r="W78" i="1" s="1"/>
  <c r="L29" i="11"/>
  <c r="L34" i="11" s="1"/>
  <c r="AF70" i="1" s="1"/>
  <c r="O78" i="1"/>
  <c r="L78" i="1" s="1"/>
  <c r="O76" i="1"/>
  <c r="L76" i="1" s="1"/>
  <c r="O74" i="1"/>
  <c r="L74" i="1" s="1"/>
  <c r="O72" i="1"/>
  <c r="L72" i="1" s="1"/>
  <c r="O70" i="1"/>
  <c r="L70" i="1" s="1"/>
  <c r="O68" i="1"/>
  <c r="L68" i="1" s="1"/>
  <c r="K78" i="1"/>
  <c r="K76" i="1"/>
  <c r="K74" i="1"/>
  <c r="K72" i="1"/>
  <c r="K70" i="1"/>
  <c r="K68" i="1"/>
  <c r="M76" i="1"/>
  <c r="M68" i="1"/>
  <c r="M69" i="1"/>
  <c r="L35" i="1"/>
  <c r="X80" i="1" l="1"/>
  <c r="U80" i="1" s="1"/>
  <c r="T80" i="1"/>
  <c r="Y80" i="1"/>
  <c r="V80" i="1" s="1"/>
  <c r="Y74" i="1"/>
  <c r="V74" i="1" s="1"/>
  <c r="T74" i="1"/>
  <c r="U74" i="1"/>
  <c r="U78" i="1"/>
  <c r="Y78" i="1"/>
  <c r="V78" i="1" s="1"/>
  <c r="T78" i="1"/>
  <c r="AH76" i="1"/>
  <c r="AC76" i="1"/>
  <c r="AC68" i="1"/>
  <c r="AH68" i="1"/>
  <c r="AC70" i="1"/>
  <c r="AH70" i="1"/>
  <c r="AC74" i="1"/>
  <c r="AH74" i="1"/>
  <c r="AG74" i="1" s="1"/>
  <c r="AH78" i="1"/>
  <c r="AC78" i="1"/>
  <c r="L86" i="11"/>
  <c r="W72" i="1" s="1"/>
  <c r="T72" i="1" s="1"/>
  <c r="U72" i="1" l="1"/>
  <c r="Y72" i="1"/>
  <c r="AG68" i="1"/>
  <c r="AE68" i="1"/>
  <c r="AD68" i="1" s="1"/>
  <c r="AG70" i="1"/>
  <c r="AE70" i="1"/>
  <c r="AD70" i="1" s="1"/>
  <c r="AH72" i="1"/>
  <c r="AG72" i="1" s="1"/>
  <c r="AC72" i="1"/>
  <c r="AG78" i="1"/>
  <c r="AE78" i="1"/>
  <c r="AD78" i="1" s="1"/>
  <c r="AG76" i="1"/>
  <c r="AE76" i="1"/>
  <c r="AD76" i="1" s="1"/>
  <c r="V72" i="1" l="1"/>
  <c r="X43" i="8"/>
  <c r="S55" i="8"/>
  <c r="R55" i="8"/>
  <c r="Q55" i="8"/>
  <c r="S54" i="8"/>
  <c r="R54" i="8"/>
  <c r="Q54" i="8"/>
  <c r="S53" i="8"/>
  <c r="R53" i="8"/>
  <c r="Q53" i="8"/>
  <c r="S52" i="8"/>
  <c r="R52" i="8"/>
  <c r="Q52" i="8"/>
  <c r="T52" i="8" s="1"/>
  <c r="S51" i="8"/>
  <c r="R51" i="8"/>
  <c r="Q51" i="8"/>
  <c r="S50" i="8"/>
  <c r="R50" i="8"/>
  <c r="Q50" i="8"/>
  <c r="S49" i="8"/>
  <c r="R49" i="8"/>
  <c r="Q49" i="8"/>
  <c r="T49" i="8" s="1"/>
  <c r="S42" i="8"/>
  <c r="R42" i="8"/>
  <c r="S41" i="8"/>
  <c r="R41" i="8"/>
  <c r="S40" i="8"/>
  <c r="R40" i="8"/>
  <c r="S39" i="8"/>
  <c r="R39" i="8"/>
  <c r="S38" i="8"/>
  <c r="R38" i="8"/>
  <c r="Q38" i="8"/>
  <c r="S37" i="8"/>
  <c r="R37" i="8"/>
  <c r="Q37" i="8"/>
  <c r="S36" i="8"/>
  <c r="R36" i="8"/>
  <c r="Q36" i="8"/>
  <c r="S35" i="8"/>
  <c r="R35" i="8"/>
  <c r="Q35" i="8"/>
  <c r="S34" i="8"/>
  <c r="R34" i="8"/>
  <c r="Q34" i="8"/>
  <c r="T34" i="8" s="1"/>
  <c r="S33" i="8"/>
  <c r="R33" i="8"/>
  <c r="Q33" i="8"/>
  <c r="S32" i="8"/>
  <c r="R32" i="8"/>
  <c r="Q32" i="8"/>
  <c r="S31" i="8"/>
  <c r="R31" i="8"/>
  <c r="Q31" i="8"/>
  <c r="T31" i="8" s="1"/>
  <c r="S30" i="8"/>
  <c r="R30" i="8"/>
  <c r="Q30" i="8"/>
  <c r="S28" i="8"/>
  <c r="R28" i="8"/>
  <c r="Q28" i="8"/>
  <c r="S26" i="8"/>
  <c r="R26" i="8"/>
  <c r="Q26" i="8"/>
  <c r="S21" i="8"/>
  <c r="R21" i="8"/>
  <c r="Q21" i="8"/>
  <c r="S15" i="8"/>
  <c r="R15" i="8"/>
  <c r="Q15" i="8"/>
  <c r="S11" i="8"/>
  <c r="R11" i="8"/>
  <c r="Q11" i="8"/>
  <c r="X66" i="8"/>
  <c r="X65" i="8"/>
  <c r="X64" i="8"/>
  <c r="X63" i="8"/>
  <c r="X62" i="8"/>
  <c r="X61" i="8"/>
  <c r="X60" i="8"/>
  <c r="X59" i="8"/>
  <c r="X58" i="8"/>
  <c r="X57" i="8"/>
  <c r="X56" i="8"/>
  <c r="X55" i="8"/>
  <c r="X54" i="8"/>
  <c r="X53" i="8"/>
  <c r="X52" i="8"/>
  <c r="X51" i="8"/>
  <c r="X50" i="8"/>
  <c r="X49" i="8"/>
  <c r="X38" i="8"/>
  <c r="X37" i="8"/>
  <c r="X36" i="8"/>
  <c r="X35" i="8"/>
  <c r="X34" i="8"/>
  <c r="X33" i="8"/>
  <c r="X32" i="8"/>
  <c r="X31" i="8"/>
  <c r="X30" i="8"/>
  <c r="T43" i="8"/>
  <c r="F38" i="10"/>
  <c r="G53" i="10" s="1"/>
  <c r="D38" i="10"/>
  <c r="G37" i="10"/>
  <c r="G36" i="10"/>
  <c r="E36" i="10"/>
  <c r="D36" i="10"/>
  <c r="D34" i="10"/>
  <c r="F33" i="10"/>
  <c r="G33" i="10" s="1"/>
  <c r="F32" i="10"/>
  <c r="G32" i="10" s="1"/>
  <c r="F31" i="10"/>
  <c r="E31" i="10" s="1"/>
  <c r="F30" i="10"/>
  <c r="G30" i="10" s="1"/>
  <c r="F29" i="10"/>
  <c r="G29" i="10" s="1"/>
  <c r="G28" i="10"/>
  <c r="E28" i="10"/>
  <c r="F27" i="10"/>
  <c r="G27" i="10" s="1"/>
  <c r="G26" i="10"/>
  <c r="E26" i="10"/>
  <c r="F25" i="10"/>
  <c r="G25" i="10" s="1"/>
  <c r="E25" i="10"/>
  <c r="F24" i="10"/>
  <c r="G24" i="10" s="1"/>
  <c r="G23" i="10"/>
  <c r="E23" i="10"/>
  <c r="G22" i="10"/>
  <c r="E22" i="10"/>
  <c r="G21" i="10"/>
  <c r="E21" i="10"/>
  <c r="G20" i="10"/>
  <c r="E20" i="10"/>
  <c r="G19" i="10"/>
  <c r="E19" i="10"/>
  <c r="G18" i="10"/>
  <c r="E18" i="10"/>
  <c r="G17" i="10"/>
  <c r="E17" i="10"/>
  <c r="G16" i="10"/>
  <c r="E16" i="10"/>
  <c r="D16" i="10"/>
  <c r="F14" i="10"/>
  <c r="G13" i="10"/>
  <c r="E13" i="10"/>
  <c r="G12" i="10"/>
  <c r="E12" i="10"/>
  <c r="G11" i="10"/>
  <c r="E11" i="10"/>
  <c r="D10" i="10"/>
  <c r="G10" i="10" s="1"/>
  <c r="D9" i="10"/>
  <c r="G9" i="10" s="1"/>
  <c r="L57" i="8"/>
  <c r="L46" i="8"/>
  <c r="L45" i="8"/>
  <c r="L66" i="8"/>
  <c r="L65" i="8"/>
  <c r="L64" i="8"/>
  <c r="L63" i="8"/>
  <c r="L62" i="8"/>
  <c r="L61" i="8"/>
  <c r="L60" i="8"/>
  <c r="L59" i="8"/>
  <c r="L58" i="8"/>
  <c r="L56" i="8"/>
  <c r="P55" i="8"/>
  <c r="L55" i="8" s="1"/>
  <c r="P54" i="8"/>
  <c r="L54" i="8" s="1"/>
  <c r="P53" i="8"/>
  <c r="L53" i="8" s="1"/>
  <c r="P52" i="8"/>
  <c r="L52" i="8" s="1"/>
  <c r="P51" i="8"/>
  <c r="L51" i="8" s="1"/>
  <c r="P50" i="8"/>
  <c r="L50" i="8" s="1"/>
  <c r="P49" i="8"/>
  <c r="L49" i="8" s="1"/>
  <c r="I46" i="8"/>
  <c r="I45" i="8"/>
  <c r="P43" i="8"/>
  <c r="L43" i="8" s="1"/>
  <c r="P42" i="8"/>
  <c r="L42" i="8" s="1"/>
  <c r="P41" i="8"/>
  <c r="L41" i="8" s="1"/>
  <c r="P40" i="8"/>
  <c r="L40" i="8" s="1"/>
  <c r="P39" i="8"/>
  <c r="L39" i="8" s="1"/>
  <c r="P38" i="8"/>
  <c r="L38" i="8" s="1"/>
  <c r="P37" i="8"/>
  <c r="L37" i="8" s="1"/>
  <c r="P36" i="8"/>
  <c r="L36" i="8" s="1"/>
  <c r="P35" i="8"/>
  <c r="L35" i="8" s="1"/>
  <c r="P34" i="8"/>
  <c r="L34" i="8" s="1"/>
  <c r="P33" i="8"/>
  <c r="L33" i="8" s="1"/>
  <c r="P32" i="8"/>
  <c r="L32" i="8" s="1"/>
  <c r="P31" i="8"/>
  <c r="L31" i="8" s="1"/>
  <c r="P30" i="8"/>
  <c r="L30" i="8" s="1"/>
  <c r="I28" i="8"/>
  <c r="G27" i="8"/>
  <c r="I27" i="8" s="1"/>
  <c r="I25" i="8"/>
  <c r="I24" i="8"/>
  <c r="G23" i="8"/>
  <c r="I23" i="8" s="1"/>
  <c r="I20" i="8"/>
  <c r="I19" i="8"/>
  <c r="G18" i="8"/>
  <c r="I18" i="8" s="1"/>
  <c r="I14" i="8"/>
  <c r="I13" i="8"/>
  <c r="G12" i="8"/>
  <c r="I12" i="8" s="1"/>
  <c r="I9" i="8"/>
  <c r="I8" i="8"/>
  <c r="G7" i="8"/>
  <c r="I7" i="8" s="1"/>
  <c r="E9" i="10" l="1"/>
  <c r="T50" i="8"/>
  <c r="T55" i="8"/>
  <c r="G31" i="10"/>
  <c r="E33" i="10"/>
  <c r="G38" i="10"/>
  <c r="G46" i="10" s="1"/>
  <c r="T30" i="8"/>
  <c r="T32" i="8"/>
  <c r="T33" i="8"/>
  <c r="D14" i="10"/>
  <c r="D40" i="10" s="1"/>
  <c r="F34" i="10"/>
  <c r="G52" i="10" s="1"/>
  <c r="E32" i="10"/>
  <c r="T51" i="8"/>
  <c r="T54" i="8"/>
  <c r="G14" i="10"/>
  <c r="G44" i="10" s="1"/>
  <c r="T53" i="8"/>
  <c r="T35" i="8"/>
  <c r="T36" i="8"/>
  <c r="T37" i="8"/>
  <c r="T38" i="8"/>
  <c r="I48" i="8"/>
  <c r="K48" i="8" s="1"/>
  <c r="G34" i="10"/>
  <c r="G45" i="10" s="1"/>
  <c r="E29" i="10"/>
  <c r="G51" i="10"/>
  <c r="E24" i="10"/>
  <c r="E27" i="10"/>
  <c r="E30" i="10"/>
  <c r="E10" i="10"/>
  <c r="K21" i="8"/>
  <c r="X21" i="8" s="1"/>
  <c r="K15" i="8"/>
  <c r="X15" i="8" s="1"/>
  <c r="K28" i="8"/>
  <c r="X28" i="8" s="1"/>
  <c r="K11" i="8"/>
  <c r="X11" i="8" s="1"/>
  <c r="K26" i="8"/>
  <c r="X26" i="8" s="1"/>
  <c r="A3" i="4"/>
  <c r="U3" i="2"/>
  <c r="L3" i="4" s="1"/>
  <c r="U2" i="2"/>
  <c r="L2" i="4" s="1"/>
  <c r="A2" i="2"/>
  <c r="A2" i="4" s="1"/>
  <c r="A1" i="2"/>
  <c r="A1" i="4" s="1"/>
  <c r="G42" i="6"/>
  <c r="I42" i="6" s="1"/>
  <c r="J43" i="6" s="1"/>
  <c r="F15" i="5" s="1"/>
  <c r="I15" i="5" s="1"/>
  <c r="I35" i="6"/>
  <c r="K35" i="6" s="1"/>
  <c r="I34" i="6"/>
  <c r="I33" i="6"/>
  <c r="K33" i="6" s="1"/>
  <c r="I32" i="6"/>
  <c r="K32" i="6" s="1"/>
  <c r="I31" i="6"/>
  <c r="K31" i="6" s="1"/>
  <c r="I23" i="6"/>
  <c r="I22" i="6"/>
  <c r="K22" i="6" s="1"/>
  <c r="I21" i="6"/>
  <c r="K21" i="6" s="1"/>
  <c r="I14" i="6"/>
  <c r="K14" i="6" s="1"/>
  <c r="I13" i="6"/>
  <c r="K3" i="6"/>
  <c r="K2" i="6"/>
  <c r="A2" i="6"/>
  <c r="A1" i="6"/>
  <c r="I33" i="5"/>
  <c r="I31" i="5"/>
  <c r="I29" i="5"/>
  <c r="I27" i="5"/>
  <c r="I25" i="5"/>
  <c r="I23" i="5"/>
  <c r="I21" i="5"/>
  <c r="I19" i="5"/>
  <c r="I18" i="5"/>
  <c r="I17" i="5"/>
  <c r="I16" i="5"/>
  <c r="E14" i="10" l="1"/>
  <c r="G54" i="10"/>
  <c r="F40" i="10"/>
  <c r="E40" i="10" s="1"/>
  <c r="P11" i="8"/>
  <c r="E34" i="10"/>
  <c r="X48" i="8"/>
  <c r="P48" i="8"/>
  <c r="T48" i="8"/>
  <c r="G47" i="10"/>
  <c r="J17" i="6"/>
  <c r="F9" i="5" s="1"/>
  <c r="I9" i="5" s="1"/>
  <c r="K13" i="6"/>
  <c r="K17" i="6" s="1"/>
  <c r="J37" i="6"/>
  <c r="F13" i="5" s="1"/>
  <c r="I13" i="5" s="1"/>
  <c r="K34" i="6"/>
  <c r="K37" i="6" s="1"/>
  <c r="J26" i="6"/>
  <c r="F11" i="5" s="1"/>
  <c r="I11" i="5" s="1"/>
  <c r="K23" i="6"/>
  <c r="K26" i="6" s="1"/>
  <c r="P28" i="8"/>
  <c r="L28" i="8" s="1"/>
  <c r="T28" i="8"/>
  <c r="P21" i="8"/>
  <c r="T21" i="8"/>
  <c r="L21" i="8"/>
  <c r="P15" i="8"/>
  <c r="L15" i="8" s="1"/>
  <c r="T15" i="8"/>
  <c r="P26" i="8"/>
  <c r="L26" i="8" s="1"/>
  <c r="T26" i="8"/>
  <c r="L48" i="8"/>
  <c r="L11" i="8"/>
  <c r="T11" i="8"/>
  <c r="G55" i="10"/>
  <c r="G57" i="10" s="1"/>
  <c r="G40" i="10"/>
  <c r="K67" i="8"/>
  <c r="M9" i="5"/>
  <c r="K9" i="5"/>
  <c r="L62" i="4"/>
  <c r="L61" i="4"/>
  <c r="L56" i="4"/>
  <c r="L55" i="4"/>
  <c r="L54" i="4"/>
  <c r="L51" i="4"/>
  <c r="L50" i="4"/>
  <c r="L31" i="4"/>
  <c r="L16" i="4"/>
  <c r="L15" i="4"/>
  <c r="L14" i="4"/>
  <c r="L67" i="3"/>
  <c r="G65" i="3"/>
  <c r="G63" i="3"/>
  <c r="G61" i="3"/>
  <c r="G59" i="3"/>
  <c r="G57" i="3"/>
  <c r="H55" i="3"/>
  <c r="G48" i="3"/>
  <c r="G44" i="3"/>
  <c r="G42" i="3"/>
  <c r="G40" i="3"/>
  <c r="G36" i="3"/>
  <c r="G34" i="3"/>
  <c r="G32" i="3"/>
  <c r="G30" i="3"/>
  <c r="G25" i="3"/>
  <c r="G23" i="3"/>
  <c r="G21" i="3"/>
  <c r="G19" i="3"/>
  <c r="G15" i="3"/>
  <c r="G13" i="3"/>
  <c r="O44" i="2"/>
  <c r="I36" i="5" l="1"/>
  <c r="G55" i="3"/>
  <c r="L65" i="3" s="1"/>
  <c r="I55" i="3"/>
  <c r="AF35" i="1"/>
  <c r="AH35" i="1" s="1"/>
  <c r="AG35" i="1" s="1"/>
  <c r="AD35" i="1" s="1"/>
  <c r="AF36" i="1"/>
  <c r="AH36" i="1" s="1"/>
  <c r="AG36" i="1" s="1"/>
  <c r="AD36" i="1" s="1"/>
  <c r="G67" i="3"/>
  <c r="C8" i="7" s="1"/>
  <c r="L67" i="8"/>
  <c r="P67" i="8"/>
  <c r="H15" i="3"/>
  <c r="I15" i="3" s="1"/>
  <c r="K13" i="5"/>
  <c r="M13" i="5"/>
  <c r="K11" i="5"/>
  <c r="M11" i="5"/>
  <c r="L13" i="4"/>
  <c r="L75" i="4" s="1"/>
  <c r="J15" i="3" s="1"/>
  <c r="K15" i="3" s="1"/>
  <c r="K67" i="3" s="1"/>
  <c r="I8" i="7" s="1"/>
  <c r="G8" i="7" s="1"/>
  <c r="AE88" i="1"/>
  <c r="AE86" i="1"/>
  <c r="AE84" i="1"/>
  <c r="AE74" i="1"/>
  <c r="AD74" i="1" s="1"/>
  <c r="AE72" i="1"/>
  <c r="AD72" i="1" s="1"/>
  <c r="AE66" i="1"/>
  <c r="AE62" i="1"/>
  <c r="AE60" i="1"/>
  <c r="AE58" i="1"/>
  <c r="AE56" i="1"/>
  <c r="AE52" i="1"/>
  <c r="AE33" i="1"/>
  <c r="AE31" i="1"/>
  <c r="AE27" i="1"/>
  <c r="AE25" i="1"/>
  <c r="AE23" i="1"/>
  <c r="AE21" i="1"/>
  <c r="AE19" i="1"/>
  <c r="AE17" i="1"/>
  <c r="J92" i="1"/>
  <c r="G92" i="1"/>
  <c r="M88" i="1"/>
  <c r="M86" i="1"/>
  <c r="M84" i="1"/>
  <c r="L80" i="1"/>
  <c r="M78" i="1"/>
  <c r="M74" i="1"/>
  <c r="M72" i="1"/>
  <c r="M70" i="1"/>
  <c r="M66" i="1"/>
  <c r="M62" i="1"/>
  <c r="M58" i="1"/>
  <c r="M56" i="1"/>
  <c r="M52" i="1"/>
  <c r="J42" i="1"/>
  <c r="G42" i="1"/>
  <c r="R42" i="1" s="1"/>
  <c r="L36" i="1"/>
  <c r="AI33" i="1"/>
  <c r="M33" i="1"/>
  <c r="M31" i="1"/>
  <c r="AI27" i="1"/>
  <c r="M27" i="1"/>
  <c r="M25" i="1"/>
  <c r="M23" i="1"/>
  <c r="M21" i="1"/>
  <c r="M19" i="1"/>
  <c r="M17" i="1"/>
  <c r="C9" i="7" l="1"/>
  <c r="I8" i="13"/>
  <c r="I99" i="13" s="1"/>
  <c r="I67" i="3"/>
  <c r="O7" i="13" s="1"/>
  <c r="K36" i="5"/>
  <c r="O8" i="13" s="1"/>
  <c r="T36" i="1"/>
  <c r="Y36" i="1"/>
  <c r="V36" i="1" s="1"/>
  <c r="X36" i="1"/>
  <c r="U36" i="1" s="1"/>
  <c r="T35" i="1"/>
  <c r="U35" i="1"/>
  <c r="Y35" i="1"/>
  <c r="H8" i="7"/>
  <c r="F8" i="7"/>
  <c r="M36" i="5"/>
  <c r="P68" i="8"/>
  <c r="AE36" i="1"/>
  <c r="I42" i="1"/>
  <c r="AE35" i="1"/>
  <c r="G94" i="1"/>
  <c r="C7" i="7" s="1"/>
  <c r="C16" i="7" s="1"/>
  <c r="I92" i="1"/>
  <c r="M36" i="1"/>
  <c r="K80" i="1"/>
  <c r="P92" i="1"/>
  <c r="O92" i="1" s="1"/>
  <c r="M80" i="1"/>
  <c r="M92" i="1" s="1"/>
  <c r="L92" i="1" s="1"/>
  <c r="I107" i="13" l="1"/>
  <c r="F14" i="21"/>
  <c r="F15" i="21" s="1"/>
  <c r="L7" i="13"/>
  <c r="K7" i="13" s="1"/>
  <c r="V35" i="1"/>
  <c r="V42" i="1" s="1"/>
  <c r="Y42" i="1"/>
  <c r="X42" i="1" s="1"/>
  <c r="I9" i="7"/>
  <c r="G9" i="7" s="1"/>
  <c r="F9" i="7" s="1"/>
  <c r="AE42" i="1"/>
  <c r="AH42" i="1"/>
  <c r="AG42" i="1" s="1"/>
  <c r="P42" i="1"/>
  <c r="M35" i="1"/>
  <c r="M42" i="1" s="1"/>
  <c r="N7" i="13" l="1"/>
  <c r="H9" i="7"/>
  <c r="L8" i="13"/>
  <c r="K8" i="13" s="1"/>
  <c r="O99" i="13"/>
  <c r="N101" i="13" s="1"/>
  <c r="I8" i="29" s="1"/>
  <c r="G8" i="29" s="1"/>
  <c r="AD42" i="1"/>
  <c r="M94" i="1"/>
  <c r="L94" i="1" s="1"/>
  <c r="L42" i="1"/>
  <c r="O42" i="1"/>
  <c r="AI42" i="1"/>
  <c r="P94" i="1"/>
  <c r="F22" i="21" l="1"/>
  <c r="O106" i="13"/>
  <c r="Q39" i="8"/>
  <c r="T39" i="8" s="1"/>
  <c r="X39" i="8"/>
  <c r="X41" i="8"/>
  <c r="X42" i="8"/>
  <c r="Q40" i="8"/>
  <c r="T40" i="8" s="1"/>
  <c r="X40" i="8"/>
  <c r="Q41" i="8"/>
  <c r="T41" i="8" s="1"/>
  <c r="Q42" i="8"/>
  <c r="T42" i="8" s="1"/>
  <c r="M99" i="13" l="1"/>
  <c r="N100" i="13" s="1"/>
  <c r="N8" i="13"/>
  <c r="N99" i="13" s="1"/>
  <c r="H22" i="21"/>
  <c r="X67" i="8"/>
  <c r="X68" i="8" s="1"/>
  <c r="T67" i="8"/>
  <c r="T68" i="8" s="1"/>
  <c r="AG80" i="1" s="1"/>
  <c r="AF80" i="1" l="1"/>
  <c r="AH80" i="1"/>
  <c r="AH92" i="1" s="1"/>
  <c r="AG92" i="1" s="1"/>
  <c r="AD80" i="1"/>
  <c r="AH94" i="1" l="1"/>
  <c r="AC80" i="1"/>
  <c r="AE80" i="1"/>
  <c r="AE92" i="1" s="1"/>
  <c r="AD92" i="1" s="1"/>
  <c r="I7" i="7" l="1"/>
  <c r="H7" i="7" s="1"/>
  <c r="AG94" i="1"/>
  <c r="AE94" i="1"/>
  <c r="AD94" i="1" s="1"/>
  <c r="I16" i="7" l="1"/>
  <c r="H16" i="7" s="1"/>
  <c r="G7" i="7"/>
  <c r="G16" i="7" s="1"/>
  <c r="F16" i="7" s="1"/>
  <c r="F7" i="7" l="1"/>
  <c r="T87" i="1"/>
  <c r="S92" i="1"/>
  <c r="S94" i="1" l="1"/>
  <c r="R92" i="1"/>
  <c r="R94" i="1" s="1"/>
  <c r="Y51" i="1"/>
  <c r="Y92" i="1" s="1"/>
  <c r="U51" i="1"/>
  <c r="X51" i="1"/>
  <c r="T51" i="1"/>
  <c r="Y94" i="1" l="1"/>
  <c r="I7" i="29" s="1"/>
  <c r="X92" i="1"/>
  <c r="X94" i="1" s="1"/>
  <c r="V51" i="1"/>
  <c r="V92" i="1" s="1"/>
  <c r="V94" i="1" l="1"/>
  <c r="U92" i="1"/>
  <c r="G7" i="29"/>
  <c r="I10" i="29"/>
  <c r="H7" i="29"/>
  <c r="F20" i="21"/>
  <c r="G98" i="1"/>
  <c r="R98" i="1" s="1"/>
  <c r="G10" i="29" l="1"/>
  <c r="F10" i="29" s="1"/>
  <c r="F7" i="29"/>
  <c r="L14" i="29"/>
  <c r="H10" i="29"/>
  <c r="H20" i="21"/>
  <c r="H24" i="21" s="1"/>
  <c r="F24" i="21"/>
  <c r="H26" i="21" l="1"/>
  <c r="H35" i="21" s="1"/>
  <c r="F26" i="21"/>
  <c r="F35" i="21" s="1"/>
  <c r="F41" i="21" s="1"/>
  <c r="F43" i="21" s="1"/>
  <c r="H43" i="21" s="1"/>
  <c r="H15" i="21"/>
  <c r="F24" i="22"/>
  <c r="F25" i="22" l="1"/>
  <c r="F28" i="22" s="1"/>
</calcChain>
</file>

<file path=xl/sharedStrings.xml><?xml version="1.0" encoding="utf-8"?>
<sst xmlns="http://schemas.openxmlformats.org/spreadsheetml/2006/main" count="4415" uniqueCount="1341">
  <si>
    <t xml:space="preserve">BOQ    
</t>
  </si>
  <si>
    <t>Remark</t>
  </si>
  <si>
    <t>S.N</t>
  </si>
  <si>
    <t>Description</t>
  </si>
  <si>
    <t>QTY</t>
  </si>
  <si>
    <t>Unit</t>
  </si>
  <si>
    <t>Rate</t>
  </si>
  <si>
    <t>Amount
UAE Dirhams</t>
  </si>
  <si>
    <t>Progress
in %</t>
  </si>
  <si>
    <t>Total Amount</t>
  </si>
  <si>
    <t>EXTERNAL CEMENT BOARD WORKS</t>
  </si>
  <si>
    <t>A</t>
  </si>
  <si>
    <t>ORIGINAL SUBCONTRACT WORKS</t>
  </si>
  <si>
    <t>External Fibre Cement Board Ceiling</t>
  </si>
  <si>
    <t>External Fibre Cement board ceiling including,all fixings, fittings, tapping, jointing, supporting frame work, sealant between panels and accessories complete all in accordance with the drawings and specifications</t>
  </si>
  <si>
    <r>
      <rPr>
        <sz val="9"/>
        <rFont val="Calibri "/>
        <charset val="1"/>
      </rPr>
      <t>m</t>
    </r>
    <r>
      <rPr>
        <vertAlign val="superscript"/>
        <sz val="9"/>
        <rFont val="Calibri "/>
        <charset val="1"/>
      </rPr>
      <t>2</t>
    </r>
  </si>
  <si>
    <t>B</t>
  </si>
  <si>
    <t>Coffered Ceiling</t>
  </si>
  <si>
    <t>Coffered ceiling including,all fixings, fittings, tapping, jointing, supporting frame work, sealant between panels and accessories complete all in accordance with the drawings and specifications</t>
  </si>
  <si>
    <t>C</t>
  </si>
  <si>
    <t>External Dry Wall System</t>
  </si>
  <si>
    <t>D</t>
  </si>
  <si>
    <t>Bulkhead and Shadow Gap</t>
  </si>
  <si>
    <t>Bulkhead all around the columns and shadow gaps for all the types of external ceilings as per the drawings and specifications</t>
  </si>
  <si>
    <t>Item</t>
  </si>
  <si>
    <t>E</t>
  </si>
  <si>
    <t>BOH Painting</t>
  </si>
  <si>
    <t xml:space="preserve">Skim Coat 1-2mm to receive Low VOC 
</t>
  </si>
  <si>
    <t>Low VOC acrylic emulsion paint applied to a base (PA.04)</t>
  </si>
  <si>
    <t>Epoxy Resin Painting to Wall</t>
  </si>
  <si>
    <t>GRAND TOTAL - UAE DIRHAMS - EXTERNAL CEILING</t>
  </si>
  <si>
    <t>CEILING, PARTITION AND WALL PANELLING</t>
  </si>
  <si>
    <t>Guest room Ceiling</t>
  </si>
  <si>
    <t>To bathroom &amp; toilet</t>
  </si>
  <si>
    <t>White N* 2005-Matte Finish Ceiling finishes  HTL-PT-04</t>
  </si>
  <si>
    <t>PARTITIONS</t>
  </si>
  <si>
    <t>WALL PANELLING</t>
  </si>
  <si>
    <t>Supply and fixing of Gypsum Sheet Panel &amp; GRG Mouldings</t>
  </si>
  <si>
    <t>INTERNAL PAINTING WORKS</t>
  </si>
  <si>
    <t>m2</t>
  </si>
  <si>
    <t xml:space="preserve">Guest room </t>
  </si>
  <si>
    <t>EXTERNAL PAINTING WORKS</t>
  </si>
  <si>
    <t>(Hotel Level 1 to L28) (Res L1 to L29)</t>
  </si>
  <si>
    <t>Corridor Ceilings</t>
  </si>
  <si>
    <t>a</t>
  </si>
  <si>
    <t>Gypsum board Ceiling</t>
  </si>
  <si>
    <t>b</t>
  </si>
  <si>
    <t>bulk head, 120mm high</t>
  </si>
  <si>
    <t>c</t>
  </si>
  <si>
    <t xml:space="preserve">Ceiling Painting  HTL-PT-09 </t>
  </si>
  <si>
    <t>d</t>
  </si>
  <si>
    <t>bulk head, 120mm high Painting</t>
  </si>
  <si>
    <t>e</t>
  </si>
  <si>
    <t xml:space="preserve"> Light cove 100x40mm</t>
  </si>
  <si>
    <t>f</t>
  </si>
  <si>
    <t xml:space="preserve"> Light cove, Painting</t>
  </si>
  <si>
    <t>g</t>
  </si>
  <si>
    <t>Supply and Installation of Drywall Lining  Work (Level 7 to 10 Corridor) and (Level 11 to 16 &amp; 19 to 27) in front fo corewall-Corridor),(Level 7 to 16 &amp; 19 to 27 - Lift Lobby) Furring Chanel 600mm @with 15mm RG Gypsum board</t>
  </si>
  <si>
    <t>BOH Painting to Basement &amp; Staircase</t>
  </si>
  <si>
    <t>Gypsum Shaft wall to Hotel tower service areas L1 to Roof</t>
  </si>
  <si>
    <t>Rockwool insulation above External Soffits</t>
  </si>
  <si>
    <t>GRAND TOTAL - UAE DIRHAMS - (Internal Painting Works)</t>
  </si>
  <si>
    <t xml:space="preserve">GRAND TOTAL - UAE DIRHAMS  </t>
  </si>
  <si>
    <t>Royal crown works</t>
  </si>
  <si>
    <t>(USG BORAL TILES )</t>
  </si>
  <si>
    <t>Hotel -G.F to L28 ,Res G.F to L30 (BOH)</t>
  </si>
  <si>
    <t>Full System Gypsum Tiles Ceiling -600X600mm</t>
  </si>
  <si>
    <t>Gypsum  Ceiling Tiles Only -600X600mm</t>
  </si>
  <si>
    <t>Basement -1 (BOH )</t>
  </si>
  <si>
    <t>C/1</t>
  </si>
  <si>
    <t>Full System  -600X600mm Metal Tiles</t>
  </si>
  <si>
    <t>C/2</t>
  </si>
  <si>
    <t xml:space="preserve"> 600X600mm Metal Tiles only</t>
  </si>
  <si>
    <t>C/3</t>
  </si>
  <si>
    <t>C/4</t>
  </si>
  <si>
    <t>Gypsum  Ceiling  Tiles Only -600X600mm</t>
  </si>
  <si>
    <t xml:space="preserve">Level 3-BOH </t>
  </si>
  <si>
    <t>CEILING</t>
  </si>
  <si>
    <t>D/1</t>
  </si>
  <si>
    <t>PB.01 - 600X600X12mm Gypsum Ceiling</t>
  </si>
  <si>
    <t>( GYPSEMNA )</t>
  </si>
  <si>
    <t>D/2</t>
  </si>
  <si>
    <t>MBP.01 - Moisture Resistant Ceiling</t>
  </si>
  <si>
    <t>D/3</t>
  </si>
  <si>
    <t>ACCESS PANEL FOR FCU 600 X 600mm -AP-1</t>
  </si>
  <si>
    <t>Nos</t>
  </si>
  <si>
    <t>D/4</t>
  </si>
  <si>
    <t>ACCESS PANEL FOR FCU 300 X 300mm -AP-3</t>
  </si>
  <si>
    <t>E/1</t>
  </si>
  <si>
    <t>100mm Partition Wall To Internal Area Wall Partitions</t>
  </si>
  <si>
    <t>E/2</t>
  </si>
  <si>
    <t xml:space="preserve">50mm Partition Wall To Internal Area Wall Partition </t>
  </si>
  <si>
    <t>E/3</t>
  </si>
  <si>
    <t>Supply and Installation of Drywall Lining  Work</t>
  </si>
  <si>
    <t>Painting works</t>
  </si>
  <si>
    <t>E/4</t>
  </si>
  <si>
    <t>Wall &amp; ceiling internal painting works</t>
  </si>
  <si>
    <t>RESIDENTIAL - LEVEL-31</t>
  </si>
  <si>
    <t>F</t>
  </si>
  <si>
    <t>F/1</t>
  </si>
  <si>
    <t>F/2</t>
  </si>
  <si>
    <t>Supply and Installation of Rockwool External Ceiling</t>
  </si>
  <si>
    <t>F/3</t>
  </si>
  <si>
    <t>External  Painting Cement board  Ceiling work</t>
  </si>
  <si>
    <t>F/4</t>
  </si>
  <si>
    <t>F/5</t>
  </si>
  <si>
    <t>External Column  Painting  workS (Type PT 201)</t>
  </si>
  <si>
    <t>F/6</t>
  </si>
  <si>
    <t>External  Concrete Column Skimming</t>
  </si>
  <si>
    <t xml:space="preserve">Previous </t>
  </si>
  <si>
    <t xml:space="preserve">This Month </t>
  </si>
  <si>
    <t xml:space="preserve">Cumulative </t>
  </si>
  <si>
    <t>CLAIMED - AL RAWDA</t>
  </si>
  <si>
    <t>CERTIFIED - OCI</t>
  </si>
  <si>
    <t xml:space="preserve">SN NO. </t>
  </si>
  <si>
    <t>DORCHESTER HOTEL &amp; RESIDNECIES</t>
  </si>
  <si>
    <t xml:space="preserve">SUBCONTRACTOR: AL RAWDA </t>
  </si>
  <si>
    <t>VARIATION ORDER 01</t>
  </si>
  <si>
    <t>PROGRESS BOQ</t>
  </si>
  <si>
    <t xml:space="preserve">E/1.Skim Coat 1-2mm to recive Low VOC </t>
  </si>
  <si>
    <t>Sn No</t>
  </si>
  <si>
    <t>Drawing</t>
  </si>
  <si>
    <t>BLG</t>
  </si>
  <si>
    <t>Level</t>
  </si>
  <si>
    <t>Room No/Grid</t>
  </si>
  <si>
    <t>DESCRIPTION</t>
  </si>
  <si>
    <t>WALL</t>
  </si>
  <si>
    <t>Deduction</t>
  </si>
  <si>
    <t>Remarks</t>
  </si>
  <si>
    <t>1212-3</t>
  </si>
  <si>
    <t>Res</t>
  </si>
  <si>
    <t>B1</t>
  </si>
  <si>
    <t>P-B1-12</t>
  </si>
  <si>
    <t>Fresh Air Plenum</t>
  </si>
  <si>
    <t>A-1235-6</t>
  </si>
  <si>
    <t>L23</t>
  </si>
  <si>
    <t>R-24-07</t>
  </si>
  <si>
    <t>Elec Room</t>
  </si>
  <si>
    <t>A-1239-15</t>
  </si>
  <si>
    <t>L31</t>
  </si>
  <si>
    <t>R-32-09</t>
  </si>
  <si>
    <t>Lift Machine room</t>
  </si>
  <si>
    <t/>
  </si>
  <si>
    <t>E/2 .Low VOC acrylic emulsion paint applied to a base (PA.04)</t>
  </si>
  <si>
    <t>CLAIM - AL RAWDA</t>
  </si>
  <si>
    <t>CERTIFIED - AL RAWDA</t>
  </si>
  <si>
    <t xml:space="preserve">Quantity </t>
  </si>
  <si>
    <t xml:space="preserve">Amount </t>
  </si>
  <si>
    <t xml:space="preserve"> TOTAL - UAE DIRHAMS - </t>
  </si>
  <si>
    <t>v</t>
  </si>
  <si>
    <t>SUBJECT</t>
  </si>
  <si>
    <t>Grid work done -( Gypsum Tiles Ceiling -600X600mm)</t>
  </si>
  <si>
    <t>VO-001</t>
  </si>
  <si>
    <t>Quantity</t>
  </si>
  <si>
    <t>CLAIMED</t>
  </si>
  <si>
    <t>CERTIFIED</t>
  </si>
  <si>
    <t>SN</t>
  </si>
  <si>
    <t xml:space="preserve"> Dwg .NO</t>
  </si>
  <si>
    <t>Room Name</t>
  </si>
  <si>
    <t>No.</t>
  </si>
  <si>
    <t>Length</t>
  </si>
  <si>
    <t>Height / Width</t>
  </si>
  <si>
    <t>Total</t>
  </si>
  <si>
    <t>Units</t>
  </si>
  <si>
    <t>Work done</t>
  </si>
  <si>
    <t xml:space="preserve">Work Done </t>
  </si>
  <si>
    <t>Hotel</t>
  </si>
  <si>
    <t>CLG -01 -Gypsum Tiles Ceiling -600X600mm</t>
  </si>
  <si>
    <t>L1 ,2,3,4,5,7,11,12,13,14,15,16,19,20,21,22, L23</t>
  </si>
  <si>
    <t>A-1304-3</t>
  </si>
  <si>
    <t>L1</t>
  </si>
  <si>
    <t>FF Lobby</t>
  </si>
  <si>
    <t>L2</t>
  </si>
  <si>
    <t>L3</t>
  </si>
  <si>
    <t>L4</t>
  </si>
  <si>
    <t>L5</t>
  </si>
  <si>
    <t>L7</t>
  </si>
  <si>
    <t>L11</t>
  </si>
  <si>
    <t>L12</t>
  </si>
  <si>
    <t>L13</t>
  </si>
  <si>
    <t>L14</t>
  </si>
  <si>
    <t>L15</t>
  </si>
  <si>
    <t>L16</t>
  </si>
  <si>
    <t>L19</t>
  </si>
  <si>
    <t>L20</t>
  </si>
  <si>
    <t>L21</t>
  </si>
  <si>
    <t>L22</t>
  </si>
  <si>
    <t>L3,4,7,11 to 16, &amp;  L19 to L23</t>
  </si>
  <si>
    <t>House keeping Lobby</t>
  </si>
  <si>
    <t>Lift  Lobby</t>
  </si>
  <si>
    <t>Residential</t>
  </si>
  <si>
    <t>A-1320-1</t>
  </si>
  <si>
    <t>L6</t>
  </si>
  <si>
    <t>L24</t>
  </si>
  <si>
    <t>L25</t>
  </si>
  <si>
    <t>L26</t>
  </si>
  <si>
    <t>L27</t>
  </si>
  <si>
    <t>L28</t>
  </si>
  <si>
    <t>L29</t>
  </si>
  <si>
    <t>HK Lobby</t>
  </si>
  <si>
    <t>Lift Lobby</t>
  </si>
  <si>
    <t>VARIATION ORDER 02</t>
  </si>
  <si>
    <t>Item Ref</t>
  </si>
  <si>
    <t>BoQ Ref</t>
  </si>
  <si>
    <t>Rate Ref</t>
  </si>
  <si>
    <t>Rate
(AED)</t>
  </si>
  <si>
    <t>Addition
(AED)</t>
  </si>
  <si>
    <t>CERTFICATION - OCI</t>
  </si>
  <si>
    <t>PROGRESS Qunatity</t>
  </si>
  <si>
    <t>PROGRESS AMOUNT</t>
  </si>
  <si>
    <t>VO-002/1</t>
  </si>
  <si>
    <t>Supply and Installation of Demise Wall  - One Side Board Only</t>
  </si>
  <si>
    <t>VO-002/02</t>
  </si>
  <si>
    <t>Supply and Installation of Shaft Wall</t>
  </si>
  <si>
    <t>VO-002/03</t>
  </si>
  <si>
    <t>Supply and Installation of Shaft Wall  - One Side Board Only</t>
  </si>
  <si>
    <t>VO-002/04</t>
  </si>
  <si>
    <t xml:space="preserve">Supply and Installation of  Partition Wall </t>
  </si>
  <si>
    <t>VO-002/05</t>
  </si>
  <si>
    <t>Supply and Installation of  600X600X12mm Gypsum tiles</t>
  </si>
  <si>
    <t>VO-002/06</t>
  </si>
  <si>
    <t>600X600X0.7MM    Non-Perforated Metal Ceiling   -FCF-01</t>
  </si>
  <si>
    <t>VO-002/07</t>
  </si>
  <si>
    <t>Supply and Installation of  Regur Gypsumboard -FCF 05</t>
  </si>
  <si>
    <t>VO-002/08</t>
  </si>
  <si>
    <t xml:space="preserve">BH 650mm Hight </t>
  </si>
  <si>
    <t>m</t>
  </si>
  <si>
    <t>VO-002/09</t>
  </si>
  <si>
    <t>Access Panel 600x600 mm</t>
  </si>
  <si>
    <t>VO-002/10</t>
  </si>
  <si>
    <t>Access Panel 450 x450 mm</t>
  </si>
  <si>
    <t>VO-002/11</t>
  </si>
  <si>
    <t>Supply and Installation of Cement board at Stone work cladding area  - (Vanity ,bathtubs  Unit )</t>
  </si>
  <si>
    <t>VO-002/12</t>
  </si>
  <si>
    <t>Supply and Installation of Cement board at Stone work cladding area  - (Corridor )</t>
  </si>
  <si>
    <t>VO-002/13</t>
  </si>
  <si>
    <t>Supply and Installation of Columns Side Gypsum board    - (Corridor )</t>
  </si>
  <si>
    <t xml:space="preserve">Grand Total </t>
  </si>
  <si>
    <t xml:space="preserve">QUANTITY CALCULATION FOR THE WORK DONE </t>
  </si>
  <si>
    <t xml:space="preserve">Demise Wall &amp; Shaft Wall </t>
  </si>
  <si>
    <t xml:space="preserve"> VO :02 Supply and Installation of Demise Wall &amp; Shaft Wall at Level -21 to 27</t>
  </si>
  <si>
    <t>DWG .NO</t>
  </si>
  <si>
    <t>Grid</t>
  </si>
  <si>
    <t>VO/01</t>
  </si>
  <si>
    <t>RP-PL-SD-L27</t>
  </si>
  <si>
    <t>Corridor</t>
  </si>
  <si>
    <t>RP-PL-SD-L25 -50671</t>
  </si>
  <si>
    <t>VO/02</t>
  </si>
  <si>
    <t>RP-PL-SD-L26 -50691</t>
  </si>
  <si>
    <t>RP-PL-SD-L25 -50681</t>
  </si>
  <si>
    <t xml:space="preserve"> </t>
  </si>
  <si>
    <t>VO/03</t>
  </si>
  <si>
    <t>p</t>
  </si>
  <si>
    <t>RP-PL-SD-L25 -50641</t>
  </si>
  <si>
    <t>VO/04</t>
  </si>
  <si>
    <t>RP-PL-SD-L25 -50651</t>
  </si>
  <si>
    <t>PAINT WORK QUANTITY CALCULATION</t>
  </si>
  <si>
    <t xml:space="preserve">Remaining Works - BOQ </t>
  </si>
  <si>
    <t>VO - 01</t>
  </si>
  <si>
    <t>VO - 02</t>
  </si>
  <si>
    <t xml:space="preserve">Agreed Amount </t>
  </si>
  <si>
    <t>Cumulative</t>
  </si>
  <si>
    <t>%</t>
  </si>
  <si>
    <t>Amount (Dhs)</t>
  </si>
  <si>
    <t xml:space="preserve">Work Item </t>
  </si>
  <si>
    <t xml:space="preserve">Sr. No. </t>
  </si>
  <si>
    <t>TOTAL</t>
  </si>
  <si>
    <t xml:space="preserve">SUMMARY </t>
  </si>
  <si>
    <t>Hotel Corridor Works - Wall Liner</t>
  </si>
  <si>
    <t>Types</t>
  </si>
  <si>
    <t>Room No</t>
  </si>
  <si>
    <t>Total Qty</t>
  </si>
  <si>
    <t>Progress</t>
  </si>
  <si>
    <t>Progress Qty</t>
  </si>
  <si>
    <t>Frame</t>
  </si>
  <si>
    <t>Board</t>
  </si>
  <si>
    <t>Finish</t>
  </si>
  <si>
    <t>P18-IDR-H-L7-20-COR-002.1</t>
  </si>
  <si>
    <t>Door</t>
  </si>
  <si>
    <t>P18-IDR-H-L8-21-COR-002.1</t>
  </si>
  <si>
    <t>P18-IDR-H-L9-COR-002.1</t>
  </si>
  <si>
    <t>P18-IDR-H-L10-22-COR-002.1</t>
  </si>
  <si>
    <t>A-1211</t>
  </si>
  <si>
    <t>Lift Lobby Ceiling Work (Level 7 to 16 , L19 to L27 )</t>
  </si>
  <si>
    <t>Lift lobby</t>
  </si>
  <si>
    <t>Total Progress percentage carried to summery</t>
  </si>
  <si>
    <t>Work Done under KCE</t>
  </si>
  <si>
    <t>DORCHESTER COLLECTION HOTEL &amp; RESIDENCES (PLOT 18)</t>
  </si>
  <si>
    <t>VALUATION OF REMAINING SUBCONTRACT WORKS</t>
  </si>
  <si>
    <t>Ver. 2</t>
  </si>
  <si>
    <t>Trade Package:</t>
  </si>
  <si>
    <t>Partitions and Ceilings</t>
  </si>
  <si>
    <t>Subcontractor:</t>
  </si>
  <si>
    <t>Al Rawda General Maint. &amp; Decoration Co. L.L.C.</t>
  </si>
  <si>
    <t>Subcontract Ref:</t>
  </si>
  <si>
    <t>17001DH/SCA/D&amp;B/40-4-5-ALRAWDA</t>
  </si>
  <si>
    <t>17001DH/SCA/B/20-1-1-ALRAWDA</t>
  </si>
  <si>
    <t>TOTAL VALUE OF SUBCONTRACT WORKS</t>
  </si>
  <si>
    <t>VALUE OF WORKS COMPLETED
TO 28-FEB-2022</t>
  </si>
  <si>
    <t>VALUE OF WORKS UNDER NEW SUBCONTRACT</t>
  </si>
  <si>
    <t>External cement sheet soffits</t>
  </si>
  <si>
    <t>External coffered ceilings</t>
  </si>
  <si>
    <t>External dry wall partitions</t>
  </si>
  <si>
    <t>Bulkheads and shadow gaps</t>
  </si>
  <si>
    <t>BOH painting</t>
  </si>
  <si>
    <t>Sub-Totals</t>
  </si>
  <si>
    <t>VARIATIONS</t>
  </si>
  <si>
    <t>Guest room ceilings</t>
  </si>
  <si>
    <t>Guest room partitions</t>
  </si>
  <si>
    <t>Guest room wall panels</t>
  </si>
  <si>
    <t>Internal painting</t>
  </si>
  <si>
    <t>External painting</t>
  </si>
  <si>
    <t>Corridor ceilings</t>
  </si>
  <si>
    <t>BOH painting to basement and staircases</t>
  </si>
  <si>
    <t>Gypsum shaft wall system to hotel tower L7-10</t>
  </si>
  <si>
    <t>Gypsum shaft wall system to hotel tower L11, L14</t>
  </si>
  <si>
    <t>Gypsum shaft wall system to hotel tower service areas L1 to roof</t>
  </si>
  <si>
    <t>Gypsum demise wall system to hotel tower L11, L14</t>
  </si>
  <si>
    <t>Rockwool insulation above external soffits</t>
  </si>
  <si>
    <t>Temporary partitions and ceilings to site offices</t>
  </si>
  <si>
    <t>Partitions and ceilings to sales suite corridor</t>
  </si>
  <si>
    <t>Partitions and ceilings to guest room type 15A</t>
  </si>
  <si>
    <t>Changes to ceilings to guest room types 7A, 15A</t>
  </si>
  <si>
    <t>Wall preparation for wall paper</t>
  </si>
  <si>
    <t>MATERIALS ON SITE</t>
  </si>
  <si>
    <t>None</t>
  </si>
  <si>
    <t>Totals</t>
  </si>
  <si>
    <t>NOTES</t>
  </si>
  <si>
    <t>NEW SUBCONTRACT</t>
  </si>
  <si>
    <t>Value of Remaining Subcontract Works</t>
  </si>
  <si>
    <r>
      <rPr>
        <b/>
        <sz val="10"/>
        <color theme="1"/>
        <rFont val="Calibri"/>
        <family val="2"/>
        <scheme val="minor"/>
      </rPr>
      <t>1)</t>
    </r>
    <r>
      <rPr>
        <sz val="10"/>
        <color theme="1"/>
        <rFont val="Calibri"/>
        <family val="2"/>
        <scheme val="minor"/>
      </rPr>
      <t xml:space="preserve">   The amount included at </t>
    </r>
    <r>
      <rPr>
        <i/>
        <sz val="10"/>
        <color theme="1"/>
        <rFont val="Calibri"/>
        <family val="2"/>
        <scheme val="minor"/>
      </rPr>
      <t>"Payments to Date"</t>
    </r>
    <r>
      <rPr>
        <sz val="10"/>
        <color theme="1"/>
        <rFont val="Calibri"/>
        <family val="2"/>
        <scheme val="minor"/>
      </rPr>
      <t xml:space="preserve"> is subject to final validation by the Employer's Representative.  The Subcontractor shall provide evidence substantiating the amount paid to date under the previous subcontract.
</t>
    </r>
    <r>
      <rPr>
        <b/>
        <sz val="10"/>
        <color theme="1"/>
        <rFont val="Calibri"/>
        <family val="2"/>
        <scheme val="minor"/>
      </rPr>
      <t>2)</t>
    </r>
    <r>
      <rPr>
        <sz val="10"/>
        <color theme="1"/>
        <rFont val="Calibri"/>
        <family val="2"/>
        <scheme val="minor"/>
      </rPr>
      <t xml:space="preserve">   Payment of amounts due under the previous RPJV subcontract (including retention) will be made pursuant to the terms of the WFA between the Employer and the Subcontractor.
</t>
    </r>
    <r>
      <rPr>
        <b/>
        <sz val="10"/>
        <color theme="1"/>
        <rFont val="Calibri"/>
        <family val="2"/>
        <scheme val="minor"/>
      </rPr>
      <t>3)</t>
    </r>
    <r>
      <rPr>
        <sz val="10"/>
        <color theme="1"/>
        <rFont val="Calibri"/>
        <family val="2"/>
        <scheme val="minor"/>
      </rPr>
      <t xml:space="preserve">   The subcontract shall provide security for its performance of the Subcontract Works in the amount of AED 1,654,797.00  in the form of an unconditional and irrevocable bank guarantee for the benefit of the Employer.
</t>
    </r>
  </si>
  <si>
    <t>Value of Remaining Variation Works</t>
  </si>
  <si>
    <t>Less Value of Materials on Site at 28-Feb-22</t>
  </si>
  <si>
    <t>New Subcontract Price</t>
  </si>
  <si>
    <t>WORKS COMPLETED TO 28-FEB-22</t>
  </si>
  <si>
    <t>Value of Completed Subcontract Works</t>
  </si>
  <si>
    <t>Value of Completed Variation Works</t>
  </si>
  <si>
    <t>Value of Materials on Site at 28-Feb-22</t>
  </si>
  <si>
    <t>Value of Works Completed to 28-Feb-22</t>
  </si>
  <si>
    <t>Less Retention to 28-Feb-22 (10%)</t>
  </si>
  <si>
    <t>Less Payments to Date (incl. Advance Payment)</t>
  </si>
  <si>
    <t>Outstanding amount for Works Completed to 28-Feb-22</t>
  </si>
  <si>
    <t>All amounts exclude VAT</t>
  </si>
  <si>
    <t>Work Done under Roberts</t>
  </si>
  <si>
    <t>Cumulative Work Done (Both Roberts &amp; KCE)</t>
  </si>
  <si>
    <t>PROJECT:  Plot BB.B03.018, Business Bay, Dubai</t>
  </si>
  <si>
    <t>CONTRACTOR : Roberts Constructions</t>
  </si>
  <si>
    <t>SUB CONTRACTOR : AL RAWDA</t>
  </si>
  <si>
    <t>VO-04</t>
  </si>
  <si>
    <t>CORRIDOR  CEILING WORKS</t>
  </si>
  <si>
    <t>Framing</t>
  </si>
  <si>
    <t>Boarding</t>
  </si>
  <si>
    <t>Finishing</t>
  </si>
  <si>
    <t>Cum.Amount</t>
  </si>
  <si>
    <t>S.Nos</t>
  </si>
  <si>
    <t>Drawing No</t>
  </si>
  <si>
    <t>No</t>
  </si>
  <si>
    <t>Net Total</t>
  </si>
  <si>
    <t>Matte  Ceiling Finish HTL-PT-09</t>
  </si>
  <si>
    <t>AR-CI-SD-L19-61023</t>
  </si>
  <si>
    <t>AR-CI-SD-L25-51684</t>
  </si>
  <si>
    <t>AR-CI-SD-L25-51691</t>
  </si>
  <si>
    <t>AR-CI-SD-L27-61033</t>
  </si>
  <si>
    <t xml:space="preserve">Bulk head, 120mm high </t>
  </si>
  <si>
    <t>Light cove 100 X 40</t>
  </si>
  <si>
    <t>AR-CI-SD-L25-61031</t>
  </si>
  <si>
    <t xml:space="preserve"> Drywall Lining  Work</t>
  </si>
  <si>
    <t>AR-CI-SD-L7-61011</t>
  </si>
  <si>
    <t>AR-PL-SD-ML-51014</t>
  </si>
  <si>
    <t>AR-PL-SD-ML-51015</t>
  </si>
  <si>
    <t>5.g</t>
  </si>
  <si>
    <t>Primer+Stucco</t>
  </si>
  <si>
    <t>1st coat</t>
  </si>
  <si>
    <t>Final</t>
  </si>
  <si>
    <t>AR-CI-SD-L26-61032</t>
  </si>
  <si>
    <t>Bulk head, 120mm high Painting</t>
  </si>
  <si>
    <t>Light cove, Painting</t>
  </si>
  <si>
    <t>Previous</t>
  </si>
  <si>
    <t xml:space="preserve"> SECTION 03 - VARIATION SCHEDULE</t>
  </si>
  <si>
    <t>Ref. KCE to Sub-Cont</t>
  </si>
  <si>
    <t>SVN budged Amount
(Total)</t>
  </si>
  <si>
    <t xml:space="preserve"> No</t>
  </si>
  <si>
    <t>Sub Cont VO No</t>
  </si>
  <si>
    <t>RGM VON</t>
  </si>
  <si>
    <t>KCE VO Ref #</t>
  </si>
  <si>
    <t>To Date</t>
  </si>
  <si>
    <t>This Month</t>
  </si>
  <si>
    <t xml:space="preserve"> Royal crown works &amp; Other balance work</t>
  </si>
  <si>
    <t xml:space="preserve"> VO :02 Supply and Installation of Demise Wall &amp; Shaft Wall at Level -21 &amp;27 &amp;  BOH Ceiling G.F To L4</t>
  </si>
  <si>
    <t>E11/K105/SK/dm/030-1</t>
  </si>
  <si>
    <t xml:space="preserve"> External  Ceiling Cutting and Finishing Works  at  Level -5 </t>
  </si>
  <si>
    <t>E11/K121/PK/dm/038</t>
  </si>
  <si>
    <t xml:space="preserve">Shaft Wall between the electrical and mechanical services works at  Level -29 </t>
  </si>
  <si>
    <t>E11/K121/PK/dm/043</t>
  </si>
  <si>
    <t>Supply and Installation of Insulationto wall and edge of slab  at  Level -24</t>
  </si>
  <si>
    <t>E11/K121/PK/dm/060</t>
  </si>
  <si>
    <t>Additional Gypsum Wall  liner Corridir works at  Level -11 to -27</t>
  </si>
  <si>
    <t>E11/K121/AK/dm/127</t>
  </si>
  <si>
    <t xml:space="preserve"> Required plasterboard ceiling @B1 Staff dining room</t>
  </si>
  <si>
    <t>KCE-AX-RFI-B1-00010</t>
  </si>
  <si>
    <t>TOTAL SUMMARY</t>
  </si>
  <si>
    <t xml:space="preserve"> (CARRIED TO PA)</t>
  </si>
  <si>
    <t>COMPANY STAMP</t>
  </si>
  <si>
    <t>VO - 03</t>
  </si>
  <si>
    <t>VO - 04</t>
  </si>
  <si>
    <t>VO - 05</t>
  </si>
  <si>
    <t>VO - 06</t>
  </si>
  <si>
    <t>VO - 07</t>
  </si>
  <si>
    <t>VO - 08</t>
  </si>
  <si>
    <t>PROJECT</t>
  </si>
  <si>
    <t xml:space="preserve"> Plot BB.B03.018, Business Bay, Dubai</t>
  </si>
  <si>
    <t>CONTRACTOR</t>
  </si>
  <si>
    <t>Roberts Constructions</t>
  </si>
  <si>
    <t>SUB CONTRACTOR</t>
  </si>
  <si>
    <t>AL RAWDA GEN. MAINTANANCE &amp; DECORATION CO. LLC</t>
  </si>
  <si>
    <t>Rockwool  For External Ceiling</t>
  </si>
  <si>
    <t>BOQ</t>
  </si>
  <si>
    <t xml:space="preserve"> :08.Supply and Installation of Rockwool External Ceiling</t>
  </si>
  <si>
    <t>Work Done</t>
  </si>
  <si>
    <t xml:space="preserve"> Total Qty</t>
  </si>
  <si>
    <t>L1-60001</t>
  </si>
  <si>
    <t>L3-60005</t>
  </si>
  <si>
    <t>L5-60005</t>
  </si>
  <si>
    <t>L7-60010-02</t>
  </si>
  <si>
    <t>L8-60011-02</t>
  </si>
  <si>
    <t>L9-60012-02</t>
  </si>
  <si>
    <t>L10-60013</t>
  </si>
  <si>
    <t>L10-60014</t>
  </si>
  <si>
    <t>L12-60018</t>
  </si>
  <si>
    <t>L13-600119</t>
  </si>
  <si>
    <t>L14-600120</t>
  </si>
  <si>
    <t>L15-600119</t>
  </si>
  <si>
    <t>L16-600120</t>
  </si>
  <si>
    <t>L17-600121</t>
  </si>
  <si>
    <t>L18-600122</t>
  </si>
  <si>
    <t>L19-600123</t>
  </si>
  <si>
    <t>L20-600124</t>
  </si>
  <si>
    <t>L21-600125</t>
  </si>
  <si>
    <t>L22-600126</t>
  </si>
  <si>
    <t>L23-600127</t>
  </si>
  <si>
    <t>L24-600130</t>
  </si>
  <si>
    <t>L25-600131</t>
  </si>
  <si>
    <t>L26-600132</t>
  </si>
  <si>
    <t>L27-600133</t>
  </si>
  <si>
    <t>L28-600134</t>
  </si>
  <si>
    <t>L1-61001-02</t>
  </si>
  <si>
    <t>L3-61005</t>
  </si>
  <si>
    <t>L3-61009</t>
  </si>
  <si>
    <t>L6-61017-02</t>
  </si>
  <si>
    <t>L7-61010-02</t>
  </si>
  <si>
    <t>L8-61011-02</t>
  </si>
  <si>
    <t>L9-61012-02</t>
  </si>
  <si>
    <t>L10-61013-01</t>
  </si>
  <si>
    <t>L11-61014-01</t>
  </si>
  <si>
    <t>L12-61018-01</t>
  </si>
  <si>
    <t>L13-61019</t>
  </si>
  <si>
    <t>L14-61020</t>
  </si>
  <si>
    <t>L15-61015</t>
  </si>
  <si>
    <t>L16-61016</t>
  </si>
  <si>
    <t>L17-61021</t>
  </si>
  <si>
    <t>L18-61022</t>
  </si>
  <si>
    <t>L19-61023</t>
  </si>
  <si>
    <t>L20-61024</t>
  </si>
  <si>
    <t>L21-61025</t>
  </si>
  <si>
    <t>L22-61026</t>
  </si>
  <si>
    <t>L23-61027</t>
  </si>
  <si>
    <t>L24-61030</t>
  </si>
  <si>
    <t>L25-61031</t>
  </si>
  <si>
    <t>L26-61032</t>
  </si>
  <si>
    <t>L27-61033</t>
  </si>
  <si>
    <t>L28-61034</t>
  </si>
  <si>
    <t>CONTRACTOR :KCE</t>
  </si>
  <si>
    <t>SUB CONTRACTOR :AL Rawda</t>
  </si>
  <si>
    <t>EXTERNAL CEMENT BOARD CEILING WORKS</t>
  </si>
  <si>
    <t>Cum.Qty</t>
  </si>
  <si>
    <t>Zone</t>
  </si>
  <si>
    <t>ESS-405; Level-1 ceiling as per the drawings A-1303 and  A-1304</t>
  </si>
  <si>
    <t xml:space="preserve">ESS-405; Level-2 and 3 ceiling as per the drawings A-1305 and A-1306 </t>
  </si>
  <si>
    <t>ESS-405; Level-5 ceiling as per the drawings A-1307 and A-1308</t>
  </si>
  <si>
    <t xml:space="preserve">ESS-405; Levels 7 to 28 Hotel suit balconies and viod areas </t>
  </si>
  <si>
    <t>AR-CI-SD-L18-61022</t>
  </si>
  <si>
    <t>AR-CI-SD-L20-61024</t>
  </si>
  <si>
    <t>AR-CI-SD-L21-61025</t>
  </si>
  <si>
    <t>AR-CI-SD-L22-61026</t>
  </si>
  <si>
    <t>AR-CI-SD-L23-61027</t>
  </si>
  <si>
    <t>AR-CI-SD-L24-61030</t>
  </si>
  <si>
    <t>AR-CI-SD-L28-61034</t>
  </si>
  <si>
    <t xml:space="preserve">ESS-405; Levels 6 to  29 Apartment suit balconies and viod areas  </t>
  </si>
  <si>
    <t>AR-CI-SD-L29-61035</t>
  </si>
  <si>
    <t>EXTERNAL  CEILING PAINTING WORKS</t>
  </si>
  <si>
    <t>Surface</t>
  </si>
  <si>
    <t>Primer</t>
  </si>
  <si>
    <t>1st Coat</t>
  </si>
  <si>
    <t>Final Coat</t>
  </si>
  <si>
    <t xml:space="preserve">ESS-405; Level-4 ceiling as per the drawings A-1307 </t>
  </si>
  <si>
    <t>AR-CI-SD-L18-61020</t>
  </si>
  <si>
    <t>AR-CI-SD-L19-61020</t>
  </si>
  <si>
    <t>AR-CI-SD-L20-61020</t>
  </si>
  <si>
    <t>AR-CI-SD-L21-61020</t>
  </si>
  <si>
    <t>AR-CI-SD-L22-61020</t>
  </si>
  <si>
    <t>AR-CI-SD-L23-61028</t>
  </si>
  <si>
    <t>AR-CI-SD-L24-61029</t>
  </si>
  <si>
    <t>AR-CI-SD-L8-61017</t>
  </si>
  <si>
    <t>02-09/C-H</t>
  </si>
  <si>
    <t>AR-CI-SD-L8-61010</t>
  </si>
  <si>
    <t>3-10/ C-D</t>
  </si>
  <si>
    <t>7-11/ G-H</t>
  </si>
  <si>
    <t>3-4/ G-H</t>
  </si>
  <si>
    <t>AR-CI-SD-L8-61011</t>
  </si>
  <si>
    <t>2-11/C-H</t>
  </si>
  <si>
    <t>K</t>
  </si>
  <si>
    <t>AR-CI-SD-L8-61012-2</t>
  </si>
  <si>
    <t>AR-CI-SD-L10-61013-1</t>
  </si>
  <si>
    <t>AR-CI-SD-L11-61014-1</t>
  </si>
  <si>
    <t>AR-CI-SD-L12-61018-1</t>
  </si>
  <si>
    <t>AR-CI-SD-L13-61019</t>
  </si>
  <si>
    <t>AR-CI-SD-L14-61020</t>
  </si>
  <si>
    <t>AR-CI-SD-L15-61015</t>
  </si>
  <si>
    <t>AR-CI-SD-L16-61016</t>
  </si>
  <si>
    <t>AR-CI-SD-L17-61021</t>
  </si>
  <si>
    <t>KCE PC 07</t>
  </si>
  <si>
    <t>Subcon Claimed IPA</t>
  </si>
  <si>
    <t>E/3 .Epoxy Resin Painting to Wall</t>
  </si>
  <si>
    <t>1213-3</t>
  </si>
  <si>
    <t>Grid work done -( only Gypsum Tiles Ceiling -600X600mm)</t>
  </si>
  <si>
    <t>Tiles</t>
  </si>
  <si>
    <t>G,F, L17,L18 &amp; L24 to L28</t>
  </si>
  <si>
    <t>GF</t>
  </si>
  <si>
    <t>L17</t>
  </si>
  <si>
    <t>L18</t>
  </si>
  <si>
    <t>G,F, L1,2,3,4,5,7,8,10,11 &amp; L13 to L28</t>
  </si>
  <si>
    <t>G,F, L1,2,4,5,  L17,18,24 ,25,26,27, L28</t>
  </si>
  <si>
    <t>Room service arae</t>
  </si>
  <si>
    <t>G,F, L1,2,5, L17 ,L18,L24 to L28</t>
  </si>
  <si>
    <t>L30</t>
  </si>
  <si>
    <t>Waste chute room</t>
  </si>
  <si>
    <t>A-1301-5</t>
  </si>
  <si>
    <t>SPRTING</t>
  </si>
  <si>
    <r>
      <t>A-1302-5/</t>
    </r>
    <r>
      <rPr>
        <b/>
        <sz val="9"/>
        <color theme="1"/>
        <rFont val="Times New Roman"/>
        <family val="1"/>
      </rPr>
      <t>60028</t>
    </r>
  </si>
  <si>
    <t>CORRIDOR</t>
  </si>
  <si>
    <t>A-1302-5</t>
  </si>
  <si>
    <t>SECURITY OFFICE</t>
  </si>
  <si>
    <t>TIMEKEEPER'S OFFICE</t>
  </si>
  <si>
    <t>HK HOT KITCHEN</t>
  </si>
  <si>
    <t>POTWASH</t>
  </si>
  <si>
    <t>Total     m2</t>
  </si>
  <si>
    <t>Grid work done  - ( 600X600mm Metal Tiles only)</t>
  </si>
  <si>
    <t>BIN STORE</t>
  </si>
  <si>
    <t>BEVERAG STORAGE-2</t>
  </si>
  <si>
    <t>BEVERAG STORAGE-1</t>
  </si>
  <si>
    <t>VEGETABLE STORE</t>
  </si>
  <si>
    <t>CENTRAL FOOD</t>
  </si>
  <si>
    <t>DRY STORE</t>
  </si>
  <si>
    <t>LINEN STORE</t>
  </si>
  <si>
    <t xml:space="preserve">EXECUTIVE HOUSEKEEPER
</t>
  </si>
  <si>
    <t xml:space="preserve">HOUSEKEEPING &amp; GUEST
</t>
  </si>
  <si>
    <t xml:space="preserve">WASTE HOLDING
</t>
  </si>
  <si>
    <t>PATISSERIE</t>
  </si>
  <si>
    <t>BAKERY PASTRY</t>
  </si>
  <si>
    <t>COLD AREA</t>
  </si>
  <si>
    <t>STAFF DINING ROOM</t>
  </si>
  <si>
    <t>WAREWASH &amp; CUTLERY</t>
  </si>
  <si>
    <t xml:space="preserve"> Gypsum Partition Works at Hotel Level 3</t>
  </si>
  <si>
    <t>Sub. Total Qty</t>
  </si>
  <si>
    <t xml:space="preserve"> Cum Qty</t>
  </si>
  <si>
    <t>100mm Partition Wall To Internal Area Wall Partition As Specified Type PTID-02</t>
  </si>
  <si>
    <t>AR-PL-SD-L3-50108</t>
  </si>
  <si>
    <t>Finance Office</t>
  </si>
  <si>
    <t>Quality Manager</t>
  </si>
  <si>
    <t>Hotel  Manager</t>
  </si>
  <si>
    <t>Ex Ass</t>
  </si>
  <si>
    <t>Gen. Manager</t>
  </si>
  <si>
    <t>Regional Dir</t>
  </si>
  <si>
    <t>AR-PL-SD-L3-50109</t>
  </si>
  <si>
    <t>Meeting room</t>
  </si>
  <si>
    <t>Male &amp; Female</t>
  </si>
  <si>
    <t>Pantry</t>
  </si>
  <si>
    <t>Wall Cladding</t>
  </si>
  <si>
    <t>Wall Painting</t>
  </si>
  <si>
    <t>Store</t>
  </si>
  <si>
    <t>W.C</t>
  </si>
  <si>
    <t>F.W.C</t>
  </si>
  <si>
    <t>F&amp; M Manager</t>
  </si>
  <si>
    <t>F&amp; M  Office</t>
  </si>
  <si>
    <t>Finance Manager&amp; O</t>
  </si>
  <si>
    <t>Exee Assistant Area</t>
  </si>
  <si>
    <t>General  Manager</t>
  </si>
  <si>
    <t>Sale &amp; Marking</t>
  </si>
  <si>
    <t>Regional  Director</t>
  </si>
  <si>
    <t>Event  Director</t>
  </si>
  <si>
    <t>Ceiling Painting</t>
  </si>
  <si>
    <t>Male W.C</t>
  </si>
  <si>
    <t>Female W.C</t>
  </si>
  <si>
    <t>PAINTING WORKS</t>
  </si>
  <si>
    <t>VO-01</t>
  </si>
  <si>
    <t>qty</t>
  </si>
  <si>
    <t>Royal Suits, Presidential Suits, Lobbies and Prayer   &amp; GYM</t>
  </si>
  <si>
    <t>E11/K121/S R/dm/140</t>
  </si>
  <si>
    <t xml:space="preserve">Shaft Wall between the  LPG Pipe  services works at  all Level </t>
  </si>
  <si>
    <t>E11/K121/PK/dm/069</t>
  </si>
  <si>
    <t>Cutting of gypsum ceiling, removing and replacing existing plywood supports to calcium silicate board &amp; Painting works</t>
  </si>
  <si>
    <t>E11-K121-KK-dm-097</t>
  </si>
  <si>
    <t xml:space="preserve"> External  Ceiling Cutting and Finishing Works  at  Level -16</t>
  </si>
  <si>
    <t xml:space="preserve">E11/K121/PK/dm/059
</t>
  </si>
  <si>
    <t>Dorchestor Hotel &amp; Residence</t>
  </si>
  <si>
    <t>KHANSAHEB CIVIL ENGINEERING LLC</t>
  </si>
  <si>
    <t xml:space="preserve"> VO :011.  Cutting of gypsum ceiling, removing and replacing existing plywood supports to calcium silicate board &amp; Painting works</t>
  </si>
  <si>
    <t>Room</t>
  </si>
  <si>
    <t>Type</t>
  </si>
  <si>
    <t>L08</t>
  </si>
  <si>
    <t>8A</t>
  </si>
  <si>
    <t>1 Bed Suite</t>
  </si>
  <si>
    <t>2B</t>
  </si>
  <si>
    <t>Deluxe Room</t>
  </si>
  <si>
    <t>2C</t>
  </si>
  <si>
    <t>2A</t>
  </si>
  <si>
    <t>1B</t>
  </si>
  <si>
    <t>7A</t>
  </si>
  <si>
    <t>1 Bed Suite Duplex</t>
  </si>
  <si>
    <t>4A</t>
  </si>
  <si>
    <t>Junior Twin Suite</t>
  </si>
  <si>
    <t>L09</t>
  </si>
  <si>
    <t>9A</t>
  </si>
  <si>
    <t>9B</t>
  </si>
  <si>
    <t>L10</t>
  </si>
  <si>
    <t>15a</t>
  </si>
  <si>
    <t>16A</t>
  </si>
  <si>
    <t>10A</t>
  </si>
  <si>
    <t>11C</t>
  </si>
  <si>
    <t>1A</t>
  </si>
  <si>
    <t>2F</t>
  </si>
  <si>
    <t>2G</t>
  </si>
  <si>
    <t>2E</t>
  </si>
  <si>
    <t>5A</t>
  </si>
  <si>
    <t>19A</t>
  </si>
  <si>
    <t>11D</t>
  </si>
  <si>
    <t>1C</t>
  </si>
  <si>
    <t>2H</t>
  </si>
  <si>
    <t>L07</t>
  </si>
  <si>
    <t>4B</t>
  </si>
  <si>
    <t>12A</t>
  </si>
  <si>
    <t>17A</t>
  </si>
  <si>
    <t>Presidential Suite</t>
  </si>
  <si>
    <t>6A</t>
  </si>
  <si>
    <t>2D</t>
  </si>
  <si>
    <t>11B</t>
  </si>
  <si>
    <t>11A</t>
  </si>
  <si>
    <t>15A</t>
  </si>
  <si>
    <t>13A</t>
  </si>
  <si>
    <t>14A</t>
  </si>
  <si>
    <t>10B</t>
  </si>
  <si>
    <t>18A</t>
  </si>
  <si>
    <t>Royal Suite</t>
  </si>
  <si>
    <t>VO-011</t>
  </si>
  <si>
    <t>work down</t>
  </si>
  <si>
    <t>.</t>
  </si>
  <si>
    <t>PROJECT:Dorchestor Hotel &amp; Residence</t>
  </si>
  <si>
    <t>VALUATION OF VARIATION</t>
  </si>
  <si>
    <t>PACKAGE:</t>
  </si>
  <si>
    <t>Ceiling &amp; Partitions</t>
  </si>
  <si>
    <t>DATE:</t>
  </si>
  <si>
    <t>VARIATION REF:</t>
  </si>
  <si>
    <t>VO-012</t>
  </si>
  <si>
    <t xml:space="preserve">DESCRIPTION: </t>
  </si>
  <si>
    <t>Omission
(AED)</t>
  </si>
  <si>
    <t>VO-012/1</t>
  </si>
  <si>
    <t>Removal &amp; Disposal , Refixing Ceiling and Painting works</t>
  </si>
  <si>
    <t>Sub Total</t>
  </si>
  <si>
    <t>External  Ceiling Cutting and Finishing Works  at  Hoel Level -16</t>
  </si>
  <si>
    <t>AR-CI-SD--ML-60020</t>
  </si>
  <si>
    <t xml:space="preserve">Measure </t>
  </si>
  <si>
    <t>Level -16</t>
  </si>
  <si>
    <t>2HR FR 150mm thk partition wall at stair 6 between L24 to L28</t>
  </si>
  <si>
    <t>E11-K121-SN-dm-107</t>
  </si>
  <si>
    <t xml:space="preserve">Basement Car parking Painting Works -Anti carbonation
</t>
  </si>
  <si>
    <t>7</t>
  </si>
  <si>
    <t>1220-3</t>
  </si>
  <si>
    <t>Housekeeping and Linen</t>
  </si>
  <si>
    <t>H-07-08</t>
  </si>
  <si>
    <t>1 X Primer</t>
  </si>
  <si>
    <t>2 X Stucco</t>
  </si>
  <si>
    <t>1st -Paint</t>
  </si>
  <si>
    <t>8</t>
  </si>
  <si>
    <t>H-08-08</t>
  </si>
  <si>
    <t>Housekeeping</t>
  </si>
  <si>
    <t>9</t>
  </si>
  <si>
    <t>11</t>
  </si>
  <si>
    <t>12</t>
  </si>
  <si>
    <t>13</t>
  </si>
  <si>
    <t>14</t>
  </si>
  <si>
    <t>15</t>
  </si>
  <si>
    <t>H-16-08</t>
  </si>
  <si>
    <t>P-B1-0113</t>
  </si>
  <si>
    <t>Irrigation Tank</t>
  </si>
  <si>
    <t>P-B1-143</t>
  </si>
  <si>
    <t>Balancing tank</t>
  </si>
  <si>
    <t xml:space="preserve"> Day Works  1&amp; 2 (29-8-22 to 24-09-22 )
</t>
  </si>
  <si>
    <t xml:space="preserve"> SECTION 04 - VARIATION SCHEDULE</t>
  </si>
  <si>
    <t>Day works</t>
  </si>
  <si>
    <t>P-B1-018</t>
  </si>
  <si>
    <t>Garbage Room</t>
  </si>
  <si>
    <t>P-B1-019</t>
  </si>
  <si>
    <t>MAIN SERVER</t>
  </si>
  <si>
    <t xml:space="preserve">18 B Street, Al Qouz Indl Area - 2 </t>
  </si>
  <si>
    <t>P.O.Box-5500, Dubai, U.A.E                       E-mail : rgmdco@eim.ae</t>
  </si>
  <si>
    <t>Tel: 04-3470555, Tel: 04-3470044</t>
  </si>
  <si>
    <t>PROJECT:</t>
  </si>
  <si>
    <t>Plot BB.B03.018, Business Bay, Dubai</t>
  </si>
  <si>
    <t>TRADE:</t>
  </si>
  <si>
    <t>Partitions , Ceilings &amp; Painting</t>
  </si>
  <si>
    <t>MAIN CONTR:</t>
  </si>
  <si>
    <t>KHANSAHEB CIVIL ENGINEERING</t>
  </si>
  <si>
    <t>PROJECT NO:</t>
  </si>
  <si>
    <t>SUBCONTRACT REFERENCE :</t>
  </si>
  <si>
    <t>201A22002/SW/ARM/157</t>
  </si>
  <si>
    <t>:</t>
  </si>
  <si>
    <t>APPLICATION NO:</t>
  </si>
  <si>
    <t>INVOICE NO:</t>
  </si>
  <si>
    <t>PERIOD ENDING:</t>
  </si>
  <si>
    <t>REMARKS:</t>
  </si>
  <si>
    <t>[Interim]</t>
  </si>
  <si>
    <t xml:space="preserve">SUBCONTRACT VALUE </t>
  </si>
  <si>
    <t>Currency</t>
  </si>
  <si>
    <t>AED</t>
  </si>
  <si>
    <t>MEASURED VARIATION WORK VALUE</t>
  </si>
  <si>
    <t>Vat</t>
  </si>
  <si>
    <t>Excluding</t>
  </si>
  <si>
    <t>TOTAL VALUE</t>
  </si>
  <si>
    <t>% COMPLETED:</t>
  </si>
  <si>
    <t xml:space="preserve">Scope  of Work </t>
  </si>
  <si>
    <t>External Ceiling , Partitions ,Ceiling &amp; Painting</t>
  </si>
  <si>
    <t xml:space="preserve">CUMULATIVE </t>
  </si>
  <si>
    <t xml:space="preserve">PREVIOUS </t>
  </si>
  <si>
    <t>CURRENT</t>
  </si>
  <si>
    <t xml:space="preserve">Measured Works         </t>
  </si>
  <si>
    <t>=</t>
  </si>
  <si>
    <t>MOS</t>
  </si>
  <si>
    <t>Variations</t>
  </si>
  <si>
    <t>SUB TOTAL</t>
  </si>
  <si>
    <t>Less Retention</t>
  </si>
  <si>
    <t>Retention Recovery</t>
  </si>
  <si>
    <t xml:space="preserve">Advance Payment </t>
  </si>
  <si>
    <t xml:space="preserve">Recovery of Advance Payment </t>
  </si>
  <si>
    <t>Damages / Claims</t>
  </si>
  <si>
    <t>Manpower Supply</t>
  </si>
  <si>
    <t>Additional Arrangement Value</t>
  </si>
  <si>
    <t>Amount in Words:</t>
  </si>
  <si>
    <t>SUMMARY: CERTIFICATION</t>
  </si>
  <si>
    <t>Less : Amount certified  as on date Gross</t>
  </si>
  <si>
    <t>Cumulative Balance to Certify</t>
  </si>
  <si>
    <t>Notes:</t>
  </si>
  <si>
    <t>Prepared by</t>
  </si>
  <si>
    <t>Authorized by</t>
  </si>
  <si>
    <t>Kamaraj Rasuthevar</t>
  </si>
  <si>
    <t>Babu Thankachan</t>
  </si>
  <si>
    <t xml:space="preserve">Quantity Surveyor                                                                                 </t>
  </si>
  <si>
    <t>Project Manager</t>
  </si>
  <si>
    <t>Note : If you have any clarification, please do contact us within a week's period or else we will consider this invoice has been accepted by you.</t>
  </si>
  <si>
    <t xml:space="preserve">PRINT DATE  </t>
  </si>
  <si>
    <t>Net invoice as on</t>
  </si>
  <si>
    <t>M/s. Khansaheb Civil Engineering L.L.C</t>
  </si>
  <si>
    <t>PO Box- 2716</t>
  </si>
  <si>
    <t>Dubai, U.A.E</t>
  </si>
  <si>
    <t>Tel.No:: +971 46057200</t>
  </si>
  <si>
    <t>Attn</t>
  </si>
  <si>
    <t xml:space="preserve"> :Mr.  Mr. Kevin Davies ,Commercial Manager.</t>
  </si>
  <si>
    <t xml:space="preserve"> :Mr.  Mithun Vallarveettil, Quantity Surveyor  .</t>
  </si>
  <si>
    <t>Project</t>
  </si>
  <si>
    <t xml:space="preserve"> :Dorchestor Plot BB. B03.018, Business Bay</t>
  </si>
  <si>
    <t>Subject</t>
  </si>
  <si>
    <t>Cumulative Amount (AED)</t>
  </si>
  <si>
    <t>Total Value of this Invoice will be : AED</t>
  </si>
  <si>
    <t>Less Retention 10% : AED</t>
  </si>
  <si>
    <t>Balance Amount to be Certified As per this Inovice will be Dhs</t>
  </si>
  <si>
    <r>
      <t xml:space="preserve">We </t>
    </r>
    <r>
      <rPr>
        <sz val="12"/>
        <color indexed="8"/>
        <rFont val="Arial Narrow"/>
        <family val="2"/>
      </rPr>
      <t xml:space="preserve">hope our above bill will reach your immediate attention for an early settlement of the same.  </t>
    </r>
  </si>
  <si>
    <t>Thanking you and assuring you of our best services and attention at all times, we remain,</t>
  </si>
  <si>
    <t>With Regards,</t>
  </si>
  <si>
    <r>
      <t xml:space="preserve">For </t>
    </r>
    <r>
      <rPr>
        <b/>
        <sz val="12"/>
        <color indexed="8"/>
        <rFont val="Arial Narrow"/>
        <family val="2"/>
      </rPr>
      <t>AL RAWDA GENERAL MAINT. &amp; DECO.CO.</t>
    </r>
  </si>
  <si>
    <t>Babu Thankachan,</t>
  </si>
  <si>
    <t xml:space="preserve">Encl : </t>
  </si>
  <si>
    <t>Invoice Copy</t>
  </si>
  <si>
    <t>Summary Sheet</t>
  </si>
  <si>
    <t>Highlighted Drawings</t>
  </si>
  <si>
    <t>This is not a tax invoice</t>
  </si>
  <si>
    <t>AL RAWDA GENERAL MAINTENANCE &amp; DÉCOR CO. LLC</t>
  </si>
  <si>
    <t>PROJECT: PLOT 18, DORCHESTER HOTEL</t>
  </si>
  <si>
    <t>CONTRACTOR: KHANSAHEB CIVIL ENGINEERING</t>
  </si>
  <si>
    <t>BOQ - PARTITIONS</t>
  </si>
  <si>
    <t>BOQ - Dry Wall</t>
  </si>
  <si>
    <t>Qty.</t>
  </si>
  <si>
    <t>Amount</t>
  </si>
  <si>
    <t>(Dhs.)</t>
  </si>
  <si>
    <t>PACKAGE -3 - ROYAL SUITE FIT-OUT</t>
  </si>
  <si>
    <t>WALL FINISHES - RIGHT WING</t>
  </si>
  <si>
    <t>Additional Items</t>
  </si>
  <si>
    <t>The Tenderer is to detail below any additional items with quantities and rates not previously included to complete the build up of the lump sum Tender price for this section of the works. Should the Tenderer fail to insert any items hereunder, it will be deemed that his lump sum price for the Tender includes all works as required by the tender drawings and specification and no subsequent claim for any additional item will be entertained.</t>
  </si>
  <si>
    <t>Drywall Partitions</t>
  </si>
  <si>
    <r>
      <t>m</t>
    </r>
    <r>
      <rPr>
        <vertAlign val="superscript"/>
        <sz val="10"/>
        <rFont val="Calibri "/>
      </rPr>
      <t>2</t>
    </r>
  </si>
  <si>
    <t>DW-1  Type -100mm  thick</t>
  </si>
  <si>
    <t>DW-3  Type -150mm  thick</t>
  </si>
  <si>
    <t>DW-4  Type -200mm  thick</t>
  </si>
  <si>
    <t>DW-5 Type -Wall lining</t>
  </si>
  <si>
    <t>DW-7  Type -100 to 250mm  thick</t>
  </si>
  <si>
    <t>Wet Area wall Partitions</t>
  </si>
  <si>
    <t>DW-1.1 - Type -100mm  thick</t>
  </si>
  <si>
    <t xml:space="preserve">DW-5.1- Type -Wall </t>
  </si>
  <si>
    <t>DW-6.2- Type -100mm  thick</t>
  </si>
  <si>
    <t>PACKAGE -3 - HOTEL LEVEL 19:- PRESIDENTIAL SUITE FIT-OUT</t>
  </si>
  <si>
    <t xml:space="preserve">DW-5 Type -Wall </t>
  </si>
  <si>
    <t>DW-6 Type -Wall</t>
  </si>
  <si>
    <t>DW-8  Type -180mm  thick</t>
  </si>
  <si>
    <t>DW-9  Type -220mm  thick</t>
  </si>
  <si>
    <t>DW-3.1- Type -150mm  thick</t>
  </si>
  <si>
    <t xml:space="preserve">DW-6.1- Type -Wall </t>
  </si>
  <si>
    <t>DW-7.1  Type -100 to 250mm  thick</t>
  </si>
  <si>
    <t>PACKAGE -4 - HOTEL - GYM - L28</t>
  </si>
  <si>
    <t>GYPSUM PARTITIONS PACKAGE</t>
  </si>
  <si>
    <t>WALL LINING</t>
  </si>
  <si>
    <t>Supply and installation of wall linings, including all necessary related works, complete; all in accordance with the Drawings, Specifications and Scope of Works.</t>
  </si>
  <si>
    <t>Gypsum Wall Lining to receive wall finishes at round pillars</t>
  </si>
  <si>
    <t>Gypsum Wall Lining to receive wall finishes</t>
  </si>
  <si>
    <t>Gypsum Wall Lining to receive wall finishes- WC only</t>
  </si>
  <si>
    <t>DW-08- 220mm sliding door pocket wall, one side with Regular gypsum board, MR board inner side</t>
  </si>
  <si>
    <t>Level -1</t>
  </si>
  <si>
    <t>Gypsum Wall Cladding</t>
  </si>
  <si>
    <t>TOTAL AMOUNT IN AED</t>
  </si>
  <si>
    <t>VO -09</t>
  </si>
  <si>
    <t xml:space="preserve"> Royal Suits, Presidential Suits, Lobbies and Prayer   &amp; GYM</t>
  </si>
  <si>
    <t>Progress Amount</t>
  </si>
  <si>
    <t>C021</t>
  </si>
  <si>
    <t>C036</t>
  </si>
  <si>
    <t>PS010 R2</t>
  </si>
  <si>
    <t>PS010 R3</t>
  </si>
  <si>
    <t>PS010 R6</t>
  </si>
  <si>
    <t>PS010 R1</t>
  </si>
  <si>
    <t>PS020</t>
  </si>
  <si>
    <t>PS010 R4</t>
  </si>
  <si>
    <t>PS010 R5</t>
  </si>
  <si>
    <t>WA Ref.</t>
  </si>
  <si>
    <t>E11-K121-SS-dm-138</t>
  </si>
  <si>
    <t>Glass partition secondry support around Acoustic dry wall partition installation at Hotel Level -2 &amp; 3</t>
  </si>
  <si>
    <t>Gypsum cladding around steel frame/Aluminium frame &amp; glass to the Duplex suites of 7A type and bed suite 15A type- total 7 floors</t>
  </si>
  <si>
    <t>Staircase painting work</t>
  </si>
  <si>
    <t>700X500 mm Core wall opening closing requirement inside stairs mid landing levels</t>
  </si>
  <si>
    <t>Water meter room gypsum tiled false ceiling at Residentiel Level -G.F to 31</t>
  </si>
  <si>
    <t>Corridor arae door partitions -17 Door locations</t>
  </si>
  <si>
    <t>Hotel Corridor Level 7-28 Wooden Feature palels are deleted &amp; Proceed with plaster board ceiling and wall</t>
  </si>
  <si>
    <t xml:space="preserve"> 300X300  Ceiling Cutting and Finishing Works  at  Level -7</t>
  </si>
  <si>
    <t>Ceiling board removal reinstatement at Hotel Level -24,25</t>
  </si>
  <si>
    <t>Removal  of balcony Ceiling  &amp; Reinstatement at Residential Level -28</t>
  </si>
  <si>
    <t>Temporary  opening for FAHU Air balancing Level -7 to11</t>
  </si>
  <si>
    <t>16a</t>
  </si>
  <si>
    <t>E11/K121/PK/dm/063</t>
  </si>
  <si>
    <t>RP-AX-RFI-PW-001422</t>
  </si>
  <si>
    <t>E11-K121-SN-dm-234</t>
  </si>
  <si>
    <t>E11/K121/PK/dm/062</t>
  </si>
  <si>
    <t>E11-K121-SN-dm-201</t>
  </si>
  <si>
    <t>E11-K121-SS-dm-118</t>
  </si>
  <si>
    <t>E11/K121/JA/dm/132</t>
  </si>
  <si>
    <t>E11-K121-JJ-dm-297</t>
  </si>
  <si>
    <t>E11-K121-SS-dm-165</t>
  </si>
  <si>
    <t>E11/K121/NA/dm/079</t>
  </si>
  <si>
    <t>3</t>
  </si>
  <si>
    <t xml:space="preserve">BOQ - CEILING </t>
  </si>
  <si>
    <t>CEILING FINISHES - RIGHT WING</t>
  </si>
  <si>
    <t>Suspended Ceiling System and Finishes</t>
  </si>
  <si>
    <r>
      <t xml:space="preserve">Suspended Ceiling System including finishes, all necessary framing, fittings, fixing, </t>
    </r>
    <r>
      <rPr>
        <strike/>
        <u/>
        <sz val="10"/>
        <color theme="1"/>
        <rFont val="Calibri "/>
      </rPr>
      <t>corner bead, Cornice,</t>
    </r>
    <r>
      <rPr>
        <u/>
        <sz val="10"/>
        <color theme="1"/>
        <rFont val="Calibri "/>
      </rPr>
      <t xml:space="preserve"> accessories, </t>
    </r>
    <r>
      <rPr>
        <strike/>
        <u/>
        <sz val="10"/>
        <color theme="1"/>
        <rFont val="Calibri "/>
      </rPr>
      <t>shadow gaps, etc</t>
    </r>
    <r>
      <rPr>
        <u/>
        <sz val="10"/>
        <color theme="1"/>
        <rFont val="Calibri "/>
      </rPr>
      <t xml:space="preserve"> and the like  all in accordance with drawings and specifications.</t>
    </r>
  </si>
  <si>
    <r>
      <t>Supply and fixing of Ceiling System</t>
    </r>
    <r>
      <rPr>
        <strike/>
        <sz val="10"/>
        <color theme="1"/>
        <rFont val="Calibri "/>
      </rPr>
      <t xml:space="preserve"> including the finishes type; HTL-WC-24 (Gypsum ceiling by others)</t>
    </r>
  </si>
  <si>
    <r>
      <t>m</t>
    </r>
    <r>
      <rPr>
        <vertAlign val="superscript"/>
        <sz val="10"/>
        <color theme="1"/>
        <rFont val="Calibri "/>
      </rPr>
      <t>2</t>
    </r>
  </si>
  <si>
    <r>
      <t xml:space="preserve">Supply and fixing of Ceiling System </t>
    </r>
    <r>
      <rPr>
        <strike/>
        <sz val="10"/>
        <color theme="1"/>
        <rFont val="Calibri "/>
      </rPr>
      <t>including the finishes type; HTL-WC-22 (Gypsum ceiling by others)</t>
    </r>
  </si>
  <si>
    <r>
      <t>Supply and fixing of Ceiling System</t>
    </r>
    <r>
      <rPr>
        <strike/>
        <sz val="10"/>
        <color theme="1"/>
        <rFont val="Calibri "/>
      </rPr>
      <t xml:space="preserve"> including the finishes type; HTL-GL-01 (Gypsum ceiling by others)</t>
    </r>
  </si>
  <si>
    <t>Supply and fixing of cornice including the finishes type; HTL-ME-01, brushed bronze patina</t>
  </si>
  <si>
    <t>N/A</t>
  </si>
  <si>
    <t>CEILING FINISHES - LEFT WING</t>
  </si>
  <si>
    <t>Suspended Ceiling System including finishes, all necessary framing, fittings, fixing, corner bead, Cornice, accessories, shadow gaps, etc and the like  all in accordance with drawings and specifications.</t>
  </si>
  <si>
    <r>
      <t>Supply and fixing of Ceiling System</t>
    </r>
    <r>
      <rPr>
        <strike/>
        <sz val="10"/>
        <rFont val="Calibri "/>
      </rPr>
      <t xml:space="preserve"> including the finishes type; HTL-WC-25  (Gypsum ceiling by others)</t>
    </r>
  </si>
  <si>
    <r>
      <t xml:space="preserve">Supply and fixing of Ceiling System </t>
    </r>
    <r>
      <rPr>
        <strike/>
        <sz val="10"/>
        <color theme="1"/>
        <rFont val="Calibri "/>
      </rPr>
      <t>including the finishes type; HTL-ST-51</t>
    </r>
  </si>
  <si>
    <t>CEILING FINISHES - LEFT WING (CONT'D)</t>
  </si>
  <si>
    <r>
      <t>Suspended Ceiling System including finishes, all necessary framing, fittings, fixing,</t>
    </r>
    <r>
      <rPr>
        <strike/>
        <u/>
        <sz val="10"/>
        <color theme="1"/>
        <rFont val="Calibri "/>
      </rPr>
      <t xml:space="preserve"> corner bead, Cornice</t>
    </r>
    <r>
      <rPr>
        <u/>
        <sz val="10"/>
        <color theme="1"/>
        <rFont val="Calibri "/>
      </rPr>
      <t xml:space="preserve">, accessories, </t>
    </r>
    <r>
      <rPr>
        <strike/>
        <u/>
        <sz val="10"/>
        <color theme="1"/>
        <rFont val="Calibri "/>
      </rPr>
      <t>shadow gaps</t>
    </r>
    <r>
      <rPr>
        <u/>
        <sz val="10"/>
        <color theme="1"/>
        <rFont val="Calibri "/>
      </rPr>
      <t>, etc and the like  all in accordance with drawings and specifications.</t>
    </r>
  </si>
  <si>
    <r>
      <t xml:space="preserve">Supply and fixing of Ceiling System </t>
    </r>
    <r>
      <rPr>
        <strike/>
        <sz val="10"/>
        <color theme="1"/>
        <rFont val="Calibri "/>
      </rPr>
      <t>including the finishes type; HTL-WD-02</t>
    </r>
  </si>
  <si>
    <t>Ditto, Light cove ceiling, 85x155mm wide</t>
  </si>
  <si>
    <r>
      <t xml:space="preserve">Supply and fixing of Ceiling System </t>
    </r>
    <r>
      <rPr>
        <strike/>
        <sz val="10"/>
        <color theme="1"/>
        <rFont val="Calibri "/>
      </rPr>
      <t>including the finishes type; HTL-WD-19</t>
    </r>
  </si>
  <si>
    <t>Ditto, Light cove ceiling, 130x165mm wide</t>
  </si>
  <si>
    <t>55mm high</t>
  </si>
  <si>
    <t>85mm high</t>
  </si>
  <si>
    <t>280mm high</t>
  </si>
  <si>
    <t>C1</t>
  </si>
  <si>
    <r>
      <t xml:space="preserve">Supply and fixing of Ceiling System </t>
    </r>
    <r>
      <rPr>
        <strike/>
        <sz val="10"/>
        <color theme="1"/>
        <rFont val="Calibri "/>
      </rPr>
      <t>including the finishes</t>
    </r>
    <r>
      <rPr>
        <sz val="10"/>
        <color theme="1"/>
        <rFont val="Calibri "/>
      </rPr>
      <t xml:space="preserve"> (M.R  board Gypsum ceiling Only)</t>
    </r>
  </si>
  <si>
    <t>B.1</t>
  </si>
  <si>
    <t xml:space="preserve">Bulkhead upto 250 mm height </t>
  </si>
  <si>
    <t>B.2</t>
  </si>
  <si>
    <t xml:space="preserve">Bulkhead  350 mm height </t>
  </si>
  <si>
    <t>B.3</t>
  </si>
  <si>
    <t xml:space="preserve">Bulkhead  450 mm height </t>
  </si>
  <si>
    <t>B.4</t>
  </si>
  <si>
    <t xml:space="preserve">Bulkhead  750 mm height </t>
  </si>
  <si>
    <t>B.5</t>
  </si>
  <si>
    <t xml:space="preserve">Bulkhead  3300 mm height </t>
  </si>
  <si>
    <t>B.6</t>
  </si>
  <si>
    <t>Light cove ceiling, 100x50mm wide</t>
  </si>
  <si>
    <t>B.7</t>
  </si>
  <si>
    <t>Light cove ceiling, 150x100mm wide</t>
  </si>
  <si>
    <t>B.8</t>
  </si>
  <si>
    <t>Light cove ceiling, 300x100mm wide</t>
  </si>
  <si>
    <t>B.9</t>
  </si>
  <si>
    <t>Curtain Pelmet</t>
  </si>
  <si>
    <t>B.10</t>
  </si>
  <si>
    <t>350 x 200 mm Cement Board Backing Panel</t>
  </si>
  <si>
    <t xml:space="preserve">Bulkhead 180 mm height </t>
  </si>
  <si>
    <t xml:space="preserve">Sub-total </t>
  </si>
  <si>
    <r>
      <t xml:space="preserve">Supply and fixing of Ceiling System </t>
    </r>
    <r>
      <rPr>
        <strike/>
        <sz val="10"/>
        <color theme="1"/>
        <rFont val="Calibri "/>
      </rPr>
      <t>including the finishes type; HTL-WC-00</t>
    </r>
  </si>
  <si>
    <t>Dining Room</t>
  </si>
  <si>
    <t xml:space="preserve">Dining Room </t>
  </si>
  <si>
    <t>Twin Bedroom</t>
  </si>
  <si>
    <r>
      <t xml:space="preserve">Supply and fixing of Ceiling System </t>
    </r>
    <r>
      <rPr>
        <strike/>
        <sz val="10"/>
        <color theme="1"/>
        <rFont val="Calibri "/>
      </rPr>
      <t>including the finishes type; HTL-GL-01 (Gypsum ceiling by others)</t>
    </r>
  </si>
  <si>
    <t>Open Kitchen</t>
  </si>
  <si>
    <r>
      <t>Supply and fixing of Ceiling System</t>
    </r>
    <r>
      <rPr>
        <strike/>
        <sz val="10"/>
        <color theme="1"/>
        <rFont val="Calibri "/>
      </rPr>
      <t xml:space="preserve"> including the finishes type; HTL-ST-35 (Gypsum ceiling by others)</t>
    </r>
  </si>
  <si>
    <t>Twin Bathroom</t>
  </si>
  <si>
    <t>Living Room</t>
  </si>
  <si>
    <t xml:space="preserve">Living Room </t>
  </si>
  <si>
    <t xml:space="preserve">Master Bedroom </t>
  </si>
  <si>
    <r>
      <t xml:space="preserve">Supply and fixing of Ceiling System </t>
    </r>
    <r>
      <rPr>
        <strike/>
        <sz val="10"/>
        <color theme="1"/>
        <rFont val="Calibri "/>
      </rPr>
      <t>including the finishes type; HTL-WC-24 (Gypsum ceiling by others)</t>
    </r>
  </si>
  <si>
    <t>Master Bedroom</t>
  </si>
  <si>
    <t>Entry Vestibule</t>
  </si>
  <si>
    <t>G</t>
  </si>
  <si>
    <r>
      <t xml:space="preserve">Supply and fixing of Ceiling System </t>
    </r>
    <r>
      <rPr>
        <strike/>
        <sz val="10"/>
        <color theme="1"/>
        <rFont val="Calibri "/>
      </rPr>
      <t>including the finishes type, bulkhead, light cove, etc; HTL-ST-35 (Gypsum ceiling by others)</t>
    </r>
  </si>
  <si>
    <t>Master Bathroom</t>
  </si>
  <si>
    <r>
      <t xml:space="preserve">Supply and fixing of Ceiling </t>
    </r>
    <r>
      <rPr>
        <strike/>
        <sz val="10"/>
        <color theme="1"/>
        <rFont val="Calibri "/>
      </rPr>
      <t>Type HTL-ME-01 incl. light cove, cornice, bulkhead and etc; Brass, Brushed bronze patina</t>
    </r>
  </si>
  <si>
    <t>Study</t>
  </si>
  <si>
    <t>Supply and fixing of Ceiling System including the finishes type; Regalur gypsum ceiling</t>
  </si>
  <si>
    <t>Supply and fixing of Ceiling System including the finishes type; M.R gypsum ceiling</t>
  </si>
  <si>
    <t>Light cove ceiling, 65x70mm wide</t>
  </si>
  <si>
    <t>B.6a</t>
  </si>
  <si>
    <t>Light cove ceiling, 115x100mm wide</t>
  </si>
  <si>
    <t>Light cove ceiling, 300x110mm wide</t>
  </si>
  <si>
    <t>B.8a</t>
  </si>
  <si>
    <t>Light cove ceiling, 175x90mm wide</t>
  </si>
  <si>
    <t>Curtain Pelmet -150X200mm</t>
  </si>
  <si>
    <t>B.9a</t>
  </si>
  <si>
    <t>Curtain Pelmet -175X200mm</t>
  </si>
  <si>
    <t>B.9d</t>
  </si>
  <si>
    <t>Curtain Pelmet -350X450mm</t>
  </si>
  <si>
    <t>Light cove ceiling, 100x80mm wide</t>
  </si>
  <si>
    <t>Curtain Pelmet -150X205mm</t>
  </si>
  <si>
    <t>Curtain Pelmet -250X550mm</t>
  </si>
  <si>
    <t>B.9b</t>
  </si>
  <si>
    <t>Curtain Pelmet -350X200mm</t>
  </si>
  <si>
    <t>B.9c</t>
  </si>
  <si>
    <t>Curtain Pelmet -350X400mm</t>
  </si>
  <si>
    <t>Curved Light cove ceiling, 130x100mm wide</t>
  </si>
  <si>
    <t>CEILING WORKS</t>
  </si>
  <si>
    <t>Note: The Sub-contractor is referred to the Specifications and Drawings for all details related to this Section of the Works and he is to include for complying with all the requirements contained therein, whether or not they are specifically mentioned within the item description.</t>
  </si>
  <si>
    <t>CEILING FINISHES</t>
  </si>
  <si>
    <t>Suspended ceilings including frame work, suspension system, bulkheads, fittings, fixtures, accessories, preparation of surface to receive paint, etc. &amp; ceiling rate shall be included for required paint finish (supplied and installed complete)</t>
  </si>
  <si>
    <t>Gypsum board ceiling in finish Type HTL-PT-04</t>
  </si>
  <si>
    <t>M2</t>
  </si>
  <si>
    <t xml:space="preserve">Ditto: beams overall size 200 x 200 x 200mm </t>
  </si>
  <si>
    <t>Ditto; curtain box 205 x 365mm high</t>
  </si>
  <si>
    <t>Ditto; light cove 200 x 200mm high</t>
  </si>
  <si>
    <t>PACKAGE -4 - HOTEL LEVEL 01:- PRAYER ROOM &amp; ABLUTION</t>
  </si>
  <si>
    <t>Supply and fixing of Ceiling System including the finishes type; HTL-PT-03, White Paint, Color Terre Blanche - Matte Finish</t>
  </si>
  <si>
    <t>Male Ablution</t>
  </si>
  <si>
    <t>Female Ablution</t>
  </si>
  <si>
    <t xml:space="preserve">Male Prayer Room </t>
  </si>
  <si>
    <t>Female Prayer Room</t>
  </si>
  <si>
    <t>Ditto, Ceiling Bulkhead; 150mm high</t>
  </si>
  <si>
    <t>Ditto, Light Cove Ceiling, 50x100mm wide</t>
  </si>
  <si>
    <t>PACKAGE - 4 - HOTEL GF LOBBY AND L1 CORRIDOR</t>
  </si>
  <si>
    <r>
      <t xml:space="preserve">Supply and installation of Suspended Ceiling System including finishes, all necessary framing, fittings, fixing, </t>
    </r>
    <r>
      <rPr>
        <strike/>
        <u/>
        <sz val="10"/>
        <rFont val="Calibri "/>
      </rPr>
      <t>corner bead,</t>
    </r>
    <r>
      <rPr>
        <u/>
        <sz val="10"/>
        <rFont val="Calibri "/>
      </rPr>
      <t xml:space="preserve"> </t>
    </r>
    <r>
      <rPr>
        <strike/>
        <u/>
        <sz val="10"/>
        <rFont val="Calibri "/>
      </rPr>
      <t>Cornice</t>
    </r>
    <r>
      <rPr>
        <u/>
        <sz val="10"/>
        <rFont val="Calibri "/>
      </rPr>
      <t xml:space="preserve">, accessories, </t>
    </r>
    <r>
      <rPr>
        <strike/>
        <u/>
        <sz val="10"/>
        <rFont val="Calibri "/>
      </rPr>
      <t>shadow gaps</t>
    </r>
    <r>
      <rPr>
        <u/>
        <sz val="10"/>
        <rFont val="Calibri "/>
      </rPr>
      <t>, etc and the like all in accordance with drawings and specifications.</t>
    </r>
  </si>
  <si>
    <r>
      <t>Ceiling System to GF Lobby</t>
    </r>
    <r>
      <rPr>
        <strike/>
        <sz val="10"/>
        <rFont val="Calibri "/>
      </rPr>
      <t xml:space="preserve"> including the finishes type; HTL-PT-04, White Paint, color All white N° 2005 - Matte finish</t>
    </r>
  </si>
  <si>
    <r>
      <t xml:space="preserve">Ceiling System to L1 Corridor </t>
    </r>
    <r>
      <rPr>
        <strike/>
        <sz val="10"/>
        <rFont val="Calibri "/>
      </rPr>
      <t xml:space="preserve">including the finishes type; HTL-PT-09, Light Grey Paint, color Argile Grisée - matte finish </t>
    </r>
  </si>
  <si>
    <t>CEILING FINISHES (CONT'D)</t>
  </si>
  <si>
    <t>Allow for structural support above ceiling to suspend chandelier</t>
  </si>
  <si>
    <t>TBC</t>
  </si>
  <si>
    <t>No details available</t>
  </si>
  <si>
    <t>Supply and Installation of permanent access panels, maximum size up to 600mm x 600mm size</t>
  </si>
  <si>
    <t>RO</t>
  </si>
  <si>
    <t>Rate Only</t>
  </si>
  <si>
    <t xml:space="preserve">Supply and Installation of Temporary access panels, maximum size up to 600mm x 600mm size </t>
  </si>
  <si>
    <t xml:space="preserve">VO -09    - Total   Amount </t>
  </si>
  <si>
    <t>Dorchestor Plot BB. B03.018, Business Bay</t>
  </si>
  <si>
    <t>KCE</t>
  </si>
  <si>
    <t>AL RAWDA</t>
  </si>
  <si>
    <t>VO-016a   STAIRCASE</t>
  </si>
  <si>
    <t>Paint to Stairsace Wall</t>
  </si>
  <si>
    <t>Location</t>
  </si>
  <si>
    <t>Wall Net Total</t>
  </si>
  <si>
    <t>TOTAL QTY</t>
  </si>
  <si>
    <t>A-4101-4</t>
  </si>
  <si>
    <t>B2 to B1</t>
  </si>
  <si>
    <t>ST-01</t>
  </si>
  <si>
    <t>G.F</t>
  </si>
  <si>
    <t>ST-02</t>
  </si>
  <si>
    <t>A-4102-5</t>
  </si>
  <si>
    <t>ST-03</t>
  </si>
  <si>
    <t>L1 to L31</t>
  </si>
  <si>
    <t>ST-04</t>
  </si>
  <si>
    <t>A-4103-5</t>
  </si>
  <si>
    <t>ST-05</t>
  </si>
  <si>
    <t>A-4104-5</t>
  </si>
  <si>
    <t>ST-06</t>
  </si>
  <si>
    <t>L2 to L28</t>
  </si>
  <si>
    <t>A-4106-5</t>
  </si>
  <si>
    <t>ST-07</t>
  </si>
  <si>
    <t>L2 to R</t>
  </si>
  <si>
    <t>A-4108-5</t>
  </si>
  <si>
    <t>ST-08</t>
  </si>
  <si>
    <t>A-4107-5</t>
  </si>
  <si>
    <t>B2 to G.F</t>
  </si>
  <si>
    <t>ST-09</t>
  </si>
  <si>
    <t>ST-10</t>
  </si>
  <si>
    <t>Skim coat</t>
  </si>
  <si>
    <t>Stucco</t>
  </si>
  <si>
    <t>1st cot Paint</t>
  </si>
  <si>
    <t xml:space="preserve">Final coat </t>
  </si>
  <si>
    <t>Paint</t>
  </si>
  <si>
    <t>Skim Coat Paint -Staircase Wall</t>
  </si>
  <si>
    <t>VO-16a/1</t>
  </si>
  <si>
    <t>VO-16a/2</t>
  </si>
  <si>
    <t xml:space="preserve">Paint to  Staircase wall 
</t>
  </si>
  <si>
    <t>VO-16A   Total  Amount</t>
  </si>
  <si>
    <t xml:space="preserve"> Day Works  3,4,5&amp; 6 (26-9-22 to 22-10-22 )
</t>
  </si>
  <si>
    <t xml:space="preserve"> Repainting  to wall and ceiling at Guest  level 8 to 16</t>
  </si>
  <si>
    <t xml:space="preserve">Temporary Internal ceiling openings cutting &amp; Closing at Hotel Level -19 &amp;20 </t>
  </si>
  <si>
    <t xml:space="preserve"> Ceiling opening at GF RTL landscape area and lift lobby</t>
  </si>
  <si>
    <t>Ceiling cutting &amp; refinishing works at Residence GF lobby</t>
  </si>
  <si>
    <t>Ground floor External ceiling cove alteration for X-L10 light</t>
  </si>
  <si>
    <t>Revised shop drawing and necessary moditication as required at Level -3</t>
  </si>
  <si>
    <t xml:space="preserve"> Day Works  7 &amp; 8 (22-10-22 to 24-11-22 )
</t>
  </si>
  <si>
    <t>1</t>
  </si>
  <si>
    <t>L1-61001</t>
  </si>
  <si>
    <t>L5-29</t>
  </si>
  <si>
    <t>L19-28</t>
  </si>
  <si>
    <t xml:space="preserve">P-GF-065
</t>
  </si>
  <si>
    <t>BOH Cooridor</t>
  </si>
  <si>
    <t>A-1215-7</t>
  </si>
  <si>
    <t>P-GF-073</t>
  </si>
  <si>
    <t xml:space="preserve">FOOD STORAGE </t>
  </si>
  <si>
    <t>P-GF-051</t>
  </si>
  <si>
    <t>House keeping Lift Lobby</t>
  </si>
  <si>
    <t>P-GF-059</t>
  </si>
  <si>
    <t>P-GF-060</t>
  </si>
  <si>
    <t>Finishing Kitchen</t>
  </si>
  <si>
    <t>P-GF-056</t>
  </si>
  <si>
    <t>FTR</t>
  </si>
  <si>
    <t>P-GF-057</t>
  </si>
  <si>
    <t>ELEC RM</t>
  </si>
  <si>
    <t>G.f</t>
  </si>
  <si>
    <t>P-01-021</t>
  </si>
  <si>
    <t>FIR</t>
  </si>
  <si>
    <t>P-01-022</t>
  </si>
  <si>
    <t>P-01-013</t>
  </si>
  <si>
    <t>PR  Cooridor</t>
  </si>
  <si>
    <t>P-01-026</t>
  </si>
  <si>
    <t>AV Contorl room</t>
  </si>
  <si>
    <t>P-01-017</t>
  </si>
  <si>
    <t>AV/SUITE EQUIP ROOM</t>
  </si>
  <si>
    <t>P-01-011</t>
  </si>
  <si>
    <t>Male prayer room</t>
  </si>
  <si>
    <t>Female prayer room</t>
  </si>
  <si>
    <t>P-01-015</t>
  </si>
  <si>
    <t>P-04-011</t>
  </si>
  <si>
    <t>STO.</t>
  </si>
  <si>
    <t>House keeping  Lobby</t>
  </si>
  <si>
    <t>A-1218-7</t>
  </si>
  <si>
    <t>P-04-008</t>
  </si>
  <si>
    <t>A-1217</t>
  </si>
  <si>
    <t>P-03-23</t>
  </si>
  <si>
    <t>P-03-24</t>
  </si>
  <si>
    <t>A-1226-11</t>
  </si>
  <si>
    <t>H-24-08</t>
  </si>
  <si>
    <t>House Keep</t>
  </si>
  <si>
    <t>R-24-35</t>
  </si>
  <si>
    <t>BMU Storage</t>
  </si>
  <si>
    <t>A-1218-2</t>
  </si>
  <si>
    <t>P-05-04</t>
  </si>
  <si>
    <t>R-32-05</t>
  </si>
  <si>
    <t>Plant room</t>
  </si>
  <si>
    <t>Level 2 Residential Podium Corridor ceiling levels &amp; details to be revised</t>
  </si>
  <si>
    <t>E11-K121-SN-dm-393</t>
  </si>
  <si>
    <t xml:space="preserve">Temporary Internal ceiling openings cutting &amp; Closing at Hotel Level -10-14 &amp;16 </t>
  </si>
  <si>
    <t>E11-K121-SS-mv-473</t>
  </si>
  <si>
    <t>Less Amount Certified up to  Sep :AED</t>
  </si>
  <si>
    <t>IPA-07</t>
  </si>
  <si>
    <t xml:space="preserve">Ceiling board removal reinstatement at Residentiel Level -17 </t>
  </si>
  <si>
    <t>Proceed to refix only ceiling grid works House keeping lobby &amp; Garbage room from level 24 to level 29</t>
  </si>
  <si>
    <t>8A  Ceiling board removal reinstatement at Residentiel Level - 8  &amp; 9</t>
  </si>
  <si>
    <t>Ceiling board removal reinstatement  balcony  foor Drain pipe line at Hotel -9 Level</t>
  </si>
  <si>
    <t>Temporary ceiling opening for Electrical de-snagging  Hotel  Level -11 ,12 &amp; 13</t>
  </si>
  <si>
    <t>2hr FR 150mm thk Partition wall at Stair 6 between L17 TO L23</t>
  </si>
  <si>
    <t>Supply and Installation of  Non -Combustible board  in Res  Electrical room</t>
  </si>
  <si>
    <t>Gypsum  Ceiling board removal reinstatement at Hotel  Level - 10, 11</t>
  </si>
  <si>
    <t>E11-K121-KK-dm-176</t>
  </si>
  <si>
    <t>E11-K121-MS-dm-228</t>
  </si>
  <si>
    <t>E11-K121-SS-dm-255</t>
  </si>
  <si>
    <t>E11-K121-SS-dm-308</t>
  </si>
  <si>
    <t>E11-K121-SS-dm-309</t>
  </si>
  <si>
    <t>E11/K121/SN/dm/466</t>
  </si>
  <si>
    <t>E11-K121-MS-dm-311</t>
  </si>
  <si>
    <t>E11-K121-AK-dm-326</t>
  </si>
  <si>
    <t>E11-K121-SK-mv-356</t>
  </si>
  <si>
    <t xml:space="preserve">E11-K121-JA-dm-437 </t>
  </si>
  <si>
    <t>E11/K121/NA/dm/078</t>
  </si>
  <si>
    <t>E11/K121/NA/dm/187</t>
  </si>
  <si>
    <t>E11-K121-SN-dm-310</t>
  </si>
  <si>
    <t>E11-K121-SK-dm-344</t>
  </si>
  <si>
    <t>P-GF-053</t>
  </si>
  <si>
    <t>P-GF-060-a</t>
  </si>
  <si>
    <t>P-GF-035</t>
  </si>
  <si>
    <t>Pool bar lobby</t>
  </si>
  <si>
    <t>L2 to 29</t>
  </si>
  <si>
    <t>L2-29</t>
  </si>
  <si>
    <t>P-GF-0</t>
  </si>
  <si>
    <t>Pool bar lobby near</t>
  </si>
  <si>
    <t>P-GF-002</t>
  </si>
  <si>
    <t>A-1214-7</t>
  </si>
  <si>
    <t>P-GF-015</t>
  </si>
  <si>
    <t>L-2 -3</t>
  </si>
  <si>
    <t>A-1306-1</t>
  </si>
  <si>
    <t>Columns</t>
  </si>
  <si>
    <t xml:space="preserve"> Day Works  9
</t>
  </si>
  <si>
    <t xml:space="preserve">Installation of Cement board backing for wall marble cladding </t>
  </si>
  <si>
    <t>Temporary ceiling opening for  Hotel  Level -07 to 12  (BW-0933)</t>
  </si>
  <si>
    <t>E11-K121-SK-MV-554</t>
  </si>
  <si>
    <t>E11-K121-KK-dm-477</t>
  </si>
  <si>
    <t xml:space="preserve">Removing and replacing existing  calcium silicate board &amp; Painting worksLevel 5 Residential Heat Cool Pump Room </t>
  </si>
  <si>
    <t>Supply and Installation of Shaft Wall at Level -1 to 4 Hotel  (House Keeping Lobby )</t>
  </si>
  <si>
    <t>Gypsum board wall cladding over the Main door frame to the corridor areas in Level 7 to 27</t>
  </si>
  <si>
    <t>E11-K121-SS-dm-166</t>
  </si>
  <si>
    <t>MEP-MX-RFI-PW-00097</t>
  </si>
  <si>
    <t>E11-K121-JA-dm-453</t>
  </si>
  <si>
    <t>L1-5  -6%</t>
  </si>
  <si>
    <t>L2-5  -5%</t>
  </si>
  <si>
    <r>
      <rPr>
        <sz val="9"/>
        <color rgb="FFFF0000"/>
        <rFont val="Times New Roman"/>
        <family val="1"/>
      </rPr>
      <t>L7-18</t>
    </r>
    <r>
      <rPr>
        <sz val="9"/>
        <color theme="1"/>
        <rFont val="Times New Roman"/>
        <family val="1"/>
      </rPr>
      <t>L19-29</t>
    </r>
  </si>
  <si>
    <t>L7-18</t>
  </si>
  <si>
    <t xml:space="preserve"> Level - 7-15</t>
  </si>
  <si>
    <t xml:space="preserve"> Room Service Support Area Shaft Wall change from Ground to Level 28
                          		</t>
  </si>
  <si>
    <t>Additional Access Panel  for Hotel Guest Room Level 7 to 16 &amp; 19 to L 27</t>
  </si>
  <si>
    <t>External Ceiling cutting &amp; refixing in Residence GF Corridor</t>
  </si>
  <si>
    <t xml:space="preserve"> External Ceiling cutting &amp; refixing in Residence GF House keeping lobby entrance </t>
  </si>
  <si>
    <t>Temporary Internal ceiling openings cutting &amp; Closing -L08 ,Residential  Ref BW-0826</t>
  </si>
  <si>
    <t>Temporary External ceiling openings cutting &amp; Closing in Ground Floor with Hotel &amp; Residential  Ref BW-0925 &amp;928</t>
  </si>
  <si>
    <t>Proceed with  additional partitions &amp; Painting  for Hotel Level 3 Gen. Management Offices (BW-0937)</t>
  </si>
  <si>
    <t xml:space="preserve">Supply &amp; installation of insulation of Ceiling at hotel L2 House keeping lift lobby </t>
  </si>
  <si>
    <t xml:space="preserve"> Level - 7-23</t>
  </si>
  <si>
    <t>Ceiling board removal reinstatement  balcony  foor Drain pipe line at  Hotel Level</t>
  </si>
  <si>
    <t>A-1217-7</t>
  </si>
  <si>
    <t>P-02-012</t>
  </si>
  <si>
    <t>Luggage Corridor</t>
  </si>
  <si>
    <t>P-GF-074</t>
  </si>
  <si>
    <t>Vestibule</t>
  </si>
  <si>
    <t>P-GF-060-1</t>
  </si>
  <si>
    <t>Near room</t>
  </si>
  <si>
    <t>P-GF-022</t>
  </si>
  <si>
    <t>P-GF-004</t>
  </si>
  <si>
    <t>BOH CIRCULATION</t>
  </si>
  <si>
    <t>P-GF-014</t>
  </si>
  <si>
    <t>WM ROOM</t>
  </si>
  <si>
    <t xml:space="preserve"> Day Works  10
</t>
  </si>
  <si>
    <t>RP-PL-SD-L11-50186-2</t>
  </si>
  <si>
    <t>19-20/ V-W</t>
  </si>
  <si>
    <t>2 to 3</t>
  </si>
  <si>
    <t>19 to 21</t>
  </si>
  <si>
    <t>24 to 26</t>
  </si>
  <si>
    <t>5 to 6</t>
  </si>
  <si>
    <t>BOQ -7- Supply and Installation of Shaft Wall at Level -1 to Roof Level</t>
  </si>
  <si>
    <t>Workdone</t>
  </si>
  <si>
    <t>P-07-01</t>
  </si>
  <si>
    <t>P-07-03</t>
  </si>
  <si>
    <t>Mech Room</t>
  </si>
  <si>
    <t>P-07-06</t>
  </si>
  <si>
    <t>P-07-07</t>
  </si>
  <si>
    <t>L8</t>
  </si>
  <si>
    <t>P-08-01</t>
  </si>
  <si>
    <t>P-08-03</t>
  </si>
  <si>
    <t>P-08-06</t>
  </si>
  <si>
    <t>P-08-07</t>
  </si>
  <si>
    <t>L9</t>
  </si>
  <si>
    <t>P-09-01</t>
  </si>
  <si>
    <t>P-09-03</t>
  </si>
  <si>
    <t>P-09-06</t>
  </si>
  <si>
    <t>P-09-07</t>
  </si>
  <si>
    <t>H-09-08</t>
  </si>
  <si>
    <t>A-1220-2</t>
  </si>
  <si>
    <t>A-12201-2</t>
  </si>
  <si>
    <t>P-10-01</t>
  </si>
  <si>
    <t>P-10-03</t>
  </si>
  <si>
    <t>P-10-06</t>
  </si>
  <si>
    <t>P-10-07</t>
  </si>
  <si>
    <t>P-10-08</t>
  </si>
  <si>
    <t>A-1221-2</t>
  </si>
  <si>
    <t>P-11-01</t>
  </si>
  <si>
    <t>P-11-03</t>
  </si>
  <si>
    <t>P-11-06</t>
  </si>
  <si>
    <t>P-11-07</t>
  </si>
  <si>
    <t>P-12-01</t>
  </si>
  <si>
    <t>P-12-03</t>
  </si>
  <si>
    <t>P-12-06</t>
  </si>
  <si>
    <t>P-12-07</t>
  </si>
  <si>
    <t>H-12-08</t>
  </si>
  <si>
    <t>H-13-08</t>
  </si>
  <si>
    <t>A-1222-2</t>
  </si>
  <si>
    <t>P-13-01</t>
  </si>
  <si>
    <t>P-13-03</t>
  </si>
  <si>
    <t>P-13-06</t>
  </si>
  <si>
    <t>P-13-07</t>
  </si>
  <si>
    <t>H-14-08</t>
  </si>
  <si>
    <t>P-14-01</t>
  </si>
  <si>
    <t>P-14-03</t>
  </si>
  <si>
    <t>P-14-06</t>
  </si>
  <si>
    <t>P-14-07</t>
  </si>
  <si>
    <t>P-15-01</t>
  </si>
  <si>
    <t>P-15-03</t>
  </si>
  <si>
    <t>P-15-06</t>
  </si>
  <si>
    <t>P-15-07</t>
  </si>
  <si>
    <t>H-15-08</t>
  </si>
  <si>
    <t>P-16-01</t>
  </si>
  <si>
    <t>P-16-02</t>
  </si>
  <si>
    <t>P-16-06</t>
  </si>
  <si>
    <t>P-16-07</t>
  </si>
  <si>
    <t>INTERIM PAYMENT APPLICATION FOR THE MONTH OF FEBRUARY 2023</t>
  </si>
  <si>
    <t>[28-Feb -2023]</t>
  </si>
  <si>
    <t>Date: 25-Feb-2023</t>
  </si>
  <si>
    <r>
      <rPr>
        <b/>
        <sz val="14"/>
        <color indexed="8"/>
        <rFont val="Arial Narrow"/>
        <family val="2"/>
      </rPr>
      <t xml:space="preserve"> : </t>
    </r>
    <r>
      <rPr>
        <b/>
        <u/>
        <sz val="14"/>
        <color indexed="8"/>
        <rFont val="Arial Narrow"/>
        <family val="2"/>
      </rPr>
      <t xml:space="preserve">Payment Application No.09 for Ceiling , Partitions &amp; Painting  Works  </t>
    </r>
  </si>
  <si>
    <r>
      <t xml:space="preserve">We have the pleasure in submitting hereunder our 09th  </t>
    </r>
    <r>
      <rPr>
        <sz val="13"/>
        <color indexed="8"/>
        <rFont val="Arial Narrow"/>
        <family val="2"/>
      </rPr>
      <t>Payment Application for  Ceiling , Partitions &amp; Painting Works being carried out at the above site.  Details are attached herewith for your record your perusal and approval.</t>
    </r>
  </si>
  <si>
    <t>[25-Feb-2023]</t>
  </si>
  <si>
    <t>Gypsum board opening at Hotel Level 14 &amp; 15 (B.W-0669,670&amp; 686 )</t>
  </si>
  <si>
    <t>Cutting Existing gypsum board around BOH timber door and fix with 9mm gypsum around door frame to maintain the finish line with mirror cladding</t>
  </si>
  <si>
    <t>Proceed with closing of Extenal ceiling at Level 2 high level</t>
  </si>
  <si>
    <t xml:space="preserve"> Cement board modification works on either side on corridor to passenger lift lobby from level 7 to16 &amp; 19 to 27 </t>
  </si>
  <si>
    <t>Ceiling grid / Tile changes to suit revised partition wall  layout  for  Hotel  L3</t>
  </si>
  <si>
    <t>Proceed with opening of ceiling for relocating FCU unit and afterwards closing the areas properly</t>
  </si>
  <si>
    <t>Gypsum board opening for chilled water work at Hotel Level 25 rooms 2501, 2502, 2510 and 2516</t>
  </si>
  <si>
    <t>Skim coat and painting for LPG shaft Block work mech room from Level -17 to 28</t>
  </si>
  <si>
    <t>Boarding for Lift door jamb</t>
  </si>
  <si>
    <t>Cutting of gypsum wall, for fixing of decorative fins bracket at Level 5</t>
  </si>
  <si>
    <t>Revised shop drawing and necessary moditication as required at Level -L1 ,L19 &amp; L26</t>
  </si>
  <si>
    <t>Water meter room Shaft wall at G.F to 31 Residential</t>
  </si>
  <si>
    <t>Ceiling, partition wall, wall painting works  L18</t>
  </si>
  <si>
    <t xml:space="preserve">Repainting works of all the rooms  at B2 due to Water leakage </t>
  </si>
  <si>
    <t>Proceed with the painting work at CEF shaft opening wall at B2 to G.F</t>
  </si>
  <si>
    <t>Proceed with wall partition wall at GF for sliding door, refer to attached mark up dwg.</t>
  </si>
  <si>
    <t>Proceed with Epoxy final coat to Basement1 walls</t>
  </si>
  <si>
    <t>IPA-09</t>
  </si>
  <si>
    <t>done</t>
  </si>
  <si>
    <t>WIR ref</t>
  </si>
  <si>
    <t>L17-31</t>
  </si>
  <si>
    <t>L7-29</t>
  </si>
  <si>
    <t>AR-CI-SD-ML-61038_01</t>
  </si>
  <si>
    <t>Water meter room</t>
  </si>
  <si>
    <t>7 to 9</t>
  </si>
  <si>
    <t>10 to 15</t>
  </si>
  <si>
    <t>25 to 28</t>
  </si>
  <si>
    <t>600 x600 mm Gypsum tiles</t>
  </si>
  <si>
    <t>VO.70</t>
  </si>
  <si>
    <t>1side board</t>
  </si>
  <si>
    <t>final</t>
  </si>
  <si>
    <t>rate</t>
  </si>
  <si>
    <t>wir</t>
  </si>
  <si>
    <t>16-24</t>
  </si>
  <si>
    <t xml:space="preserve"> Level - 7-20</t>
  </si>
  <si>
    <t xml:space="preserve"> Level - 18,17,29</t>
  </si>
  <si>
    <t>R-24-01</t>
  </si>
  <si>
    <t>J O</t>
  </si>
  <si>
    <t>WM room</t>
  </si>
  <si>
    <t>R-24-08</t>
  </si>
  <si>
    <t>House Keep  Lobby</t>
  </si>
  <si>
    <t>A-1236-7</t>
  </si>
  <si>
    <t>R-25-001</t>
  </si>
  <si>
    <t>R-25-07</t>
  </si>
  <si>
    <t>R-25-08</t>
  </si>
  <si>
    <t>R-26-01</t>
  </si>
  <si>
    <t>R-26-07</t>
  </si>
  <si>
    <t>R-26-08</t>
  </si>
  <si>
    <t>A-12361-14</t>
  </si>
  <si>
    <t>R-27-01</t>
  </si>
  <si>
    <t>R-27-02</t>
  </si>
  <si>
    <t>R-27-07</t>
  </si>
  <si>
    <t>R-27-08</t>
  </si>
  <si>
    <t>A-1237-7</t>
  </si>
  <si>
    <t>R-28-01</t>
  </si>
  <si>
    <t>R-28-02</t>
  </si>
  <si>
    <t>R-28-07</t>
  </si>
  <si>
    <t>R-28-08</t>
  </si>
  <si>
    <t>R-29-01</t>
  </si>
  <si>
    <t>R-29-07</t>
  </si>
  <si>
    <t>R-29-08</t>
  </si>
  <si>
    <t>A-1238-15</t>
  </si>
  <si>
    <t>R-30-01</t>
  </si>
  <si>
    <t>R-30-07</t>
  </si>
  <si>
    <t>R-30-08</t>
  </si>
  <si>
    <t>R-31-01</t>
  </si>
  <si>
    <t>R-31-02</t>
  </si>
  <si>
    <t>R-31-07</t>
  </si>
  <si>
    <t>R-31-08</t>
  </si>
  <si>
    <t>P-04-018</t>
  </si>
  <si>
    <t>P-04-031</t>
  </si>
  <si>
    <t>A-1219-2</t>
  </si>
  <si>
    <t>Service Support Area</t>
  </si>
  <si>
    <t>BOH Kitchen</t>
  </si>
  <si>
    <t>P-04-003</t>
  </si>
  <si>
    <t>F F Lobby</t>
  </si>
  <si>
    <t>RGM-20222-INV-7589</t>
  </si>
  <si>
    <t xml:space="preserve">RGM-20222-INV-7589/AKB/BT/KR/23  </t>
  </si>
  <si>
    <t>P-04-039</t>
  </si>
  <si>
    <t>P-05-01</t>
  </si>
  <si>
    <t>A-1216</t>
  </si>
  <si>
    <t>P-03-002</t>
  </si>
  <si>
    <t>Pool Plant</t>
  </si>
  <si>
    <t>P-03-027</t>
  </si>
  <si>
    <t>Plant Space room</t>
  </si>
  <si>
    <t>P-02-40</t>
  </si>
  <si>
    <t>BOH Corridor</t>
  </si>
  <si>
    <t>P-02-98</t>
  </si>
  <si>
    <t>P-02-92</t>
  </si>
  <si>
    <t>Bev</t>
  </si>
  <si>
    <t>P-02-90</t>
  </si>
  <si>
    <t>P-01-008</t>
  </si>
  <si>
    <t>ceiling</t>
  </si>
  <si>
    <t>PR .Corridor</t>
  </si>
  <si>
    <t>M.Prayer room</t>
  </si>
  <si>
    <t>F.Prayer room</t>
  </si>
  <si>
    <t xml:space="preserve">AV/Suite Equip </t>
  </si>
  <si>
    <t>AV Control room</t>
  </si>
  <si>
    <t xml:space="preserve">House keeping </t>
  </si>
  <si>
    <t>P-GF-065</t>
  </si>
  <si>
    <t>Service</t>
  </si>
  <si>
    <t>Food storage</t>
  </si>
  <si>
    <t>P-GF-055</t>
  </si>
  <si>
    <t>Egress Circulation</t>
  </si>
  <si>
    <t xml:space="preserve"> Day Works  11
</t>
  </si>
  <si>
    <t>(Dirhams  : Six Hundred Twenty Five Thousand Eight Hundred Sixty Six &amp; Fils 37/100 Only.)</t>
  </si>
  <si>
    <t>(Dirham’s. :  One million Nine Hundred  Thirty Fifty Nine Thousand Five Hunded Twenty Four  &amp; Fils 97 /100 Only.)</t>
  </si>
  <si>
    <t>90% Until submit the approved WIR</t>
  </si>
  <si>
    <t>95% until WIR approve</t>
  </si>
  <si>
    <t>Previous (from PC Dec 22)</t>
  </si>
  <si>
    <t xml:space="preserve">Variations </t>
  </si>
  <si>
    <t>Dayworks</t>
  </si>
  <si>
    <t>Until WIR approve</t>
  </si>
  <si>
    <t>KCE Claim</t>
  </si>
  <si>
    <t>Difference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</si>
</sst>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3">
    <numFmt numFmtId="43" formatCode="_(* #,##0.00_);_(* \(#,##0.00\);_(* &quot;-&quot;??_);_(@_)"/>
    <numFmt numFmtId="164" formatCode="_(* #,##0.00_);_(* \(#,##0.00\);_(* \-??_);_(@_)"/>
    <numFmt numFmtId="165" formatCode="00"/>
    <numFmt numFmtId="166" formatCode="00.00"/>
    <numFmt numFmtId="167" formatCode="#,##0.00_ ;[Red]\-#,##0.00\ "/>
    <numFmt numFmtId="168" formatCode="_-* #,##0.00_-;\-* #,##0.00_-;_-* &quot;-&quot;??_-;_-@_-"/>
    <numFmt numFmtId="169" formatCode="#,##0_ ;[Red]\-#,##0\ "/>
    <numFmt numFmtId="170" formatCode="_-* #,##0.00_-;\-* #,##0.00_-;_-* \-??_-;_-@_-"/>
    <numFmt numFmtId="171" formatCode="[$-409]mmm\-yy;@"/>
    <numFmt numFmtId="172" formatCode="[$-409]d\-mmm\-yy;@"/>
    <numFmt numFmtId="173" formatCode="_(* #,##0.000_);_(* \(#,##0.000\);_(* &quot;-&quot;??_);_(@_)"/>
    <numFmt numFmtId="174" formatCode="#,##0.0"/>
    <numFmt numFmtId="175" formatCode="#,##0.00;[Red]#,##0.00"/>
    <numFmt numFmtId="176" formatCode="#,##0&quot; m2&quot;_);\(#,##0&quot; m2&quot;\)"/>
    <numFmt numFmtId="177" formatCode="[$-409]d\-mmm\-yyyy;@"/>
    <numFmt numFmtId="178" formatCode="0.0%"/>
    <numFmt numFmtId="179" formatCode="#,##0.000_);[Red]\(#,##0.000\)"/>
    <numFmt numFmtId="180" formatCode="0.00_);[Red]\(0.00\)"/>
    <numFmt numFmtId="181" formatCode="_(* #,##0_);_(* \(#,##0\);_(* &quot;-&quot;??_);_(@_)"/>
    <numFmt numFmtId="182" formatCode="[$-409]mmmm\-yy;@"/>
    <numFmt numFmtId="183" formatCode="[$-409]mmmm\ d\,\ yyyy;@"/>
    <numFmt numFmtId="184" formatCode="[$-809]dd\ mmmm\ yyyy;@"/>
    <numFmt numFmtId="185" formatCode="&quot;£&quot;#,##0.00;[Red]\-&quot;£&quot;#,##0.00"/>
    <numFmt numFmtId="186" formatCode=";;;"/>
    <numFmt numFmtId="187" formatCode="&quot;Dhs &quot;* #,##0,&quot; K&quot;_);\(&quot;Dhs &quot;* #,##0,&quot; K&quot;\)"/>
    <numFmt numFmtId="188" formatCode="&quot;Dhs &quot;* #,##0_-;\(&quot;Dhs &quot;\ #,##0_-\);_-&quot;Dhs &quot;\ &quot;-&quot;_-;_-@_-"/>
    <numFmt numFmtId="189" formatCode="&quot;Dhs &quot;* #,##0,,&quot; M&quot;_);\(&quot;Dhs &quot;\ #,##0,,&quot; M&quot;\)"/>
    <numFmt numFmtId="190" formatCode="&quot;Dhs &quot;* #,##0&quot; /m2&quot;_);\(&quot;Dhs &quot;* #,##0&quot; /m2&quot;\)"/>
    <numFmt numFmtId="191" formatCode="[$-409]dd/mmm/yy;@"/>
    <numFmt numFmtId="192" formatCode="0.0000"/>
    <numFmt numFmtId="193" formatCode="_-* #,##0_-;\-* #,##0_-;_-* &quot;-&quot;??_-;_-@_-"/>
    <numFmt numFmtId="194" formatCode="#,##0.00;\(#,##0.00\)"/>
    <numFmt numFmtId="195" formatCode="_(* #,##0.0_);_(* \(#,##0.0\);_(* &quot;-&quot;??_);_(@_)"/>
  </numFmts>
  <fonts count="167">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10"/>
      <name val="Arial"/>
      <family val="2"/>
      <charset val="1"/>
    </font>
    <font>
      <b/>
      <sz val="9"/>
      <color indexed="10"/>
      <name val="Calibri "/>
      <charset val="1"/>
    </font>
    <font>
      <b/>
      <sz val="9"/>
      <name val="Calibri "/>
      <charset val="1"/>
    </font>
    <font>
      <sz val="11"/>
      <color indexed="8"/>
      <name val="Calibri"/>
      <family val="2"/>
      <charset val="1"/>
    </font>
    <font>
      <sz val="9"/>
      <name val="Calibri "/>
      <charset val="1"/>
    </font>
    <font>
      <b/>
      <sz val="9"/>
      <color theme="0"/>
      <name val="Calibri "/>
      <charset val="1"/>
    </font>
    <font>
      <b/>
      <sz val="9"/>
      <color indexed="8"/>
      <name val="Calibri "/>
      <charset val="1"/>
    </font>
    <font>
      <sz val="9"/>
      <color theme="0"/>
      <name val="Calibri "/>
      <charset val="1"/>
    </font>
    <font>
      <b/>
      <u/>
      <sz val="9"/>
      <color indexed="8"/>
      <name val="Calibri "/>
      <charset val="1"/>
    </font>
    <font>
      <u/>
      <sz val="9"/>
      <color indexed="8"/>
      <name val="Calibri "/>
      <charset val="1"/>
    </font>
    <font>
      <vertAlign val="superscript"/>
      <sz val="9"/>
      <name val="Calibri "/>
      <charset val="1"/>
    </font>
    <font>
      <sz val="9"/>
      <color indexed="8"/>
      <name val="Calibri "/>
      <charset val="1"/>
    </font>
    <font>
      <u/>
      <sz val="9"/>
      <color indexed="8"/>
      <name val="Calibri "/>
    </font>
    <font>
      <sz val="9"/>
      <color indexed="8"/>
      <name val="Calibri "/>
    </font>
    <font>
      <b/>
      <sz val="9"/>
      <color indexed="8"/>
      <name val="Calibri "/>
    </font>
    <font>
      <sz val="10"/>
      <name val="Arial"/>
      <family val="2"/>
    </font>
    <font>
      <sz val="12"/>
      <name val="Arial Narrow"/>
      <family val="2"/>
    </font>
    <font>
      <b/>
      <sz val="9"/>
      <name val="Calibri "/>
    </font>
    <font>
      <b/>
      <u/>
      <sz val="10"/>
      <name val="Calibri"/>
      <family val="2"/>
      <scheme val="minor"/>
    </font>
    <font>
      <b/>
      <sz val="9"/>
      <name val="Calibri"/>
      <family val="2"/>
      <scheme val="minor"/>
    </font>
    <font>
      <sz val="9"/>
      <name val="Calibri"/>
      <family val="2"/>
      <scheme val="minor"/>
    </font>
    <font>
      <b/>
      <sz val="11"/>
      <name val="Calibri"/>
      <family val="2"/>
      <scheme val="minor"/>
    </font>
    <font>
      <sz val="8"/>
      <name val="Calibri"/>
      <family val="2"/>
      <scheme val="minor"/>
    </font>
    <font>
      <b/>
      <sz val="8"/>
      <name val="Calibri"/>
      <family val="2"/>
      <scheme val="minor"/>
    </font>
    <font>
      <sz val="10"/>
      <name val="Calibri"/>
      <family val="2"/>
      <scheme val="minor"/>
    </font>
    <font>
      <sz val="10"/>
      <name val="Times New Roman"/>
      <family val="1"/>
    </font>
    <font>
      <sz val="10"/>
      <color theme="1"/>
      <name val="Times New Roman"/>
      <family val="1"/>
    </font>
    <font>
      <sz val="9"/>
      <color theme="1"/>
      <name val="Times New Roman"/>
      <family val="1"/>
    </font>
    <font>
      <sz val="10"/>
      <color rgb="FFFF0000"/>
      <name val="Times New Roman"/>
      <family val="1"/>
    </font>
    <font>
      <b/>
      <sz val="10"/>
      <name val="Calibri"/>
      <family val="2"/>
      <scheme val="minor"/>
    </font>
    <font>
      <b/>
      <sz val="10"/>
      <color theme="1"/>
      <name val="Wingdings"/>
      <charset val="2"/>
    </font>
    <font>
      <b/>
      <sz val="10"/>
      <color theme="1"/>
      <name val="Times New Roman"/>
      <family val="1"/>
    </font>
    <font>
      <b/>
      <sz val="11"/>
      <color theme="1"/>
      <name val="Times New Roman"/>
      <family val="1"/>
    </font>
    <font>
      <b/>
      <sz val="11"/>
      <color theme="5" tint="-0.249977111117893"/>
      <name val="Times New Roman"/>
      <family val="1"/>
    </font>
    <font>
      <b/>
      <sz val="9"/>
      <color theme="1"/>
      <name val="Times New Roman"/>
      <family val="1"/>
    </font>
    <font>
      <sz val="14"/>
      <name val="Calibri"/>
      <family val="2"/>
      <scheme val="minor"/>
    </font>
    <font>
      <b/>
      <sz val="14"/>
      <name val="Calibri"/>
      <family val="2"/>
      <scheme val="minor"/>
    </font>
    <font>
      <sz val="16"/>
      <name val="Calibri"/>
      <family val="2"/>
      <scheme val="minor"/>
    </font>
    <font>
      <sz val="12"/>
      <name val="Calibri"/>
      <family val="2"/>
      <scheme val="minor"/>
    </font>
    <font>
      <sz val="10"/>
      <color rgb="FFFF0000"/>
      <name val="Calibri"/>
      <family val="2"/>
      <scheme val="minor"/>
    </font>
    <font>
      <sz val="11"/>
      <name val="Calibri"/>
      <family val="2"/>
      <scheme val="minor"/>
    </font>
    <font>
      <sz val="11"/>
      <color theme="1"/>
      <name val="Times New Roman"/>
      <family val="1"/>
    </font>
    <font>
      <b/>
      <sz val="14"/>
      <color theme="1"/>
      <name val="Calibri"/>
      <family val="2"/>
      <scheme val="minor"/>
    </font>
    <font>
      <b/>
      <sz val="12"/>
      <color theme="1"/>
      <name val="Times New Roman"/>
      <family val="1"/>
    </font>
    <font>
      <b/>
      <sz val="16"/>
      <color theme="1"/>
      <name val="Calibri"/>
      <family val="2"/>
      <scheme val="minor"/>
    </font>
    <font>
      <sz val="10"/>
      <color theme="1"/>
      <name val="Calibri"/>
      <family val="2"/>
      <scheme val="minor"/>
    </font>
    <font>
      <b/>
      <sz val="12"/>
      <color theme="1"/>
      <name val="Calibri"/>
      <family val="2"/>
      <scheme val="minor"/>
    </font>
    <font>
      <sz val="12"/>
      <color theme="1"/>
      <name val="Calibri"/>
      <family val="2"/>
      <scheme val="minor"/>
    </font>
    <font>
      <sz val="12"/>
      <color theme="0"/>
      <name val="Calibri"/>
      <family val="2"/>
      <scheme val="minor"/>
    </font>
    <font>
      <sz val="10"/>
      <color theme="0"/>
      <name val="Calibri"/>
      <family val="2"/>
      <scheme val="minor"/>
    </font>
    <font>
      <b/>
      <sz val="10"/>
      <color theme="1"/>
      <name val="Calibri"/>
      <family val="2"/>
      <scheme val="minor"/>
    </font>
    <font>
      <b/>
      <sz val="10"/>
      <color theme="0"/>
      <name val="Calibri"/>
      <family val="2"/>
      <scheme val="minor"/>
    </font>
    <font>
      <b/>
      <u/>
      <sz val="11"/>
      <color theme="1"/>
      <name val="Calibri"/>
      <family val="2"/>
      <scheme val="minor"/>
    </font>
    <font>
      <i/>
      <sz val="10"/>
      <color theme="1"/>
      <name val="Calibri"/>
      <family val="2"/>
      <scheme val="minor"/>
    </font>
    <font>
      <i/>
      <sz val="10"/>
      <color rgb="FFFF0000"/>
      <name val="Calibri"/>
      <family val="2"/>
      <scheme val="minor"/>
    </font>
    <font>
      <b/>
      <sz val="8"/>
      <color theme="1"/>
      <name val="Times New Roman"/>
      <family val="1"/>
    </font>
    <font>
      <sz val="12"/>
      <color theme="1"/>
      <name val="Times New Roman"/>
      <family val="2"/>
    </font>
    <font>
      <sz val="10"/>
      <name val="Calibri Light"/>
      <family val="1"/>
      <scheme val="major"/>
    </font>
    <font>
      <b/>
      <u/>
      <sz val="12"/>
      <name val="Calibri"/>
      <family val="2"/>
      <scheme val="minor"/>
    </font>
    <font>
      <b/>
      <sz val="11"/>
      <color rgb="FFFF0000"/>
      <name val="Arial"/>
      <family val="2"/>
    </font>
    <font>
      <sz val="8"/>
      <name val="Arial"/>
      <family val="2"/>
    </font>
    <font>
      <strike/>
      <sz val="10"/>
      <name val="Arial"/>
      <family val="2"/>
    </font>
    <font>
      <sz val="9"/>
      <name val="Arial"/>
      <family val="2"/>
    </font>
    <font>
      <b/>
      <sz val="10"/>
      <name val="Arial"/>
      <family val="2"/>
    </font>
    <font>
      <b/>
      <sz val="9"/>
      <name val="Arial"/>
      <family val="2"/>
    </font>
    <font>
      <sz val="11"/>
      <color theme="1"/>
      <name val="Arial Narrow"/>
      <family val="2"/>
    </font>
    <font>
      <sz val="12"/>
      <color theme="1"/>
      <name val="Arial Narrow"/>
      <family val="2"/>
    </font>
    <font>
      <b/>
      <sz val="12"/>
      <color theme="1"/>
      <name val="Arial Narrow"/>
      <family val="2"/>
    </font>
    <font>
      <sz val="10"/>
      <color theme="1"/>
      <name val="Arial Narrow"/>
      <family val="2"/>
    </font>
    <font>
      <sz val="9"/>
      <color theme="1"/>
      <name val="Arial Narrow"/>
      <family val="2"/>
    </font>
    <font>
      <b/>
      <sz val="14"/>
      <name val="Arial Narrow"/>
      <family val="2"/>
    </font>
    <font>
      <b/>
      <sz val="9"/>
      <color rgb="FFFF0000"/>
      <name val="Arial Narrow"/>
      <family val="2"/>
    </font>
    <font>
      <b/>
      <sz val="11"/>
      <color rgb="FFFF0000"/>
      <name val="Arial Narrow"/>
      <family val="2"/>
    </font>
    <font>
      <b/>
      <sz val="14"/>
      <color rgb="FF0000FF"/>
      <name val="Arial Narrow"/>
      <family val="2"/>
    </font>
    <font>
      <sz val="10.5"/>
      <color theme="1"/>
      <name val="Arial Narrow"/>
      <family val="2"/>
    </font>
    <font>
      <b/>
      <sz val="11"/>
      <color theme="0"/>
      <name val="Arial Narrow"/>
      <family val="2"/>
    </font>
    <font>
      <b/>
      <sz val="10"/>
      <color theme="1"/>
      <name val="Arial Narrow"/>
      <family val="2"/>
    </font>
    <font>
      <b/>
      <sz val="10"/>
      <color rgb="FFFF0000"/>
      <name val="Arial Narrow"/>
      <family val="2"/>
    </font>
    <font>
      <b/>
      <sz val="12"/>
      <color rgb="FF0000FF"/>
      <name val="Arial Narrow"/>
      <family val="2"/>
    </font>
    <font>
      <sz val="11"/>
      <color rgb="FFFF0000"/>
      <name val="Arial Narrow"/>
      <family val="2"/>
    </font>
    <font>
      <b/>
      <sz val="9"/>
      <color theme="1"/>
      <name val="Arial Narrow"/>
      <family val="2"/>
    </font>
    <font>
      <sz val="9"/>
      <color indexed="8"/>
      <name val="Arial Narrow"/>
      <family val="2"/>
    </font>
    <font>
      <sz val="9"/>
      <color rgb="FFFF0000"/>
      <name val="Arial Narrow"/>
      <family val="2"/>
    </font>
    <font>
      <sz val="8"/>
      <color theme="1"/>
      <name val="Arial Narrow"/>
      <family val="2"/>
    </font>
    <font>
      <b/>
      <sz val="8"/>
      <color theme="1"/>
      <name val="Arial Narrow"/>
      <family val="2"/>
    </font>
    <font>
      <b/>
      <i/>
      <sz val="9"/>
      <color theme="1"/>
      <name val="Arial Narrow"/>
      <family val="2"/>
    </font>
    <font>
      <b/>
      <i/>
      <sz val="8"/>
      <color theme="1"/>
      <name val="Arial Narrow"/>
      <family val="2"/>
    </font>
    <font>
      <b/>
      <i/>
      <sz val="9"/>
      <color rgb="FF00B0F0"/>
      <name val="Arial Narrow"/>
      <family val="2"/>
    </font>
    <font>
      <b/>
      <sz val="10"/>
      <name val="Arial Narrow"/>
      <family val="2"/>
    </font>
    <font>
      <u/>
      <sz val="9"/>
      <name val="Arial Narrow"/>
      <family val="2"/>
    </font>
    <font>
      <b/>
      <sz val="8"/>
      <color theme="1"/>
      <name val="Calibri"/>
      <family val="2"/>
    </font>
    <font>
      <b/>
      <sz val="8"/>
      <color rgb="FF000000"/>
      <name val="Calibri"/>
      <family val="2"/>
    </font>
    <font>
      <sz val="8"/>
      <color rgb="FF000000"/>
      <name val="Calibri"/>
      <family val="2"/>
    </font>
    <font>
      <b/>
      <sz val="8"/>
      <color rgb="FFFF0000"/>
      <name val="Calibri"/>
      <family val="2"/>
    </font>
    <font>
      <sz val="8"/>
      <color rgb="FFFF0000"/>
      <name val="Calibri"/>
      <family val="2"/>
    </font>
    <font>
      <sz val="11"/>
      <color theme="1"/>
      <name val="Cambria"/>
      <family val="1"/>
    </font>
    <font>
      <sz val="12"/>
      <color theme="1"/>
      <name val="Cambria"/>
      <family val="1"/>
    </font>
    <font>
      <sz val="10"/>
      <color theme="1"/>
      <name val="Cambria"/>
      <family val="1"/>
    </font>
    <font>
      <sz val="9"/>
      <color theme="1"/>
      <name val="Cambria"/>
      <family val="1"/>
    </font>
    <font>
      <sz val="13"/>
      <color indexed="8"/>
      <name val="Arial Narrow"/>
      <family val="2"/>
    </font>
    <font>
      <sz val="10"/>
      <name val="Arial Narrow"/>
      <family val="2"/>
    </font>
    <font>
      <b/>
      <sz val="12"/>
      <color indexed="8"/>
      <name val="Arial Narrow"/>
      <family val="2"/>
    </font>
    <font>
      <sz val="12"/>
      <color indexed="8"/>
      <name val="Arial Narrow"/>
      <family val="2"/>
    </font>
    <font>
      <sz val="10"/>
      <name val="Arabic Transparent"/>
      <charset val="178"/>
    </font>
    <font>
      <sz val="10"/>
      <name val="MS Sans Serif"/>
      <family val="2"/>
    </font>
    <font>
      <sz val="9"/>
      <name val="Verdana"/>
      <family val="2"/>
    </font>
    <font>
      <sz val="10"/>
      <name val="Arial"/>
      <family val="2"/>
    </font>
    <font>
      <b/>
      <sz val="8"/>
      <name val="Arial"/>
      <family val="2"/>
    </font>
    <font>
      <b/>
      <i/>
      <sz val="10"/>
      <name val="Arial"/>
      <family val="2"/>
    </font>
    <font>
      <sz val="10"/>
      <color theme="1"/>
      <name val="Arial"/>
      <family val="2"/>
    </font>
    <font>
      <u/>
      <sz val="11"/>
      <color theme="10"/>
      <name val="Calibri"/>
      <family val="2"/>
      <scheme val="minor"/>
    </font>
    <font>
      <sz val="13"/>
      <color theme="1"/>
      <name val="Arial Narrow"/>
      <family val="2"/>
    </font>
    <font>
      <sz val="6"/>
      <color theme="1"/>
      <name val="Arial Narrow"/>
      <family val="2"/>
    </font>
    <font>
      <b/>
      <sz val="11"/>
      <color theme="1"/>
      <name val="Arial Narrow"/>
      <family val="2"/>
    </font>
    <font>
      <b/>
      <u/>
      <sz val="12"/>
      <color theme="1"/>
      <name val="Arial Narrow"/>
      <family val="2"/>
    </font>
    <font>
      <sz val="14"/>
      <color theme="1"/>
      <name val="Arial Narrow"/>
      <family val="2"/>
    </font>
    <font>
      <sz val="14"/>
      <color theme="1"/>
      <name val="Calibri"/>
      <family val="2"/>
      <scheme val="minor"/>
    </font>
    <font>
      <sz val="14"/>
      <color indexed="8"/>
      <name val="Arial Narrow"/>
      <family val="2"/>
    </font>
    <font>
      <sz val="14"/>
      <name val="Arial Narrow"/>
      <family val="2"/>
    </font>
    <font>
      <b/>
      <u/>
      <sz val="14"/>
      <color indexed="8"/>
      <name val="Arial Narrow"/>
      <family val="2"/>
    </font>
    <font>
      <u/>
      <sz val="14"/>
      <color theme="1"/>
      <name val="Arial Narrow"/>
      <family val="2"/>
    </font>
    <font>
      <b/>
      <sz val="14"/>
      <color indexed="8"/>
      <name val="Arial Narrow"/>
      <family val="2"/>
    </font>
    <font>
      <sz val="13"/>
      <color theme="1"/>
      <name val="Calibri"/>
      <family val="2"/>
      <scheme val="minor"/>
    </font>
    <font>
      <b/>
      <sz val="14"/>
      <color theme="1"/>
      <name val="Arial Narrow"/>
      <family val="2"/>
    </font>
    <font>
      <b/>
      <sz val="13"/>
      <color theme="1"/>
      <name val="Arial Narrow"/>
      <family val="2"/>
    </font>
    <font>
      <sz val="13"/>
      <color rgb="FFFF0000"/>
      <name val="Arial Narrow"/>
      <family val="2"/>
    </font>
    <font>
      <u/>
      <sz val="8"/>
      <color theme="10"/>
      <name val="Calibri"/>
      <family val="2"/>
      <scheme val="minor"/>
    </font>
    <font>
      <u/>
      <sz val="8"/>
      <color theme="10"/>
      <name val="Calibri"/>
      <family val="2"/>
    </font>
    <font>
      <u/>
      <sz val="9.35"/>
      <color theme="10"/>
      <name val="Calibri"/>
      <family val="2"/>
    </font>
    <font>
      <b/>
      <sz val="12"/>
      <name val="Arial"/>
      <family val="2"/>
    </font>
    <font>
      <b/>
      <sz val="11"/>
      <name val="Arial Narrow"/>
      <family val="2"/>
    </font>
    <font>
      <sz val="11"/>
      <name val="Arial Narrow"/>
      <family val="2"/>
    </font>
    <font>
      <sz val="16"/>
      <name val="Arial Narrow"/>
      <family val="2"/>
    </font>
    <font>
      <sz val="10"/>
      <color rgb="FFFF0000"/>
      <name val="Arial Narrow"/>
      <family val="2"/>
    </font>
    <font>
      <sz val="16"/>
      <color theme="1"/>
      <name val="Calibri"/>
      <family val="2"/>
    </font>
    <font>
      <sz val="16"/>
      <color rgb="FF000000"/>
      <name val="Calibri"/>
      <family val="2"/>
    </font>
    <font>
      <u/>
      <sz val="10"/>
      <name val="Arial Narrow"/>
      <family val="2"/>
    </font>
    <font>
      <i/>
      <sz val="10"/>
      <color theme="1"/>
      <name val="Arial Narrow"/>
      <family val="2"/>
    </font>
    <font>
      <b/>
      <i/>
      <sz val="10"/>
      <color theme="1"/>
      <name val="Arial Narrow"/>
      <family val="2"/>
    </font>
    <font>
      <b/>
      <i/>
      <sz val="10"/>
      <color rgb="FFFF0000"/>
      <name val="Arial Narrow"/>
      <family val="2"/>
    </font>
    <font>
      <sz val="10"/>
      <color theme="1"/>
      <name val="Calibri "/>
    </font>
    <font>
      <sz val="10"/>
      <name val="Calibri "/>
    </font>
    <font>
      <b/>
      <sz val="10"/>
      <name val="Calibri "/>
    </font>
    <font>
      <b/>
      <sz val="10"/>
      <color theme="1"/>
      <name val="Calibri "/>
    </font>
    <font>
      <b/>
      <u/>
      <sz val="10"/>
      <name val="Calibri "/>
    </font>
    <font>
      <u/>
      <sz val="10"/>
      <name val="Calibri "/>
    </font>
    <font>
      <vertAlign val="superscript"/>
      <sz val="10"/>
      <name val="Calibri "/>
    </font>
    <font>
      <b/>
      <sz val="14"/>
      <name val="Calibri Light"/>
      <family val="1"/>
      <scheme val="major"/>
    </font>
    <font>
      <sz val="11"/>
      <name val="Trebuchet MS"/>
      <family val="2"/>
    </font>
    <font>
      <sz val="12"/>
      <name val="Times New Roman"/>
      <family val="1"/>
    </font>
    <font>
      <b/>
      <u/>
      <sz val="10"/>
      <color theme="1"/>
      <name val="Calibri "/>
    </font>
    <font>
      <u/>
      <sz val="10"/>
      <color theme="1"/>
      <name val="Calibri "/>
    </font>
    <font>
      <vertAlign val="superscript"/>
      <sz val="10"/>
      <color theme="1"/>
      <name val="Calibri "/>
    </font>
    <font>
      <sz val="11"/>
      <name val="Calibri Light"/>
      <family val="1"/>
      <scheme val="major"/>
    </font>
    <font>
      <b/>
      <sz val="12"/>
      <name val="Calibri Light"/>
      <family val="2"/>
      <scheme val="major"/>
    </font>
    <font>
      <strike/>
      <sz val="10"/>
      <color theme="1"/>
      <name val="Calibri "/>
    </font>
    <font>
      <strike/>
      <sz val="10"/>
      <name val="Calibri "/>
    </font>
    <font>
      <strike/>
      <u/>
      <sz val="10"/>
      <color theme="1"/>
      <name val="Calibri "/>
    </font>
    <font>
      <strike/>
      <u/>
      <sz val="10"/>
      <name val="Calibri "/>
    </font>
    <font>
      <sz val="11"/>
      <color theme="1"/>
      <name val="Calibri Light"/>
      <family val="1"/>
      <scheme val="major"/>
    </font>
    <font>
      <sz val="9"/>
      <name val="Times New Roman"/>
      <family val="1"/>
    </font>
    <font>
      <sz val="11"/>
      <color indexed="8"/>
      <name val="Trebuchet MS"/>
      <family val="2"/>
    </font>
    <font>
      <sz val="9"/>
      <color rgb="FFFF0000"/>
      <name val="Times New Roman"/>
      <family val="1"/>
    </font>
  </fonts>
  <fills count="37">
    <fill>
      <patternFill patternType="none"/>
    </fill>
    <fill>
      <patternFill patternType="gray125"/>
    </fill>
    <fill>
      <patternFill patternType="solid">
        <fgColor rgb="FF7030A0"/>
        <bgColor indexed="64"/>
      </patternFill>
    </fill>
    <fill>
      <patternFill patternType="solid">
        <fgColor indexed="9"/>
        <bgColor indexed="26"/>
      </patternFill>
    </fill>
    <fill>
      <patternFill patternType="solid">
        <fgColor rgb="FFFFFF00"/>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rgb="FF92D050"/>
        <bgColor indexed="64"/>
      </patternFill>
    </fill>
    <fill>
      <patternFill patternType="solid">
        <fgColor theme="1"/>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theme="1" tint="0.34998626667073579"/>
        <bgColor indexed="64"/>
      </patternFill>
    </fill>
    <fill>
      <patternFill patternType="solid">
        <fgColor theme="8" tint="-0.499984740745262"/>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3" tint="0.59999389629810485"/>
        <bgColor indexed="64"/>
      </patternFill>
    </fill>
    <fill>
      <patternFill patternType="solid">
        <fgColor rgb="FFFFC000"/>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0"/>
        <bgColor indexed="64"/>
      </patternFill>
    </fill>
    <fill>
      <patternFill patternType="solid">
        <fgColor indexed="41"/>
        <bgColor indexed="64"/>
      </patternFill>
    </fill>
    <fill>
      <patternFill patternType="solid">
        <fgColor indexed="43"/>
        <bgColor indexed="64"/>
      </patternFill>
    </fill>
    <fill>
      <patternFill patternType="solid">
        <fgColor rgb="FF00FFFF"/>
        <bgColor indexed="64"/>
      </patternFill>
    </fill>
    <fill>
      <patternFill patternType="solid">
        <fgColor theme="5" tint="0.59999389629810485"/>
        <bgColor indexed="64"/>
      </patternFill>
    </fill>
    <fill>
      <patternFill patternType="solid">
        <fgColor rgb="FFECB6F0"/>
        <bgColor indexed="64"/>
      </patternFill>
    </fill>
    <fill>
      <patternFill patternType="solid">
        <fgColor theme="9" tint="0.79998168889431442"/>
        <bgColor indexed="26"/>
      </patternFill>
    </fill>
    <fill>
      <patternFill patternType="solid">
        <fgColor theme="9" tint="0.39997558519241921"/>
        <bgColor indexed="64"/>
      </patternFill>
    </fill>
    <fill>
      <patternFill patternType="solid">
        <fgColor rgb="FF00B0F0"/>
        <bgColor indexed="64"/>
      </patternFill>
    </fill>
    <fill>
      <patternFill patternType="solid">
        <fgColor rgb="FF00B050"/>
        <bgColor indexed="64"/>
      </patternFill>
    </fill>
  </fills>
  <borders count="237">
    <border>
      <left/>
      <right/>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double">
        <color indexed="8"/>
      </right>
      <top style="thin">
        <color indexed="8"/>
      </top>
      <bottom style="thin">
        <color indexed="8"/>
      </bottom>
      <diagonal/>
    </border>
    <border>
      <left/>
      <right style="double">
        <color indexed="8"/>
      </right>
      <top style="thin">
        <color indexed="8"/>
      </top>
      <bottom style="thin">
        <color indexed="8"/>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style="thin">
        <color indexed="8"/>
      </left>
      <right/>
      <top/>
      <bottom/>
      <diagonal/>
    </border>
    <border>
      <left/>
      <right style="thin">
        <color indexed="8"/>
      </right>
      <top/>
      <bottom/>
      <diagonal/>
    </border>
    <border>
      <left style="double">
        <color indexed="8"/>
      </left>
      <right style="thin">
        <color indexed="8"/>
      </right>
      <top/>
      <bottom/>
      <diagonal/>
    </border>
    <border>
      <left style="thin">
        <color indexed="8"/>
      </left>
      <right style="double">
        <color indexed="8"/>
      </right>
      <top/>
      <bottom/>
      <diagonal/>
    </border>
    <border>
      <left/>
      <right style="double">
        <color indexed="8"/>
      </right>
      <top/>
      <bottom/>
      <diagonal/>
    </border>
    <border>
      <left/>
      <right style="double">
        <color indexed="64"/>
      </right>
      <top/>
      <bottom/>
      <diagonal/>
    </border>
    <border>
      <left style="medium">
        <color indexed="64"/>
      </left>
      <right style="thin">
        <color indexed="8"/>
      </right>
      <top/>
      <bottom/>
      <diagonal/>
    </border>
    <border>
      <left style="thin">
        <color indexed="8"/>
      </left>
      <right style="double">
        <color indexed="64"/>
      </right>
      <top/>
      <bottom/>
      <diagonal/>
    </border>
    <border>
      <left style="thin">
        <color indexed="8"/>
      </left>
      <right/>
      <top/>
      <bottom style="thin">
        <color indexed="8"/>
      </bottom>
      <diagonal/>
    </border>
    <border>
      <left style="double">
        <color indexed="8"/>
      </left>
      <right style="thin">
        <color indexed="8"/>
      </right>
      <top/>
      <bottom style="thin">
        <color indexed="8"/>
      </bottom>
      <diagonal/>
    </border>
    <border>
      <left style="thin">
        <color indexed="8"/>
      </left>
      <right style="double">
        <color indexed="8"/>
      </right>
      <top/>
      <bottom style="thin">
        <color indexed="8"/>
      </bottom>
      <diagonal/>
    </border>
    <border>
      <left/>
      <right style="double">
        <color indexed="8"/>
      </right>
      <top/>
      <bottom style="thin">
        <color indexed="8"/>
      </bottom>
      <diagonal/>
    </border>
    <border>
      <left/>
      <right style="double">
        <color indexed="64"/>
      </right>
      <top/>
      <bottom style="thin">
        <color indexed="8"/>
      </bottom>
      <diagonal/>
    </border>
    <border>
      <left/>
      <right style="thin">
        <color indexed="8"/>
      </right>
      <top/>
      <bottom style="thin">
        <color indexed="8"/>
      </bottom>
      <diagonal/>
    </border>
    <border>
      <left style="double">
        <color indexed="8"/>
      </left>
      <right/>
      <top style="thin">
        <color indexed="8"/>
      </top>
      <bottom style="thin">
        <color indexed="8"/>
      </bottom>
      <diagonal/>
    </border>
    <border>
      <left style="thin">
        <color indexed="8"/>
      </left>
      <right style="double">
        <color indexed="64"/>
      </right>
      <top style="thin">
        <color indexed="8"/>
      </top>
      <bottom style="thin">
        <color indexed="8"/>
      </bottom>
      <diagonal/>
    </border>
    <border>
      <left/>
      <right style="thin">
        <color indexed="8"/>
      </right>
      <top style="thin">
        <color indexed="8"/>
      </top>
      <bottom style="thin">
        <color indexed="8"/>
      </bottom>
      <diagonal/>
    </border>
    <border>
      <left style="medium">
        <color indexed="64"/>
      </left>
      <right/>
      <top/>
      <bottom/>
      <diagonal/>
    </border>
    <border>
      <left style="thin">
        <color indexed="64"/>
      </left>
      <right style="double">
        <color indexed="8"/>
      </right>
      <top/>
      <bottom/>
      <diagonal/>
    </border>
    <border>
      <left style="thin">
        <color indexed="64"/>
      </left>
      <right style="thin">
        <color indexed="64"/>
      </right>
      <top/>
      <bottom/>
      <diagonal/>
    </border>
    <border>
      <left style="medium">
        <color indexed="64"/>
      </left>
      <right/>
      <top/>
      <bottom style="thin">
        <color indexed="64"/>
      </bottom>
      <diagonal/>
    </border>
    <border>
      <left style="thin">
        <color indexed="8"/>
      </left>
      <right/>
      <top/>
      <bottom style="thin">
        <color indexed="64"/>
      </bottom>
      <diagonal/>
    </border>
    <border>
      <left style="double">
        <color indexed="8"/>
      </left>
      <right style="thin">
        <color indexed="8"/>
      </right>
      <top/>
      <bottom style="thin">
        <color indexed="64"/>
      </bottom>
      <diagonal/>
    </border>
    <border>
      <left/>
      <right style="thin">
        <color indexed="8"/>
      </right>
      <top/>
      <bottom style="thin">
        <color indexed="64"/>
      </bottom>
      <diagonal/>
    </border>
    <border>
      <left style="thin">
        <color indexed="8"/>
      </left>
      <right style="thin">
        <color indexed="8"/>
      </right>
      <top/>
      <bottom style="thin">
        <color indexed="64"/>
      </bottom>
      <diagonal/>
    </border>
    <border>
      <left/>
      <right style="double">
        <color indexed="8"/>
      </right>
      <top/>
      <bottom style="thin">
        <color indexed="64"/>
      </bottom>
      <diagonal/>
    </border>
    <border>
      <left style="thin">
        <color indexed="64"/>
      </left>
      <right style="thin">
        <color indexed="64"/>
      </right>
      <top style="thin">
        <color indexed="64"/>
      </top>
      <bottom style="thin">
        <color indexed="64"/>
      </bottom>
      <diagonal/>
    </border>
    <border>
      <left style="double">
        <color indexed="8"/>
      </left>
      <right style="double">
        <color indexed="8"/>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top style="hair">
        <color indexed="64"/>
      </top>
      <bottom/>
      <diagonal/>
    </border>
    <border>
      <left style="thin">
        <color indexed="64"/>
      </left>
      <right style="thin">
        <color indexed="64"/>
      </right>
      <top style="hair">
        <color indexed="64"/>
      </top>
      <bottom/>
      <diagonal/>
    </border>
    <border>
      <left style="thin">
        <color indexed="64"/>
      </left>
      <right style="medium">
        <color indexed="64"/>
      </right>
      <top style="hair">
        <color auto="1"/>
      </top>
      <bottom/>
      <diagonal/>
    </border>
    <border>
      <left style="medium">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top/>
      <bottom style="double">
        <color indexed="64"/>
      </bottom>
      <diagonal/>
    </border>
    <border>
      <left/>
      <right/>
      <top/>
      <bottom style="double">
        <color indexed="64"/>
      </bottom>
      <diagonal/>
    </border>
    <border>
      <left/>
      <right style="medium">
        <color indexed="64"/>
      </right>
      <top/>
      <bottom style="double">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double">
        <color indexed="8"/>
      </left>
      <right style="double">
        <color indexed="8"/>
      </right>
      <top style="double">
        <color indexed="64"/>
      </top>
      <bottom/>
      <diagonal/>
    </border>
    <border>
      <left/>
      <right/>
      <top/>
      <bottom style="thin">
        <color indexed="64"/>
      </bottom>
      <diagonal/>
    </border>
    <border>
      <left style="double">
        <color indexed="8"/>
      </left>
      <right style="double">
        <color indexed="8"/>
      </right>
      <top/>
      <bottom style="thin">
        <color indexed="64"/>
      </bottom>
      <diagonal/>
    </border>
    <border>
      <left style="medium">
        <color indexed="64"/>
      </left>
      <right style="double">
        <color indexed="8"/>
      </right>
      <top style="thin">
        <color indexed="8"/>
      </top>
      <bottom style="thin">
        <color indexed="8"/>
      </bottom>
      <diagonal/>
    </border>
    <border>
      <left style="double">
        <color indexed="64"/>
      </left>
      <right style="double">
        <color indexed="64"/>
      </right>
      <top style="thin">
        <color indexed="64"/>
      </top>
      <bottom style="thin">
        <color indexed="64"/>
      </bottom>
      <diagonal/>
    </border>
    <border>
      <left/>
      <right/>
      <top style="thin">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right style="thin">
        <color indexed="64"/>
      </right>
      <top style="hair">
        <color indexed="64"/>
      </top>
      <bottom style="thin">
        <color indexed="64"/>
      </bottom>
      <diagonal/>
    </border>
    <border>
      <left style="thin">
        <color indexed="64"/>
      </left>
      <right/>
      <top style="thin">
        <color indexed="64"/>
      </top>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diagonal/>
    </border>
    <border>
      <left/>
      <right style="thin">
        <color indexed="64"/>
      </right>
      <top style="thin">
        <color indexed="64"/>
      </top>
      <bottom/>
      <diagonal/>
    </border>
    <border>
      <left style="hair">
        <color indexed="64"/>
      </left>
      <right style="hair">
        <color indexed="64"/>
      </right>
      <top style="hair">
        <color indexed="64"/>
      </top>
      <bottom style="hair">
        <color indexed="64"/>
      </bottom>
      <diagonal/>
    </border>
    <border>
      <left style="thin">
        <color indexed="64"/>
      </left>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top/>
      <bottom style="double">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style="double">
        <color indexed="64"/>
      </left>
      <right/>
      <top/>
      <bottom style="double">
        <color indexed="64"/>
      </bottom>
      <diagonal/>
    </border>
    <border>
      <left/>
      <right style="double">
        <color indexed="64"/>
      </right>
      <top/>
      <bottom style="double">
        <color indexed="64"/>
      </bottom>
      <diagonal/>
    </border>
    <border>
      <left/>
      <right/>
      <top style="hair">
        <color indexed="64"/>
      </top>
      <bottom/>
      <diagonal/>
    </border>
    <border>
      <left/>
      <right/>
      <top style="thin">
        <color rgb="FF0000FF"/>
      </top>
      <bottom/>
      <diagonal/>
    </border>
    <border>
      <left/>
      <right/>
      <top/>
      <bottom style="thin">
        <color rgb="FF0000FF"/>
      </bottom>
      <diagonal/>
    </border>
    <border>
      <left/>
      <right/>
      <top/>
      <bottom style="thin">
        <color theme="3" tint="0.39994506668294322"/>
      </bottom>
      <diagonal/>
    </border>
    <border>
      <left/>
      <right/>
      <top style="hair">
        <color theme="3" tint="0.39991454817346722"/>
      </top>
      <bottom/>
      <diagonal/>
    </border>
    <border>
      <left/>
      <right/>
      <top style="thin">
        <color theme="3" tint="0.39994506668294322"/>
      </top>
      <bottom style="hair">
        <color theme="3" tint="0.39991454817346722"/>
      </bottom>
      <diagonal/>
    </border>
    <border>
      <left/>
      <right/>
      <top/>
      <bottom style="hair">
        <color theme="3" tint="0.39991454817346722"/>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style="thin">
        <color theme="3" tint="0.39997558519241921"/>
      </top>
      <bottom style="thin">
        <color theme="3" tint="0.39997558519241921"/>
      </bottom>
      <diagonal/>
    </border>
    <border>
      <left/>
      <right/>
      <top style="thin">
        <color theme="3" tint="0.39997558519241921"/>
      </top>
      <bottom style="thin">
        <color theme="3" tint="0.39997558519241921"/>
      </bottom>
      <diagonal/>
    </border>
    <border>
      <left/>
      <right style="medium">
        <color indexed="64"/>
      </right>
      <top style="thin">
        <color theme="3" tint="0.39997558519241921"/>
      </top>
      <bottom style="thin">
        <color theme="3" tint="0.39997558519241921"/>
      </bottom>
      <diagonal/>
    </border>
    <border>
      <left/>
      <right/>
      <top style="thin">
        <color theme="3" tint="0.39997558519241921"/>
      </top>
      <bottom/>
      <diagonal/>
    </border>
    <border>
      <left style="medium">
        <color indexed="64"/>
      </left>
      <right/>
      <top/>
      <bottom style="thin">
        <color theme="3" tint="0.39997558519241921"/>
      </bottom>
      <diagonal/>
    </border>
    <border>
      <left/>
      <right/>
      <top/>
      <bottom style="thin">
        <color theme="3" tint="0.39997558519241921"/>
      </bottom>
      <diagonal/>
    </border>
    <border>
      <left/>
      <right style="medium">
        <color indexed="64"/>
      </right>
      <top/>
      <bottom style="thin">
        <color theme="3" tint="0.39997558519241921"/>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style="medium">
        <color indexed="64"/>
      </left>
      <right/>
      <top/>
      <bottom style="hair">
        <color theme="3" tint="0.39991454817346722"/>
      </bottom>
      <diagonal/>
    </border>
    <border>
      <left style="dotted">
        <color theme="3" tint="0.39991454817346722"/>
      </left>
      <right style="dotted">
        <color theme="3" tint="0.39991454817346722"/>
      </right>
      <top/>
      <bottom style="hair">
        <color theme="3" tint="0.39991454817346722"/>
      </bottom>
      <diagonal/>
    </border>
    <border>
      <left style="dotted">
        <color theme="3" tint="0.39991454817346722"/>
      </left>
      <right style="dotted">
        <color theme="3" tint="0.39988402966399123"/>
      </right>
      <top/>
      <bottom style="hair">
        <color theme="3" tint="0.39991454817346722"/>
      </bottom>
      <diagonal/>
    </border>
    <border>
      <left style="dotted">
        <color theme="3" tint="0.39988402966399123"/>
      </left>
      <right style="medium">
        <color indexed="64"/>
      </right>
      <top/>
      <bottom style="hair">
        <color theme="3" tint="0.39991454817346722"/>
      </bottom>
      <diagonal/>
    </border>
    <border>
      <left style="medium">
        <color indexed="64"/>
      </left>
      <right/>
      <top style="hair">
        <color theme="3" tint="0.39991454817346722"/>
      </top>
      <bottom style="hair">
        <color theme="3" tint="0.39991454817346722"/>
      </bottom>
      <diagonal/>
    </border>
    <border>
      <left/>
      <right/>
      <top style="hair">
        <color theme="3" tint="0.39991454817346722"/>
      </top>
      <bottom style="hair">
        <color theme="3" tint="0.39994506668294322"/>
      </bottom>
      <diagonal/>
    </border>
    <border>
      <left style="dotted">
        <color theme="3" tint="0.39991454817346722"/>
      </left>
      <right style="dotted">
        <color theme="3" tint="0.39991454817346722"/>
      </right>
      <top style="hair">
        <color theme="3" tint="0.39991454817346722"/>
      </top>
      <bottom/>
      <diagonal/>
    </border>
    <border>
      <left style="dotted">
        <color theme="3" tint="0.39988402966399123"/>
      </left>
      <right style="medium">
        <color indexed="64"/>
      </right>
      <top style="hair">
        <color theme="3" tint="0.39991454817346722"/>
      </top>
      <bottom style="hair">
        <color theme="3" tint="0.39991454817346722"/>
      </bottom>
      <diagonal/>
    </border>
    <border>
      <left style="medium">
        <color indexed="64"/>
      </left>
      <right/>
      <top style="hair">
        <color theme="3" tint="0.39991454817346722"/>
      </top>
      <bottom style="hair">
        <color theme="3" tint="0.39994506668294322"/>
      </bottom>
      <diagonal/>
    </border>
    <border>
      <left style="dotted">
        <color theme="3" tint="0.39991454817346722"/>
      </left>
      <right style="dotted">
        <color theme="3" tint="0.39991454817346722"/>
      </right>
      <top style="hair">
        <color theme="3" tint="0.39991454817346722"/>
      </top>
      <bottom style="hair">
        <color theme="3" tint="0.39994506668294322"/>
      </bottom>
      <diagonal/>
    </border>
    <border>
      <left style="medium">
        <color indexed="64"/>
      </left>
      <right/>
      <top style="hair">
        <color theme="3" tint="0.39994506668294322"/>
      </top>
      <bottom style="thin">
        <color theme="3" tint="0.39994506668294322"/>
      </bottom>
      <diagonal/>
    </border>
    <border>
      <left/>
      <right/>
      <top style="hair">
        <color theme="3" tint="0.39994506668294322"/>
      </top>
      <bottom style="thin">
        <color theme="3" tint="0.39994506668294322"/>
      </bottom>
      <diagonal/>
    </border>
    <border>
      <left style="dotted">
        <color theme="3" tint="0.39991454817346722"/>
      </left>
      <right style="dotted">
        <color theme="3" tint="0.39991454817346722"/>
      </right>
      <top style="hair">
        <color theme="3" tint="0.39994506668294322"/>
      </top>
      <bottom style="thin">
        <color theme="3" tint="0.39994506668294322"/>
      </bottom>
      <diagonal/>
    </border>
    <border>
      <left style="dotted">
        <color theme="3" tint="0.39991454817346722"/>
      </left>
      <right style="dotted">
        <color theme="3" tint="0.39988402966399123"/>
      </right>
      <top style="hair">
        <color theme="3" tint="0.39994506668294322"/>
      </top>
      <bottom style="thin">
        <color theme="3" tint="0.39994506668294322"/>
      </bottom>
      <diagonal/>
    </border>
    <border>
      <left style="dotted">
        <color theme="3" tint="0.39988402966399123"/>
      </left>
      <right style="medium">
        <color indexed="64"/>
      </right>
      <top style="hair">
        <color theme="3" tint="0.39994506668294322"/>
      </top>
      <bottom/>
      <diagonal/>
    </border>
    <border>
      <left style="medium">
        <color indexed="64"/>
      </left>
      <right/>
      <top/>
      <bottom style="thin">
        <color theme="3" tint="0.39994506668294322"/>
      </bottom>
      <diagonal/>
    </border>
    <border>
      <left style="dotted">
        <color theme="3" tint="0.39991454817346722"/>
      </left>
      <right style="dotted">
        <color theme="3" tint="0.39991454817346722"/>
      </right>
      <top/>
      <bottom style="thin">
        <color theme="3" tint="0.39994506668294322"/>
      </bottom>
      <diagonal/>
    </border>
    <border>
      <left style="medium">
        <color indexed="64"/>
      </left>
      <right/>
      <top style="thin">
        <color theme="3" tint="0.39994506668294322"/>
      </top>
      <bottom style="hair">
        <color theme="3" tint="0.39991454817346722"/>
      </bottom>
      <diagonal/>
    </border>
    <border>
      <left style="dotted">
        <color theme="3" tint="0.39991454817346722"/>
      </left>
      <right style="dotted">
        <color theme="3" tint="0.39991454817346722"/>
      </right>
      <top style="thin">
        <color theme="3" tint="0.39994506668294322"/>
      </top>
      <bottom style="hair">
        <color theme="3" tint="0.39991454817346722"/>
      </bottom>
      <diagonal/>
    </border>
    <border>
      <left style="dotted">
        <color theme="3" tint="0.39991454817346722"/>
      </left>
      <right style="dotted">
        <color theme="3" tint="0.39988402966399123"/>
      </right>
      <top style="thin">
        <color theme="3" tint="0.39994506668294322"/>
      </top>
      <bottom style="hair">
        <color theme="3" tint="0.39991454817346722"/>
      </bottom>
      <diagonal/>
    </border>
    <border>
      <left style="dotted">
        <color theme="3" tint="0.39988402966399123"/>
      </left>
      <right style="medium">
        <color indexed="64"/>
      </right>
      <top style="thin">
        <color theme="3" tint="0.39994506668294322"/>
      </top>
      <bottom style="hair">
        <color theme="3" tint="0.39991454817346722"/>
      </bottom>
      <diagonal/>
    </border>
    <border>
      <left style="dotted">
        <color theme="3" tint="0.39991454817346722"/>
      </left>
      <right style="medium">
        <color indexed="64"/>
      </right>
      <top style="hair">
        <color theme="3" tint="0.39991454817346722"/>
      </top>
      <bottom style="hair">
        <color theme="3" tint="0.39994506668294322"/>
      </bottom>
      <diagonal/>
    </border>
    <border>
      <left style="dotted">
        <color theme="3" tint="0.39991454817346722"/>
      </left>
      <right style="dotted">
        <color theme="3" tint="0.39991454817346722"/>
      </right>
      <top/>
      <bottom/>
      <diagonal/>
    </border>
    <border>
      <left style="dotted">
        <color theme="3" tint="0.39991454817346722"/>
      </left>
      <right style="dotted">
        <color theme="3" tint="0.39988402966399123"/>
      </right>
      <top/>
      <bottom/>
      <diagonal/>
    </border>
    <border>
      <left style="dotted">
        <color theme="3" tint="0.39988402966399123"/>
      </left>
      <right style="medium">
        <color indexed="64"/>
      </right>
      <top/>
      <bottom/>
      <diagonal/>
    </border>
    <border>
      <left style="dotted">
        <color theme="3" tint="0.39991454817346722"/>
      </left>
      <right style="dotted">
        <color theme="3" tint="0.39991454817346722"/>
      </right>
      <top/>
      <bottom style="thin">
        <color indexed="64"/>
      </bottom>
      <diagonal/>
    </border>
    <border>
      <left style="dotted">
        <color theme="3" tint="0.39991454817346722"/>
      </left>
      <right style="dotted">
        <color theme="3" tint="0.39988402966399123"/>
      </right>
      <top/>
      <bottom style="thin">
        <color indexed="64"/>
      </bottom>
      <diagonal/>
    </border>
    <border>
      <left style="dotted">
        <color theme="3" tint="0.39988402966399123"/>
      </left>
      <right style="medium">
        <color indexed="64"/>
      </right>
      <top/>
      <bottom style="thin">
        <color indexed="64"/>
      </bottom>
      <diagonal/>
    </border>
    <border>
      <left style="medium">
        <color indexed="64"/>
      </left>
      <right/>
      <top/>
      <bottom style="double">
        <color theme="3" tint="0.39994506668294322"/>
      </bottom>
      <diagonal/>
    </border>
    <border>
      <left/>
      <right/>
      <top/>
      <bottom style="double">
        <color theme="3" tint="0.39994506668294322"/>
      </bottom>
      <diagonal/>
    </border>
    <border>
      <left style="dotted">
        <color theme="3" tint="0.39991454817346722"/>
      </left>
      <right style="dotted">
        <color theme="3" tint="0.39991454817346722"/>
      </right>
      <top/>
      <bottom style="double">
        <color theme="3" tint="0.39994506668294322"/>
      </bottom>
      <diagonal/>
    </border>
    <border>
      <left style="medium">
        <color indexed="64"/>
      </left>
      <right/>
      <top style="double">
        <color theme="3" tint="0.39994506668294322"/>
      </top>
      <bottom style="thin">
        <color theme="4"/>
      </bottom>
      <diagonal/>
    </border>
    <border>
      <left/>
      <right/>
      <top style="double">
        <color theme="3" tint="0.39994506668294322"/>
      </top>
      <bottom style="thin">
        <color theme="4"/>
      </bottom>
      <diagonal/>
    </border>
    <border>
      <left/>
      <right style="medium">
        <color indexed="64"/>
      </right>
      <top style="double">
        <color theme="3" tint="0.39994506668294322"/>
      </top>
      <bottom style="thin">
        <color theme="4"/>
      </bottom>
      <diagonal/>
    </border>
    <border>
      <left style="medium">
        <color indexed="64"/>
      </left>
      <right/>
      <top style="thin">
        <color theme="4"/>
      </top>
      <bottom/>
      <diagonal/>
    </border>
    <border>
      <left/>
      <right/>
      <top style="thin">
        <color theme="4"/>
      </top>
      <bottom/>
      <diagonal/>
    </border>
    <border>
      <left/>
      <right style="medium">
        <color indexed="64"/>
      </right>
      <top style="thin">
        <color theme="4"/>
      </top>
      <bottom/>
      <diagonal/>
    </border>
    <border>
      <left style="medium">
        <color indexed="64"/>
      </left>
      <right/>
      <top/>
      <bottom style="thin">
        <color theme="4"/>
      </bottom>
      <diagonal/>
    </border>
    <border>
      <left/>
      <right/>
      <top/>
      <bottom style="thin">
        <color theme="4"/>
      </bottom>
      <diagonal/>
    </border>
    <border>
      <left/>
      <right style="medium">
        <color indexed="64"/>
      </right>
      <top/>
      <bottom style="thin">
        <color theme="4"/>
      </bottom>
      <diagonal/>
    </border>
    <border>
      <left/>
      <right style="medium">
        <color indexed="64"/>
      </right>
      <top style="thin">
        <color indexed="64"/>
      </top>
      <bottom style="double">
        <color indexed="64"/>
      </bottom>
      <diagonal/>
    </border>
    <border>
      <left style="medium">
        <color indexed="64"/>
      </left>
      <right/>
      <top style="thin">
        <color rgb="FF0000FF"/>
      </top>
      <bottom/>
      <diagonal/>
    </border>
    <border>
      <left/>
      <right style="medium">
        <color indexed="64"/>
      </right>
      <top style="thin">
        <color rgb="FF0000FF"/>
      </top>
      <bottom/>
      <diagonal/>
    </border>
    <border>
      <left style="medium">
        <color indexed="64"/>
      </left>
      <right/>
      <top/>
      <bottom style="thin">
        <color rgb="FF0000FF"/>
      </bottom>
      <diagonal/>
    </border>
    <border>
      <left/>
      <right style="medium">
        <color indexed="64"/>
      </right>
      <top/>
      <bottom style="thin">
        <color rgb="FF0000FF"/>
      </bottom>
      <diagonal/>
    </border>
    <border>
      <left/>
      <right/>
      <top/>
      <bottom style="hair">
        <color indexed="64"/>
      </bottom>
      <diagonal/>
    </border>
    <border>
      <left style="thin">
        <color indexed="64"/>
      </left>
      <right style="thin">
        <color indexed="64"/>
      </right>
      <top style="hair">
        <color auto="1"/>
      </top>
      <bottom/>
      <diagonal/>
    </border>
    <border>
      <left/>
      <right/>
      <top/>
      <bottom style="thin">
        <color indexed="64"/>
      </bottom>
      <diagonal/>
    </border>
    <border>
      <left style="thin">
        <color indexed="64"/>
      </left>
      <right/>
      <top style="hair">
        <color indexed="64"/>
      </top>
      <bottom/>
      <diagonal/>
    </border>
    <border>
      <left/>
      <right/>
      <top style="hair">
        <color indexed="64"/>
      </top>
      <bottom/>
      <diagonal/>
    </border>
    <border>
      <left/>
      <right/>
      <top/>
      <bottom style="thin">
        <color indexed="64"/>
      </bottom>
      <diagonal/>
    </border>
    <border>
      <left style="thin">
        <color indexed="64"/>
      </left>
      <right/>
      <top/>
      <bottom/>
      <diagonal/>
    </border>
    <border>
      <left style="thin">
        <color indexed="64"/>
      </left>
      <right style="thin">
        <color indexed="64"/>
      </right>
      <top style="hair">
        <color auto="1"/>
      </top>
      <bottom/>
      <diagonal/>
    </border>
    <border>
      <left style="thin">
        <color indexed="64"/>
      </left>
      <right style="medium">
        <color indexed="64"/>
      </right>
      <top style="hair">
        <color auto="1"/>
      </top>
      <bottom/>
      <diagonal/>
    </border>
    <border>
      <left/>
      <right/>
      <top/>
      <bottom style="thin">
        <color indexed="64"/>
      </bottom>
      <diagonal/>
    </border>
    <border>
      <left/>
      <right/>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auto="1"/>
      </left>
      <right style="thin">
        <color auto="1"/>
      </right>
      <top/>
      <bottom style="thin">
        <color auto="1"/>
      </bottom>
      <diagonal/>
    </border>
    <border>
      <left style="hair">
        <color indexed="64"/>
      </left>
      <right style="hair">
        <color indexed="64"/>
      </right>
      <top/>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style="medium">
        <color indexed="64"/>
      </top>
      <bottom style="medium">
        <color indexed="64"/>
      </bottom>
      <diagonal/>
    </border>
    <border>
      <left/>
      <right style="thin">
        <color indexed="64"/>
      </right>
      <top/>
      <bottom style="thin">
        <color indexed="64"/>
      </bottom>
      <diagonal/>
    </border>
    <border>
      <left/>
      <right style="medium">
        <color indexed="64"/>
      </right>
      <top/>
      <bottom style="thin">
        <color indexed="64"/>
      </bottom>
      <diagonal/>
    </border>
    <border>
      <left/>
      <right style="thin">
        <color indexed="64"/>
      </right>
      <top style="hair">
        <color indexed="64"/>
      </top>
      <bottom/>
      <diagonal/>
    </border>
    <border>
      <left/>
      <right style="thin">
        <color indexed="64"/>
      </right>
      <top style="double">
        <color indexed="64"/>
      </top>
      <bottom/>
      <diagonal/>
    </border>
    <border>
      <left/>
      <right style="thin">
        <color indexed="64"/>
      </right>
      <top/>
      <bottom style="double">
        <color indexed="64"/>
      </bottom>
      <diagonal/>
    </border>
    <border>
      <left style="thin">
        <color indexed="64"/>
      </left>
      <right style="medium">
        <color indexed="64"/>
      </right>
      <top style="medium">
        <color indexed="64"/>
      </top>
      <bottom style="medium">
        <color indexed="64"/>
      </bottom>
      <diagonal/>
    </border>
    <border>
      <left/>
      <right/>
      <top style="hair">
        <color indexed="48"/>
      </top>
      <bottom style="hair">
        <color indexed="48"/>
      </bottom>
      <diagonal/>
    </border>
    <border>
      <left style="thin">
        <color indexed="64"/>
      </left>
      <right/>
      <top style="hair">
        <color indexed="64"/>
      </top>
      <bottom/>
      <diagonal/>
    </border>
    <border>
      <left style="thin">
        <color indexed="64"/>
      </left>
      <right style="thin">
        <color indexed="64"/>
      </right>
      <top style="hair">
        <color indexed="64"/>
      </top>
      <bottom/>
      <diagonal/>
    </border>
    <border>
      <left style="thin">
        <color auto="1"/>
      </left>
      <right style="thin">
        <color auto="1"/>
      </right>
      <top/>
      <bottom style="thin">
        <color auto="1"/>
      </bottom>
      <diagonal/>
    </border>
    <border>
      <left/>
      <right/>
      <top/>
      <bottom style="thin">
        <color indexed="64"/>
      </bottom>
      <diagonal/>
    </border>
    <border>
      <left style="thin">
        <color auto="1"/>
      </left>
      <right style="thin">
        <color auto="1"/>
      </right>
      <top/>
      <bottom style="thin">
        <color auto="1"/>
      </bottom>
      <diagonal/>
    </border>
    <border>
      <left style="thin">
        <color indexed="64"/>
      </left>
      <right/>
      <top/>
      <bottom/>
      <diagonal/>
    </border>
    <border>
      <left/>
      <right/>
      <top/>
      <bottom style="thin">
        <color indexed="64"/>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dotted">
        <color theme="3" tint="0.39991454817346722"/>
      </left>
      <right style="medium">
        <color indexed="64"/>
      </right>
      <top/>
      <bottom style="thin">
        <color theme="3" tint="0.39994506668294322"/>
      </bottom>
      <diagonal/>
    </border>
    <border>
      <left style="dotted">
        <color theme="3" tint="0.39991454817346722"/>
      </left>
      <right style="medium">
        <color indexed="64"/>
      </right>
      <top/>
      <bottom style="double">
        <color theme="3" tint="0.39994506668294322"/>
      </bottom>
      <diagonal/>
    </border>
    <border>
      <left style="thin">
        <color indexed="64"/>
      </left>
      <right style="thin">
        <color indexed="64"/>
      </right>
      <top style="double">
        <color indexed="64"/>
      </top>
      <bottom/>
      <diagonal/>
    </border>
    <border>
      <left style="thin">
        <color auto="1"/>
      </left>
      <right style="thin">
        <color auto="1"/>
      </right>
      <top style="thin">
        <color auto="1"/>
      </top>
      <bottom/>
      <diagonal/>
    </border>
    <border>
      <left style="thin">
        <color indexed="64"/>
      </left>
      <right/>
      <top style="thin">
        <color indexed="64"/>
      </top>
      <bottom/>
      <diagonal/>
    </border>
    <border>
      <left style="thin">
        <color auto="1"/>
      </left>
      <right style="thin">
        <color auto="1"/>
      </right>
      <top style="hair">
        <color auto="1"/>
      </top>
      <bottom style="hair">
        <color auto="1"/>
      </bottom>
      <diagonal/>
    </border>
    <border>
      <left/>
      <right/>
      <top style="thin">
        <color indexed="64"/>
      </top>
      <bottom/>
      <diagonal/>
    </border>
    <border>
      <left/>
      <right style="thin">
        <color indexed="64"/>
      </right>
      <top style="thin">
        <color indexed="64"/>
      </top>
      <bottom/>
      <diagonal/>
    </border>
    <border>
      <left style="medium">
        <color indexed="64"/>
      </left>
      <right style="thin">
        <color auto="1"/>
      </right>
      <top style="medium">
        <color indexed="64"/>
      </top>
      <bottom style="medium">
        <color indexed="64"/>
      </bottom>
      <diagonal/>
    </border>
    <border>
      <left style="thin">
        <color indexed="64"/>
      </left>
      <right style="hair">
        <color indexed="64"/>
      </right>
      <top style="thin">
        <color indexed="64"/>
      </top>
      <bottom style="hair">
        <color indexed="64"/>
      </bottom>
      <diagonal/>
    </border>
    <border>
      <left style="thin">
        <color indexed="64"/>
      </left>
      <right style="hair">
        <color indexed="64"/>
      </right>
      <top/>
      <bottom style="hair">
        <color indexed="64"/>
      </bottom>
      <diagonal/>
    </border>
    <border>
      <left style="thin">
        <color indexed="64"/>
      </left>
      <right style="hair">
        <color indexed="64"/>
      </right>
      <top/>
      <bottom/>
      <diagonal/>
    </border>
    <border>
      <left/>
      <right style="hair">
        <color indexed="64"/>
      </right>
      <top style="thin">
        <color indexed="64"/>
      </top>
      <bottom/>
      <diagonal/>
    </border>
    <border>
      <left/>
      <right style="hair">
        <color indexed="64"/>
      </right>
      <top/>
      <bottom/>
      <diagonal/>
    </border>
    <border>
      <left style="hair">
        <color indexed="64"/>
      </left>
      <right style="hair">
        <color indexed="64"/>
      </right>
      <top style="thin">
        <color indexed="64"/>
      </top>
      <bottom/>
      <diagonal/>
    </border>
    <border>
      <left/>
      <right style="hair">
        <color indexed="64"/>
      </right>
      <top style="thin">
        <color indexed="64"/>
      </top>
      <bottom style="double">
        <color indexed="64"/>
      </bottom>
      <diagonal/>
    </border>
    <border>
      <left style="hair">
        <color indexed="64"/>
      </left>
      <right style="hair">
        <color indexed="64"/>
      </right>
      <top style="thin">
        <color indexed="64"/>
      </top>
      <bottom style="double">
        <color indexed="64"/>
      </bottom>
      <diagonal/>
    </border>
    <border>
      <left style="thin">
        <color indexed="64"/>
      </left>
      <right style="hair">
        <color indexed="64"/>
      </right>
      <top style="hair">
        <color indexed="64"/>
      </top>
      <bottom style="hair">
        <color indexed="64"/>
      </bottom>
      <diagonal/>
    </border>
    <border>
      <left style="thin">
        <color indexed="64"/>
      </left>
      <right style="thin">
        <color indexed="64"/>
      </right>
      <top/>
      <bottom style="double">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diagonal/>
    </border>
    <border>
      <left style="thin">
        <color auto="1"/>
      </left>
      <right style="medium">
        <color indexed="64"/>
      </right>
      <top/>
      <bottom/>
      <diagonal/>
    </border>
    <border>
      <left style="medium">
        <color indexed="64"/>
      </left>
      <right style="thin">
        <color indexed="64"/>
      </right>
      <top/>
      <bottom style="double">
        <color indexed="64"/>
      </bottom>
      <diagonal/>
    </border>
    <border>
      <left style="thin">
        <color indexed="64"/>
      </left>
      <right style="medium">
        <color indexed="64"/>
      </right>
      <top/>
      <bottom style="double">
        <color indexed="64"/>
      </bottom>
      <diagonal/>
    </border>
    <border>
      <left style="medium">
        <color indexed="64"/>
      </left>
      <right style="thin">
        <color indexed="64"/>
      </right>
      <top/>
      <bottom style="thin">
        <color indexed="64"/>
      </bottom>
      <diagonal/>
    </border>
    <border>
      <left style="medium">
        <color indexed="64"/>
      </left>
      <right style="thin">
        <color indexed="64"/>
      </right>
      <top style="hair">
        <color auto="1"/>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thin">
        <color auto="1"/>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hair">
        <color indexed="64"/>
      </left>
      <right style="thin">
        <color indexed="64"/>
      </right>
      <top/>
      <bottom/>
      <diagonal/>
    </border>
    <border>
      <left style="thin">
        <color indexed="64"/>
      </left>
      <right/>
      <top style="hair">
        <color indexed="64"/>
      </top>
      <bottom/>
      <diagonal/>
    </border>
    <border>
      <left style="thin">
        <color indexed="64"/>
      </left>
      <right style="thin">
        <color indexed="64"/>
      </right>
      <top style="hair">
        <color indexed="64"/>
      </top>
      <bottom/>
      <diagonal/>
    </border>
    <border>
      <left style="thin">
        <color indexed="64"/>
      </left>
      <right style="medium">
        <color indexed="64"/>
      </right>
      <top style="hair">
        <color auto="1"/>
      </top>
      <bottom/>
      <diagonal/>
    </border>
  </borders>
  <cellStyleXfs count="587">
    <xf numFmtId="0" fontId="0" fillId="0" borderId="0"/>
    <xf numFmtId="43" fontId="1" fillId="0" borderId="0" applyFont="0" applyFill="0" applyBorder="0" applyAlignment="0" applyProtection="0"/>
    <xf numFmtId="9" fontId="1" fillId="0" borderId="0" applyFont="0" applyFill="0" applyBorder="0" applyAlignment="0" applyProtection="0"/>
    <xf numFmtId="0" fontId="4" fillId="0" borderId="0"/>
    <xf numFmtId="164" fontId="7" fillId="0" borderId="0" applyFill="0" applyBorder="0" applyProtection="0"/>
    <xf numFmtId="0" fontId="4" fillId="0" borderId="0"/>
    <xf numFmtId="164" fontId="7" fillId="0" borderId="0" applyFill="0" applyBorder="0" applyProtection="0"/>
    <xf numFmtId="9" fontId="7" fillId="0" borderId="0" applyFill="0" applyBorder="0" applyProtection="0"/>
    <xf numFmtId="0" fontId="4" fillId="0" borderId="0"/>
    <xf numFmtId="0" fontId="19" fillId="0" borderId="0"/>
    <xf numFmtId="9" fontId="7" fillId="0" borderId="0" applyFill="0" applyBorder="0" applyProtection="0"/>
    <xf numFmtId="0" fontId="19" fillId="0" borderId="0"/>
    <xf numFmtId="0" fontId="19" fillId="0" borderId="0"/>
    <xf numFmtId="9" fontId="19" fillId="0" borderId="0" applyFont="0" applyFill="0" applyBorder="0" applyAlignment="0" applyProtection="0"/>
    <xf numFmtId="43" fontId="19" fillId="0" borderId="0" applyFont="0" applyFill="0" applyBorder="0" applyAlignment="0" applyProtection="0"/>
    <xf numFmtId="168" fontId="19" fillId="0" borderId="0" applyFont="0" applyFill="0" applyBorder="0" applyAlignment="0" applyProtection="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176" fontId="19" fillId="0" borderId="0" applyFont="0" applyFill="0" applyBorder="0" applyAlignment="0" applyProtection="0"/>
    <xf numFmtId="168" fontId="1" fillId="0" borderId="0" applyFont="0" applyFill="0" applyBorder="0" applyAlignment="0" applyProtection="0"/>
    <xf numFmtId="0" fontId="60" fillId="0" borderId="0"/>
    <xf numFmtId="168" fontId="60" fillId="0" borderId="0" applyFont="0" applyFill="0" applyBorder="0" applyAlignment="0" applyProtection="0"/>
    <xf numFmtId="9" fontId="60" fillId="0" borderId="0" applyFont="0" applyFill="0" applyBorder="0" applyAlignment="0" applyProtection="0"/>
    <xf numFmtId="43" fontId="19" fillId="0" borderId="0" applyFont="0" applyFill="0" applyBorder="0" applyAlignment="0" applyProtection="0"/>
    <xf numFmtId="0" fontId="19" fillId="0" borderId="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43" fontId="19" fillId="0" borderId="0" applyFont="0" applyFill="0" applyBorder="0" applyAlignment="0" applyProtection="0"/>
    <xf numFmtId="43" fontId="1" fillId="0" borderId="0" applyFont="0" applyFill="0" applyBorder="0" applyAlignment="0" applyProtection="0"/>
    <xf numFmtId="0" fontId="1" fillId="0" borderId="0"/>
    <xf numFmtId="0" fontId="60" fillId="0" borderId="0"/>
    <xf numFmtId="168" fontId="60" fillId="0" borderId="0" applyFont="0" applyFill="0" applyBorder="0" applyAlignment="0" applyProtection="0"/>
    <xf numFmtId="9" fontId="60" fillId="0" borderId="0" applyFont="0" applyFill="0" applyBorder="0" applyAlignment="0" applyProtection="0"/>
    <xf numFmtId="0" fontId="19" fillId="0" borderId="0"/>
    <xf numFmtId="176" fontId="19" fillId="0" borderId="57" applyFont="0" applyFill="0" applyBorder="0" applyAlignment="0" applyProtection="0"/>
    <xf numFmtId="0" fontId="111" fillId="28" borderId="34">
      <alignment horizontal="center" vertical="center" wrapText="1"/>
    </xf>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8" fontId="1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8" fontId="113" fillId="0" borderId="0" applyFont="0" applyFill="0" applyBorder="0" applyAlignment="0" applyProtection="0"/>
    <xf numFmtId="43" fontId="113" fillId="0" borderId="0" applyFont="0" applyFill="0" applyBorder="0" applyAlignment="0" applyProtection="0"/>
    <xf numFmtId="0" fontId="19" fillId="0" borderId="0"/>
    <xf numFmtId="185" fontId="19" fillId="0" borderId="0" applyFont="0" applyFill="0" applyBorder="0" applyAlignment="0" applyProtection="0"/>
    <xf numFmtId="185" fontId="19" fillId="0" borderId="0" applyFont="0" applyFill="0" applyBorder="0" applyAlignment="0" applyProtection="0"/>
    <xf numFmtId="185" fontId="19" fillId="0" borderId="0" applyFont="0" applyFill="0" applyBorder="0" applyAlignment="0" applyProtection="0"/>
    <xf numFmtId="185" fontId="19" fillId="0" borderId="0" applyFont="0" applyFill="0" applyBorder="0" applyAlignment="0" applyProtection="0"/>
    <xf numFmtId="185" fontId="19" fillId="0" borderId="0" applyFont="0" applyFill="0" applyBorder="0" applyAlignment="0" applyProtection="0"/>
    <xf numFmtId="185" fontId="19" fillId="0" borderId="0" applyFont="0" applyFill="0" applyBorder="0" applyAlignment="0" applyProtection="0"/>
    <xf numFmtId="168" fontId="1" fillId="0" borderId="0" applyFont="0" applyFill="0" applyBorder="0" applyAlignment="0" applyProtection="0"/>
    <xf numFmtId="0" fontId="19" fillId="0" borderId="0"/>
    <xf numFmtId="0" fontId="19" fillId="0" borderId="0"/>
    <xf numFmtId="0" fontId="19" fillId="0" borderId="0"/>
    <xf numFmtId="0" fontId="19" fillId="0" borderId="0"/>
    <xf numFmtId="40" fontId="10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87" fontId="19" fillId="0" borderId="0" applyFont="0" applyFill="0" applyBorder="0" applyAlignment="0" applyProtection="0"/>
    <xf numFmtId="189" fontId="19" fillId="0" borderId="102" applyFont="0" applyFill="0" applyBorder="0" applyAlignment="0" applyProtection="0"/>
    <xf numFmtId="0" fontId="112" fillId="0" borderId="0"/>
    <xf numFmtId="186" fontId="19" fillId="0" borderId="0" applyFont="0" applyFill="0" applyBorder="0" applyAlignment="0" applyProtection="0"/>
    <xf numFmtId="0" fontId="114" fillId="0" borderId="0" applyNumberFormat="0" applyFill="0" applyBorder="0" applyAlignment="0" applyProtection="0"/>
    <xf numFmtId="43" fontId="19" fillId="0" borderId="0" applyFont="0" applyFill="0" applyBorder="0" applyAlignment="0" applyProtection="0"/>
    <xf numFmtId="0" fontId="107" fillId="0" borderId="159" applyNumberFormat="0">
      <alignment horizontal="right"/>
    </xf>
    <xf numFmtId="0" fontId="19" fillId="0" borderId="0"/>
    <xf numFmtId="0" fontId="19" fillId="0" borderId="0"/>
    <xf numFmtId="0" fontId="19" fillId="0" borderId="0"/>
    <xf numFmtId="0" fontId="19" fillId="0" borderId="0"/>
    <xf numFmtId="0" fontId="19" fillId="0" borderId="0"/>
    <xf numFmtId="0" fontId="19" fillId="0" borderId="0"/>
    <xf numFmtId="0" fontId="113" fillId="0" borderId="0"/>
    <xf numFmtId="0" fontId="113" fillId="0" borderId="0"/>
    <xf numFmtId="0" fontId="1" fillId="0" borderId="0"/>
    <xf numFmtId="0" fontId="110" fillId="0" borderId="0"/>
    <xf numFmtId="0" fontId="19" fillId="0" borderId="0"/>
    <xf numFmtId="0" fontId="110" fillId="0" borderId="0"/>
    <xf numFmtId="0" fontId="19" fillId="0" borderId="0"/>
    <xf numFmtId="0" fontId="19" fillId="0" borderId="0"/>
    <xf numFmtId="0" fontId="113" fillId="0" borderId="0"/>
    <xf numFmtId="0" fontId="113" fillId="0" borderId="0"/>
    <xf numFmtId="0" fontId="19" fillId="0" borderId="0"/>
    <xf numFmtId="0" fontId="19" fillId="0" borderId="0"/>
    <xf numFmtId="0" fontId="19" fillId="0" borderId="0"/>
    <xf numFmtId="0" fontId="19" fillId="0" borderId="0"/>
    <xf numFmtId="0" fontId="19" fillId="0" borderId="0"/>
    <xf numFmtId="0" fontId="113" fillId="0" borderId="0"/>
    <xf numFmtId="0" fontId="108" fillId="0" borderId="0"/>
    <xf numFmtId="0" fontId="113" fillId="0" borderId="0"/>
    <xf numFmtId="0" fontId="1" fillId="0" borderId="0"/>
    <xf numFmtId="0" fontId="1" fillId="0" borderId="0"/>
    <xf numFmtId="0" fontId="108" fillId="0" borderId="0"/>
    <xf numFmtId="0" fontId="1" fillId="0" borderId="0"/>
    <xf numFmtId="0" fontId="1" fillId="0" borderId="0"/>
    <xf numFmtId="0" fontId="108" fillId="0" borderId="0"/>
    <xf numFmtId="0" fontId="1" fillId="0" borderId="0"/>
    <xf numFmtId="0" fontId="1" fillId="0" borderId="0"/>
    <xf numFmtId="0" fontId="1" fillId="0" borderId="0"/>
    <xf numFmtId="0" fontId="109" fillId="0" borderId="0"/>
    <xf numFmtId="0" fontId="1" fillId="0" borderId="0"/>
    <xf numFmtId="0" fontId="109" fillId="0" borderId="0"/>
    <xf numFmtId="0" fontId="1" fillId="0" borderId="0"/>
    <xf numFmtId="0" fontId="1" fillId="0" borderId="0"/>
    <xf numFmtId="0" fontId="19" fillId="0" borderId="0"/>
    <xf numFmtId="0" fontId="1" fillId="0" borderId="0"/>
    <xf numFmtId="0" fontId="19" fillId="0" borderId="0"/>
    <xf numFmtId="0" fontId="19" fillId="0" borderId="0"/>
    <xf numFmtId="0" fontId="19" fillId="0" borderId="0"/>
    <xf numFmtId="0" fontId="19" fillId="0" borderId="0"/>
    <xf numFmtId="0" fontId="19" fillId="0" borderId="0"/>
    <xf numFmtId="0" fontId="19" fillId="0" borderId="0"/>
    <xf numFmtId="9" fontId="113" fillId="0" borderId="0" applyFont="0" applyFill="0" applyBorder="0" applyAlignment="0" applyProtection="0"/>
    <xf numFmtId="9" fontId="19" fillId="0" borderId="0" applyFont="0" applyFill="0" applyBorder="0" applyAlignment="0" applyProtection="0"/>
    <xf numFmtId="14" fontId="67" fillId="29" borderId="99" applyNumberFormat="0" applyBorder="0"/>
    <xf numFmtId="0" fontId="107" fillId="0" borderId="159" applyNumberFormat="0">
      <alignment horizontal="right"/>
    </xf>
    <xf numFmtId="188" fontId="67" fillId="0" borderId="48"/>
    <xf numFmtId="190" fontId="19" fillId="0" borderId="0" applyFont="0" applyFill="0" applyBorder="0" applyAlignment="0" applyProtection="0"/>
    <xf numFmtId="0" fontId="110" fillId="0" borderId="0"/>
    <xf numFmtId="0" fontId="110" fillId="0" borderId="0"/>
    <xf numFmtId="0" fontId="110" fillId="0" borderId="0"/>
    <xf numFmtId="0" fontId="110" fillId="0" borderId="0"/>
    <xf numFmtId="0" fontId="110" fillId="0" borderId="0"/>
    <xf numFmtId="0" fontId="110" fillId="0" borderId="0"/>
    <xf numFmtId="0" fontId="110" fillId="0" borderId="0"/>
    <xf numFmtId="0" fontId="110" fillId="0" borderId="0"/>
    <xf numFmtId="176" fontId="19" fillId="0" borderId="161" applyFont="0" applyFill="0" applyBorder="0" applyAlignment="0" applyProtection="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10" fillId="0" borderId="0"/>
    <xf numFmtId="0" fontId="19" fillId="0" borderId="0"/>
    <xf numFmtId="0" fontId="130" fillId="0" borderId="0" applyNumberFormat="0" applyFill="0" applyBorder="0" applyAlignment="0" applyProtection="0">
      <alignment vertical="top"/>
      <protection locked="0"/>
    </xf>
    <xf numFmtId="0" fontId="1" fillId="0" borderId="0"/>
    <xf numFmtId="0" fontId="131" fillId="0" borderId="0" applyNumberFormat="0" applyFill="0" applyBorder="0" applyAlignment="0" applyProtection="0">
      <alignment vertical="top"/>
      <protection locked="0"/>
    </xf>
    <xf numFmtId="43" fontId="1" fillId="0" borderId="0" applyFont="0" applyFill="0" applyBorder="0" applyAlignment="0" applyProtection="0"/>
    <xf numFmtId="0" fontId="49" fillId="0" borderId="0"/>
    <xf numFmtId="43" fontId="49" fillId="0" borderId="0" applyFont="0" applyFill="0" applyBorder="0" applyAlignment="0" applyProtection="0"/>
    <xf numFmtId="9" fontId="49" fillId="0" borderId="0" applyFont="0" applyFill="0" applyBorder="0" applyAlignment="0" applyProtection="0"/>
    <xf numFmtId="43" fontId="1" fillId="0" borderId="0" applyFont="0" applyFill="0" applyBorder="0" applyAlignment="0" applyProtection="0"/>
    <xf numFmtId="191" fontId="131" fillId="0" borderId="0" applyNumberFormat="0" applyFill="0" applyBorder="0" applyAlignment="0" applyProtection="0">
      <alignment vertical="top"/>
      <protection locked="0"/>
    </xf>
    <xf numFmtId="0" fontId="132" fillId="0" borderId="0" applyNumberFormat="0" applyFill="0" applyBorder="0" applyAlignment="0" applyProtection="0">
      <alignment vertical="top"/>
      <protection locked="0"/>
    </xf>
    <xf numFmtId="0" fontId="1" fillId="0" borderId="0"/>
    <xf numFmtId="43" fontId="1" fillId="0" borderId="0" applyFont="0" applyFill="0" applyBorder="0" applyAlignment="0" applyProtection="0"/>
    <xf numFmtId="0" fontId="1" fillId="0" borderId="0"/>
    <xf numFmtId="0" fontId="1" fillId="0" borderId="0"/>
    <xf numFmtId="192" fontId="1"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92" fontId="1"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0" fontId="67" fillId="0" borderId="0" applyNumberFormat="0" applyFont="0" applyAlignment="0">
      <alignment horizontal="left"/>
    </xf>
    <xf numFmtId="0" fontId="19" fillId="0" borderId="0"/>
    <xf numFmtId="0" fontId="19" fillId="0" borderId="0"/>
    <xf numFmtId="0" fontId="19" fillId="0" borderId="0"/>
    <xf numFmtId="0" fontId="1" fillId="0" borderId="0"/>
    <xf numFmtId="43" fontId="1" fillId="0" borderId="0" applyFont="0" applyFill="0" applyBorder="0" applyAlignment="0" applyProtection="0"/>
    <xf numFmtId="9" fontId="19"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192" fontId="1" fillId="0" borderId="0" applyFont="0" applyFill="0" applyBorder="0" applyAlignment="0" applyProtection="0"/>
    <xf numFmtId="192"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9" fontId="19" fillId="0" borderId="0" applyFont="0" applyFill="0" applyBorder="0" applyAlignment="0" applyProtection="0"/>
    <xf numFmtId="0" fontId="1" fillId="0" borderId="0"/>
    <xf numFmtId="0" fontId="4" fillId="0" borderId="0"/>
    <xf numFmtId="9" fontId="7" fillId="0" borderId="0" applyFill="0" applyBorder="0" applyProtection="0"/>
    <xf numFmtId="164" fontId="7" fillId="0" borderId="0" applyFill="0" applyBorder="0" applyProtection="0"/>
    <xf numFmtId="0" fontId="60" fillId="0" borderId="0"/>
    <xf numFmtId="168" fontId="113" fillId="0" borderId="0" applyFont="0" applyFill="0" applyBorder="0" applyAlignment="0" applyProtection="0"/>
    <xf numFmtId="43" fontId="113" fillId="0" borderId="0" applyFont="0" applyFill="0" applyBorder="0" applyAlignment="0" applyProtection="0"/>
    <xf numFmtId="0" fontId="19" fillId="0" borderId="0"/>
    <xf numFmtId="185" fontId="19" fillId="0" borderId="0" applyFont="0" applyFill="0" applyBorder="0" applyAlignment="0" applyProtection="0"/>
    <xf numFmtId="168" fontId="1" fillId="0" borderId="0" applyFont="0" applyFill="0" applyBorder="0" applyAlignment="0" applyProtection="0"/>
    <xf numFmtId="0" fontId="19"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4" fillId="0" borderId="0" applyNumberFormat="0" applyFill="0" applyBorder="0" applyAlignment="0" applyProtection="0"/>
    <xf numFmtId="0" fontId="113" fillId="0" borderId="0"/>
    <xf numFmtId="0" fontId="113" fillId="0" borderId="0"/>
    <xf numFmtId="0" fontId="19" fillId="0" borderId="0"/>
    <xf numFmtId="0" fontId="19" fillId="0" borderId="0"/>
    <xf numFmtId="0" fontId="113" fillId="0" borderId="0"/>
    <xf numFmtId="0" fontId="1" fillId="0" borderId="0"/>
    <xf numFmtId="0" fontId="1" fillId="0" borderId="0"/>
    <xf numFmtId="0" fontId="108" fillId="0" borderId="0"/>
    <xf numFmtId="0" fontId="1" fillId="0" borderId="0"/>
    <xf numFmtId="0" fontId="110" fillId="0" borderId="0"/>
    <xf numFmtId="0" fontId="1" fillId="0" borderId="0"/>
    <xf numFmtId="43"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176" fontId="19" fillId="0" borderId="161"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6" fontId="19" fillId="0" borderId="161" applyFont="0" applyFill="0" applyBorder="0" applyAlignment="0" applyProtection="0"/>
    <xf numFmtId="0" fontId="1" fillId="0" borderId="0"/>
    <xf numFmtId="176" fontId="19" fillId="0" borderId="161" applyFont="0" applyFill="0" applyBorder="0" applyAlignment="0" applyProtection="0"/>
    <xf numFmtId="176" fontId="19" fillId="0" borderId="168" applyFont="0" applyFill="0" applyBorder="0" applyAlignment="0" applyProtection="0"/>
    <xf numFmtId="176" fontId="19" fillId="0" borderId="169" applyFont="0" applyFill="0" applyBorder="0" applyAlignment="0" applyProtection="0"/>
    <xf numFmtId="176" fontId="19" fillId="0" borderId="164" applyFont="0" applyFill="0" applyBorder="0" applyAlignment="0" applyProtection="0"/>
    <xf numFmtId="176" fontId="19" fillId="0" borderId="169" applyFont="0" applyFill="0" applyBorder="0" applyAlignment="0" applyProtection="0"/>
    <xf numFmtId="176" fontId="19" fillId="0" borderId="168" applyFont="0" applyFill="0" applyBorder="0" applyAlignment="0" applyProtection="0"/>
    <xf numFmtId="176" fontId="19" fillId="0" borderId="164" applyFont="0" applyFill="0" applyBorder="0" applyAlignment="0" applyProtection="0"/>
    <xf numFmtId="176" fontId="19" fillId="0" borderId="168" applyFont="0" applyFill="0" applyBorder="0" applyAlignment="0" applyProtection="0"/>
    <xf numFmtId="176" fontId="19" fillId="0" borderId="164" applyFont="0" applyFill="0" applyBorder="0" applyAlignment="0" applyProtection="0"/>
    <xf numFmtId="176" fontId="19" fillId="0" borderId="164" applyFont="0" applyFill="0" applyBorder="0" applyAlignment="0" applyProtection="0"/>
    <xf numFmtId="176" fontId="19" fillId="0" borderId="168" applyFont="0" applyFill="0" applyBorder="0" applyAlignment="0" applyProtection="0"/>
    <xf numFmtId="176" fontId="19" fillId="0" borderId="169" applyFont="0" applyFill="0" applyBorder="0" applyAlignment="0" applyProtection="0"/>
    <xf numFmtId="176" fontId="19" fillId="0" borderId="169" applyFont="0" applyFill="0" applyBorder="0" applyAlignment="0" applyProtection="0"/>
    <xf numFmtId="0" fontId="19" fillId="0" borderId="0"/>
    <xf numFmtId="176" fontId="19" fillId="0" borderId="174" applyFont="0" applyFill="0" applyBorder="0" applyAlignment="0" applyProtection="0"/>
    <xf numFmtId="0" fontId="19" fillId="0" borderId="0"/>
    <xf numFmtId="0" fontId="19" fillId="0" borderId="0"/>
    <xf numFmtId="0" fontId="19" fillId="0" borderId="0"/>
    <xf numFmtId="0" fontId="19" fillId="0" borderId="0"/>
    <xf numFmtId="0" fontId="19" fillId="0" borderId="0"/>
    <xf numFmtId="0" fontId="19" fillId="0" borderId="0"/>
    <xf numFmtId="9" fontId="19" fillId="0" borderId="0" applyFont="0" applyFill="0" applyBorder="0" applyAlignment="0" applyProtection="0"/>
    <xf numFmtId="176" fontId="19" fillId="0" borderId="174" applyFont="0" applyFill="0" applyBorder="0" applyAlignment="0" applyProtection="0"/>
    <xf numFmtId="176" fontId="19" fillId="0" borderId="174" applyFont="0" applyFill="0" applyBorder="0" applyAlignment="0" applyProtection="0"/>
    <xf numFmtId="176" fontId="19" fillId="0" borderId="174" applyFont="0" applyFill="0" applyBorder="0" applyAlignment="0" applyProtection="0"/>
    <xf numFmtId="176" fontId="19" fillId="0" borderId="174" applyFont="0" applyFill="0" applyBorder="0" applyAlignment="0" applyProtection="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176" fontId="19" fillId="0" borderId="190" applyFont="0" applyFill="0" applyBorder="0" applyAlignment="0" applyProtection="0"/>
    <xf numFmtId="0" fontId="19" fillId="0" borderId="0"/>
    <xf numFmtId="168" fontId="1" fillId="0" borderId="0" applyFont="0" applyFill="0" applyBorder="0" applyAlignment="0" applyProtection="0"/>
    <xf numFmtId="9" fontId="19" fillId="0" borderId="0" applyFont="0" applyFill="0" applyBorder="0" applyAlignment="0" applyProtection="0"/>
    <xf numFmtId="176" fontId="19" fillId="0" borderId="187" applyFont="0" applyFill="0" applyBorder="0" applyAlignment="0" applyProtection="0"/>
    <xf numFmtId="168" fontId="1" fillId="0" borderId="0" applyFont="0" applyFill="0" applyBorder="0" applyAlignment="0" applyProtection="0"/>
    <xf numFmtId="0" fontId="29" fillId="0" borderId="0"/>
    <xf numFmtId="193" fontId="19" fillId="0" borderId="0" applyFont="0" applyFill="0" applyBorder="0" applyAlignment="0" applyProtection="0"/>
    <xf numFmtId="0" fontId="1" fillId="0" borderId="0"/>
    <xf numFmtId="176" fontId="19" fillId="0" borderId="187" applyFont="0" applyFill="0" applyBorder="0" applyAlignment="0" applyProtection="0"/>
    <xf numFmtId="176" fontId="19" fillId="0" borderId="187" applyFont="0" applyFill="0" applyBorder="0" applyAlignment="0" applyProtection="0"/>
    <xf numFmtId="176" fontId="19" fillId="0" borderId="187" applyFont="0" applyFill="0" applyBorder="0" applyAlignment="0" applyProtection="0"/>
    <xf numFmtId="176" fontId="19" fillId="0" borderId="190" applyFont="0" applyFill="0" applyBorder="0" applyAlignment="0" applyProtection="0"/>
    <xf numFmtId="0" fontId="1" fillId="0" borderId="0"/>
    <xf numFmtId="0" fontId="19" fillId="0" borderId="0"/>
    <xf numFmtId="0" fontId="19" fillId="0" borderId="0"/>
    <xf numFmtId="176" fontId="19" fillId="0" borderId="190" applyFont="0" applyFill="0" applyBorder="0" applyAlignment="0" applyProtection="0"/>
    <xf numFmtId="176" fontId="19" fillId="0" borderId="190" applyFont="0" applyFill="0" applyBorder="0" applyAlignment="0" applyProtection="0"/>
    <xf numFmtId="0" fontId="19" fillId="0" borderId="0"/>
    <xf numFmtId="0" fontId="19" fillId="0" borderId="0"/>
    <xf numFmtId="0" fontId="153" fillId="0" borderId="0"/>
    <xf numFmtId="168" fontId="19" fillId="0" borderId="0" applyFont="0" applyFill="0" applyBorder="0" applyAlignment="0" applyProtection="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10" fillId="0" borderId="0"/>
    <xf numFmtId="0" fontId="110" fillId="0" borderId="0"/>
    <xf numFmtId="0" fontId="19" fillId="0" borderId="0"/>
    <xf numFmtId="0" fontId="19" fillId="0" borderId="0"/>
    <xf numFmtId="0" fontId="19" fillId="0" borderId="0"/>
    <xf numFmtId="0" fontId="19" fillId="0" borderId="0"/>
  </cellStyleXfs>
  <cellXfs count="1900">
    <xf numFmtId="0" fontId="0" fillId="0" borderId="0" xfId="0"/>
    <xf numFmtId="0" fontId="8" fillId="0" borderId="0" xfId="5" applyFont="1" applyAlignment="1">
      <alignment vertical="center"/>
    </xf>
    <xf numFmtId="0" fontId="10" fillId="0" borderId="6" xfId="5" applyFont="1" applyBorder="1" applyAlignment="1">
      <alignment horizontal="center" vertical="center"/>
    </xf>
    <xf numFmtId="0" fontId="6" fillId="0" borderId="8" xfId="3" applyFont="1" applyBorder="1" applyAlignment="1">
      <alignment horizontal="justify" vertical="center" wrapText="1"/>
    </xf>
    <xf numFmtId="43" fontId="11" fillId="0" borderId="9" xfId="1" applyFont="1" applyBorder="1" applyAlignment="1">
      <alignment vertical="center"/>
    </xf>
    <xf numFmtId="0" fontId="12" fillId="0" borderId="8" xfId="5" applyFont="1" applyBorder="1" applyAlignment="1">
      <alignment vertical="center"/>
    </xf>
    <xf numFmtId="166" fontId="6" fillId="0" borderId="10" xfId="3" applyNumberFormat="1" applyFont="1" applyBorder="1" applyAlignment="1">
      <alignment horizontal="center" vertical="center" wrapText="1"/>
    </xf>
    <xf numFmtId="1" fontId="6" fillId="0" borderId="6" xfId="3" applyNumberFormat="1" applyFont="1" applyBorder="1" applyAlignment="1">
      <alignment horizontal="center" vertical="center" wrapText="1"/>
    </xf>
    <xf numFmtId="164" fontId="6" fillId="0" borderId="6" xfId="6" applyFont="1" applyFill="1" applyBorder="1" applyAlignment="1" applyProtection="1">
      <alignment horizontal="center" vertical="center" wrapText="1"/>
    </xf>
    <xf numFmtId="164" fontId="6" fillId="0" borderId="11" xfId="6" applyFont="1" applyFill="1" applyBorder="1" applyAlignment="1" applyProtection="1">
      <alignment horizontal="center" vertical="center" wrapText="1"/>
    </xf>
    <xf numFmtId="167" fontId="8" fillId="0" borderId="10" xfId="5" applyNumberFormat="1" applyFont="1" applyBorder="1" applyAlignment="1">
      <alignment vertical="center"/>
    </xf>
    <xf numFmtId="167" fontId="8" fillId="0" borderId="6" xfId="5" applyNumberFormat="1" applyFont="1" applyBorder="1" applyAlignment="1">
      <alignment vertical="center"/>
    </xf>
    <xf numFmtId="0" fontId="8" fillId="0" borderId="12" xfId="5" applyFont="1" applyBorder="1" applyAlignment="1">
      <alignment vertical="center"/>
    </xf>
    <xf numFmtId="167" fontId="8" fillId="0" borderId="10" xfId="5" applyNumberFormat="1" applyFont="1" applyBorder="1" applyAlignment="1" applyProtection="1">
      <alignment vertical="center"/>
      <protection locked="0"/>
    </xf>
    <xf numFmtId="0" fontId="8" fillId="0" borderId="13" xfId="5" applyFont="1" applyBorder="1" applyAlignment="1">
      <alignment vertical="center"/>
    </xf>
    <xf numFmtId="0" fontId="8" fillId="0" borderId="6" xfId="5" applyFont="1" applyBorder="1" applyAlignment="1">
      <alignment horizontal="center" vertical="center"/>
    </xf>
    <xf numFmtId="9" fontId="8" fillId="0" borderId="10" xfId="7" applyFont="1" applyFill="1" applyBorder="1" applyAlignment="1" applyProtection="1">
      <alignment horizontal="center" vertical="center"/>
    </xf>
    <xf numFmtId="9" fontId="8" fillId="0" borderId="6" xfId="7" applyFont="1" applyFill="1" applyBorder="1" applyAlignment="1" applyProtection="1">
      <alignment horizontal="center" vertical="center"/>
    </xf>
    <xf numFmtId="167" fontId="8" fillId="0" borderId="12" xfId="5" applyNumberFormat="1" applyFont="1" applyBorder="1" applyAlignment="1">
      <alignment vertical="center"/>
    </xf>
    <xf numFmtId="9" fontId="8" fillId="0" borderId="10" xfId="7" applyFont="1" applyFill="1" applyBorder="1" applyAlignment="1" applyProtection="1">
      <alignment horizontal="center" vertical="center"/>
      <protection locked="0"/>
    </xf>
    <xf numFmtId="167" fontId="8" fillId="0" borderId="13" xfId="5" applyNumberFormat="1" applyFont="1" applyBorder="1" applyAlignment="1">
      <alignment vertical="center"/>
    </xf>
    <xf numFmtId="0" fontId="10" fillId="0" borderId="14" xfId="5" applyFont="1" applyBorder="1" applyAlignment="1">
      <alignment horizontal="center" vertical="center"/>
    </xf>
    <xf numFmtId="2" fontId="8" fillId="0" borderId="10" xfId="7" applyNumberFormat="1" applyFont="1" applyFill="1" applyBorder="1" applyAlignment="1" applyProtection="1">
      <alignment horizontal="center" vertical="center"/>
    </xf>
    <xf numFmtId="10" fontId="8" fillId="0" borderId="6" xfId="5" applyNumberFormat="1" applyFont="1" applyBorder="1" applyAlignment="1">
      <alignment vertical="center"/>
    </xf>
    <xf numFmtId="166" fontId="8" fillId="0" borderId="10" xfId="5" applyNumberFormat="1" applyFont="1" applyBorder="1" applyAlignment="1">
      <alignment horizontal="center" vertical="center"/>
    </xf>
    <xf numFmtId="10" fontId="8" fillId="0" borderId="6" xfId="7" applyNumberFormat="1" applyFont="1" applyFill="1" applyBorder="1" applyAlignment="1" applyProtection="1">
      <alignment horizontal="center" vertical="center"/>
    </xf>
    <xf numFmtId="2" fontId="8" fillId="0" borderId="10" xfId="5" applyNumberFormat="1" applyFont="1" applyBorder="1" applyAlignment="1" applyProtection="1">
      <alignment horizontal="center" vertical="center"/>
      <protection locked="0"/>
    </xf>
    <xf numFmtId="43" fontId="8" fillId="0" borderId="15" xfId="1" applyFont="1" applyFill="1" applyBorder="1" applyAlignment="1" applyProtection="1">
      <alignment horizontal="center" vertical="center"/>
    </xf>
    <xf numFmtId="43" fontId="9" fillId="0" borderId="9" xfId="1" applyFont="1" applyBorder="1" applyAlignment="1">
      <alignment vertical="center" wrapText="1"/>
    </xf>
    <xf numFmtId="2" fontId="8" fillId="0" borderId="10" xfId="5" applyNumberFormat="1" applyFont="1" applyBorder="1" applyAlignment="1">
      <alignment vertical="center"/>
    </xf>
    <xf numFmtId="166" fontId="8" fillId="0" borderId="10" xfId="5" applyNumberFormat="1" applyFont="1" applyBorder="1" applyAlignment="1" applyProtection="1">
      <alignment horizontal="center" vertical="center"/>
      <protection locked="0"/>
    </xf>
    <xf numFmtId="43" fontId="9" fillId="0" borderId="9" xfId="1" applyFont="1" applyBorder="1" applyAlignment="1">
      <alignment vertical="center"/>
    </xf>
    <xf numFmtId="0" fontId="8" fillId="0" borderId="14" xfId="5" applyFont="1" applyBorder="1" applyAlignment="1">
      <alignment horizontal="center" vertical="center"/>
    </xf>
    <xf numFmtId="0" fontId="13" fillId="0" borderId="8" xfId="5" applyFont="1" applyBorder="1" applyAlignment="1">
      <alignment horizontal="left" vertical="center" wrapText="1"/>
    </xf>
    <xf numFmtId="167" fontId="8" fillId="0" borderId="11" xfId="5" applyNumberFormat="1" applyFont="1" applyBorder="1" applyAlignment="1">
      <alignment vertical="center"/>
    </xf>
    <xf numFmtId="0" fontId="8" fillId="0" borderId="8" xfId="5" applyFont="1" applyBorder="1" applyAlignment="1">
      <alignment vertical="center" wrapText="1"/>
    </xf>
    <xf numFmtId="168" fontId="9" fillId="0" borderId="9" xfId="1" applyNumberFormat="1" applyFont="1" applyBorder="1" applyAlignment="1">
      <alignment vertical="center"/>
    </xf>
    <xf numFmtId="0" fontId="15" fillId="0" borderId="8" xfId="5" applyFont="1" applyBorder="1" applyAlignment="1">
      <alignment horizontal="left" vertical="center" wrapText="1"/>
    </xf>
    <xf numFmtId="2" fontId="8" fillId="0" borderId="10" xfId="5" applyNumberFormat="1" applyFont="1" applyBorder="1" applyAlignment="1">
      <alignment horizontal="center" vertical="center"/>
    </xf>
    <xf numFmtId="9" fontId="8" fillId="0" borderId="6" xfId="5" applyNumberFormat="1" applyFont="1" applyBorder="1" applyAlignment="1">
      <alignment vertical="center"/>
    </xf>
    <xf numFmtId="0" fontId="8" fillId="0" borderId="7" xfId="5" applyFont="1" applyBorder="1" applyAlignment="1">
      <alignment horizontal="center" vertical="center"/>
    </xf>
    <xf numFmtId="0" fontId="12" fillId="0" borderId="16" xfId="5" applyFont="1" applyBorder="1" applyAlignment="1">
      <alignment vertical="center"/>
    </xf>
    <xf numFmtId="166" fontId="8" fillId="0" borderId="17" xfId="5" applyNumberFormat="1" applyFont="1" applyBorder="1" applyAlignment="1">
      <alignment horizontal="center" vertical="center"/>
    </xf>
    <xf numFmtId="167" fontId="8" fillId="0" borderId="7" xfId="5" applyNumberFormat="1" applyFont="1" applyBorder="1" applyAlignment="1">
      <alignment vertical="center"/>
    </xf>
    <xf numFmtId="167" fontId="8" fillId="0" borderId="18" xfId="5" applyNumberFormat="1" applyFont="1" applyBorder="1" applyAlignment="1">
      <alignment vertical="center"/>
    </xf>
    <xf numFmtId="2" fontId="8" fillId="0" borderId="17" xfId="5" applyNumberFormat="1" applyFont="1" applyBorder="1" applyAlignment="1">
      <alignment vertical="center"/>
    </xf>
    <xf numFmtId="167" fontId="8" fillId="0" borderId="19" xfId="5" applyNumberFormat="1" applyFont="1" applyBorder="1" applyAlignment="1">
      <alignment vertical="center"/>
    </xf>
    <xf numFmtId="166" fontId="8" fillId="0" borderId="17" xfId="5" applyNumberFormat="1" applyFont="1" applyBorder="1" applyAlignment="1" applyProtection="1">
      <alignment horizontal="center" vertical="center"/>
      <protection locked="0"/>
    </xf>
    <xf numFmtId="167" fontId="8" fillId="0" borderId="20" xfId="5" applyNumberFormat="1" applyFont="1" applyBorder="1" applyAlignment="1">
      <alignment vertical="center"/>
    </xf>
    <xf numFmtId="43" fontId="9" fillId="0" borderId="21" xfId="1" applyFont="1" applyBorder="1" applyAlignment="1">
      <alignment vertical="center"/>
    </xf>
    <xf numFmtId="0" fontId="15" fillId="0" borderId="16" xfId="5" applyFont="1" applyBorder="1" applyAlignment="1">
      <alignment vertical="center"/>
    </xf>
    <xf numFmtId="0" fontId="8" fillId="0" borderId="21" xfId="5" applyFont="1" applyBorder="1" applyAlignment="1">
      <alignment horizontal="center" vertical="center"/>
    </xf>
    <xf numFmtId="0" fontId="8" fillId="0" borderId="7" xfId="5" applyFont="1" applyBorder="1" applyAlignment="1">
      <alignment vertical="center"/>
    </xf>
    <xf numFmtId="0" fontId="8" fillId="0" borderId="19" xfId="5" applyFont="1" applyBorder="1" applyAlignment="1">
      <alignment vertical="center"/>
    </xf>
    <xf numFmtId="0" fontId="8" fillId="0" borderId="20" xfId="5" applyFont="1" applyBorder="1" applyAlignment="1">
      <alignment vertical="center"/>
    </xf>
    <xf numFmtId="0" fontId="10" fillId="0" borderId="22" xfId="5" applyFont="1" applyBorder="1" applyAlignment="1">
      <alignment horizontal="center" vertical="center"/>
    </xf>
    <xf numFmtId="0" fontId="10" fillId="0" borderId="1" xfId="5" applyFont="1" applyBorder="1" applyAlignment="1">
      <alignment horizontal="center" vertical="center"/>
    </xf>
    <xf numFmtId="9" fontId="10" fillId="0" borderId="1" xfId="5" applyNumberFormat="1" applyFont="1" applyBorder="1" applyAlignment="1">
      <alignment horizontal="center" vertical="center"/>
    </xf>
    <xf numFmtId="164" fontId="10" fillId="0" borderId="4" xfId="6" applyFont="1" applyFill="1" applyBorder="1" applyAlignment="1" applyProtection="1">
      <alignment horizontal="right" vertical="center"/>
    </xf>
    <xf numFmtId="164" fontId="8" fillId="0" borderId="3" xfId="6" applyFont="1" applyFill="1" applyBorder="1" applyAlignment="1" applyProtection="1">
      <alignment vertical="center"/>
    </xf>
    <xf numFmtId="9" fontId="6" fillId="0" borderId="1" xfId="2" applyFont="1" applyFill="1" applyBorder="1" applyAlignment="1" applyProtection="1">
      <alignment horizontal="center" vertical="center"/>
    </xf>
    <xf numFmtId="164" fontId="6" fillId="0" borderId="1" xfId="6" applyFont="1" applyFill="1" applyBorder="1" applyAlignment="1" applyProtection="1">
      <alignment vertical="center"/>
    </xf>
    <xf numFmtId="164" fontId="10" fillId="0" borderId="23" xfId="6" applyFont="1" applyFill="1" applyBorder="1" applyAlignment="1" applyProtection="1">
      <alignment horizontal="right" vertical="center"/>
    </xf>
    <xf numFmtId="43" fontId="11" fillId="0" borderId="24" xfId="1" applyFont="1" applyBorder="1" applyAlignment="1">
      <alignment vertical="center"/>
    </xf>
    <xf numFmtId="0" fontId="15" fillId="0" borderId="8" xfId="5" applyFont="1" applyBorder="1" applyAlignment="1">
      <alignment vertical="center"/>
    </xf>
    <xf numFmtId="0" fontId="8" fillId="0" borderId="9" xfId="5" applyFont="1" applyBorder="1" applyAlignment="1">
      <alignment horizontal="center" vertical="center"/>
    </xf>
    <xf numFmtId="0" fontId="8" fillId="0" borderId="6" xfId="5" applyFont="1" applyBorder="1" applyAlignment="1">
      <alignment vertical="center"/>
    </xf>
    <xf numFmtId="0" fontId="12" fillId="0" borderId="8" xfId="5" applyFont="1" applyBorder="1" applyAlignment="1">
      <alignment vertical="center" wrapText="1"/>
    </xf>
    <xf numFmtId="43" fontId="8" fillId="0" borderId="12" xfId="5" applyNumberFormat="1" applyFont="1" applyBorder="1" applyAlignment="1">
      <alignment vertical="center"/>
    </xf>
    <xf numFmtId="164" fontId="8" fillId="0" borderId="0" xfId="6" applyFont="1" applyFill="1" applyBorder="1" applyAlignment="1" applyProtection="1">
      <alignment vertical="center"/>
    </xf>
    <xf numFmtId="0" fontId="15" fillId="0" borderId="8" xfId="5" applyFont="1" applyBorder="1" applyAlignment="1">
      <alignment vertical="center" wrapText="1"/>
    </xf>
    <xf numFmtId="0" fontId="8" fillId="0" borderId="14" xfId="5" applyFont="1" applyBorder="1" applyAlignment="1">
      <alignment vertical="center"/>
    </xf>
    <xf numFmtId="0" fontId="8" fillId="2" borderId="0" xfId="5" applyFont="1" applyFill="1" applyAlignment="1">
      <alignment vertical="center"/>
    </xf>
    <xf numFmtId="43" fontId="9" fillId="0" borderId="9" xfId="1" applyFont="1" applyFill="1" applyBorder="1" applyAlignment="1">
      <alignment vertical="center"/>
    </xf>
    <xf numFmtId="2" fontId="8" fillId="0" borderId="0" xfId="5" applyNumberFormat="1" applyFont="1" applyAlignment="1">
      <alignment vertical="center"/>
    </xf>
    <xf numFmtId="43" fontId="9" fillId="0" borderId="9" xfId="1" applyFont="1" applyFill="1" applyBorder="1" applyAlignment="1">
      <alignment vertical="center" wrapText="1"/>
    </xf>
    <xf numFmtId="0" fontId="8" fillId="0" borderId="25" xfId="5" applyFont="1" applyBorder="1" applyAlignment="1">
      <alignment vertical="center"/>
    </xf>
    <xf numFmtId="0" fontId="16" fillId="0" borderId="8" xfId="8" applyFont="1" applyBorder="1" applyAlignment="1">
      <alignment horizontal="left" vertical="center" wrapText="1"/>
    </xf>
    <xf numFmtId="166" fontId="8" fillId="0" borderId="10" xfId="8" applyNumberFormat="1" applyFont="1" applyBorder="1" applyAlignment="1">
      <alignment horizontal="center" vertical="center"/>
    </xf>
    <xf numFmtId="0" fontId="8" fillId="0" borderId="9" xfId="8" applyFont="1" applyBorder="1" applyAlignment="1">
      <alignment horizontal="center" vertical="center"/>
    </xf>
    <xf numFmtId="167" fontId="8" fillId="0" borderId="6" xfId="8" applyNumberFormat="1" applyFont="1" applyBorder="1" applyAlignment="1">
      <alignment vertical="center"/>
    </xf>
    <xf numFmtId="0" fontId="17" fillId="0" borderId="8" xfId="5" applyFont="1" applyBorder="1" applyAlignment="1">
      <alignment vertical="center"/>
    </xf>
    <xf numFmtId="0" fontId="10" fillId="0" borderId="25" xfId="8" applyFont="1" applyBorder="1" applyAlignment="1">
      <alignment vertical="center" wrapText="1"/>
    </xf>
    <xf numFmtId="0" fontId="12" fillId="0" borderId="11" xfId="8" applyFont="1" applyBorder="1" applyAlignment="1">
      <alignment vertical="center"/>
    </xf>
    <xf numFmtId="0" fontId="10" fillId="0" borderId="10" xfId="8" applyFont="1" applyBorder="1" applyAlignment="1">
      <alignment horizontal="center" vertical="center"/>
    </xf>
    <xf numFmtId="0" fontId="10" fillId="0" borderId="9" xfId="8" applyFont="1" applyBorder="1" applyAlignment="1">
      <alignment horizontal="center" vertical="center"/>
    </xf>
    <xf numFmtId="9" fontId="10" fillId="0" borderId="6" xfId="8" applyNumberFormat="1" applyFont="1" applyBorder="1" applyAlignment="1">
      <alignment horizontal="center" vertical="center"/>
    </xf>
    <xf numFmtId="169" fontId="10" fillId="0" borderId="12" xfId="8" applyNumberFormat="1" applyFont="1" applyBorder="1" applyAlignment="1">
      <alignment horizontal="right" vertical="center"/>
    </xf>
    <xf numFmtId="0" fontId="8" fillId="0" borderId="25" xfId="8" applyFont="1" applyBorder="1" applyAlignment="1">
      <alignment vertical="center"/>
    </xf>
    <xf numFmtId="0" fontId="17" fillId="0" borderId="11" xfId="8" applyFont="1" applyBorder="1" applyAlignment="1">
      <alignment vertical="center" wrapText="1"/>
    </xf>
    <xf numFmtId="167" fontId="8" fillId="0" borderId="12" xfId="8" applyNumberFormat="1" applyFont="1" applyBorder="1" applyAlignment="1">
      <alignment vertical="center"/>
    </xf>
    <xf numFmtId="0" fontId="17" fillId="0" borderId="8" xfId="8" applyFont="1" applyBorder="1" applyAlignment="1">
      <alignment vertical="center" wrapText="1"/>
    </xf>
    <xf numFmtId="0" fontId="8" fillId="0" borderId="14" xfId="8" applyFont="1" applyBorder="1" applyAlignment="1">
      <alignment vertical="center"/>
    </xf>
    <xf numFmtId="0" fontId="18" fillId="0" borderId="8" xfId="8" applyFont="1" applyBorder="1" applyAlignment="1">
      <alignment horizontal="left" vertical="center" wrapText="1"/>
    </xf>
    <xf numFmtId="167" fontId="8" fillId="0" borderId="11" xfId="8" applyNumberFormat="1" applyFont="1" applyBorder="1" applyAlignment="1">
      <alignment vertical="center"/>
    </xf>
    <xf numFmtId="0" fontId="15" fillId="0" borderId="8" xfId="8" applyFont="1" applyBorder="1" applyAlignment="1">
      <alignment horizontal="left" vertical="center" wrapText="1"/>
    </xf>
    <xf numFmtId="0" fontId="8" fillId="0" borderId="25" xfId="8" applyFont="1" applyBorder="1" applyAlignment="1">
      <alignment horizontal="center" vertical="center"/>
    </xf>
    <xf numFmtId="0" fontId="20" fillId="0" borderId="26" xfId="9" applyFont="1" applyBorder="1" applyAlignment="1">
      <alignment horizontal="left" wrapText="1"/>
    </xf>
    <xf numFmtId="0" fontId="20" fillId="0" borderId="26" xfId="9" applyFont="1" applyBorder="1" applyAlignment="1">
      <alignment horizontal="center"/>
    </xf>
    <xf numFmtId="0" fontId="20" fillId="0" borderId="27" xfId="9" applyFont="1" applyBorder="1" applyAlignment="1">
      <alignment horizontal="left" wrapText="1"/>
    </xf>
    <xf numFmtId="43" fontId="8" fillId="0" borderId="10" xfId="1" applyFont="1" applyFill="1" applyBorder="1" applyAlignment="1" applyProtection="1">
      <alignment horizontal="center" vertical="center"/>
    </xf>
    <xf numFmtId="0" fontId="15" fillId="0" borderId="11" xfId="8" applyFont="1" applyBorder="1" applyAlignment="1">
      <alignment horizontal="left" vertical="center" wrapText="1"/>
    </xf>
    <xf numFmtId="0" fontId="8" fillId="0" borderId="6" xfId="8" applyFont="1" applyBorder="1" applyAlignment="1">
      <alignment horizontal="center" vertical="center"/>
    </xf>
    <xf numFmtId="0" fontId="10" fillId="0" borderId="11" xfId="8" applyFont="1" applyBorder="1" applyAlignment="1">
      <alignment vertical="center" wrapText="1"/>
    </xf>
    <xf numFmtId="170" fontId="8" fillId="0" borderId="10" xfId="8" applyNumberFormat="1" applyFont="1" applyBorder="1" applyAlignment="1">
      <alignment vertical="center"/>
    </xf>
    <xf numFmtId="10" fontId="6" fillId="0" borderId="6" xfId="10" applyNumberFormat="1" applyFont="1" applyFill="1" applyBorder="1" applyAlignment="1" applyProtection="1">
      <alignment horizontal="center" vertical="center"/>
    </xf>
    <xf numFmtId="10" fontId="6" fillId="0" borderId="6" xfId="10" applyNumberFormat="1" applyFont="1" applyFill="1" applyBorder="1" applyAlignment="1" applyProtection="1">
      <alignment vertical="center"/>
    </xf>
    <xf numFmtId="169" fontId="10" fillId="0" borderId="13" xfId="8" applyNumberFormat="1" applyFont="1" applyBorder="1" applyAlignment="1">
      <alignment horizontal="right" vertical="center"/>
    </xf>
    <xf numFmtId="0" fontId="8" fillId="0" borderId="8" xfId="8" applyFont="1" applyBorder="1" applyAlignment="1">
      <alignment horizontal="center" vertical="center"/>
    </xf>
    <xf numFmtId="0" fontId="15" fillId="0" borderId="0" xfId="8" applyFont="1" applyAlignment="1">
      <alignment horizontal="left" vertical="center" wrapText="1"/>
    </xf>
    <xf numFmtId="2" fontId="8" fillId="0" borderId="10" xfId="8" applyNumberFormat="1" applyFont="1" applyBorder="1" applyAlignment="1">
      <alignment horizontal="center" vertical="center"/>
    </xf>
    <xf numFmtId="2" fontId="8" fillId="0" borderId="10" xfId="10" applyNumberFormat="1" applyFont="1" applyFill="1" applyBorder="1" applyAlignment="1" applyProtection="1">
      <alignment horizontal="center" vertical="center"/>
    </xf>
    <xf numFmtId="10" fontId="8" fillId="0" borderId="6" xfId="8" applyNumberFormat="1" applyFont="1" applyBorder="1" applyAlignment="1">
      <alignment vertical="center"/>
    </xf>
    <xf numFmtId="10" fontId="8" fillId="0" borderId="6" xfId="10" applyNumberFormat="1" applyFont="1" applyFill="1" applyBorder="1" applyAlignment="1" applyProtection="1">
      <alignment horizontal="center" vertical="center"/>
    </xf>
    <xf numFmtId="2" fontId="8" fillId="0" borderId="10" xfId="8" applyNumberFormat="1" applyFont="1" applyBorder="1" applyAlignment="1" applyProtection="1">
      <alignment horizontal="center" vertical="center"/>
      <protection locked="0"/>
    </xf>
    <xf numFmtId="10" fontId="8" fillId="0" borderId="7" xfId="10" applyNumberFormat="1" applyFont="1" applyFill="1" applyBorder="1" applyAlignment="1" applyProtection="1">
      <alignment horizontal="center" vertical="center"/>
    </xf>
    <xf numFmtId="167" fontId="8" fillId="0" borderId="20" xfId="8" applyNumberFormat="1" applyFont="1" applyBorder="1" applyAlignment="1">
      <alignment vertical="center"/>
    </xf>
    <xf numFmtId="169" fontId="10" fillId="0" borderId="4" xfId="5" applyNumberFormat="1" applyFont="1" applyBorder="1" applyAlignment="1">
      <alignment horizontal="right" vertical="center"/>
    </xf>
    <xf numFmtId="164" fontId="8" fillId="0" borderId="3" xfId="5" applyNumberFormat="1" applyFont="1" applyBorder="1" applyAlignment="1">
      <alignment vertical="center"/>
    </xf>
    <xf numFmtId="10" fontId="6" fillId="0" borderId="1" xfId="7" applyNumberFormat="1" applyFont="1" applyFill="1" applyBorder="1" applyAlignment="1" applyProtection="1">
      <alignment horizontal="center" vertical="center"/>
    </xf>
    <xf numFmtId="10" fontId="6" fillId="0" borderId="1" xfId="7" applyNumberFormat="1" applyFont="1" applyFill="1" applyBorder="1" applyAlignment="1" applyProtection="1">
      <alignment vertical="center"/>
    </xf>
    <xf numFmtId="43" fontId="9" fillId="0" borderId="10" xfId="1" applyFont="1" applyBorder="1" applyAlignment="1">
      <alignment vertical="center"/>
    </xf>
    <xf numFmtId="2" fontId="8" fillId="3" borderId="10" xfId="10" applyNumberFormat="1" applyFont="1" applyFill="1" applyBorder="1" applyAlignment="1" applyProtection="1">
      <alignment horizontal="center" vertical="center"/>
    </xf>
    <xf numFmtId="10" fontId="8" fillId="3" borderId="6" xfId="8" applyNumberFormat="1" applyFont="1" applyFill="1" applyBorder="1" applyAlignment="1">
      <alignment vertical="center"/>
    </xf>
    <xf numFmtId="167" fontId="8" fillId="3" borderId="12" xfId="8" applyNumberFormat="1" applyFont="1" applyFill="1" applyBorder="1" applyAlignment="1">
      <alignment vertical="center"/>
    </xf>
    <xf numFmtId="0" fontId="10" fillId="0" borderId="22" xfId="5" applyFont="1" applyBorder="1" applyAlignment="1">
      <alignment horizontal="center" vertical="top"/>
    </xf>
    <xf numFmtId="0" fontId="10" fillId="0" borderId="1" xfId="5" applyFont="1" applyBorder="1" applyAlignment="1">
      <alignment horizontal="center" vertical="top"/>
    </xf>
    <xf numFmtId="43" fontId="9" fillId="0" borderId="17" xfId="1" applyFont="1" applyBorder="1" applyAlignment="1">
      <alignment vertical="center"/>
    </xf>
    <xf numFmtId="0" fontId="12" fillId="4" borderId="8" xfId="5" applyFont="1" applyFill="1" applyBorder="1" applyAlignment="1">
      <alignment vertical="center"/>
    </xf>
    <xf numFmtId="0" fontId="18" fillId="0" borderId="8" xfId="5" applyFont="1" applyBorder="1" applyAlignment="1">
      <alignment horizontal="left" vertical="center" wrapText="1"/>
    </xf>
    <xf numFmtId="0" fontId="17" fillId="0" borderId="8" xfId="8" applyFont="1" applyBorder="1" applyAlignment="1">
      <alignment horizontal="left" vertical="center" wrapText="1"/>
    </xf>
    <xf numFmtId="0" fontId="8" fillId="0" borderId="28" xfId="5" applyFont="1" applyBorder="1" applyAlignment="1">
      <alignment horizontal="center" vertical="center"/>
    </xf>
    <xf numFmtId="0" fontId="17" fillId="0" borderId="29" xfId="8" applyFont="1" applyBorder="1" applyAlignment="1">
      <alignment horizontal="left" vertical="center" wrapText="1"/>
    </xf>
    <xf numFmtId="166" fontId="8" fillId="0" borderId="30" xfId="8" applyNumberFormat="1" applyFont="1" applyBorder="1" applyAlignment="1">
      <alignment horizontal="center" vertical="center"/>
    </xf>
    <xf numFmtId="0" fontId="8" fillId="0" borderId="31" xfId="8" applyFont="1" applyBorder="1" applyAlignment="1">
      <alignment horizontal="center" vertical="center"/>
    </xf>
    <xf numFmtId="167" fontId="8" fillId="0" borderId="32" xfId="8" applyNumberFormat="1" applyFont="1" applyBorder="1" applyAlignment="1">
      <alignment vertical="center"/>
    </xf>
    <xf numFmtId="167" fontId="8" fillId="0" borderId="33" xfId="5" applyNumberFormat="1" applyFont="1" applyBorder="1" applyAlignment="1">
      <alignment vertical="center"/>
    </xf>
    <xf numFmtId="0" fontId="8" fillId="0" borderId="0" xfId="5" applyFont="1" applyAlignment="1">
      <alignment horizontal="center" vertical="center"/>
    </xf>
    <xf numFmtId="165" fontId="8" fillId="0" borderId="0" xfId="5" applyNumberFormat="1" applyFont="1" applyAlignment="1">
      <alignment horizontal="center" vertical="center"/>
    </xf>
    <xf numFmtId="43" fontId="11" fillId="0" borderId="0" xfId="1" applyFont="1" applyAlignment="1">
      <alignment vertical="center"/>
    </xf>
    <xf numFmtId="43" fontId="8" fillId="0" borderId="0" xfId="1" applyFont="1" applyAlignment="1">
      <alignment vertical="center"/>
    </xf>
    <xf numFmtId="171" fontId="8" fillId="0" borderId="0" xfId="1" applyNumberFormat="1" applyFont="1" applyAlignment="1">
      <alignment vertical="center"/>
    </xf>
    <xf numFmtId="43" fontId="8" fillId="0" borderId="0" xfId="1" applyFont="1" applyAlignment="1">
      <alignment horizontal="right" vertical="center"/>
    </xf>
    <xf numFmtId="3" fontId="23" fillId="0" borderId="0" xfId="11" applyNumberFormat="1" applyFont="1" applyAlignment="1">
      <alignment vertical="center"/>
    </xf>
    <xf numFmtId="14" fontId="24" fillId="0" borderId="0" xfId="11" applyNumberFormat="1" applyFont="1" applyProtection="1">
      <protection locked="0"/>
    </xf>
    <xf numFmtId="0" fontId="19" fillId="0" borderId="0" xfId="12"/>
    <xf numFmtId="0" fontId="24" fillId="0" borderId="0" xfId="11" applyFont="1" applyProtection="1">
      <protection locked="0"/>
    </xf>
    <xf numFmtId="3" fontId="24" fillId="0" borderId="0" xfId="13" applyNumberFormat="1" applyFont="1" applyFill="1" applyBorder="1" applyAlignment="1" applyProtection="1">
      <alignment vertical="center"/>
    </xf>
    <xf numFmtId="3" fontId="24" fillId="5" borderId="39" xfId="13" applyNumberFormat="1" applyFont="1" applyFill="1" applyBorder="1" applyAlignment="1" applyProtection="1">
      <alignment horizontal="right" vertical="center"/>
    </xf>
    <xf numFmtId="0" fontId="24" fillId="5" borderId="39" xfId="11" applyFont="1" applyFill="1" applyBorder="1" applyProtection="1">
      <protection locked="0"/>
    </xf>
    <xf numFmtId="0" fontId="26" fillId="6" borderId="34" xfId="11" applyFont="1" applyFill="1" applyBorder="1" applyAlignment="1">
      <alignment horizontal="center" vertical="center"/>
    </xf>
    <xf numFmtId="0" fontId="26" fillId="0" borderId="40" xfId="11" applyFont="1" applyBorder="1" applyAlignment="1">
      <alignment horizontal="center" vertical="center"/>
    </xf>
    <xf numFmtId="49" fontId="28" fillId="0" borderId="41" xfId="11" applyNumberFormat="1" applyFont="1" applyBorder="1" applyAlignment="1">
      <alignment horizontal="right" vertical="top"/>
    </xf>
    <xf numFmtId="49" fontId="28" fillId="0" borderId="41" xfId="11" applyNumberFormat="1" applyFont="1" applyBorder="1" applyAlignment="1">
      <alignment horizontal="center" vertical="top"/>
    </xf>
    <xf numFmtId="0" fontId="29" fillId="0" borderId="42" xfId="12" applyFont="1" applyBorder="1" applyAlignment="1">
      <alignment vertical="top" wrapText="1"/>
    </xf>
    <xf numFmtId="43" fontId="30" fillId="0" borderId="42" xfId="14" applyFont="1" applyFill="1" applyBorder="1" applyAlignment="1">
      <alignment horizontal="center" wrapText="1"/>
    </xf>
    <xf numFmtId="168" fontId="31" fillId="0" borderId="42" xfId="15" applyFont="1" applyFill="1" applyBorder="1" applyAlignment="1">
      <alignment horizontal="center"/>
    </xf>
    <xf numFmtId="38" fontId="31" fillId="0" borderId="42" xfId="15" applyNumberFormat="1" applyFont="1" applyFill="1" applyBorder="1" applyAlignment="1">
      <alignment horizontal="center"/>
    </xf>
    <xf numFmtId="40" fontId="31" fillId="0" borderId="42" xfId="15" applyNumberFormat="1" applyFont="1" applyFill="1" applyBorder="1" applyAlignment="1">
      <alignment horizontal="center"/>
    </xf>
    <xf numFmtId="43" fontId="28" fillId="0" borderId="43" xfId="15" applyNumberFormat="1" applyFont="1" applyFill="1" applyBorder="1" applyAlignment="1" applyProtection="1">
      <alignment horizontal="right" vertical="top"/>
      <protection hidden="1"/>
    </xf>
    <xf numFmtId="0" fontId="24" fillId="0" borderId="0" xfId="11" applyFont="1" applyAlignment="1" applyProtection="1">
      <alignment horizontal="center" vertical="top"/>
      <protection hidden="1"/>
    </xf>
    <xf numFmtId="0" fontId="24" fillId="0" borderId="42" xfId="11" applyFont="1" applyBorder="1" applyAlignment="1">
      <alignment horizontal="center" vertical="center" wrapText="1"/>
    </xf>
    <xf numFmtId="0" fontId="29" fillId="0" borderId="42" xfId="16" applyFont="1" applyBorder="1" applyAlignment="1">
      <alignment vertical="top" wrapText="1"/>
    </xf>
    <xf numFmtId="49" fontId="28" fillId="0" borderId="44" xfId="11" applyNumberFormat="1" applyFont="1" applyBorder="1" applyAlignment="1">
      <alignment horizontal="right" vertical="top"/>
    </xf>
    <xf numFmtId="0" fontId="29" fillId="0" borderId="45" xfId="17" applyFont="1" applyBorder="1" applyAlignment="1">
      <alignment vertical="top" wrapText="1"/>
    </xf>
    <xf numFmtId="43" fontId="30" fillId="0" borderId="45" xfId="14" applyFont="1" applyFill="1" applyBorder="1" applyAlignment="1">
      <alignment horizontal="center" wrapText="1"/>
    </xf>
    <xf numFmtId="168" fontId="31" fillId="0" borderId="45" xfId="15" applyFont="1" applyFill="1" applyBorder="1" applyAlignment="1">
      <alignment horizontal="center"/>
    </xf>
    <xf numFmtId="38" fontId="31" fillId="0" borderId="45" xfId="15" applyNumberFormat="1" applyFont="1" applyFill="1" applyBorder="1" applyAlignment="1">
      <alignment horizontal="center"/>
    </xf>
    <xf numFmtId="173" fontId="30" fillId="0" borderId="42" xfId="14" applyNumberFormat="1" applyFont="1" applyFill="1" applyBorder="1" applyAlignment="1">
      <alignment horizontal="center" wrapText="1"/>
    </xf>
    <xf numFmtId="0" fontId="28" fillId="0" borderId="45" xfId="11" applyFont="1" applyBorder="1" applyAlignment="1">
      <alignment horizontal="right" vertical="top"/>
    </xf>
    <xf numFmtId="0" fontId="28" fillId="0" borderId="45" xfId="11" applyFont="1" applyBorder="1" applyAlignment="1">
      <alignment vertical="top" wrapText="1"/>
    </xf>
    <xf numFmtId="174" fontId="28" fillId="0" borderId="45" xfId="11" applyNumberFormat="1" applyFont="1" applyBorder="1" applyAlignment="1">
      <alignment horizontal="right" vertical="top"/>
    </xf>
    <xf numFmtId="0" fontId="28" fillId="0" borderId="45" xfId="11" applyFont="1" applyBorder="1" applyAlignment="1">
      <alignment horizontal="center" vertical="top"/>
    </xf>
    <xf numFmtId="43" fontId="28" fillId="0" borderId="45" xfId="15" applyNumberFormat="1" applyFont="1" applyFill="1" applyBorder="1" applyAlignment="1" applyProtection="1">
      <alignment horizontal="right" vertical="top"/>
      <protection hidden="1"/>
    </xf>
    <xf numFmtId="43" fontId="28" fillId="0" borderId="46" xfId="15" applyNumberFormat="1" applyFont="1" applyFill="1" applyBorder="1" applyAlignment="1" applyProtection="1">
      <alignment horizontal="right" vertical="top"/>
      <protection hidden="1"/>
    </xf>
    <xf numFmtId="0" fontId="33" fillId="0" borderId="47" xfId="11" applyFont="1" applyBorder="1" applyAlignment="1">
      <alignment horizontal="center" vertical="center"/>
    </xf>
    <xf numFmtId="0" fontId="33" fillId="0" borderId="48" xfId="11" applyFont="1" applyBorder="1" applyAlignment="1">
      <alignment horizontal="center" vertical="center"/>
    </xf>
    <xf numFmtId="175" fontId="28" fillId="0" borderId="49" xfId="11" applyNumberFormat="1" applyFont="1" applyBorder="1" applyAlignment="1">
      <alignment horizontal="right"/>
    </xf>
    <xf numFmtId="175" fontId="33" fillId="0" borderId="49" xfId="11" applyNumberFormat="1" applyFont="1" applyBorder="1" applyAlignment="1">
      <alignment horizontal="right"/>
    </xf>
    <xf numFmtId="43" fontId="33" fillId="0" borderId="50" xfId="15" applyNumberFormat="1" applyFont="1" applyFill="1" applyBorder="1" applyAlignment="1" applyProtection="1">
      <alignment horizontal="right"/>
    </xf>
    <xf numFmtId="0" fontId="24" fillId="0" borderId="51" xfId="11" applyFont="1" applyBorder="1" applyAlignment="1" applyProtection="1">
      <alignment wrapText="1"/>
      <protection locked="0"/>
    </xf>
    <xf numFmtId="0" fontId="24" fillId="0" borderId="52" xfId="11" applyFont="1" applyBorder="1" applyAlignment="1" applyProtection="1">
      <alignment wrapText="1"/>
      <protection locked="0"/>
    </xf>
    <xf numFmtId="175" fontId="23" fillId="0" borderId="52" xfId="11" applyNumberFormat="1" applyFont="1" applyBorder="1" applyProtection="1">
      <protection locked="0"/>
    </xf>
    <xf numFmtId="3" fontId="24" fillId="0" borderId="52" xfId="23" applyNumberFormat="1" applyFont="1" applyBorder="1" applyAlignment="1" applyProtection="1">
      <alignment horizontal="center"/>
      <protection locked="0"/>
    </xf>
    <xf numFmtId="0" fontId="24" fillId="0" borderId="52" xfId="11" applyFont="1" applyBorder="1" applyAlignment="1" applyProtection="1">
      <alignment horizontal="center"/>
      <protection locked="0"/>
    </xf>
    <xf numFmtId="0" fontId="24" fillId="0" borderId="53" xfId="11" applyFont="1" applyBorder="1" applyProtection="1">
      <protection locked="0"/>
    </xf>
    <xf numFmtId="0" fontId="24" fillId="0" borderId="0" xfId="11" applyFont="1" applyAlignment="1" applyProtection="1">
      <alignment vertical="top"/>
      <protection locked="0"/>
    </xf>
    <xf numFmtId="0" fontId="23" fillId="0" borderId="0" xfId="11" applyFont="1" applyProtection="1">
      <protection locked="0"/>
    </xf>
    <xf numFmtId="164" fontId="6" fillId="0" borderId="55" xfId="6" applyFont="1" applyFill="1" applyBorder="1" applyAlignment="1" applyProtection="1">
      <alignment horizontal="center" vertical="center" wrapText="1"/>
    </xf>
    <xf numFmtId="43" fontId="11" fillId="0" borderId="56" xfId="1" applyFont="1" applyBorder="1" applyAlignment="1">
      <alignment vertical="center"/>
    </xf>
    <xf numFmtId="43" fontId="11" fillId="0" borderId="35" xfId="1" applyFont="1" applyBorder="1" applyAlignment="1">
      <alignment vertical="center"/>
    </xf>
    <xf numFmtId="168" fontId="9" fillId="0" borderId="35" xfId="1" applyNumberFormat="1" applyFont="1" applyBorder="1" applyAlignment="1">
      <alignment vertical="center"/>
    </xf>
    <xf numFmtId="43" fontId="9" fillId="0" borderId="35" xfId="1" applyFont="1" applyBorder="1" applyAlignment="1">
      <alignment vertical="center"/>
    </xf>
    <xf numFmtId="43" fontId="9" fillId="0" borderId="35" xfId="1" applyFont="1" applyBorder="1" applyAlignment="1">
      <alignment vertical="center" wrapText="1"/>
    </xf>
    <xf numFmtId="167" fontId="8" fillId="0" borderId="35" xfId="5" applyNumberFormat="1" applyFont="1" applyBorder="1" applyAlignment="1">
      <alignment vertical="center"/>
    </xf>
    <xf numFmtId="0" fontId="8" fillId="0" borderId="57" xfId="5" applyFont="1" applyBorder="1" applyAlignment="1">
      <alignment vertical="center"/>
    </xf>
    <xf numFmtId="43" fontId="9" fillId="0" borderId="58" xfId="1" applyFont="1" applyBorder="1" applyAlignment="1">
      <alignment vertical="center"/>
    </xf>
    <xf numFmtId="43" fontId="10" fillId="0" borderId="4" xfId="1" applyFont="1" applyBorder="1" applyAlignment="1">
      <alignment horizontal="right" vertical="center"/>
    </xf>
    <xf numFmtId="43" fontId="10" fillId="0" borderId="2" xfId="1" applyFont="1" applyBorder="1" applyAlignment="1">
      <alignment horizontal="right" vertical="center"/>
    </xf>
    <xf numFmtId="9" fontId="9" fillId="0" borderId="60" xfId="2" applyFont="1" applyBorder="1" applyAlignment="1">
      <alignment vertical="center"/>
    </xf>
    <xf numFmtId="43" fontId="8" fillId="0" borderId="0" xfId="5" applyNumberFormat="1" applyFont="1" applyAlignment="1">
      <alignment vertical="center"/>
    </xf>
    <xf numFmtId="43" fontId="9" fillId="0" borderId="0" xfId="1" applyFont="1" applyAlignment="1">
      <alignment vertical="center"/>
    </xf>
    <xf numFmtId="43" fontId="34" fillId="0" borderId="61" xfId="1" applyFont="1" applyBorder="1" applyAlignment="1">
      <alignment horizontal="center"/>
    </xf>
    <xf numFmtId="43" fontId="35" fillId="0" borderId="61" xfId="1" applyFont="1" applyBorder="1" applyAlignment="1">
      <alignment horizontal="left"/>
    </xf>
    <xf numFmtId="40" fontId="35" fillId="0" borderId="61" xfId="1" applyNumberFormat="1" applyFont="1" applyBorder="1" applyAlignment="1">
      <alignment horizontal="center"/>
    </xf>
    <xf numFmtId="43" fontId="35" fillId="0" borderId="61" xfId="1" applyFont="1" applyBorder="1" applyAlignment="1">
      <alignment horizontal="center"/>
    </xf>
    <xf numFmtId="43" fontId="34" fillId="0" borderId="41" xfId="1" applyFont="1" applyBorder="1" applyAlignment="1">
      <alignment horizontal="center"/>
    </xf>
    <xf numFmtId="43" fontId="34" fillId="0" borderId="62" xfId="1" applyFont="1" applyBorder="1" applyAlignment="1">
      <alignment horizontal="center"/>
    </xf>
    <xf numFmtId="43" fontId="35" fillId="0" borderId="62" xfId="1" applyFont="1" applyFill="1" applyBorder="1" applyAlignment="1">
      <alignment horizontal="left"/>
    </xf>
    <xf numFmtId="43" fontId="35" fillId="0" borderId="62" xfId="1" applyFont="1" applyBorder="1" applyAlignment="1">
      <alignment horizontal="center"/>
    </xf>
    <xf numFmtId="40" fontId="35" fillId="0" borderId="62" xfId="1" applyNumberFormat="1" applyFont="1" applyBorder="1" applyAlignment="1">
      <alignment horizontal="center"/>
    </xf>
    <xf numFmtId="43" fontId="35" fillId="0" borderId="62" xfId="1" applyFont="1" applyBorder="1" applyAlignment="1">
      <alignment horizontal="left"/>
    </xf>
    <xf numFmtId="43" fontId="35" fillId="0" borderId="63" xfId="1" applyFont="1" applyBorder="1" applyAlignment="1">
      <alignment horizontal="center"/>
    </xf>
    <xf numFmtId="43" fontId="36" fillId="0" borderId="64" xfId="1" applyFont="1" applyBorder="1" applyAlignment="1">
      <alignment horizontal="center"/>
    </xf>
    <xf numFmtId="43" fontId="36" fillId="0" borderId="65" xfId="1" applyFont="1" applyBorder="1" applyAlignment="1">
      <alignment horizontal="center"/>
    </xf>
    <xf numFmtId="43" fontId="37" fillId="0" borderId="65" xfId="1" applyFont="1" applyBorder="1" applyAlignment="1">
      <alignment horizontal="left"/>
    </xf>
    <xf numFmtId="40" fontId="36" fillId="0" borderId="65" xfId="1" applyNumberFormat="1" applyFont="1" applyFill="1" applyBorder="1" applyAlignment="1">
      <alignment horizontal="center"/>
    </xf>
    <xf numFmtId="40" fontId="36" fillId="0" borderId="65" xfId="1" applyNumberFormat="1" applyFont="1" applyBorder="1" applyAlignment="1">
      <alignment horizontal="center"/>
    </xf>
    <xf numFmtId="43" fontId="38" fillId="0" borderId="37" xfId="1" applyFont="1" applyBorder="1" applyAlignment="1">
      <alignment horizontal="center"/>
    </xf>
    <xf numFmtId="43" fontId="38" fillId="0" borderId="39" xfId="1" applyFont="1" applyBorder="1" applyAlignment="1">
      <alignment horizontal="center"/>
    </xf>
    <xf numFmtId="43" fontId="38" fillId="0" borderId="34" xfId="1" applyFont="1" applyBorder="1" applyAlignment="1">
      <alignment horizontal="center"/>
    </xf>
    <xf numFmtId="9" fontId="31" fillId="0" borderId="45" xfId="2" applyFont="1" applyFill="1" applyBorder="1" applyAlignment="1">
      <alignment horizontal="center"/>
    </xf>
    <xf numFmtId="37" fontId="31" fillId="0" borderId="66" xfId="1" applyNumberFormat="1" applyFont="1" applyFill="1" applyBorder="1" applyAlignment="1">
      <alignment horizontal="center"/>
    </xf>
    <xf numFmtId="37" fontId="38" fillId="0" borderId="66" xfId="1" applyNumberFormat="1" applyFont="1" applyFill="1" applyBorder="1" applyAlignment="1">
      <alignment horizontal="center"/>
    </xf>
    <xf numFmtId="43" fontId="31" fillId="0" borderId="66" xfId="1" applyFont="1" applyFill="1" applyBorder="1" applyAlignment="1">
      <alignment horizontal="left"/>
    </xf>
    <xf numFmtId="43" fontId="31" fillId="0" borderId="66" xfId="1" applyFont="1" applyFill="1" applyBorder="1" applyAlignment="1">
      <alignment horizontal="center"/>
    </xf>
    <xf numFmtId="40" fontId="31" fillId="0" borderId="66" xfId="1" applyNumberFormat="1" applyFont="1" applyFill="1" applyBorder="1" applyAlignment="1">
      <alignment horizontal="center"/>
    </xf>
    <xf numFmtId="37" fontId="38" fillId="0" borderId="42" xfId="1" applyNumberFormat="1" applyFont="1" applyFill="1" applyBorder="1" applyAlignment="1">
      <alignment horizontal="center"/>
    </xf>
    <xf numFmtId="37" fontId="31" fillId="0" borderId="42" xfId="1" applyNumberFormat="1" applyFont="1" applyFill="1" applyBorder="1" applyAlignment="1">
      <alignment horizontal="center"/>
    </xf>
    <xf numFmtId="43" fontId="31" fillId="0" borderId="42" xfId="1" applyFont="1" applyBorder="1" applyAlignment="1">
      <alignment horizontal="center"/>
    </xf>
    <xf numFmtId="43" fontId="31" fillId="0" borderId="42" xfId="1" applyFont="1" applyFill="1" applyBorder="1" applyAlignment="1">
      <alignment horizontal="left"/>
    </xf>
    <xf numFmtId="43" fontId="31" fillId="0" borderId="42" xfId="1" applyFont="1" applyFill="1" applyBorder="1" applyAlignment="1">
      <alignment horizontal="center"/>
    </xf>
    <xf numFmtId="40" fontId="31" fillId="0" borderId="42" xfId="1" applyNumberFormat="1" applyFont="1" applyFill="1" applyBorder="1" applyAlignment="1">
      <alignment horizontal="center"/>
    </xf>
    <xf numFmtId="43" fontId="38" fillId="0" borderId="42" xfId="1" applyFont="1" applyFill="1" applyBorder="1" applyAlignment="1">
      <alignment horizontal="center"/>
    </xf>
    <xf numFmtId="173" fontId="31" fillId="0" borderId="42" xfId="1" applyNumberFormat="1" applyFont="1" applyFill="1" applyBorder="1" applyAlignment="1">
      <alignment horizontal="center"/>
    </xf>
    <xf numFmtId="40" fontId="31" fillId="0" borderId="45" xfId="1" applyNumberFormat="1" applyFont="1" applyFill="1" applyBorder="1" applyAlignment="1">
      <alignment horizontal="center"/>
    </xf>
    <xf numFmtId="43" fontId="38" fillId="0" borderId="45" xfId="1" applyFont="1" applyFill="1" applyBorder="1" applyAlignment="1">
      <alignment horizontal="center"/>
    </xf>
    <xf numFmtId="43" fontId="31" fillId="0" borderId="41" xfId="1" applyFont="1" applyFill="1" applyBorder="1" applyAlignment="1">
      <alignment horizontal="left"/>
    </xf>
    <xf numFmtId="43" fontId="31" fillId="0" borderId="62" xfId="1" applyFont="1" applyFill="1" applyBorder="1" applyAlignment="1">
      <alignment horizontal="left"/>
    </xf>
    <xf numFmtId="43" fontId="31" fillId="0" borderId="62" xfId="1" applyFont="1" applyFill="1" applyBorder="1" applyAlignment="1">
      <alignment horizontal="center"/>
    </xf>
    <xf numFmtId="40" fontId="31" fillId="0" borderId="62" xfId="1" applyNumberFormat="1" applyFont="1" applyFill="1" applyBorder="1" applyAlignment="1">
      <alignment horizontal="center"/>
    </xf>
    <xf numFmtId="43" fontId="38" fillId="0" borderId="41" xfId="1" applyFont="1" applyFill="1" applyBorder="1" applyAlignment="1"/>
    <xf numFmtId="43" fontId="38" fillId="0" borderId="62" xfId="1" applyFont="1" applyFill="1" applyBorder="1" applyAlignment="1"/>
    <xf numFmtId="37" fontId="31" fillId="0" borderId="67" xfId="1" applyNumberFormat="1" applyFont="1" applyFill="1" applyBorder="1" applyAlignment="1">
      <alignment horizontal="center"/>
    </xf>
    <xf numFmtId="43" fontId="31" fillId="0" borderId="67" xfId="1" applyFont="1" applyFill="1" applyBorder="1" applyAlignment="1">
      <alignment horizontal="left"/>
    </xf>
    <xf numFmtId="43" fontId="31" fillId="0" borderId="67" xfId="1" applyFont="1" applyFill="1" applyBorder="1" applyAlignment="1">
      <alignment horizontal="center"/>
    </xf>
    <xf numFmtId="40" fontId="38" fillId="0" borderId="49" xfId="1" applyNumberFormat="1" applyFont="1" applyFill="1" applyBorder="1" applyAlignment="1">
      <alignment horizontal="center"/>
    </xf>
    <xf numFmtId="40" fontId="31" fillId="0" borderId="67" xfId="1" applyNumberFormat="1" applyFont="1" applyFill="1" applyBorder="1" applyAlignment="1">
      <alignment horizontal="center"/>
    </xf>
    <xf numFmtId="37" fontId="31" fillId="0" borderId="0" xfId="1" applyNumberFormat="1" applyFont="1" applyBorder="1" applyAlignment="1">
      <alignment horizontal="center"/>
    </xf>
    <xf numFmtId="43" fontId="31" fillId="0" borderId="0" xfId="1" applyFont="1" applyBorder="1" applyAlignment="1">
      <alignment horizontal="left"/>
    </xf>
    <xf numFmtId="43" fontId="31" fillId="0" borderId="0" xfId="1" applyFont="1" applyBorder="1" applyAlignment="1">
      <alignment horizontal="center"/>
    </xf>
    <xf numFmtId="37" fontId="31" fillId="0" borderId="37" xfId="1" applyNumberFormat="1" applyFont="1" applyBorder="1" applyAlignment="1">
      <alignment horizontal="center"/>
    </xf>
    <xf numFmtId="43" fontId="31" fillId="0" borderId="39" xfId="1" applyFont="1" applyBorder="1" applyAlignment="1">
      <alignment horizontal="left"/>
    </xf>
    <xf numFmtId="43" fontId="31" fillId="0" borderId="39" xfId="1" applyFont="1" applyBorder="1" applyAlignment="1">
      <alignment horizontal="center"/>
    </xf>
    <xf numFmtId="40" fontId="31" fillId="0" borderId="39" xfId="1" applyNumberFormat="1" applyFont="1" applyBorder="1" applyAlignment="1">
      <alignment horizontal="center"/>
    </xf>
    <xf numFmtId="40" fontId="31" fillId="0" borderId="0" xfId="1" applyNumberFormat="1" applyFont="1" applyBorder="1" applyAlignment="1">
      <alignment horizontal="center"/>
    </xf>
    <xf numFmtId="0" fontId="39" fillId="0" borderId="0" xfId="9" applyFont="1" applyAlignment="1">
      <alignment horizontal="left"/>
    </xf>
    <xf numFmtId="0" fontId="40" fillId="0" borderId="0" xfId="9" applyFont="1" applyAlignment="1">
      <alignment horizontal="left"/>
    </xf>
    <xf numFmtId="0" fontId="28" fillId="0" borderId="0" xfId="9" applyFont="1" applyAlignment="1">
      <alignment horizontal="left" indent="1"/>
    </xf>
    <xf numFmtId="43" fontId="28" fillId="0" borderId="0" xfId="9" applyNumberFormat="1" applyFont="1"/>
    <xf numFmtId="0" fontId="28" fillId="0" borderId="68" xfId="9" applyFont="1" applyBorder="1"/>
    <xf numFmtId="0" fontId="28" fillId="0" borderId="0" xfId="9" applyFont="1"/>
    <xf numFmtId="17" fontId="39" fillId="0" borderId="68" xfId="9" applyNumberFormat="1" applyFont="1" applyBorder="1"/>
    <xf numFmtId="0" fontId="39" fillId="0" borderId="68" xfId="9" applyFont="1" applyBorder="1" applyAlignment="1">
      <alignment horizontal="right"/>
    </xf>
    <xf numFmtId="0" fontId="28" fillId="0" borderId="0" xfId="9" applyFont="1" applyAlignment="1">
      <alignment horizontal="center" vertical="center"/>
    </xf>
    <xf numFmtId="0" fontId="28" fillId="0" borderId="0" xfId="9" applyFont="1" applyAlignment="1">
      <alignment vertical="center"/>
    </xf>
    <xf numFmtId="0" fontId="33" fillId="0" borderId="66" xfId="9" applyFont="1" applyBorder="1" applyAlignment="1">
      <alignment horizontal="left" vertical="top"/>
    </xf>
    <xf numFmtId="0" fontId="28" fillId="0" borderId="66" xfId="9" applyFont="1" applyBorder="1" applyAlignment="1">
      <alignment horizontal="left" vertical="top" indent="1"/>
    </xf>
    <xf numFmtId="43" fontId="28" fillId="0" borderId="66" xfId="9" applyNumberFormat="1" applyFont="1" applyBorder="1" applyAlignment="1">
      <alignment horizontal="center" vertical="top"/>
    </xf>
    <xf numFmtId="43" fontId="28" fillId="0" borderId="66" xfId="9" applyNumberFormat="1" applyFont="1" applyBorder="1" applyAlignment="1">
      <alignment vertical="top" wrapText="1" shrinkToFit="1"/>
    </xf>
    <xf numFmtId="0" fontId="28" fillId="0" borderId="0" xfId="9" applyFont="1" applyAlignment="1">
      <alignment vertical="top"/>
    </xf>
    <xf numFmtId="0" fontId="39" fillId="0" borderId="42" xfId="9" applyFont="1" applyBorder="1" applyAlignment="1">
      <alignment horizontal="center" vertical="top"/>
    </xf>
    <xf numFmtId="0" fontId="39" fillId="0" borderId="42" xfId="9" applyFont="1" applyBorder="1" applyAlignment="1">
      <alignment horizontal="left" vertical="top"/>
    </xf>
    <xf numFmtId="0" fontId="28" fillId="0" borderId="42" xfId="9" applyFont="1" applyBorder="1" applyAlignment="1">
      <alignment horizontal="center" vertical="top"/>
    </xf>
    <xf numFmtId="43" fontId="39" fillId="0" borderId="27" xfId="1" applyFont="1" applyFill="1" applyBorder="1" applyAlignment="1">
      <alignment horizontal="center" vertical="top"/>
    </xf>
    <xf numFmtId="0" fontId="39" fillId="0" borderId="27" xfId="9" applyFont="1" applyBorder="1" applyAlignment="1">
      <alignment horizontal="left" vertical="top" indent="1"/>
    </xf>
    <xf numFmtId="43" fontId="39" fillId="0" borderId="27" xfId="9" applyNumberFormat="1" applyFont="1" applyBorder="1" applyAlignment="1">
      <alignment vertical="top"/>
    </xf>
    <xf numFmtId="43" fontId="39" fillId="0" borderId="42" xfId="9" applyNumberFormat="1" applyFont="1" applyBorder="1" applyAlignment="1">
      <alignment vertical="top"/>
    </xf>
    <xf numFmtId="43" fontId="39" fillId="0" borderId="71" xfId="9" applyNumberFormat="1" applyFont="1" applyBorder="1" applyAlignment="1">
      <alignment vertical="top"/>
    </xf>
    <xf numFmtId="0" fontId="42" fillId="0" borderId="42" xfId="9" applyFont="1" applyBorder="1" applyAlignment="1">
      <alignment horizontal="center" vertical="top"/>
    </xf>
    <xf numFmtId="0" fontId="42" fillId="0" borderId="42" xfId="9" applyFont="1" applyBorder="1" applyAlignment="1">
      <alignment horizontal="left" vertical="top" indent="1"/>
    </xf>
    <xf numFmtId="43" fontId="42" fillId="0" borderId="42" xfId="9" applyNumberFormat="1" applyFont="1" applyBorder="1" applyAlignment="1">
      <alignment vertical="top"/>
    </xf>
    <xf numFmtId="0" fontId="43" fillId="0" borderId="0" xfId="9" applyFont="1" applyAlignment="1">
      <alignment vertical="top"/>
    </xf>
    <xf numFmtId="43" fontId="42" fillId="0" borderId="71" xfId="9" applyNumberFormat="1" applyFont="1" applyBorder="1" applyAlignment="1">
      <alignment vertical="top"/>
    </xf>
    <xf numFmtId="43" fontId="28" fillId="0" borderId="42" xfId="9" applyNumberFormat="1" applyFont="1" applyBorder="1" applyAlignment="1">
      <alignment vertical="top"/>
    </xf>
    <xf numFmtId="43" fontId="28" fillId="0" borderId="0" xfId="9" applyNumberFormat="1" applyFont="1" applyAlignment="1">
      <alignment vertical="top"/>
    </xf>
    <xf numFmtId="0" fontId="28" fillId="0" borderId="42" xfId="9" applyFont="1" applyBorder="1" applyAlignment="1">
      <alignment horizontal="left" vertical="top" indent="1"/>
    </xf>
    <xf numFmtId="0" fontId="28" fillId="0" borderId="45" xfId="9" applyFont="1" applyBorder="1" applyAlignment="1">
      <alignment horizontal="center" vertical="top"/>
    </xf>
    <xf numFmtId="0" fontId="28" fillId="0" borderId="45" xfId="9" applyFont="1" applyBorder="1" applyAlignment="1">
      <alignment horizontal="left" vertical="top" indent="1"/>
    </xf>
    <xf numFmtId="43" fontId="28" fillId="0" borderId="45" xfId="9" applyNumberFormat="1" applyFont="1" applyBorder="1" applyAlignment="1">
      <alignment vertical="top"/>
    </xf>
    <xf numFmtId="0" fontId="28" fillId="0" borderId="34" xfId="9" applyFont="1" applyBorder="1" applyAlignment="1">
      <alignment horizontal="center" vertical="top"/>
    </xf>
    <xf numFmtId="0" fontId="40" fillId="0" borderId="34" xfId="9" applyFont="1" applyBorder="1" applyAlignment="1">
      <alignment horizontal="left"/>
    </xf>
    <xf numFmtId="0" fontId="39" fillId="0" borderId="34" xfId="9" applyFont="1" applyBorder="1" applyAlignment="1">
      <alignment horizontal="center" vertical="top"/>
    </xf>
    <xf numFmtId="0" fontId="39" fillId="0" borderId="34" xfId="9" applyFont="1" applyBorder="1" applyAlignment="1">
      <alignment horizontal="left" vertical="top" indent="1"/>
    </xf>
    <xf numFmtId="43" fontId="39" fillId="0" borderId="34" xfId="9" applyNumberFormat="1" applyFont="1" applyBorder="1" applyAlignment="1">
      <alignment vertical="top"/>
    </xf>
    <xf numFmtId="43" fontId="40" fillId="0" borderId="34" xfId="9" applyNumberFormat="1" applyFont="1" applyBorder="1" applyAlignment="1">
      <alignment vertical="top"/>
    </xf>
    <xf numFmtId="43" fontId="28" fillId="0" borderId="34" xfId="9" applyNumberFormat="1" applyFont="1" applyBorder="1" applyAlignment="1">
      <alignment vertical="top"/>
    </xf>
    <xf numFmtId="43" fontId="42" fillId="0" borderId="34" xfId="9" applyNumberFormat="1" applyFont="1" applyBorder="1" applyAlignment="1">
      <alignment vertical="top"/>
    </xf>
    <xf numFmtId="0" fontId="28" fillId="0" borderId="0" xfId="9" applyFont="1" applyAlignment="1">
      <alignment horizontal="center" vertical="top"/>
    </xf>
    <xf numFmtId="0" fontId="28" fillId="0" borderId="0" xfId="9" applyFont="1" applyAlignment="1">
      <alignment horizontal="left" vertical="top" indent="1"/>
    </xf>
    <xf numFmtId="0" fontId="28" fillId="0" borderId="0" xfId="9" applyFont="1" applyAlignment="1">
      <alignment horizontal="center"/>
    </xf>
    <xf numFmtId="43" fontId="31" fillId="0" borderId="0" xfId="1" applyFont="1" applyAlignment="1">
      <alignment horizontal="left"/>
    </xf>
    <xf numFmtId="43" fontId="31" fillId="0" borderId="0" xfId="1" applyFont="1" applyAlignment="1">
      <alignment horizontal="center"/>
    </xf>
    <xf numFmtId="40" fontId="31" fillId="0" borderId="0" xfId="1" applyNumberFormat="1" applyFont="1" applyAlignment="1">
      <alignment horizontal="center"/>
    </xf>
    <xf numFmtId="43" fontId="31" fillId="0" borderId="0" xfId="1" applyFont="1"/>
    <xf numFmtId="17" fontId="44" fillId="0" borderId="68" xfId="9" applyNumberFormat="1" applyFont="1" applyBorder="1"/>
    <xf numFmtId="43" fontId="31" fillId="0" borderId="0" xfId="1" applyFont="1" applyAlignment="1">
      <alignment horizontal="right"/>
    </xf>
    <xf numFmtId="177" fontId="35" fillId="0" borderId="62" xfId="1" applyNumberFormat="1" applyFont="1" applyFill="1" applyBorder="1" applyAlignment="1">
      <alignment horizontal="center"/>
    </xf>
    <xf numFmtId="177" fontId="35" fillId="0" borderId="62" xfId="1" applyNumberFormat="1" applyFont="1" applyBorder="1" applyAlignment="1">
      <alignment horizontal="center"/>
    </xf>
    <xf numFmtId="43" fontId="30" fillId="0" borderId="0" xfId="1" applyFont="1"/>
    <xf numFmtId="43" fontId="45" fillId="0" borderId="0" xfId="1" applyFont="1"/>
    <xf numFmtId="37" fontId="31" fillId="0" borderId="27" xfId="1" applyNumberFormat="1" applyFont="1" applyFill="1" applyBorder="1" applyAlignment="1">
      <alignment horizontal="center"/>
    </xf>
    <xf numFmtId="43" fontId="38" fillId="0" borderId="27" xfId="1" applyFont="1" applyFill="1" applyBorder="1" applyAlignment="1">
      <alignment horizontal="center"/>
    </xf>
    <xf numFmtId="43" fontId="38" fillId="0" borderId="42" xfId="1" applyFont="1" applyFill="1" applyBorder="1" applyAlignment="1">
      <alignment horizontal="left"/>
    </xf>
    <xf numFmtId="43" fontId="31" fillId="0" borderId="71" xfId="1" applyFont="1" applyFill="1" applyBorder="1" applyAlignment="1">
      <alignment horizontal="center"/>
    </xf>
    <xf numFmtId="37" fontId="31" fillId="0" borderId="71" xfId="1" applyNumberFormat="1" applyFont="1" applyFill="1" applyBorder="1" applyAlignment="1">
      <alignment horizontal="center"/>
    </xf>
    <xf numFmtId="43" fontId="31" fillId="0" borderId="71" xfId="1" applyFont="1" applyFill="1" applyBorder="1" applyAlignment="1">
      <alignment horizontal="left"/>
    </xf>
    <xf numFmtId="40" fontId="31" fillId="0" borderId="71" xfId="1" applyNumberFormat="1" applyFont="1" applyFill="1" applyBorder="1" applyAlignment="1">
      <alignment horizontal="center"/>
    </xf>
    <xf numFmtId="43" fontId="31" fillId="0" borderId="45" xfId="1" applyFont="1" applyFill="1" applyBorder="1" applyAlignment="1">
      <alignment horizontal="center"/>
    </xf>
    <xf numFmtId="43" fontId="31" fillId="0" borderId="45" xfId="1" applyFont="1" applyBorder="1" applyAlignment="1">
      <alignment horizontal="center"/>
    </xf>
    <xf numFmtId="43" fontId="38" fillId="0" borderId="49" xfId="1" applyFont="1" applyFill="1" applyBorder="1" applyAlignment="1">
      <alignment horizontal="center"/>
    </xf>
    <xf numFmtId="43" fontId="31" fillId="0" borderId="71" xfId="1" applyFont="1" applyBorder="1" applyAlignment="1">
      <alignment horizontal="center"/>
    </xf>
    <xf numFmtId="37" fontId="31" fillId="0" borderId="45" xfId="1" applyNumberFormat="1" applyFont="1" applyFill="1" applyBorder="1" applyAlignment="1">
      <alignment horizontal="center"/>
    </xf>
    <xf numFmtId="0" fontId="21" fillId="0" borderId="8" xfId="5" applyFont="1" applyBorder="1" applyAlignment="1">
      <alignment vertical="center" wrapText="1"/>
    </xf>
    <xf numFmtId="43" fontId="35" fillId="0" borderId="62" xfId="1" applyFont="1" applyFill="1" applyBorder="1" applyAlignment="1">
      <alignment horizontal="center"/>
    </xf>
    <xf numFmtId="40" fontId="35" fillId="0" borderId="62" xfId="1" applyNumberFormat="1" applyFont="1" applyFill="1" applyBorder="1" applyAlignment="1">
      <alignment horizontal="center"/>
    </xf>
    <xf numFmtId="43" fontId="38" fillId="0" borderId="39" xfId="1" applyFont="1" applyFill="1" applyBorder="1" applyAlignment="1">
      <alignment horizontal="center"/>
    </xf>
    <xf numFmtId="40" fontId="38" fillId="0" borderId="39" xfId="1" applyNumberFormat="1" applyFont="1" applyFill="1" applyBorder="1" applyAlignment="1">
      <alignment horizontal="center"/>
    </xf>
    <xf numFmtId="43" fontId="38" fillId="0" borderId="37" xfId="1" applyFont="1" applyFill="1" applyBorder="1" applyAlignment="1">
      <alignment horizontal="center"/>
    </xf>
    <xf numFmtId="43" fontId="38" fillId="0" borderId="34" xfId="1" applyFont="1" applyFill="1" applyBorder="1" applyAlignment="1">
      <alignment horizontal="center"/>
    </xf>
    <xf numFmtId="38" fontId="38" fillId="0" borderId="34" xfId="1" applyNumberFormat="1" applyFont="1" applyFill="1" applyBorder="1" applyAlignment="1">
      <alignment horizontal="center" wrapText="1"/>
    </xf>
    <xf numFmtId="43" fontId="38" fillId="0" borderId="34" xfId="1" applyFont="1" applyFill="1" applyBorder="1" applyAlignment="1">
      <alignment horizontal="center" wrapText="1"/>
    </xf>
    <xf numFmtId="40" fontId="38" fillId="0" borderId="34" xfId="1" applyNumberFormat="1" applyFont="1" applyFill="1" applyBorder="1" applyAlignment="1">
      <alignment horizontal="center"/>
    </xf>
    <xf numFmtId="40" fontId="38" fillId="0" borderId="34" xfId="1" applyNumberFormat="1" applyFont="1" applyFill="1" applyBorder="1" applyAlignment="1">
      <alignment horizontal="center" wrapText="1"/>
    </xf>
    <xf numFmtId="43" fontId="36" fillId="0" borderId="65" xfId="1" applyFont="1" applyFill="1" applyBorder="1" applyAlignment="1">
      <alignment horizontal="center"/>
    </xf>
    <xf numFmtId="43" fontId="36" fillId="0" borderId="72" xfId="1" applyFont="1" applyFill="1" applyBorder="1" applyAlignment="1">
      <alignment horizontal="center"/>
    </xf>
    <xf numFmtId="43" fontId="45" fillId="0" borderId="0" xfId="1" applyFont="1" applyFill="1"/>
    <xf numFmtId="43" fontId="38" fillId="0" borderId="36" xfId="1" applyFont="1" applyFill="1" applyBorder="1" applyAlignment="1">
      <alignment horizontal="center"/>
    </xf>
    <xf numFmtId="43" fontId="31" fillId="0" borderId="0" xfId="1" applyFont="1" applyFill="1"/>
    <xf numFmtId="0" fontId="22" fillId="0" borderId="0" xfId="11" applyFont="1" applyAlignment="1">
      <alignment horizontal="left"/>
    </xf>
    <xf numFmtId="0" fontId="22" fillId="0" borderId="0" xfId="11" applyFont="1"/>
    <xf numFmtId="0" fontId="28" fillId="0" borderId="38" xfId="11" applyFont="1" applyBorder="1"/>
    <xf numFmtId="171" fontId="24" fillId="0" borderId="0" xfId="11" applyNumberFormat="1" applyFont="1" applyProtection="1">
      <protection locked="0"/>
    </xf>
    <xf numFmtId="14" fontId="24" fillId="0" borderId="0" xfId="11" applyNumberFormat="1" applyFont="1" applyAlignment="1" applyProtection="1">
      <alignment horizontal="right"/>
      <protection locked="0"/>
    </xf>
    <xf numFmtId="9" fontId="8" fillId="0" borderId="0" xfId="2" applyFont="1" applyAlignment="1">
      <alignment vertical="center"/>
    </xf>
    <xf numFmtId="9" fontId="8" fillId="0" borderId="0" xfId="2" applyFont="1" applyAlignment="1">
      <alignment horizontal="center" vertical="center"/>
    </xf>
    <xf numFmtId="43" fontId="0" fillId="0" borderId="0" xfId="1" applyFont="1"/>
    <xf numFmtId="9" fontId="0" fillId="0" borderId="0" xfId="2" applyFont="1"/>
    <xf numFmtId="0" fontId="0" fillId="0" borderId="0" xfId="0" applyAlignment="1">
      <alignment vertical="center"/>
    </xf>
    <xf numFmtId="0" fontId="0" fillId="0" borderId="66" xfId="0" applyBorder="1" applyAlignment="1">
      <alignment vertical="center"/>
    </xf>
    <xf numFmtId="43" fontId="0" fillId="0" borderId="66" xfId="1" applyFont="1" applyBorder="1" applyAlignment="1">
      <alignment vertical="center"/>
    </xf>
    <xf numFmtId="9" fontId="0" fillId="0" borderId="66" xfId="2" applyFont="1" applyBorder="1" applyAlignment="1">
      <alignment vertical="center"/>
    </xf>
    <xf numFmtId="0" fontId="0" fillId="0" borderId="42" xfId="0" applyBorder="1" applyAlignment="1">
      <alignment vertical="center"/>
    </xf>
    <xf numFmtId="43" fontId="0" fillId="0" borderId="42" xfId="1" applyFont="1" applyBorder="1" applyAlignment="1">
      <alignment vertical="center"/>
    </xf>
    <xf numFmtId="9" fontId="0" fillId="0" borderId="42" xfId="2" applyFont="1" applyBorder="1" applyAlignment="1">
      <alignment vertical="center"/>
    </xf>
    <xf numFmtId="0" fontId="0" fillId="0" borderId="66" xfId="0" applyBorder="1" applyAlignment="1">
      <alignment horizontal="center" vertical="center"/>
    </xf>
    <xf numFmtId="0" fontId="0" fillId="0" borderId="42" xfId="0" applyBorder="1" applyAlignment="1">
      <alignment horizontal="center" vertical="center"/>
    </xf>
    <xf numFmtId="43" fontId="2" fillId="0" borderId="34" xfId="1" applyFont="1" applyBorder="1"/>
    <xf numFmtId="9" fontId="2" fillId="0" borderId="34" xfId="2" applyFont="1" applyBorder="1"/>
    <xf numFmtId="0" fontId="2" fillId="0" borderId="0" xfId="0" applyFont="1"/>
    <xf numFmtId="0" fontId="44" fillId="0" borderId="0" xfId="0" applyFont="1" applyAlignment="1">
      <alignment horizontal="left"/>
    </xf>
    <xf numFmtId="43" fontId="0" fillId="0" borderId="0" xfId="1" applyFont="1" applyAlignment="1">
      <alignment horizontal="right"/>
    </xf>
    <xf numFmtId="0" fontId="46" fillId="0" borderId="0" xfId="0" applyFont="1"/>
    <xf numFmtId="9" fontId="31" fillId="0" borderId="0" xfId="2" applyFont="1" applyAlignment="1">
      <alignment horizontal="center"/>
    </xf>
    <xf numFmtId="43" fontId="38" fillId="8" borderId="69" xfId="1" applyFont="1" applyFill="1" applyBorder="1" applyAlignment="1">
      <alignment horizontal="center" vertical="center"/>
    </xf>
    <xf numFmtId="38" fontId="38" fillId="8" borderId="69" xfId="1" applyNumberFormat="1" applyFont="1" applyFill="1" applyBorder="1" applyAlignment="1">
      <alignment horizontal="center" vertical="center" wrapText="1"/>
    </xf>
    <xf numFmtId="43" fontId="38" fillId="8" borderId="69" xfId="1" applyFont="1" applyFill="1" applyBorder="1" applyAlignment="1">
      <alignment horizontal="center" vertical="center" wrapText="1"/>
    </xf>
    <xf numFmtId="40" fontId="38" fillId="8" borderId="69" xfId="1" applyNumberFormat="1" applyFont="1" applyFill="1" applyBorder="1" applyAlignment="1">
      <alignment horizontal="center" vertical="center"/>
    </xf>
    <xf numFmtId="40" fontId="38" fillId="8" borderId="69" xfId="1" applyNumberFormat="1" applyFont="1" applyFill="1" applyBorder="1" applyAlignment="1">
      <alignment horizontal="center" vertical="center" wrapText="1"/>
    </xf>
    <xf numFmtId="43" fontId="38" fillId="8" borderId="34" xfId="1" applyFont="1" applyFill="1" applyBorder="1" applyAlignment="1">
      <alignment horizontal="center" vertical="center" wrapText="1"/>
    </xf>
    <xf numFmtId="43" fontId="31" fillId="0" borderId="0" xfId="1" applyFont="1" applyAlignment="1">
      <alignment vertical="center"/>
    </xf>
    <xf numFmtId="9" fontId="31" fillId="0" borderId="66" xfId="2" applyFont="1" applyFill="1" applyBorder="1" applyAlignment="1">
      <alignment horizontal="center"/>
    </xf>
    <xf numFmtId="9" fontId="31" fillId="0" borderId="69" xfId="2" applyFont="1" applyFill="1" applyBorder="1" applyAlignment="1">
      <alignment horizontal="center"/>
    </xf>
    <xf numFmtId="43" fontId="31" fillId="0" borderId="69" xfId="1" applyFont="1" applyFill="1" applyBorder="1" applyAlignment="1">
      <alignment horizontal="center"/>
    </xf>
    <xf numFmtId="43" fontId="31" fillId="0" borderId="0" xfId="1" applyFont="1" applyFill="1" applyBorder="1" applyAlignment="1">
      <alignment horizontal="center"/>
    </xf>
    <xf numFmtId="9" fontId="31" fillId="0" borderId="71" xfId="2" applyFont="1" applyFill="1" applyBorder="1" applyAlignment="1">
      <alignment horizontal="center"/>
    </xf>
    <xf numFmtId="9" fontId="31" fillId="0" borderId="27" xfId="2" applyFont="1" applyFill="1" applyBorder="1" applyAlignment="1">
      <alignment horizontal="center"/>
    </xf>
    <xf numFmtId="43" fontId="31" fillId="0" borderId="27" xfId="1" applyFont="1" applyFill="1" applyBorder="1" applyAlignment="1">
      <alignment horizontal="center"/>
    </xf>
    <xf numFmtId="43" fontId="31" fillId="9" borderId="42" xfId="1" applyFont="1" applyFill="1" applyBorder="1" applyAlignment="1">
      <alignment horizontal="center"/>
    </xf>
    <xf numFmtId="9" fontId="31" fillId="0" borderId="42" xfId="2" applyFont="1" applyBorder="1" applyAlignment="1">
      <alignment horizontal="center"/>
    </xf>
    <xf numFmtId="9" fontId="31" fillId="0" borderId="27" xfId="2" applyFont="1" applyBorder="1" applyAlignment="1">
      <alignment horizontal="center"/>
    </xf>
    <xf numFmtId="43" fontId="31" fillId="0" borderId="27" xfId="1" applyFont="1" applyBorder="1" applyAlignment="1">
      <alignment horizontal="center"/>
    </xf>
    <xf numFmtId="9" fontId="31" fillId="0" borderId="42" xfId="2" applyFont="1" applyFill="1" applyBorder="1" applyAlignment="1">
      <alignment horizontal="center"/>
    </xf>
    <xf numFmtId="43" fontId="31" fillId="0" borderId="42" xfId="1" applyFont="1" applyFill="1" applyBorder="1" applyAlignment="1">
      <alignment horizontal="left" vertical="center" wrapText="1"/>
    </xf>
    <xf numFmtId="43" fontId="31" fillId="0" borderId="42" xfId="1" applyFont="1" applyFill="1" applyBorder="1" applyAlignment="1">
      <alignment horizontal="left" vertical="center"/>
    </xf>
    <xf numFmtId="43" fontId="31" fillId="0" borderId="42" xfId="1" applyFont="1" applyFill="1" applyBorder="1" applyAlignment="1">
      <alignment horizontal="center" vertical="center"/>
    </xf>
    <xf numFmtId="173" fontId="31" fillId="0" borderId="42" xfId="1" applyNumberFormat="1" applyFont="1" applyFill="1" applyBorder="1" applyAlignment="1">
      <alignment horizontal="center" vertical="center"/>
    </xf>
    <xf numFmtId="40" fontId="38" fillId="0" borderId="42" xfId="1" applyNumberFormat="1" applyFont="1" applyFill="1" applyBorder="1" applyAlignment="1">
      <alignment horizontal="center" vertical="center"/>
    </xf>
    <xf numFmtId="40" fontId="31" fillId="0" borderId="42" xfId="1" applyNumberFormat="1" applyFont="1" applyFill="1" applyBorder="1" applyAlignment="1">
      <alignment horizontal="center" vertical="center"/>
    </xf>
    <xf numFmtId="43" fontId="38" fillId="0" borderId="67" xfId="1" applyFont="1" applyFill="1" applyBorder="1" applyAlignment="1">
      <alignment horizontal="left"/>
    </xf>
    <xf numFmtId="43" fontId="38" fillId="0" borderId="67" xfId="1" applyFont="1" applyFill="1" applyBorder="1" applyAlignment="1">
      <alignment horizontal="center"/>
    </xf>
    <xf numFmtId="173" fontId="31" fillId="0" borderId="67" xfId="1" applyNumberFormat="1" applyFont="1" applyFill="1" applyBorder="1" applyAlignment="1">
      <alignment horizontal="center"/>
    </xf>
    <xf numFmtId="9" fontId="31" fillId="0" borderId="67" xfId="2" applyFont="1" applyBorder="1" applyAlignment="1">
      <alignment horizontal="center"/>
    </xf>
    <xf numFmtId="9" fontId="31" fillId="0" borderId="70" xfId="2" applyFont="1" applyBorder="1" applyAlignment="1">
      <alignment horizontal="center"/>
    </xf>
    <xf numFmtId="37" fontId="38" fillId="0" borderId="67" xfId="1" applyNumberFormat="1" applyFont="1" applyFill="1" applyBorder="1" applyAlignment="1">
      <alignment horizontal="center"/>
    </xf>
    <xf numFmtId="43" fontId="47" fillId="0" borderId="34" xfId="1" applyFont="1" applyFill="1" applyBorder="1" applyAlignment="1"/>
    <xf numFmtId="43" fontId="38" fillId="0" borderId="70" xfId="1" applyFont="1" applyBorder="1"/>
    <xf numFmtId="40" fontId="38" fillId="0" borderId="67" xfId="1" applyNumberFormat="1" applyFont="1" applyFill="1" applyBorder="1" applyAlignment="1">
      <alignment horizontal="center"/>
    </xf>
    <xf numFmtId="9" fontId="38" fillId="0" borderId="67" xfId="2" applyFont="1" applyBorder="1" applyAlignment="1">
      <alignment horizontal="center"/>
    </xf>
    <xf numFmtId="9" fontId="38" fillId="0" borderId="70" xfId="2" applyFont="1" applyBorder="1" applyAlignment="1">
      <alignment horizontal="center"/>
    </xf>
    <xf numFmtId="43" fontId="38" fillId="0" borderId="0" xfId="1" applyFont="1"/>
    <xf numFmtId="37" fontId="31" fillId="0" borderId="0" xfId="1" applyNumberFormat="1" applyFont="1" applyFill="1" applyBorder="1" applyAlignment="1">
      <alignment horizontal="center"/>
    </xf>
    <xf numFmtId="43" fontId="31" fillId="0" borderId="0" xfId="1" applyFont="1" applyFill="1" applyBorder="1" applyAlignment="1">
      <alignment horizontal="left"/>
    </xf>
    <xf numFmtId="40" fontId="31" fillId="0" borderId="0" xfId="1" applyNumberFormat="1" applyFont="1" applyFill="1" applyBorder="1" applyAlignment="1">
      <alignment horizontal="center"/>
    </xf>
    <xf numFmtId="9" fontId="31" fillId="0" borderId="0" xfId="2" applyFont="1" applyFill="1" applyBorder="1" applyAlignment="1">
      <alignment horizontal="center"/>
    </xf>
    <xf numFmtId="9" fontId="31" fillId="0" borderId="0" xfId="2" applyFont="1" applyBorder="1" applyAlignment="1">
      <alignment horizontal="center"/>
    </xf>
    <xf numFmtId="43" fontId="36" fillId="0" borderId="57" xfId="1" applyFont="1" applyBorder="1" applyAlignment="1">
      <alignment horizontal="center"/>
    </xf>
    <xf numFmtId="43" fontId="38" fillId="8" borderId="73" xfId="1" applyFont="1" applyFill="1" applyBorder="1" applyAlignment="1">
      <alignment horizontal="center" vertical="center" wrapText="1"/>
    </xf>
    <xf numFmtId="43" fontId="38" fillId="0" borderId="70" xfId="1" applyFont="1" applyFill="1" applyBorder="1" applyAlignment="1">
      <alignment horizontal="center"/>
    </xf>
    <xf numFmtId="0" fontId="48" fillId="0" borderId="0" xfId="0" applyFont="1" applyAlignment="1">
      <alignment vertical="center"/>
    </xf>
    <xf numFmtId="0" fontId="49" fillId="0" borderId="0" xfId="0" applyFont="1" applyAlignment="1">
      <alignment vertical="center"/>
    </xf>
    <xf numFmtId="168" fontId="49" fillId="0" borderId="0" xfId="24" applyFont="1" applyAlignment="1">
      <alignment vertical="center"/>
    </xf>
    <xf numFmtId="15" fontId="42" fillId="0" borderId="0" xfId="24" applyNumberFormat="1" applyFont="1" applyAlignment="1">
      <alignment horizontal="right" vertical="center"/>
    </xf>
    <xf numFmtId="0" fontId="50" fillId="0" borderId="0" xfId="0" applyFont="1" applyAlignment="1">
      <alignment vertical="center"/>
    </xf>
    <xf numFmtId="0" fontId="51" fillId="0" borderId="0" xfId="0" applyFont="1" applyAlignment="1">
      <alignment vertical="center"/>
    </xf>
    <xf numFmtId="168" fontId="51" fillId="0" borderId="0" xfId="24" applyFont="1" applyAlignment="1">
      <alignment vertical="center"/>
    </xf>
    <xf numFmtId="168" fontId="42" fillId="0" borderId="0" xfId="24" applyFont="1" applyAlignment="1">
      <alignment horizontal="right" vertical="center"/>
    </xf>
    <xf numFmtId="0" fontId="52" fillId="10" borderId="39" xfId="0" applyFont="1" applyFill="1" applyBorder="1" applyAlignment="1">
      <alignment horizontal="left" vertical="center" indent="1"/>
    </xf>
    <xf numFmtId="168" fontId="53" fillId="10" borderId="34" xfId="24" applyFont="1" applyFill="1" applyBorder="1" applyAlignment="1">
      <alignment horizontal="center" vertical="center" wrapText="1"/>
    </xf>
    <xf numFmtId="0" fontId="28" fillId="0" borderId="34" xfId="0" applyFont="1" applyBorder="1" applyAlignment="1">
      <alignment horizontal="left" vertical="center" indent="1"/>
    </xf>
    <xf numFmtId="0" fontId="28" fillId="0" borderId="37" xfId="0" applyFont="1" applyBorder="1" applyAlignment="1">
      <alignment horizontal="left" vertical="center" indent="1"/>
    </xf>
    <xf numFmtId="0" fontId="28" fillId="0" borderId="36" xfId="0" applyFont="1" applyBorder="1" applyAlignment="1">
      <alignment horizontal="left" vertical="center" indent="1"/>
    </xf>
    <xf numFmtId="168" fontId="49" fillId="0" borderId="34" xfId="24" applyFont="1" applyFill="1" applyBorder="1" applyAlignment="1">
      <alignment vertical="center"/>
    </xf>
    <xf numFmtId="178" fontId="49" fillId="0" borderId="34" xfId="2" applyNumberFormat="1" applyFont="1" applyFill="1" applyBorder="1" applyAlignment="1">
      <alignment vertical="center"/>
    </xf>
    <xf numFmtId="168" fontId="49" fillId="7" borderId="34" xfId="24" applyFont="1" applyFill="1" applyBorder="1" applyAlignment="1">
      <alignment vertical="center"/>
    </xf>
    <xf numFmtId="0" fontId="28" fillId="0" borderId="0" xfId="0" applyFont="1" applyAlignment="1">
      <alignment vertical="center"/>
    </xf>
    <xf numFmtId="0" fontId="28" fillId="0" borderId="49" xfId="0" applyFont="1" applyBorder="1" applyAlignment="1">
      <alignment horizontal="left" vertical="center" indent="1"/>
    </xf>
    <xf numFmtId="0" fontId="28" fillId="0" borderId="74" xfId="0" applyFont="1" applyBorder="1" applyAlignment="1">
      <alignment horizontal="left" vertical="center" indent="1"/>
    </xf>
    <xf numFmtId="0" fontId="28" fillId="0" borderId="75" xfId="0" applyFont="1" applyBorder="1" applyAlignment="1">
      <alignment horizontal="left" vertical="center" indent="1"/>
    </xf>
    <xf numFmtId="168" fontId="49" fillId="0" borderId="49" xfId="24" applyFont="1" applyFill="1" applyBorder="1" applyAlignment="1">
      <alignment vertical="center"/>
    </xf>
    <xf numFmtId="178" fontId="49" fillId="0" borderId="49" xfId="2" applyNumberFormat="1" applyFont="1" applyFill="1" applyBorder="1" applyAlignment="1">
      <alignment vertical="center"/>
    </xf>
    <xf numFmtId="168" fontId="49" fillId="7" borderId="49" xfId="24" applyFont="1" applyFill="1" applyBorder="1" applyAlignment="1">
      <alignment vertical="center"/>
    </xf>
    <xf numFmtId="0" fontId="28" fillId="0" borderId="70" xfId="0" applyFont="1" applyBorder="1" applyAlignment="1">
      <alignment horizontal="left" vertical="center" indent="1"/>
    </xf>
    <xf numFmtId="0" fontId="28" fillId="0" borderId="76" xfId="0" applyFont="1" applyBorder="1" applyAlignment="1">
      <alignment horizontal="left" vertical="center" indent="1"/>
    </xf>
    <xf numFmtId="0" fontId="28" fillId="0" borderId="77" xfId="0" applyFont="1" applyBorder="1" applyAlignment="1">
      <alignment horizontal="left" vertical="center" indent="1"/>
    </xf>
    <xf numFmtId="168" fontId="49" fillId="0" borderId="70" xfId="24" applyFont="1" applyFill="1" applyBorder="1" applyAlignment="1">
      <alignment vertical="center"/>
    </xf>
    <xf numFmtId="178" fontId="49" fillId="0" borderId="70" xfId="2" applyNumberFormat="1" applyFont="1" applyFill="1" applyBorder="1" applyAlignment="1">
      <alignment vertical="center"/>
    </xf>
    <xf numFmtId="168" fontId="49" fillId="7" borderId="70" xfId="24" applyFont="1" applyFill="1" applyBorder="1" applyAlignment="1">
      <alignment vertical="center"/>
    </xf>
    <xf numFmtId="0" fontId="54" fillId="11" borderId="39" xfId="0" applyFont="1" applyFill="1" applyBorder="1" applyAlignment="1">
      <alignment horizontal="left" vertical="center" indent="1"/>
    </xf>
    <xf numFmtId="168" fontId="54" fillId="11" borderId="34" xfId="24" applyFont="1" applyFill="1" applyBorder="1" applyAlignment="1">
      <alignment vertical="center"/>
    </xf>
    <xf numFmtId="178" fontId="54" fillId="11" borderId="34" xfId="2" applyNumberFormat="1" applyFont="1" applyFill="1" applyBorder="1" applyAlignment="1">
      <alignment vertical="center"/>
    </xf>
    <xf numFmtId="168" fontId="54" fillId="12" borderId="34" xfId="24" applyFont="1" applyFill="1" applyBorder="1" applyAlignment="1">
      <alignment vertical="center"/>
    </xf>
    <xf numFmtId="0" fontId="54" fillId="0" borderId="0" xfId="0" applyFont="1" applyAlignment="1">
      <alignment vertical="center"/>
    </xf>
    <xf numFmtId="0" fontId="54" fillId="11" borderId="57" xfId="0" applyFont="1" applyFill="1" applyBorder="1" applyAlignment="1">
      <alignment horizontal="left" vertical="center" indent="1"/>
    </xf>
    <xf numFmtId="168" fontId="54" fillId="11" borderId="70" xfId="24" applyFont="1" applyFill="1" applyBorder="1" applyAlignment="1">
      <alignment vertical="center"/>
    </xf>
    <xf numFmtId="178" fontId="54" fillId="11" borderId="70" xfId="2" applyNumberFormat="1" applyFont="1" applyFill="1" applyBorder="1" applyAlignment="1">
      <alignment vertical="center"/>
    </xf>
    <xf numFmtId="168" fontId="54" fillId="12" borderId="70" xfId="24" applyFont="1" applyFill="1" applyBorder="1" applyAlignment="1">
      <alignment vertical="center"/>
    </xf>
    <xf numFmtId="168" fontId="28" fillId="0" borderId="34" xfId="24" applyFont="1" applyBorder="1" applyAlignment="1">
      <alignment vertical="center"/>
    </xf>
    <xf numFmtId="168" fontId="28" fillId="7" borderId="34" xfId="24" applyFont="1" applyFill="1" applyBorder="1" applyAlignment="1">
      <alignment vertical="center"/>
    </xf>
    <xf numFmtId="0" fontId="55" fillId="13" borderId="39" xfId="0" applyFont="1" applyFill="1" applyBorder="1" applyAlignment="1">
      <alignment horizontal="left" vertical="center" indent="1"/>
    </xf>
    <xf numFmtId="168" fontId="55" fillId="13" borderId="34" xfId="24" applyFont="1" applyFill="1" applyBorder="1" applyAlignment="1">
      <alignment vertical="center"/>
    </xf>
    <xf numFmtId="178" fontId="55" fillId="13" borderId="34" xfId="2" applyNumberFormat="1" applyFont="1" applyFill="1" applyBorder="1" applyAlignment="1">
      <alignment vertical="center"/>
    </xf>
    <xf numFmtId="168" fontId="55" fillId="14" borderId="34" xfId="24" applyFont="1" applyFill="1" applyBorder="1" applyAlignment="1">
      <alignment vertical="center"/>
    </xf>
    <xf numFmtId="0" fontId="55" fillId="0" borderId="0" xfId="0" applyFont="1" applyAlignment="1">
      <alignment vertical="center"/>
    </xf>
    <xf numFmtId="0" fontId="56" fillId="0" borderId="0" xfId="0" applyFont="1" applyAlignment="1">
      <alignment vertical="center"/>
    </xf>
    <xf numFmtId="0" fontId="3" fillId="10" borderId="37" xfId="24" applyNumberFormat="1" applyFont="1" applyFill="1" applyBorder="1" applyAlignment="1">
      <alignment horizontal="left" vertical="center" indent="1"/>
    </xf>
    <xf numFmtId="0" fontId="3" fillId="10" borderId="39" xfId="24" applyNumberFormat="1" applyFont="1" applyFill="1" applyBorder="1" applyAlignment="1">
      <alignment horizontal="left" vertical="center" indent="1"/>
    </xf>
    <xf numFmtId="0" fontId="53" fillId="10" borderId="39" xfId="24" applyNumberFormat="1" applyFont="1" applyFill="1" applyBorder="1" applyAlignment="1">
      <alignment horizontal="left" vertical="center" indent="2"/>
    </xf>
    <xf numFmtId="168" fontId="53" fillId="10" borderId="36" xfId="24" applyFont="1" applyFill="1" applyBorder="1" applyAlignment="1">
      <alignment horizontal="center" vertical="center"/>
    </xf>
    <xf numFmtId="0" fontId="49" fillId="0" borderId="0" xfId="0" applyFont="1" applyAlignment="1">
      <alignment vertical="top" wrapText="1"/>
    </xf>
    <xf numFmtId="0" fontId="49" fillId="0" borderId="0" xfId="0" applyFont="1" applyAlignment="1">
      <alignment vertical="top"/>
    </xf>
    <xf numFmtId="168" fontId="53" fillId="14" borderId="34" xfId="24" applyFont="1" applyFill="1" applyBorder="1" applyAlignment="1">
      <alignment vertical="center"/>
    </xf>
    <xf numFmtId="0" fontId="49" fillId="0" borderId="0" xfId="24" applyNumberFormat="1" applyFont="1" applyAlignment="1">
      <alignment horizontal="left" vertical="center" indent="1"/>
    </xf>
    <xf numFmtId="0" fontId="53" fillId="10" borderId="39" xfId="24" applyNumberFormat="1" applyFont="1" applyFill="1" applyBorder="1" applyAlignment="1">
      <alignment horizontal="left" vertical="center" indent="1"/>
    </xf>
    <xf numFmtId="168" fontId="55" fillId="10" borderId="36" xfId="24" applyFont="1" applyFill="1" applyBorder="1" applyAlignment="1">
      <alignment horizontal="center" vertical="center"/>
    </xf>
    <xf numFmtId="0" fontId="53" fillId="13" borderId="34" xfId="24" applyNumberFormat="1" applyFont="1" applyFill="1" applyBorder="1" applyAlignment="1">
      <alignment horizontal="left" vertical="center" indent="1"/>
    </xf>
    <xf numFmtId="0" fontId="53" fillId="13" borderId="34" xfId="24" applyNumberFormat="1" applyFont="1" applyFill="1" applyBorder="1" applyAlignment="1">
      <alignment vertical="center"/>
    </xf>
    <xf numFmtId="168" fontId="53" fillId="13" borderId="34" xfId="24" applyFont="1" applyFill="1" applyBorder="1" applyAlignment="1">
      <alignment vertical="center"/>
    </xf>
    <xf numFmtId="168" fontId="58" fillId="0" borderId="34" xfId="24" applyFont="1" applyFill="1" applyBorder="1" applyAlignment="1">
      <alignment horizontal="right" vertical="center"/>
    </xf>
    <xf numFmtId="0" fontId="58" fillId="0" borderId="0" xfId="0" applyFont="1" applyAlignment="1">
      <alignment horizontal="left" vertical="center" indent="1"/>
    </xf>
    <xf numFmtId="0" fontId="57" fillId="0" borderId="0" xfId="24" applyNumberFormat="1" applyFont="1" applyAlignment="1">
      <alignment horizontal="right" vertical="center"/>
    </xf>
    <xf numFmtId="2" fontId="8" fillId="0" borderId="10" xfId="5" applyNumberFormat="1" applyFont="1" applyBorder="1" applyAlignment="1">
      <alignment horizontal="right" vertical="center"/>
    </xf>
    <xf numFmtId="2" fontId="8" fillId="0" borderId="10" xfId="7" applyNumberFormat="1" applyFont="1" applyFill="1" applyBorder="1" applyAlignment="1" applyProtection="1">
      <alignment horizontal="right" vertical="center"/>
    </xf>
    <xf numFmtId="9" fontId="8" fillId="0" borderId="6" xfId="2" applyFont="1" applyBorder="1" applyAlignment="1">
      <alignment vertical="center"/>
    </xf>
    <xf numFmtId="49" fontId="35" fillId="0" borderId="78" xfId="14" applyNumberFormat="1" applyFont="1" applyBorder="1" applyAlignment="1"/>
    <xf numFmtId="49" fontId="35" fillId="0" borderId="61" xfId="14" applyNumberFormat="1" applyFont="1" applyBorder="1" applyAlignment="1"/>
    <xf numFmtId="43" fontId="35" fillId="0" borderId="61" xfId="14" applyFont="1" applyBorder="1" applyAlignment="1">
      <alignment horizontal="left"/>
    </xf>
    <xf numFmtId="173" fontId="30" fillId="0" borderId="61" xfId="14" applyNumberFormat="1" applyFont="1" applyBorder="1"/>
    <xf numFmtId="173" fontId="35" fillId="0" borderId="61" xfId="14" applyNumberFormat="1" applyFont="1" applyBorder="1"/>
    <xf numFmtId="179" fontId="35" fillId="0" borderId="61" xfId="14" applyNumberFormat="1" applyFont="1" applyBorder="1"/>
    <xf numFmtId="180" fontId="35" fillId="0" borderId="79" xfId="14" applyNumberFormat="1" applyFont="1" applyBorder="1"/>
    <xf numFmtId="0" fontId="30" fillId="0" borderId="0" xfId="0" applyFont="1"/>
    <xf numFmtId="43" fontId="35" fillId="0" borderId="62" xfId="14" applyFont="1" applyBorder="1" applyAlignment="1">
      <alignment horizontal="left"/>
    </xf>
    <xf numFmtId="49" fontId="35" fillId="0" borderId="62" xfId="14" applyNumberFormat="1" applyFont="1" applyBorder="1" applyAlignment="1">
      <alignment horizontal="left"/>
    </xf>
    <xf numFmtId="173" fontId="30" fillId="0" borderId="62" xfId="14" applyNumberFormat="1" applyFont="1" applyBorder="1"/>
    <xf numFmtId="173" fontId="35" fillId="0" borderId="62" xfId="14" applyNumberFormat="1" applyFont="1" applyBorder="1"/>
    <xf numFmtId="179" fontId="35" fillId="0" borderId="62" xfId="14" applyNumberFormat="1" applyFont="1" applyBorder="1"/>
    <xf numFmtId="180" fontId="35" fillId="0" borderId="63" xfId="14" applyNumberFormat="1" applyFont="1" applyBorder="1"/>
    <xf numFmtId="49" fontId="35" fillId="0" borderId="38" xfId="14" applyNumberFormat="1" applyFont="1" applyBorder="1" applyAlignment="1">
      <alignment horizontal="left"/>
    </xf>
    <xf numFmtId="43" fontId="35" fillId="0" borderId="0" xfId="14" applyFont="1" applyBorder="1" applyAlignment="1">
      <alignment horizontal="left"/>
    </xf>
    <xf numFmtId="173" fontId="30" fillId="0" borderId="0" xfId="14" applyNumberFormat="1" applyFont="1" applyBorder="1"/>
    <xf numFmtId="173" fontId="35" fillId="0" borderId="0" xfId="14" applyNumberFormat="1" applyFont="1" applyBorder="1"/>
    <xf numFmtId="179" fontId="35" fillId="0" borderId="0" xfId="14" applyNumberFormat="1" applyFont="1" applyBorder="1"/>
    <xf numFmtId="180" fontId="35" fillId="0" borderId="68" xfId="14" applyNumberFormat="1" applyFont="1" applyBorder="1"/>
    <xf numFmtId="181" fontId="35" fillId="15" borderId="34" xfId="14" applyNumberFormat="1" applyFont="1" applyFill="1" applyBorder="1"/>
    <xf numFmtId="181" fontId="35" fillId="15" borderId="37" xfId="14" applyNumberFormat="1" applyFont="1" applyFill="1" applyBorder="1"/>
    <xf numFmtId="43" fontId="35" fillId="0" borderId="73" xfId="14" applyFont="1" applyBorder="1" applyAlignment="1">
      <alignment horizontal="center"/>
    </xf>
    <xf numFmtId="43" fontId="35" fillId="0" borderId="80" xfId="14" applyFont="1" applyBorder="1" applyAlignment="1">
      <alignment horizontal="center"/>
    </xf>
    <xf numFmtId="49" fontId="35" fillId="0" borderId="80" xfId="14" applyNumberFormat="1" applyFont="1" applyBorder="1" applyAlignment="1">
      <alignment horizontal="center"/>
    </xf>
    <xf numFmtId="43" fontId="35" fillId="0" borderId="39" xfId="14" applyFont="1" applyBorder="1" applyAlignment="1">
      <alignment horizontal="center"/>
    </xf>
    <xf numFmtId="173" fontId="30" fillId="0" borderId="39" xfId="14" applyNumberFormat="1" applyFont="1" applyBorder="1"/>
    <xf numFmtId="173" fontId="59" fillId="0" borderId="37" xfId="14" applyNumberFormat="1" applyFont="1" applyBorder="1"/>
    <xf numFmtId="173" fontId="59" fillId="0" borderId="39" xfId="14" applyNumberFormat="1" applyFont="1" applyBorder="1"/>
    <xf numFmtId="173" fontId="35" fillId="16" borderId="36" xfId="14" applyNumberFormat="1" applyFont="1" applyFill="1" applyBorder="1"/>
    <xf numFmtId="0" fontId="35" fillId="0" borderId="34" xfId="0" applyFont="1" applyBorder="1" applyAlignment="1">
      <alignment horizontal="center" wrapText="1"/>
    </xf>
    <xf numFmtId="43" fontId="35" fillId="0" borderId="34" xfId="14" applyFont="1" applyBorder="1" applyAlignment="1">
      <alignment horizontal="center" wrapText="1"/>
    </xf>
    <xf numFmtId="173" fontId="30" fillId="0" borderId="34" xfId="14" applyNumberFormat="1" applyFont="1" applyBorder="1" applyAlignment="1">
      <alignment horizontal="center" wrapText="1"/>
    </xf>
    <xf numFmtId="9" fontId="30" fillId="0" borderId="34" xfId="14" applyNumberFormat="1" applyFont="1" applyBorder="1" applyAlignment="1">
      <alignment horizontal="center" wrapText="1"/>
    </xf>
    <xf numFmtId="9" fontId="30" fillId="0" borderId="34" xfId="2" applyFont="1" applyBorder="1" applyAlignment="1">
      <alignment horizontal="center" wrapText="1"/>
    </xf>
    <xf numFmtId="173" fontId="35" fillId="0" borderId="34" xfId="14" applyNumberFormat="1" applyFont="1" applyBorder="1" applyAlignment="1">
      <alignment horizontal="center" wrapText="1"/>
    </xf>
    <xf numFmtId="0" fontId="30" fillId="0" borderId="0" xfId="0" applyFont="1" applyAlignment="1">
      <alignment wrapText="1"/>
    </xf>
    <xf numFmtId="0" fontId="30" fillId="0" borderId="42" xfId="0" applyFont="1" applyBorder="1" applyAlignment="1">
      <alignment horizontal="center" wrapText="1"/>
    </xf>
    <xf numFmtId="0" fontId="30" fillId="0" borderId="45" xfId="0" applyFont="1" applyBorder="1" applyAlignment="1">
      <alignment horizontal="center" wrapText="1"/>
    </xf>
    <xf numFmtId="49" fontId="30" fillId="0" borderId="45" xfId="0" applyNumberFormat="1" applyFont="1" applyBorder="1" applyAlignment="1">
      <alignment horizontal="center" wrapText="1"/>
    </xf>
    <xf numFmtId="173" fontId="30" fillId="0" borderId="42" xfId="14" applyNumberFormat="1" applyFont="1" applyFill="1" applyBorder="1" applyAlignment="1">
      <alignment wrapText="1"/>
    </xf>
    <xf numFmtId="173" fontId="35" fillId="0" borderId="42" xfId="14" applyNumberFormat="1" applyFont="1" applyFill="1" applyBorder="1" applyAlignment="1">
      <alignment wrapText="1"/>
    </xf>
    <xf numFmtId="180" fontId="30" fillId="0" borderId="42" xfId="14" applyNumberFormat="1" applyFont="1" applyFill="1" applyBorder="1" applyAlignment="1">
      <alignment wrapText="1"/>
    </xf>
    <xf numFmtId="0" fontId="30" fillId="0" borderId="41" xfId="0" applyFont="1" applyBorder="1" applyAlignment="1">
      <alignment horizontal="center" wrapText="1"/>
    </xf>
    <xf numFmtId="18" fontId="29" fillId="0" borderId="42" xfId="0" applyNumberFormat="1" applyFont="1" applyBorder="1" applyAlignment="1">
      <alignment vertical="top" wrapText="1"/>
    </xf>
    <xf numFmtId="173" fontId="30" fillId="0" borderId="45" xfId="14" applyNumberFormat="1" applyFont="1" applyFill="1" applyBorder="1" applyAlignment="1">
      <alignment wrapText="1"/>
    </xf>
    <xf numFmtId="173" fontId="35" fillId="0" borderId="45" xfId="14" applyNumberFormat="1" applyFont="1" applyFill="1" applyBorder="1" applyAlignment="1">
      <alignment wrapText="1"/>
    </xf>
    <xf numFmtId="9" fontId="35" fillId="0" borderId="42" xfId="2" applyFont="1" applyFill="1" applyBorder="1" applyAlignment="1">
      <alignment wrapText="1"/>
    </xf>
    <xf numFmtId="9" fontId="30" fillId="0" borderId="45" xfId="2" applyFont="1" applyFill="1" applyBorder="1" applyAlignment="1">
      <alignment horizontal="center"/>
    </xf>
    <xf numFmtId="9" fontId="32" fillId="0" borderId="45" xfId="2" applyFont="1" applyFill="1" applyBorder="1" applyAlignment="1">
      <alignment horizontal="center" wrapText="1"/>
    </xf>
    <xf numFmtId="0" fontId="35" fillId="0" borderId="37" xfId="0" applyFont="1" applyBorder="1" applyAlignment="1">
      <alignment horizontal="center" wrapText="1"/>
    </xf>
    <xf numFmtId="173" fontId="30" fillId="0" borderId="34" xfId="14" applyNumberFormat="1" applyFont="1" applyFill="1" applyBorder="1" applyAlignment="1">
      <alignment wrapText="1"/>
    </xf>
    <xf numFmtId="9" fontId="30" fillId="0" borderId="34" xfId="2" applyFont="1" applyFill="1" applyBorder="1" applyAlignment="1">
      <alignment wrapText="1"/>
    </xf>
    <xf numFmtId="173" fontId="35" fillId="4" borderId="34" xfId="14" applyNumberFormat="1" applyFont="1" applyFill="1" applyBorder="1" applyAlignment="1">
      <alignment wrapText="1"/>
    </xf>
    <xf numFmtId="180" fontId="35" fillId="0" borderId="42" xfId="14" applyNumberFormat="1" applyFont="1" applyFill="1" applyBorder="1" applyAlignment="1">
      <alignment wrapText="1"/>
    </xf>
    <xf numFmtId="0" fontId="30" fillId="0" borderId="71" xfId="0" applyFont="1" applyBorder="1" applyAlignment="1">
      <alignment horizontal="center" wrapText="1"/>
    </xf>
    <xf numFmtId="0" fontId="30" fillId="0" borderId="27" xfId="0" applyFont="1" applyBorder="1" applyAlignment="1">
      <alignment horizontal="center" wrapText="1"/>
    </xf>
    <xf numFmtId="49" fontId="30" fillId="0" borderId="27" xfId="0" applyNumberFormat="1" applyFont="1" applyBorder="1" applyAlignment="1">
      <alignment horizontal="center" wrapText="1"/>
    </xf>
    <xf numFmtId="43" fontId="30" fillId="0" borderId="71" xfId="14" applyFont="1" applyFill="1" applyBorder="1" applyAlignment="1">
      <alignment horizontal="center" wrapText="1"/>
    </xf>
    <xf numFmtId="173" fontId="30" fillId="0" borderId="71" xfId="14" applyNumberFormat="1" applyFont="1" applyFill="1" applyBorder="1" applyAlignment="1">
      <alignment wrapText="1"/>
    </xf>
    <xf numFmtId="173" fontId="35" fillId="0" borderId="71" xfId="14" applyNumberFormat="1" applyFont="1" applyFill="1" applyBorder="1" applyAlignment="1">
      <alignment wrapText="1"/>
    </xf>
    <xf numFmtId="9" fontId="30" fillId="0" borderId="42" xfId="2" applyFont="1" applyFill="1" applyBorder="1" applyAlignment="1">
      <alignment horizontal="center"/>
    </xf>
    <xf numFmtId="9" fontId="30" fillId="0" borderId="42" xfId="2" applyFont="1" applyFill="1" applyBorder="1" applyAlignment="1">
      <alignment horizontal="center" wrapText="1"/>
    </xf>
    <xf numFmtId="9" fontId="30" fillId="0" borderId="42" xfId="2" applyFont="1" applyFill="1" applyBorder="1" applyAlignment="1">
      <alignment wrapText="1"/>
    </xf>
    <xf numFmtId="9" fontId="30" fillId="0" borderId="45" xfId="2" applyFont="1" applyFill="1" applyBorder="1" applyAlignment="1">
      <alignment wrapText="1"/>
    </xf>
    <xf numFmtId="179" fontId="30" fillId="0" borderId="71" xfId="14" applyNumberFormat="1" applyFont="1" applyFill="1" applyBorder="1" applyAlignment="1">
      <alignment wrapText="1"/>
    </xf>
    <xf numFmtId="0" fontId="30" fillId="0" borderId="64" xfId="0" applyFont="1" applyBorder="1" applyAlignment="1">
      <alignment horizontal="center"/>
    </xf>
    <xf numFmtId="49" fontId="30" fillId="0" borderId="67" xfId="0" applyNumberFormat="1" applyFont="1" applyBorder="1" applyAlignment="1">
      <alignment horizontal="center"/>
    </xf>
    <xf numFmtId="43" fontId="30" fillId="0" borderId="67" xfId="14" applyFont="1" applyFill="1" applyBorder="1" applyAlignment="1">
      <alignment horizontal="center"/>
    </xf>
    <xf numFmtId="173" fontId="30" fillId="0" borderId="67" xfId="14" applyNumberFormat="1" applyFont="1" applyFill="1" applyBorder="1"/>
    <xf numFmtId="179" fontId="30" fillId="0" borderId="67" xfId="14" applyNumberFormat="1" applyFont="1" applyFill="1" applyBorder="1"/>
    <xf numFmtId="173" fontId="35" fillId="0" borderId="67" xfId="14" applyNumberFormat="1" applyFont="1" applyFill="1" applyBorder="1"/>
    <xf numFmtId="180" fontId="30" fillId="0" borderId="67" xfId="14" applyNumberFormat="1" applyFont="1" applyFill="1" applyBorder="1"/>
    <xf numFmtId="0" fontId="30" fillId="0" borderId="0" xfId="0" applyFont="1" applyAlignment="1">
      <alignment horizontal="center"/>
    </xf>
    <xf numFmtId="49" fontId="30" fillId="0" borderId="0" xfId="0" applyNumberFormat="1" applyFont="1" applyAlignment="1">
      <alignment horizontal="center"/>
    </xf>
    <xf numFmtId="43" fontId="30" fillId="0" borderId="0" xfId="14" applyFont="1" applyAlignment="1">
      <alignment horizontal="center"/>
    </xf>
    <xf numFmtId="173" fontId="30" fillId="0" borderId="0" xfId="14" applyNumberFormat="1" applyFont="1"/>
    <xf numFmtId="179" fontId="30" fillId="0" borderId="0" xfId="14" applyNumberFormat="1" applyFont="1"/>
    <xf numFmtId="173" fontId="35" fillId="0" borderId="0" xfId="14" applyNumberFormat="1" applyFont="1"/>
    <xf numFmtId="180" fontId="30" fillId="0" borderId="0" xfId="14" applyNumberFormat="1" applyFont="1"/>
    <xf numFmtId="0" fontId="24" fillId="20" borderId="73" xfId="11" applyFont="1" applyFill="1" applyBorder="1" applyAlignment="1" applyProtection="1">
      <alignment horizontal="center" wrapText="1"/>
      <protection locked="0"/>
    </xf>
    <xf numFmtId="0" fontId="62" fillId="20" borderId="80" xfId="11" applyFont="1" applyFill="1" applyBorder="1" applyAlignment="1">
      <alignment horizontal="left" vertical="top"/>
    </xf>
    <xf numFmtId="0" fontId="62" fillId="20" borderId="80" xfId="11" applyFont="1" applyFill="1" applyBorder="1" applyAlignment="1">
      <alignment vertical="top"/>
    </xf>
    <xf numFmtId="0" fontId="24" fillId="20" borderId="80" xfId="11" applyFont="1" applyFill="1" applyBorder="1"/>
    <xf numFmtId="0" fontId="24" fillId="20" borderId="80" xfId="11" applyFont="1" applyFill="1" applyBorder="1" applyAlignment="1">
      <alignment horizontal="center"/>
    </xf>
    <xf numFmtId="0" fontId="63" fillId="20" borderId="81" xfId="29" applyFont="1" applyFill="1" applyBorder="1" applyAlignment="1">
      <alignment horizontal="right"/>
    </xf>
    <xf numFmtId="0" fontId="19" fillId="0" borderId="0" xfId="29"/>
    <xf numFmtId="0" fontId="64" fillId="21" borderId="34" xfId="29" applyFont="1" applyFill="1" applyBorder="1" applyAlignment="1">
      <alignment horizontal="center"/>
    </xf>
    <xf numFmtId="0" fontId="64" fillId="15" borderId="34" xfId="29" applyFont="1" applyFill="1" applyBorder="1" applyAlignment="1">
      <alignment horizontal="center"/>
    </xf>
    <xf numFmtId="0" fontId="28" fillId="0" borderId="69" xfId="30" applyFont="1" applyBorder="1" applyAlignment="1">
      <alignment vertical="center" wrapText="1"/>
    </xf>
    <xf numFmtId="0" fontId="28" fillId="0" borderId="70" xfId="30" applyFont="1" applyBorder="1" applyAlignment="1">
      <alignment vertical="center" wrapText="1"/>
    </xf>
    <xf numFmtId="0" fontId="28" fillId="0" borderId="70" xfId="30" applyFont="1" applyBorder="1" applyAlignment="1">
      <alignment horizontal="center" vertical="center" wrapText="1"/>
    </xf>
    <xf numFmtId="0" fontId="44" fillId="0" borderId="70" xfId="30" applyFont="1" applyBorder="1" applyAlignment="1">
      <alignment horizontal="center" vertical="center" wrapText="1"/>
    </xf>
    <xf numFmtId="0" fontId="28" fillId="0" borderId="70" xfId="29" applyFont="1" applyBorder="1" applyAlignment="1">
      <alignment horizontal="center" vertical="center" wrapText="1"/>
    </xf>
    <xf numFmtId="0" fontId="28" fillId="0" borderId="70" xfId="29" applyFont="1" applyBorder="1" applyAlignment="1">
      <alignment horizontal="center" vertical="center"/>
    </xf>
    <xf numFmtId="0" fontId="28" fillId="0" borderId="76" xfId="29" applyFont="1" applyBorder="1" applyAlignment="1">
      <alignment horizontal="center" vertical="center" wrapText="1"/>
    </xf>
    <xf numFmtId="0" fontId="28" fillId="0" borderId="34" xfId="11" applyFont="1" applyBorder="1" applyAlignment="1">
      <alignment horizontal="center" vertical="center" wrapText="1"/>
    </xf>
    <xf numFmtId="3" fontId="28" fillId="8" borderId="34" xfId="11" applyNumberFormat="1" applyFont="1" applyFill="1" applyBorder="1" applyAlignment="1" applyProtection="1">
      <alignment horizontal="center" vertical="center" wrapText="1"/>
      <protection hidden="1"/>
    </xf>
    <xf numFmtId="3" fontId="28" fillId="15" borderId="34" xfId="14" applyNumberFormat="1" applyFont="1" applyFill="1" applyBorder="1" applyAlignment="1" applyProtection="1">
      <alignment horizontal="center" vertical="center" wrapText="1"/>
      <protection hidden="1"/>
    </xf>
    <xf numFmtId="0" fontId="19" fillId="11" borderId="42" xfId="29" applyFill="1" applyBorder="1" applyAlignment="1" applyProtection="1">
      <alignment horizontal="left" vertical="center"/>
      <protection locked="0"/>
    </xf>
    <xf numFmtId="0" fontId="28" fillId="11" borderId="42" xfId="29" applyFont="1" applyFill="1" applyBorder="1" applyAlignment="1" applyProtection="1">
      <alignment horizontal="left" vertical="center" wrapText="1"/>
      <protection locked="0"/>
    </xf>
    <xf numFmtId="0" fontId="19" fillId="11" borderId="42" xfId="29" applyFill="1" applyBorder="1" applyAlignment="1" applyProtection="1">
      <alignment vertical="center" wrapText="1"/>
      <protection locked="0"/>
    </xf>
    <xf numFmtId="14" fontId="28" fillId="11" borderId="42" xfId="29" applyNumberFormat="1" applyFont="1" applyFill="1" applyBorder="1" applyAlignment="1" applyProtection="1">
      <alignment horizontal="left" vertical="center" wrapText="1"/>
      <protection locked="0"/>
    </xf>
    <xf numFmtId="0" fontId="28" fillId="11" borderId="42" xfId="29" applyFont="1" applyFill="1" applyBorder="1" applyAlignment="1" applyProtection="1">
      <alignment horizontal="left" vertical="center"/>
      <protection locked="0"/>
    </xf>
    <xf numFmtId="43" fontId="19" fillId="5" borderId="42" xfId="1" applyFont="1" applyFill="1" applyBorder="1" applyAlignment="1" applyProtection="1">
      <alignment vertical="center"/>
      <protection locked="0"/>
    </xf>
    <xf numFmtId="9" fontId="19" fillId="11" borderId="42" xfId="13" applyFont="1" applyFill="1" applyBorder="1" applyAlignment="1" applyProtection="1">
      <alignment horizontal="center" vertical="center"/>
      <protection hidden="1"/>
    </xf>
    <xf numFmtId="43" fontId="19" fillId="11" borderId="42" xfId="1" applyFont="1" applyFill="1" applyBorder="1" applyAlignment="1" applyProtection="1">
      <alignment horizontal="center" vertical="center"/>
      <protection hidden="1"/>
    </xf>
    <xf numFmtId="43" fontId="19" fillId="11" borderId="42" xfId="1" applyFont="1" applyFill="1" applyBorder="1" applyAlignment="1" applyProtection="1">
      <alignment vertical="center"/>
      <protection hidden="1"/>
    </xf>
    <xf numFmtId="0" fontId="19" fillId="0" borderId="42" xfId="29" applyBorder="1" applyAlignment="1" applyProtection="1">
      <alignment horizontal="center" vertical="top" wrapText="1"/>
      <protection locked="0"/>
    </xf>
    <xf numFmtId="0" fontId="19" fillId="23" borderId="42" xfId="29" applyFill="1" applyBorder="1" applyAlignment="1" applyProtection="1">
      <alignment horizontal="center" vertical="top" wrapText="1"/>
      <protection locked="0"/>
    </xf>
    <xf numFmtId="0" fontId="28" fillId="0" borderId="42" xfId="29" applyFont="1" applyBorder="1" applyAlignment="1" applyProtection="1">
      <alignment horizontal="left" vertical="top" wrapText="1"/>
      <protection locked="0"/>
    </xf>
    <xf numFmtId="0" fontId="19" fillId="0" borderId="42" xfId="29" applyBorder="1" applyAlignment="1" applyProtection="1">
      <alignment vertical="top" wrapText="1"/>
      <protection locked="0"/>
    </xf>
    <xf numFmtId="0" fontId="61" fillId="0" borderId="71" xfId="29" applyFont="1" applyBorder="1" applyAlignment="1" applyProtection="1">
      <alignment horizontal="left" vertical="top"/>
      <protection locked="0"/>
    </xf>
    <xf numFmtId="43" fontId="19" fillId="5" borderId="42" xfId="1" applyFont="1" applyFill="1" applyBorder="1" applyAlignment="1" applyProtection="1">
      <alignment vertical="top"/>
      <protection locked="0"/>
    </xf>
    <xf numFmtId="0" fontId="19" fillId="0" borderId="42" xfId="29" applyBorder="1" applyAlignment="1" applyProtection="1">
      <alignment horizontal="left" vertical="top" wrapText="1"/>
      <protection locked="0"/>
    </xf>
    <xf numFmtId="15" fontId="61" fillId="0" borderId="71" xfId="29" applyNumberFormat="1" applyFont="1" applyBorder="1" applyAlignment="1" applyProtection="1">
      <alignment horizontal="left" vertical="top"/>
      <protection locked="0"/>
    </xf>
    <xf numFmtId="10" fontId="19" fillId="0" borderId="42" xfId="13" applyNumberFormat="1" applyFont="1" applyFill="1" applyBorder="1" applyAlignment="1" applyProtection="1">
      <alignment horizontal="center" vertical="top"/>
      <protection hidden="1"/>
    </xf>
    <xf numFmtId="43" fontId="19" fillId="0" borderId="42" xfId="1" applyFont="1" applyFill="1" applyBorder="1" applyAlignment="1" applyProtection="1">
      <alignment horizontal="center" vertical="top"/>
      <protection hidden="1"/>
    </xf>
    <xf numFmtId="0" fontId="19" fillId="0" borderId="82" xfId="29" applyBorder="1" applyAlignment="1" applyProtection="1">
      <alignment vertical="top" wrapText="1"/>
      <protection locked="0"/>
    </xf>
    <xf numFmtId="43" fontId="19" fillId="5" borderId="82" xfId="32" applyFont="1" applyFill="1" applyBorder="1" applyAlignment="1" applyProtection="1">
      <alignment horizontal="center" vertical="center" wrapText="1"/>
      <protection locked="0"/>
    </xf>
    <xf numFmtId="0" fontId="19" fillId="23" borderId="42" xfId="29" applyFill="1" applyBorder="1" applyAlignment="1" applyProtection="1">
      <alignment horizontal="center" vertical="center" wrapText="1"/>
      <protection locked="0"/>
    </xf>
    <xf numFmtId="0" fontId="65" fillId="0" borderId="42" xfId="29" applyFont="1" applyBorder="1" applyAlignment="1" applyProtection="1">
      <alignment horizontal="center" vertical="top" wrapText="1"/>
      <protection locked="0"/>
    </xf>
    <xf numFmtId="0" fontId="19" fillId="0" borderId="42" xfId="29" applyBorder="1" applyAlignment="1" applyProtection="1">
      <alignment horizontal="center" vertical="top"/>
      <protection locked="0"/>
    </xf>
    <xf numFmtId="0" fontId="66" fillId="0" borderId="42" xfId="29" applyFont="1" applyBorder="1" applyAlignment="1" applyProtection="1">
      <alignment vertical="top" wrapText="1"/>
      <protection locked="0"/>
    </xf>
    <xf numFmtId="14" fontId="19" fillId="0" borderId="42" xfId="29" applyNumberFormat="1" applyBorder="1" applyAlignment="1" applyProtection="1">
      <alignment vertical="top" wrapText="1"/>
      <protection locked="0"/>
    </xf>
    <xf numFmtId="14" fontId="61" fillId="0" borderId="42" xfId="29" applyNumberFormat="1" applyFont="1" applyBorder="1" applyAlignment="1" applyProtection="1">
      <alignment vertical="center" wrapText="1"/>
      <protection locked="0"/>
    </xf>
    <xf numFmtId="43" fontId="67" fillId="5" borderId="49" xfId="1" applyFont="1" applyFill="1" applyBorder="1" applyProtection="1">
      <protection hidden="1"/>
    </xf>
    <xf numFmtId="43" fontId="67" fillId="0" borderId="49" xfId="1" applyFont="1" applyFill="1" applyBorder="1" applyProtection="1">
      <protection hidden="1"/>
    </xf>
    <xf numFmtId="0" fontId="68" fillId="0" borderId="83" xfId="29" applyFont="1" applyBorder="1" applyAlignment="1" applyProtection="1">
      <alignment horizontal="center" vertical="center"/>
      <protection hidden="1"/>
    </xf>
    <xf numFmtId="0" fontId="66" fillId="0" borderId="0" xfId="29" applyFont="1" applyAlignment="1" applyProtection="1">
      <alignment horizontal="right" vertical="center"/>
      <protection hidden="1"/>
    </xf>
    <xf numFmtId="0" fontId="66" fillId="0" borderId="0" xfId="29" applyFont="1" applyAlignment="1" applyProtection="1">
      <alignment horizontal="left" vertical="center"/>
      <protection hidden="1"/>
    </xf>
    <xf numFmtId="0" fontId="66" fillId="0" borderId="0" xfId="29" applyFont="1" applyAlignment="1" applyProtection="1">
      <alignment horizontal="center" vertical="center"/>
      <protection hidden="1"/>
    </xf>
    <xf numFmtId="43" fontId="67" fillId="0" borderId="0" xfId="1" applyFont="1" applyFill="1" applyBorder="1" applyProtection="1">
      <protection hidden="1"/>
    </xf>
    <xf numFmtId="43" fontId="67" fillId="8" borderId="84" xfId="1" applyFont="1" applyFill="1" applyBorder="1" applyProtection="1">
      <protection hidden="1"/>
    </xf>
    <xf numFmtId="0" fontId="68" fillId="0" borderId="85" xfId="29" applyFont="1" applyBorder="1" applyAlignment="1" applyProtection="1">
      <alignment horizontal="center" vertical="center"/>
      <protection hidden="1"/>
    </xf>
    <xf numFmtId="43" fontId="66" fillId="0" borderId="0" xfId="1" applyFont="1" applyFill="1" applyBorder="1" applyProtection="1">
      <protection hidden="1"/>
    </xf>
    <xf numFmtId="43" fontId="19" fillId="0" borderId="0" xfId="1" applyFont="1" applyFill="1" applyBorder="1" applyAlignment="1" applyProtection="1">
      <alignment horizontal="right" vertical="center"/>
      <protection hidden="1"/>
    </xf>
    <xf numFmtId="43" fontId="67" fillId="22" borderId="49" xfId="1" applyFont="1" applyFill="1" applyBorder="1" applyProtection="1">
      <protection hidden="1"/>
    </xf>
    <xf numFmtId="0" fontId="19" fillId="0" borderId="86" xfId="29" applyBorder="1"/>
    <xf numFmtId="0" fontId="19" fillId="0" borderId="87" xfId="29" applyBorder="1"/>
    <xf numFmtId="43" fontId="19" fillId="0" borderId="87" xfId="29" applyNumberFormat="1" applyBorder="1"/>
    <xf numFmtId="0" fontId="19" fillId="0" borderId="88" xfId="29" applyBorder="1"/>
    <xf numFmtId="0" fontId="19" fillId="0" borderId="89" xfId="29" applyBorder="1"/>
    <xf numFmtId="0" fontId="19" fillId="0" borderId="13" xfId="29" applyBorder="1"/>
    <xf numFmtId="0" fontId="19" fillId="0" borderId="90" xfId="29" applyBorder="1"/>
    <xf numFmtId="0" fontId="19" fillId="0" borderId="52" xfId="29" applyBorder="1"/>
    <xf numFmtId="0" fontId="64" fillId="0" borderId="52" xfId="29" applyFont="1" applyBorder="1"/>
    <xf numFmtId="0" fontId="19" fillId="0" borderId="91" xfId="29" applyBorder="1"/>
    <xf numFmtId="43" fontId="19" fillId="0" borderId="0" xfId="29" applyNumberFormat="1"/>
    <xf numFmtId="43" fontId="8" fillId="0" borderId="12" xfId="1" applyFont="1" applyBorder="1" applyAlignment="1">
      <alignment vertical="center"/>
    </xf>
    <xf numFmtId="43" fontId="8" fillId="0" borderId="13" xfId="5" applyNumberFormat="1" applyFont="1" applyBorder="1" applyAlignment="1">
      <alignment vertical="center"/>
    </xf>
    <xf numFmtId="0" fontId="0" fillId="0" borderId="45" xfId="0" applyBorder="1" applyAlignment="1">
      <alignment horizontal="center" vertical="center"/>
    </xf>
    <xf numFmtId="43" fontId="0" fillId="0" borderId="45" xfId="1" applyFont="1" applyBorder="1" applyAlignment="1">
      <alignment vertical="center"/>
    </xf>
    <xf numFmtId="9" fontId="0" fillId="0" borderId="45" xfId="2" applyFont="1" applyBorder="1" applyAlignment="1">
      <alignment vertical="center"/>
    </xf>
    <xf numFmtId="43" fontId="34" fillId="0" borderId="78" xfId="1" applyFont="1" applyBorder="1" applyAlignment="1">
      <alignment horizontal="center"/>
    </xf>
    <xf numFmtId="43" fontId="35" fillId="0" borderId="79" xfId="1" applyFont="1" applyBorder="1" applyAlignment="1">
      <alignment horizontal="center"/>
    </xf>
    <xf numFmtId="177" fontId="35" fillId="0" borderId="63" xfId="1" applyNumberFormat="1" applyFont="1" applyBorder="1" applyAlignment="1">
      <alignment horizontal="center"/>
    </xf>
    <xf numFmtId="43" fontId="36" fillId="0" borderId="72" xfId="1" applyFont="1" applyBorder="1" applyAlignment="1">
      <alignment horizontal="center"/>
    </xf>
    <xf numFmtId="43" fontId="38" fillId="7" borderId="39" xfId="1" applyFont="1" applyFill="1" applyBorder="1" applyAlignment="1">
      <alignment horizontal="center"/>
    </xf>
    <xf numFmtId="40" fontId="38" fillId="7" borderId="39" xfId="1" applyNumberFormat="1" applyFont="1" applyFill="1" applyBorder="1" applyAlignment="1">
      <alignment horizontal="center"/>
    </xf>
    <xf numFmtId="43" fontId="38" fillId="6" borderId="34" xfId="1" applyFont="1" applyFill="1" applyBorder="1" applyAlignment="1">
      <alignment horizontal="center"/>
    </xf>
    <xf numFmtId="38" fontId="38" fillId="5" borderId="34" xfId="1" applyNumberFormat="1" applyFont="1" applyFill="1" applyBorder="1" applyAlignment="1">
      <alignment horizontal="center" wrapText="1"/>
    </xf>
    <xf numFmtId="43" fontId="38" fillId="7" borderId="34" xfId="1" applyFont="1" applyFill="1" applyBorder="1" applyAlignment="1">
      <alignment horizontal="center"/>
    </xf>
    <xf numFmtId="43" fontId="38" fillId="7" borderId="34" xfId="1" applyFont="1" applyFill="1" applyBorder="1" applyAlignment="1">
      <alignment horizontal="center" wrapText="1"/>
    </xf>
    <xf numFmtId="9" fontId="38" fillId="7" borderId="34" xfId="2" applyFont="1" applyFill="1" applyBorder="1" applyAlignment="1">
      <alignment horizontal="center"/>
    </xf>
    <xf numFmtId="43" fontId="38" fillId="6" borderId="34" xfId="1" applyFont="1" applyFill="1" applyBorder="1" applyAlignment="1">
      <alignment horizontal="center" wrapText="1"/>
    </xf>
    <xf numFmtId="43" fontId="31" fillId="0" borderId="27" xfId="1" applyFont="1" applyFill="1" applyBorder="1" applyAlignment="1">
      <alignment horizontal="left"/>
    </xf>
    <xf numFmtId="43" fontId="38" fillId="5" borderId="67" xfId="1" applyFont="1" applyFill="1" applyBorder="1" applyAlignment="1">
      <alignment horizontal="center"/>
    </xf>
    <xf numFmtId="9" fontId="38" fillId="0" borderId="36" xfId="2" applyFont="1" applyBorder="1" applyAlignment="1">
      <alignment horizontal="center"/>
    </xf>
    <xf numFmtId="43" fontId="35" fillId="0" borderId="61" xfId="14" applyFont="1" applyBorder="1" applyAlignment="1">
      <alignment horizontal="left" wrapText="1"/>
    </xf>
    <xf numFmtId="43" fontId="35" fillId="0" borderId="41" xfId="14" applyFont="1" applyBorder="1" applyAlignment="1">
      <alignment horizontal="left"/>
    </xf>
    <xf numFmtId="43" fontId="35" fillId="0" borderId="62" xfId="14" applyFont="1" applyBorder="1" applyAlignment="1">
      <alignment horizontal="left" wrapText="1"/>
    </xf>
    <xf numFmtId="43" fontId="35" fillId="0" borderId="80" xfId="14" applyFont="1" applyBorder="1" applyAlignment="1">
      <alignment horizontal="center" wrapText="1"/>
    </xf>
    <xf numFmtId="0" fontId="27" fillId="0" borderId="36" xfId="11" applyFont="1" applyBorder="1" applyAlignment="1">
      <alignment horizontal="center" vertical="center"/>
    </xf>
    <xf numFmtId="173" fontId="59" fillId="0" borderId="39" xfId="14" applyNumberFormat="1" applyFont="1" applyBorder="1" applyAlignment="1">
      <alignment horizontal="center"/>
    </xf>
    <xf numFmtId="173" fontId="35" fillId="24" borderId="34" xfId="14" applyNumberFormat="1" applyFont="1" applyFill="1" applyBorder="1" applyAlignment="1">
      <alignment horizontal="center" wrapText="1"/>
    </xf>
    <xf numFmtId="0" fontId="30" fillId="0" borderId="44" xfId="0" applyFont="1" applyBorder="1" applyAlignment="1">
      <alignment horizontal="center" wrapText="1"/>
    </xf>
    <xf numFmtId="49" fontId="30" fillId="0" borderId="92" xfId="0" applyNumberFormat="1" applyFont="1" applyBorder="1" applyAlignment="1">
      <alignment horizontal="center" wrapText="1"/>
    </xf>
    <xf numFmtId="0" fontId="30" fillId="0" borderId="92" xfId="0" applyFont="1" applyBorder="1" applyAlignment="1">
      <alignment horizontal="center" wrapText="1"/>
    </xf>
    <xf numFmtId="173" fontId="35" fillId="0" borderId="34" xfId="14" applyNumberFormat="1" applyFont="1" applyFill="1" applyBorder="1" applyAlignment="1">
      <alignment wrapText="1"/>
    </xf>
    <xf numFmtId="40" fontId="30" fillId="0" borderId="42" xfId="1" applyNumberFormat="1" applyFont="1" applyFill="1" applyBorder="1" applyAlignment="1">
      <alignment horizontal="center"/>
    </xf>
    <xf numFmtId="18" fontId="29" fillId="0" borderId="45" xfId="0" applyNumberFormat="1" applyFont="1" applyBorder="1" applyAlignment="1">
      <alignment vertical="top" wrapText="1"/>
    </xf>
    <xf numFmtId="40" fontId="30" fillId="0" borderId="45" xfId="1" applyNumberFormat="1" applyFont="1" applyFill="1" applyBorder="1" applyAlignment="1">
      <alignment horizontal="center"/>
    </xf>
    <xf numFmtId="9" fontId="32" fillId="0" borderId="0" xfId="0" applyNumberFormat="1" applyFont="1" applyAlignment="1">
      <alignment wrapText="1"/>
    </xf>
    <xf numFmtId="0" fontId="30" fillId="4" borderId="0" xfId="0" applyFont="1" applyFill="1" applyAlignment="1">
      <alignment wrapText="1"/>
    </xf>
    <xf numFmtId="0" fontId="30" fillId="0" borderId="67" xfId="0" applyFont="1" applyBorder="1" applyAlignment="1">
      <alignment horizontal="center" wrapText="1"/>
    </xf>
    <xf numFmtId="0" fontId="30" fillId="0" borderId="0" xfId="0" applyFont="1" applyAlignment="1">
      <alignment horizontal="center" wrapText="1"/>
    </xf>
    <xf numFmtId="49" fontId="35" fillId="0" borderId="0" xfId="14" applyNumberFormat="1" applyFont="1" applyBorder="1" applyAlignment="1">
      <alignment horizontal="left"/>
    </xf>
    <xf numFmtId="43" fontId="35" fillId="0" borderId="0" xfId="14" applyFont="1" applyBorder="1" applyAlignment="1">
      <alignment horizontal="left" wrapText="1"/>
    </xf>
    <xf numFmtId="173" fontId="59" fillId="0" borderId="34" xfId="14" applyNumberFormat="1" applyFont="1" applyBorder="1"/>
    <xf numFmtId="173" fontId="35" fillId="16" borderId="36" xfId="14" applyNumberFormat="1" applyFont="1" applyFill="1" applyBorder="1" applyAlignment="1">
      <alignment horizontal="center"/>
    </xf>
    <xf numFmtId="0" fontId="35" fillId="0" borderId="27" xfId="0" applyFont="1" applyBorder="1" applyAlignment="1">
      <alignment horizontal="center" wrapText="1"/>
    </xf>
    <xf numFmtId="173" fontId="35" fillId="0" borderId="27" xfId="14" applyNumberFormat="1" applyFont="1" applyBorder="1" applyAlignment="1">
      <alignment horizontal="center" wrapText="1"/>
    </xf>
    <xf numFmtId="43" fontId="35" fillId="0" borderId="27" xfId="14" applyFont="1" applyBorder="1" applyAlignment="1">
      <alignment horizontal="center" wrapText="1"/>
    </xf>
    <xf numFmtId="173" fontId="30" fillId="0" borderId="27" xfId="14" applyNumberFormat="1" applyFont="1" applyBorder="1" applyAlignment="1">
      <alignment horizontal="center" wrapText="1"/>
    </xf>
    <xf numFmtId="9" fontId="30" fillId="0" borderId="27" xfId="14" applyNumberFormat="1" applyFont="1" applyBorder="1" applyAlignment="1">
      <alignment horizontal="center" wrapText="1"/>
    </xf>
    <xf numFmtId="180" fontId="35" fillId="0" borderId="27" xfId="14" applyNumberFormat="1" applyFont="1" applyBorder="1" applyAlignment="1">
      <alignment horizontal="center" wrapText="1"/>
    </xf>
    <xf numFmtId="43" fontId="30" fillId="19" borderId="42" xfId="14" applyFont="1" applyFill="1" applyBorder="1" applyAlignment="1">
      <alignment horizontal="center" wrapText="1"/>
    </xf>
    <xf numFmtId="43" fontId="30" fillId="19" borderId="42" xfId="14" applyFont="1" applyFill="1" applyBorder="1" applyAlignment="1">
      <alignment wrapText="1"/>
    </xf>
    <xf numFmtId="173" fontId="35" fillId="0" borderId="49" xfId="14" applyNumberFormat="1" applyFont="1" applyFill="1" applyBorder="1" applyAlignment="1">
      <alignment wrapText="1"/>
    </xf>
    <xf numFmtId="9" fontId="30" fillId="19" borderId="42" xfId="2" applyFont="1" applyFill="1" applyBorder="1" applyAlignment="1">
      <alignment wrapText="1"/>
    </xf>
    <xf numFmtId="9" fontId="30" fillId="0" borderId="45" xfId="2" applyFont="1" applyFill="1" applyBorder="1" applyAlignment="1">
      <alignment horizontal="center" wrapText="1"/>
    </xf>
    <xf numFmtId="9" fontId="35" fillId="0" borderId="45" xfId="2" applyFont="1" applyFill="1" applyBorder="1" applyAlignment="1">
      <alignment wrapText="1"/>
    </xf>
    <xf numFmtId="0" fontId="35" fillId="0" borderId="42" xfId="0" applyFont="1" applyBorder="1" applyAlignment="1">
      <alignment horizontal="center" wrapText="1"/>
    </xf>
    <xf numFmtId="0" fontId="35" fillId="0" borderId="0" xfId="0" applyFont="1" applyAlignment="1">
      <alignment horizontal="center"/>
    </xf>
    <xf numFmtId="49" fontId="35" fillId="0" borderId="0" xfId="0" applyNumberFormat="1" applyFont="1" applyAlignment="1">
      <alignment horizontal="center"/>
    </xf>
    <xf numFmtId="0" fontId="30" fillId="0" borderId="34" xfId="0" applyFont="1" applyBorder="1" applyAlignment="1">
      <alignment horizontal="center"/>
    </xf>
    <xf numFmtId="0" fontId="30" fillId="0" borderId="34" xfId="0" applyFont="1" applyBorder="1" applyAlignment="1">
      <alignment horizontal="center" wrapText="1"/>
    </xf>
    <xf numFmtId="49" fontId="30" fillId="0" borderId="34" xfId="0" applyNumberFormat="1" applyFont="1" applyBorder="1" applyAlignment="1">
      <alignment horizontal="center" wrapText="1"/>
    </xf>
    <xf numFmtId="18" fontId="29" fillId="0" borderId="34" xfId="0" applyNumberFormat="1" applyFont="1" applyBorder="1" applyAlignment="1">
      <alignment vertical="top" wrapText="1"/>
    </xf>
    <xf numFmtId="43" fontId="38" fillId="4" borderId="49" xfId="1" applyFont="1" applyFill="1" applyBorder="1" applyAlignment="1">
      <alignment horizontal="center"/>
    </xf>
    <xf numFmtId="40" fontId="38" fillId="5" borderId="34" xfId="1" applyNumberFormat="1" applyFont="1" applyFill="1" applyBorder="1" applyAlignment="1">
      <alignment horizontal="center" wrapText="1"/>
    </xf>
    <xf numFmtId="9" fontId="35" fillId="25" borderId="42" xfId="2" applyFont="1" applyFill="1" applyBorder="1" applyAlignment="1">
      <alignment wrapText="1"/>
    </xf>
    <xf numFmtId="43" fontId="30" fillId="0" borderId="42" xfId="14" applyFont="1" applyFill="1" applyBorder="1" applyAlignment="1">
      <alignment wrapText="1"/>
    </xf>
    <xf numFmtId="9" fontId="29" fillId="0" borderId="42" xfId="2" applyFont="1" applyFill="1" applyBorder="1" applyAlignment="1">
      <alignment horizontal="center"/>
    </xf>
    <xf numFmtId="173" fontId="30" fillId="0" borderId="45" xfId="14" applyNumberFormat="1" applyFont="1" applyFill="1" applyBorder="1" applyAlignment="1">
      <alignment horizontal="center" wrapText="1"/>
    </xf>
    <xf numFmtId="9" fontId="29" fillId="0" borderId="42" xfId="2" applyFont="1" applyFill="1" applyBorder="1" applyAlignment="1">
      <alignment horizontal="center" wrapText="1"/>
    </xf>
    <xf numFmtId="9" fontId="29" fillId="0" borderId="45" xfId="2" applyFont="1" applyFill="1" applyBorder="1" applyAlignment="1">
      <alignment wrapText="1"/>
    </xf>
    <xf numFmtId="0" fontId="8" fillId="0" borderId="25" xfId="5" applyFont="1" applyBorder="1" applyAlignment="1">
      <alignment horizontal="center" vertical="center"/>
    </xf>
    <xf numFmtId="173" fontId="35" fillId="25" borderId="34" xfId="14" applyNumberFormat="1" applyFont="1" applyFill="1" applyBorder="1" applyAlignment="1">
      <alignment wrapText="1"/>
    </xf>
    <xf numFmtId="0" fontId="35" fillId="25" borderId="34" xfId="0" applyFont="1" applyFill="1" applyBorder="1" applyAlignment="1">
      <alignment horizontal="center" wrapText="1"/>
    </xf>
    <xf numFmtId="0" fontId="30" fillId="0" borderId="160" xfId="0" applyFont="1" applyBorder="1" applyAlignment="1">
      <alignment horizontal="center" wrapText="1"/>
    </xf>
    <xf numFmtId="49" fontId="30" fillId="0" borderId="160" xfId="0" applyNumberFormat="1" applyFont="1" applyBorder="1" applyAlignment="1">
      <alignment horizontal="center" wrapText="1"/>
    </xf>
    <xf numFmtId="18" fontId="29" fillId="0" borderId="160" xfId="0" applyNumberFormat="1" applyFont="1" applyBorder="1" applyAlignment="1">
      <alignment vertical="top" wrapText="1"/>
    </xf>
    <xf numFmtId="43" fontId="30" fillId="0" borderId="27" xfId="14" applyFont="1" applyFill="1" applyBorder="1" applyAlignment="1">
      <alignment horizontal="center" wrapText="1"/>
    </xf>
    <xf numFmtId="173" fontId="30" fillId="0" borderId="27" xfId="14" applyNumberFormat="1" applyFont="1" applyFill="1" applyBorder="1" applyAlignment="1">
      <alignment wrapText="1"/>
    </xf>
    <xf numFmtId="18" fontId="29" fillId="0" borderId="71" xfId="0" applyNumberFormat="1" applyFont="1" applyBorder="1" applyAlignment="1">
      <alignment vertical="top" wrapText="1"/>
    </xf>
    <xf numFmtId="43" fontId="30" fillId="0" borderId="34" xfId="14" applyFont="1" applyFill="1" applyBorder="1" applyAlignment="1">
      <alignment horizontal="center" wrapText="1"/>
    </xf>
    <xf numFmtId="0" fontId="8" fillId="0" borderId="34" xfId="5" applyFont="1" applyBorder="1" applyAlignment="1">
      <alignment horizontal="center" vertical="center"/>
    </xf>
    <xf numFmtId="37" fontId="31" fillId="0" borderId="34" xfId="1" applyNumberFormat="1" applyFont="1" applyFill="1" applyBorder="1" applyAlignment="1">
      <alignment horizontal="center"/>
    </xf>
    <xf numFmtId="40" fontId="38" fillId="0" borderId="0" xfId="1" applyNumberFormat="1" applyFont="1" applyFill="1" applyBorder="1" applyAlignment="1">
      <alignment horizontal="center"/>
    </xf>
    <xf numFmtId="40" fontId="38" fillId="17" borderId="36" xfId="1" applyNumberFormat="1" applyFont="1" applyFill="1" applyBorder="1" applyAlignment="1">
      <alignment horizontal="center"/>
    </xf>
    <xf numFmtId="43" fontId="38" fillId="0" borderId="0" xfId="1" applyFont="1" applyFill="1" applyBorder="1" applyAlignment="1">
      <alignment horizontal="center"/>
    </xf>
    <xf numFmtId="43" fontId="31" fillId="17" borderId="39" xfId="1" applyFont="1" applyFill="1" applyBorder="1" applyAlignment="1">
      <alignment horizontal="center"/>
    </xf>
    <xf numFmtId="43" fontId="34" fillId="4" borderId="62" xfId="1" applyFont="1" applyFill="1" applyBorder="1" applyAlignment="1">
      <alignment horizontal="center"/>
    </xf>
    <xf numFmtId="40" fontId="38" fillId="17" borderId="39" xfId="1" applyNumberFormat="1" applyFont="1" applyFill="1" applyBorder="1" applyAlignment="1">
      <alignment horizontal="center"/>
    </xf>
    <xf numFmtId="43" fontId="38" fillId="5" borderId="34" xfId="1" applyFont="1" applyFill="1" applyBorder="1" applyAlignment="1">
      <alignment horizontal="center" wrapText="1"/>
    </xf>
    <xf numFmtId="40" fontId="31" fillId="17" borderId="39" xfId="1" applyNumberFormat="1" applyFont="1" applyFill="1" applyBorder="1" applyAlignment="1">
      <alignment horizontal="center"/>
    </xf>
    <xf numFmtId="40" fontId="38" fillId="4" borderId="48" xfId="1" applyNumberFormat="1" applyFont="1" applyFill="1" applyBorder="1" applyAlignment="1">
      <alignment horizontal="center"/>
    </xf>
    <xf numFmtId="0" fontId="0" fillId="4" borderId="0" xfId="0" applyFill="1"/>
    <xf numFmtId="40" fontId="38" fillId="0" borderId="80" xfId="1" applyNumberFormat="1" applyFont="1" applyFill="1" applyBorder="1" applyAlignment="1">
      <alignment horizontal="center"/>
    </xf>
    <xf numFmtId="43" fontId="35" fillId="4" borderId="62" xfId="1" applyFont="1" applyFill="1" applyBorder="1" applyAlignment="1">
      <alignment horizontal="left"/>
    </xf>
    <xf numFmtId="0" fontId="28" fillId="0" borderId="166" xfId="11" applyFont="1" applyBorder="1" applyAlignment="1">
      <alignment horizontal="right" vertical="top"/>
    </xf>
    <xf numFmtId="0" fontId="28" fillId="0" borderId="166" xfId="11" applyFont="1" applyBorder="1" applyAlignment="1">
      <alignment horizontal="center" vertical="top"/>
    </xf>
    <xf numFmtId="0" fontId="28" fillId="0" borderId="166" xfId="11" applyFont="1" applyBorder="1" applyAlignment="1">
      <alignment vertical="top" wrapText="1"/>
    </xf>
    <xf numFmtId="43" fontId="28" fillId="0" borderId="166" xfId="15" applyNumberFormat="1" applyFont="1" applyFill="1" applyBorder="1" applyAlignment="1" applyProtection="1">
      <alignment horizontal="right" vertical="top"/>
      <protection hidden="1"/>
    </xf>
    <xf numFmtId="43" fontId="28" fillId="0" borderId="167" xfId="15" applyNumberFormat="1" applyFont="1" applyFill="1" applyBorder="1" applyAlignment="1" applyProtection="1">
      <alignment horizontal="right" vertical="top"/>
      <protection hidden="1"/>
    </xf>
    <xf numFmtId="174" fontId="28" fillId="0" borderId="166" xfId="11" applyNumberFormat="1" applyFont="1" applyBorder="1" applyAlignment="1">
      <alignment horizontal="right" vertical="top"/>
    </xf>
    <xf numFmtId="0" fontId="29" fillId="0" borderId="42" xfId="258" applyFont="1" applyBorder="1" applyAlignment="1">
      <alignment vertical="top" wrapText="1"/>
    </xf>
    <xf numFmtId="43" fontId="31" fillId="0" borderId="160" xfId="1" applyFont="1" applyFill="1" applyBorder="1" applyAlignment="1">
      <alignment horizontal="center"/>
    </xf>
    <xf numFmtId="37" fontId="38" fillId="0" borderId="160" xfId="1" applyNumberFormat="1" applyFont="1" applyFill="1" applyBorder="1" applyAlignment="1">
      <alignment horizontal="center"/>
    </xf>
    <xf numFmtId="37" fontId="31" fillId="0" borderId="160" xfId="1" applyNumberFormat="1" applyFont="1" applyFill="1" applyBorder="1" applyAlignment="1">
      <alignment horizontal="center"/>
    </xf>
    <xf numFmtId="43" fontId="31" fillId="0" borderId="160" xfId="1" applyFont="1" applyFill="1" applyBorder="1" applyAlignment="1">
      <alignment horizontal="left"/>
    </xf>
    <xf numFmtId="173" fontId="31" fillId="0" borderId="160" xfId="1" applyNumberFormat="1" applyFont="1" applyFill="1" applyBorder="1" applyAlignment="1">
      <alignment horizontal="center"/>
    </xf>
    <xf numFmtId="40" fontId="31" fillId="0" borderId="160" xfId="1" applyNumberFormat="1" applyFont="1" applyFill="1" applyBorder="1" applyAlignment="1">
      <alignment horizontal="center"/>
    </xf>
    <xf numFmtId="40" fontId="31" fillId="0" borderId="27" xfId="1" applyNumberFormat="1" applyFont="1" applyFill="1" applyBorder="1" applyAlignment="1">
      <alignment horizontal="center"/>
    </xf>
    <xf numFmtId="37" fontId="31" fillId="4" borderId="42" xfId="1" applyNumberFormat="1" applyFont="1" applyFill="1" applyBorder="1" applyAlignment="1">
      <alignment horizontal="center"/>
    </xf>
    <xf numFmtId="40" fontId="38" fillId="30" borderId="48" xfId="1" applyNumberFormat="1" applyFont="1" applyFill="1" applyBorder="1" applyAlignment="1">
      <alignment horizontal="center"/>
    </xf>
    <xf numFmtId="37" fontId="31" fillId="0" borderId="68" xfId="1" applyNumberFormat="1" applyFont="1" applyBorder="1" applyAlignment="1">
      <alignment horizontal="center"/>
    </xf>
    <xf numFmtId="43" fontId="41" fillId="0" borderId="42" xfId="9" applyNumberFormat="1" applyFont="1" applyBorder="1" applyAlignment="1">
      <alignment vertical="top"/>
    </xf>
    <xf numFmtId="43" fontId="28" fillId="0" borderId="71" xfId="9" applyNumberFormat="1" applyFont="1" applyBorder="1" applyAlignment="1">
      <alignment vertical="top"/>
    </xf>
    <xf numFmtId="43" fontId="41" fillId="0" borderId="71" xfId="9" applyNumberFormat="1" applyFont="1" applyBorder="1" applyAlignment="1">
      <alignment vertical="top"/>
    </xf>
    <xf numFmtId="37" fontId="31" fillId="0" borderId="39" xfId="1" applyNumberFormat="1" applyFont="1" applyBorder="1" applyAlignment="1">
      <alignment horizontal="center"/>
    </xf>
    <xf numFmtId="43" fontId="38" fillId="8" borderId="34" xfId="1" applyFont="1" applyFill="1" applyBorder="1" applyAlignment="1">
      <alignment horizontal="center"/>
    </xf>
    <xf numFmtId="43" fontId="38" fillId="8" borderId="34" xfId="1" applyFont="1" applyFill="1" applyBorder="1" applyAlignment="1">
      <alignment horizontal="center" wrapText="1"/>
    </xf>
    <xf numFmtId="43" fontId="38" fillId="15" borderId="34" xfId="1" applyFont="1" applyFill="1" applyBorder="1" applyAlignment="1">
      <alignment horizontal="center" wrapText="1"/>
    </xf>
    <xf numFmtId="43" fontId="38" fillId="15" borderId="36" xfId="1" applyFont="1" applyFill="1" applyBorder="1" applyAlignment="1">
      <alignment horizontal="center"/>
    </xf>
    <xf numFmtId="43" fontId="38" fillId="8" borderId="39" xfId="1" applyFont="1" applyFill="1" applyBorder="1" applyAlignment="1">
      <alignment horizontal="center"/>
    </xf>
    <xf numFmtId="40" fontId="38" fillId="8" borderId="39" xfId="1" applyNumberFormat="1" applyFont="1" applyFill="1" applyBorder="1" applyAlignment="1">
      <alignment horizontal="center"/>
    </xf>
    <xf numFmtId="40" fontId="38" fillId="8" borderId="34" xfId="1" applyNumberFormat="1" applyFont="1" applyFill="1" applyBorder="1" applyAlignment="1">
      <alignment horizontal="center"/>
    </xf>
    <xf numFmtId="43" fontId="38" fillId="6" borderId="37" xfId="1" applyFont="1" applyFill="1" applyBorder="1" applyAlignment="1">
      <alignment horizontal="center"/>
    </xf>
    <xf numFmtId="40" fontId="38" fillId="5" borderId="39" xfId="1" applyNumberFormat="1" applyFont="1" applyFill="1" applyBorder="1" applyAlignment="1">
      <alignment horizontal="center"/>
    </xf>
    <xf numFmtId="43" fontId="38" fillId="0" borderId="71" xfId="1" applyFont="1" applyFill="1" applyBorder="1" applyAlignment="1">
      <alignment horizontal="center"/>
    </xf>
    <xf numFmtId="43" fontId="38" fillId="5" borderId="34" xfId="1" applyFont="1" applyFill="1" applyBorder="1" applyAlignment="1">
      <alignment horizontal="center"/>
    </xf>
    <xf numFmtId="43" fontId="38" fillId="5" borderId="37" xfId="1" applyFont="1" applyFill="1" applyBorder="1" applyAlignment="1">
      <alignment horizontal="center"/>
    </xf>
    <xf numFmtId="43" fontId="38" fillId="5" borderId="39" xfId="1" applyFont="1" applyFill="1" applyBorder="1" applyAlignment="1">
      <alignment horizontal="center"/>
    </xf>
    <xf numFmtId="40" fontId="38" fillId="5" borderId="36" xfId="1" applyNumberFormat="1" applyFont="1" applyFill="1" applyBorder="1" applyAlignment="1">
      <alignment horizontal="center"/>
    </xf>
    <xf numFmtId="43" fontId="35" fillId="0" borderId="62" xfId="1" applyFont="1" applyBorder="1" applyAlignment="1">
      <alignment horizontal="right"/>
    </xf>
    <xf numFmtId="38" fontId="35" fillId="0" borderId="61" xfId="1" applyNumberFormat="1" applyFont="1" applyBorder="1" applyAlignment="1">
      <alignment horizontal="center"/>
    </xf>
    <xf numFmtId="38" fontId="35" fillId="0" borderId="62" xfId="1" applyNumberFormat="1" applyFont="1" applyBorder="1" applyAlignment="1">
      <alignment horizontal="center"/>
    </xf>
    <xf numFmtId="38" fontId="36" fillId="0" borderId="65" xfId="1" applyNumberFormat="1" applyFont="1" applyBorder="1" applyAlignment="1">
      <alignment horizontal="center"/>
    </xf>
    <xf numFmtId="38" fontId="38" fillId="5" borderId="39" xfId="1" applyNumberFormat="1" applyFont="1" applyFill="1" applyBorder="1" applyAlignment="1">
      <alignment horizontal="right"/>
    </xf>
    <xf numFmtId="38" fontId="31" fillId="0" borderId="39" xfId="1" applyNumberFormat="1" applyFont="1" applyBorder="1" applyAlignment="1">
      <alignment horizontal="center"/>
    </xf>
    <xf numFmtId="38" fontId="31" fillId="0" borderId="66" xfId="1" applyNumberFormat="1" applyFont="1" applyFill="1" applyBorder="1" applyAlignment="1">
      <alignment horizontal="center"/>
    </xf>
    <xf numFmtId="38" fontId="31" fillId="0" borderId="42" xfId="1" applyNumberFormat="1" applyFont="1" applyFill="1" applyBorder="1" applyAlignment="1">
      <alignment horizontal="center"/>
    </xf>
    <xf numFmtId="38" fontId="31" fillId="0" borderId="67" xfId="1" applyNumberFormat="1" applyFont="1" applyFill="1" applyBorder="1" applyAlignment="1">
      <alignment horizontal="center"/>
    </xf>
    <xf numFmtId="38" fontId="31" fillId="0" borderId="0" xfId="1" applyNumberFormat="1" applyFont="1" applyBorder="1" applyAlignment="1">
      <alignment horizontal="center"/>
    </xf>
    <xf numFmtId="180" fontId="31" fillId="0" borderId="39" xfId="1" applyNumberFormat="1" applyFont="1" applyBorder="1" applyAlignment="1">
      <alignment horizontal="center"/>
    </xf>
    <xf numFmtId="38" fontId="31" fillId="0" borderId="71" xfId="1" applyNumberFormat="1" applyFont="1" applyFill="1" applyBorder="1" applyAlignment="1">
      <alignment horizontal="center"/>
    </xf>
    <xf numFmtId="40" fontId="38" fillId="0" borderId="71" xfId="1" applyNumberFormat="1" applyFont="1" applyFill="1" applyBorder="1" applyAlignment="1">
      <alignment horizontal="center"/>
    </xf>
    <xf numFmtId="43" fontId="38" fillId="0" borderId="45" xfId="1" applyFont="1" applyFill="1" applyBorder="1" applyAlignment="1">
      <alignment horizontal="left"/>
    </xf>
    <xf numFmtId="43" fontId="38" fillId="0" borderId="170" xfId="1" applyFont="1" applyFill="1" applyBorder="1" applyAlignment="1">
      <alignment horizontal="left"/>
    </xf>
    <xf numFmtId="43" fontId="38" fillId="0" borderId="159" xfId="1" applyFont="1" applyFill="1" applyBorder="1" applyAlignment="1">
      <alignment horizontal="left"/>
    </xf>
    <xf numFmtId="43" fontId="38" fillId="0" borderId="171" xfId="1" applyFont="1" applyFill="1" applyBorder="1" applyAlignment="1">
      <alignment horizontal="left"/>
    </xf>
    <xf numFmtId="43" fontId="38" fillId="0" borderId="49" xfId="1" applyFont="1" applyBorder="1" applyAlignment="1">
      <alignment horizontal="center"/>
    </xf>
    <xf numFmtId="43" fontId="31" fillId="0" borderId="49" xfId="1" applyFont="1" applyFill="1" applyBorder="1" applyAlignment="1">
      <alignment horizontal="center"/>
    </xf>
    <xf numFmtId="43" fontId="38" fillId="6" borderId="39" xfId="1" applyFont="1" applyFill="1" applyBorder="1" applyAlignment="1">
      <alignment horizontal="center"/>
    </xf>
    <xf numFmtId="43" fontId="38" fillId="0" borderId="81" xfId="1" applyFont="1" applyFill="1" applyBorder="1" applyAlignment="1">
      <alignment horizontal="left"/>
    </xf>
    <xf numFmtId="43" fontId="38" fillId="0" borderId="63" xfId="1" applyFont="1" applyFill="1" applyBorder="1" applyAlignment="1">
      <alignment horizontal="left"/>
    </xf>
    <xf numFmtId="9" fontId="31" fillId="0" borderId="42" xfId="1" applyNumberFormat="1" applyFont="1" applyFill="1" applyBorder="1" applyAlignment="1">
      <alignment horizontal="center"/>
    </xf>
    <xf numFmtId="0" fontId="138" fillId="0" borderId="27" xfId="0" applyFont="1" applyBorder="1" applyAlignment="1">
      <alignment horizontal="center" vertical="center" wrapText="1"/>
    </xf>
    <xf numFmtId="43" fontId="122" fillId="0" borderId="27" xfId="9" applyNumberFormat="1" applyFont="1" applyBorder="1" applyAlignment="1">
      <alignment vertical="top"/>
    </xf>
    <xf numFmtId="43" fontId="122" fillId="17" borderId="27" xfId="9" applyNumberFormat="1" applyFont="1" applyFill="1" applyBorder="1" applyAlignment="1">
      <alignment vertical="top"/>
    </xf>
    <xf numFmtId="0" fontId="138" fillId="0" borderId="66" xfId="0" applyFont="1" applyBorder="1" applyAlignment="1">
      <alignment horizontal="center" vertical="center" wrapText="1"/>
    </xf>
    <xf numFmtId="0" fontId="139" fillId="0" borderId="159" xfId="0" applyFont="1" applyBorder="1" applyAlignment="1">
      <alignment horizontal="center" vertical="center" wrapText="1"/>
    </xf>
    <xf numFmtId="43" fontId="31" fillId="0" borderId="160" xfId="1" applyFont="1" applyBorder="1" applyAlignment="1">
      <alignment horizontal="center"/>
    </xf>
    <xf numFmtId="0" fontId="122" fillId="0" borderId="42" xfId="9" applyFont="1" applyBorder="1" applyAlignment="1">
      <alignment horizontal="center" vertical="top"/>
    </xf>
    <xf numFmtId="43" fontId="31" fillId="0" borderId="66" xfId="1" applyFont="1" applyBorder="1" applyAlignment="1">
      <alignment horizontal="center"/>
    </xf>
    <xf numFmtId="0" fontId="138" fillId="0" borderId="71" xfId="0" applyFont="1" applyBorder="1" applyAlignment="1">
      <alignment horizontal="center" vertical="center" wrapText="1"/>
    </xf>
    <xf numFmtId="0" fontId="139" fillId="0" borderId="71" xfId="0" applyFont="1" applyBorder="1" applyAlignment="1">
      <alignment horizontal="center" vertical="center" wrapText="1"/>
    </xf>
    <xf numFmtId="43" fontId="122" fillId="0" borderId="27" xfId="1" applyFont="1" applyFill="1" applyBorder="1" applyAlignment="1">
      <alignment horizontal="center" vertical="top"/>
    </xf>
    <xf numFmtId="43" fontId="122" fillId="0" borderId="0" xfId="9" applyNumberFormat="1" applyFont="1" applyAlignment="1">
      <alignment vertical="top"/>
    </xf>
    <xf numFmtId="0" fontId="138" fillId="17" borderId="62" xfId="0" applyFont="1" applyFill="1" applyBorder="1" applyAlignment="1">
      <alignment horizontal="center" vertical="center" wrapText="1"/>
    </xf>
    <xf numFmtId="43" fontId="19" fillId="0" borderId="27" xfId="1" applyFont="1" applyFill="1" applyBorder="1" applyAlignment="1">
      <alignment horizontal="center" vertical="top"/>
    </xf>
    <xf numFmtId="0" fontId="138" fillId="0" borderId="61" xfId="0" applyFont="1" applyBorder="1" applyAlignment="1">
      <alignment horizontal="center" vertical="center" wrapText="1"/>
    </xf>
    <xf numFmtId="0" fontId="138" fillId="0" borderId="172" xfId="0" applyFont="1" applyBorder="1" applyAlignment="1">
      <alignment horizontal="center" vertical="center" wrapText="1"/>
    </xf>
    <xf numFmtId="43" fontId="31" fillId="0" borderId="179" xfId="1" applyFont="1" applyFill="1" applyBorder="1" applyAlignment="1">
      <alignment horizontal="center"/>
    </xf>
    <xf numFmtId="0" fontId="122" fillId="0" borderId="27" xfId="9" applyFont="1" applyBorder="1" applyAlignment="1">
      <alignment horizontal="left" vertical="top" indent="1"/>
    </xf>
    <xf numFmtId="43" fontId="31" fillId="0" borderId="67" xfId="1" applyFont="1" applyBorder="1" applyAlignment="1">
      <alignment horizontal="center"/>
    </xf>
    <xf numFmtId="0" fontId="139" fillId="0" borderId="0" xfId="0" applyFont="1" applyAlignment="1">
      <alignment horizontal="center" vertical="center" wrapText="1"/>
    </xf>
    <xf numFmtId="0" fontId="138" fillId="0" borderId="62" xfId="0" applyFont="1" applyBorder="1" applyAlignment="1">
      <alignment horizontal="center" vertical="center" wrapText="1"/>
    </xf>
    <xf numFmtId="0" fontId="138" fillId="0" borderId="0" xfId="0" applyFont="1" applyAlignment="1">
      <alignment horizontal="center" vertical="center" wrapText="1"/>
    </xf>
    <xf numFmtId="0" fontId="138" fillId="0" borderId="65" xfId="0" applyFont="1" applyBorder="1" applyAlignment="1">
      <alignment horizontal="center" vertical="center" wrapText="1"/>
    </xf>
    <xf numFmtId="0" fontId="138" fillId="0" borderId="163" xfId="0" applyFont="1" applyBorder="1" applyAlignment="1">
      <alignment horizontal="center" vertical="center" wrapText="1"/>
    </xf>
    <xf numFmtId="40" fontId="38" fillId="0" borderId="39" xfId="1" applyNumberFormat="1" applyFont="1" applyBorder="1" applyAlignment="1">
      <alignment horizontal="center"/>
    </xf>
    <xf numFmtId="0" fontId="139" fillId="0" borderId="42" xfId="0" applyFont="1" applyBorder="1" applyAlignment="1">
      <alignment horizontal="center" vertical="center" wrapText="1"/>
    </xf>
    <xf numFmtId="43" fontId="31" fillId="0" borderId="37" xfId="1" applyFont="1" applyBorder="1" applyAlignment="1">
      <alignment horizontal="left"/>
    </xf>
    <xf numFmtId="43" fontId="31" fillId="0" borderId="79" xfId="1" applyFont="1" applyFill="1" applyBorder="1" applyAlignment="1">
      <alignment horizontal="center"/>
    </xf>
    <xf numFmtId="43" fontId="38" fillId="0" borderId="36" xfId="1" applyFont="1" applyBorder="1" applyAlignment="1">
      <alignment horizontal="center"/>
    </xf>
    <xf numFmtId="0" fontId="139" fillId="0" borderId="61" xfId="0" applyFont="1" applyBorder="1" applyAlignment="1">
      <alignment horizontal="center" vertical="center" wrapText="1"/>
    </xf>
    <xf numFmtId="43" fontId="31" fillId="0" borderId="68" xfId="1" applyFont="1" applyBorder="1" applyAlignment="1">
      <alignment horizontal="center"/>
    </xf>
    <xf numFmtId="0" fontId="138" fillId="0" borderId="42" xfId="0" applyFont="1" applyBorder="1" applyAlignment="1">
      <alignment horizontal="center" vertical="center" wrapText="1"/>
    </xf>
    <xf numFmtId="43" fontId="19" fillId="11" borderId="42" xfId="1" applyFont="1" applyFill="1" applyBorder="1" applyAlignment="1" applyProtection="1">
      <alignment horizontal="center" vertical="center"/>
      <protection locked="0"/>
    </xf>
    <xf numFmtId="9" fontId="28" fillId="0" borderId="42" xfId="1" applyNumberFormat="1" applyFont="1" applyFill="1" applyBorder="1" applyAlignment="1" applyProtection="1">
      <alignment horizontal="right" vertical="top"/>
      <protection hidden="1"/>
    </xf>
    <xf numFmtId="43" fontId="19" fillId="22" borderId="42" xfId="1" applyFont="1" applyFill="1" applyBorder="1" applyAlignment="1" applyProtection="1">
      <alignment horizontal="right" vertical="top"/>
      <protection locked="0"/>
    </xf>
    <xf numFmtId="43" fontId="19" fillId="15" borderId="42" xfId="1" applyFont="1" applyFill="1" applyBorder="1" applyAlignment="1" applyProtection="1">
      <alignment vertical="top"/>
      <protection hidden="1"/>
    </xf>
    <xf numFmtId="43" fontId="19" fillId="22" borderId="42" xfId="1" applyFont="1" applyFill="1" applyBorder="1" applyAlignment="1" applyProtection="1">
      <alignment horizontal="center" vertical="center"/>
      <protection locked="0"/>
    </xf>
    <xf numFmtId="43" fontId="67" fillId="15" borderId="49" xfId="1" applyFont="1" applyFill="1" applyBorder="1" applyProtection="1">
      <protection hidden="1"/>
    </xf>
    <xf numFmtId="43" fontId="19" fillId="0" borderId="42" xfId="1" applyFont="1" applyFill="1" applyBorder="1" applyAlignment="1" applyProtection="1">
      <alignment horizontal="right" vertical="top"/>
      <protection locked="0"/>
    </xf>
    <xf numFmtId="0" fontId="139" fillId="0" borderId="66" xfId="0" applyFont="1" applyBorder="1" applyAlignment="1">
      <alignment horizontal="center" vertical="center" wrapText="1"/>
    </xf>
    <xf numFmtId="43" fontId="31" fillId="0" borderId="36" xfId="1" applyFont="1" applyBorder="1" applyAlignment="1">
      <alignment horizontal="center"/>
    </xf>
    <xf numFmtId="0" fontId="138" fillId="0" borderId="67" xfId="0" applyFont="1" applyBorder="1" applyAlignment="1">
      <alignment horizontal="center" vertical="center" wrapText="1"/>
    </xf>
    <xf numFmtId="0" fontId="138" fillId="0" borderId="159" xfId="0" applyFont="1" applyBorder="1" applyAlignment="1">
      <alignment horizontal="center" vertical="center" wrapText="1"/>
    </xf>
    <xf numFmtId="43" fontId="122" fillId="17" borderId="27" xfId="1" applyFont="1" applyFill="1" applyBorder="1" applyAlignment="1">
      <alignment horizontal="center" vertical="top"/>
    </xf>
    <xf numFmtId="0" fontId="139" fillId="0" borderId="62" xfId="0" applyFont="1" applyBorder="1" applyAlignment="1">
      <alignment horizontal="center" vertical="center" wrapText="1"/>
    </xf>
    <xf numFmtId="43" fontId="31" fillId="0" borderId="63" xfId="1" applyFont="1" applyFill="1" applyBorder="1" applyAlignment="1">
      <alignment horizontal="center"/>
    </xf>
    <xf numFmtId="0" fontId="138" fillId="0" borderId="160" xfId="0" applyFont="1" applyBorder="1" applyAlignment="1">
      <alignment horizontal="center" vertical="center" wrapText="1"/>
    </xf>
    <xf numFmtId="0" fontId="138" fillId="17" borderId="27" xfId="0" applyFont="1" applyFill="1" applyBorder="1" applyAlignment="1">
      <alignment horizontal="center" vertical="center" wrapText="1"/>
    </xf>
    <xf numFmtId="0" fontId="122" fillId="0" borderId="63" xfId="9" applyFont="1" applyBorder="1" applyAlignment="1">
      <alignment horizontal="center" vertical="top" wrapText="1"/>
    </xf>
    <xf numFmtId="43" fontId="31" fillId="0" borderId="72" xfId="1" applyFont="1" applyFill="1" applyBorder="1" applyAlignment="1">
      <alignment horizontal="center"/>
    </xf>
    <xf numFmtId="43" fontId="122" fillId="0" borderId="42" xfId="9" applyNumberFormat="1" applyFont="1" applyBorder="1" applyAlignment="1">
      <alignment vertical="top"/>
    </xf>
    <xf numFmtId="43" fontId="31" fillId="17" borderId="42" xfId="1" applyFont="1" applyFill="1" applyBorder="1" applyAlignment="1">
      <alignment horizontal="center"/>
    </xf>
    <xf numFmtId="43" fontId="31" fillId="17" borderId="63" xfId="1" applyFont="1" applyFill="1" applyBorder="1" applyAlignment="1">
      <alignment horizontal="center"/>
    </xf>
    <xf numFmtId="0" fontId="104" fillId="0" borderId="0" xfId="9" applyFont="1" applyAlignment="1">
      <alignment horizontal="center" vertical="center"/>
    </xf>
    <xf numFmtId="0" fontId="74" fillId="0" borderId="175" xfId="9" applyFont="1" applyBorder="1" applyAlignment="1">
      <alignment horizontal="left"/>
    </xf>
    <xf numFmtId="0" fontId="74" fillId="0" borderId="174" xfId="9" applyFont="1" applyBorder="1" applyAlignment="1">
      <alignment horizontal="left"/>
    </xf>
    <xf numFmtId="0" fontId="104" fillId="0" borderId="174" xfId="9" applyFont="1" applyBorder="1" applyAlignment="1">
      <alignment horizontal="left" indent="1"/>
    </xf>
    <xf numFmtId="43" fontId="104" fillId="0" borderId="174" xfId="9" applyNumberFormat="1" applyFont="1" applyBorder="1"/>
    <xf numFmtId="0" fontId="104" fillId="0" borderId="177" xfId="9" applyFont="1" applyBorder="1"/>
    <xf numFmtId="0" fontId="74" fillId="0" borderId="165" xfId="9" applyFont="1" applyBorder="1" applyAlignment="1">
      <alignment horizontal="left"/>
    </xf>
    <xf numFmtId="0" fontId="74" fillId="0" borderId="0" xfId="9" applyFont="1" applyAlignment="1">
      <alignment horizontal="left"/>
    </xf>
    <xf numFmtId="0" fontId="104" fillId="0" borderId="0" xfId="9" applyFont="1" applyAlignment="1">
      <alignment horizontal="left" indent="1"/>
    </xf>
    <xf numFmtId="43" fontId="104" fillId="0" borderId="0" xfId="9" applyNumberFormat="1" applyFont="1"/>
    <xf numFmtId="0" fontId="104" fillId="0" borderId="68" xfId="9" applyFont="1" applyBorder="1"/>
    <xf numFmtId="0" fontId="134" fillId="0" borderId="165" xfId="9" applyFont="1" applyBorder="1" applyAlignment="1">
      <alignment horizontal="left"/>
    </xf>
    <xf numFmtId="0" fontId="135" fillId="0" borderId="0" xfId="9" applyFont="1" applyAlignment="1">
      <alignment horizontal="left"/>
    </xf>
    <xf numFmtId="0" fontId="134" fillId="0" borderId="0" xfId="9" applyFont="1" applyAlignment="1">
      <alignment horizontal="left"/>
    </xf>
    <xf numFmtId="0" fontId="92" fillId="0" borderId="0" xfId="9" applyFont="1" applyAlignment="1">
      <alignment horizontal="left"/>
    </xf>
    <xf numFmtId="177" fontId="135" fillId="0" borderId="0" xfId="9" applyNumberFormat="1" applyFont="1" applyAlignment="1">
      <alignment horizontal="left"/>
    </xf>
    <xf numFmtId="0" fontId="92" fillId="0" borderId="66" xfId="9" applyFont="1" applyBorder="1" applyAlignment="1">
      <alignment horizontal="left" vertical="top"/>
    </xf>
    <xf numFmtId="0" fontId="104" fillId="0" borderId="66" xfId="9" applyFont="1" applyBorder="1" applyAlignment="1">
      <alignment horizontal="left" vertical="top" indent="1"/>
    </xf>
    <xf numFmtId="43" fontId="104" fillId="0" borderId="66" xfId="9" applyNumberFormat="1" applyFont="1" applyBorder="1" applyAlignment="1">
      <alignment horizontal="center" vertical="top"/>
    </xf>
    <xf numFmtId="43" fontId="104" fillId="0" borderId="66" xfId="9" applyNumberFormat="1" applyFont="1" applyBorder="1" applyAlignment="1">
      <alignment vertical="top" wrapText="1" shrinkToFit="1"/>
    </xf>
    <xf numFmtId="0" fontId="104" fillId="0" borderId="0" xfId="9" applyFont="1" applyAlignment="1">
      <alignment vertical="top"/>
    </xf>
    <xf numFmtId="0" fontId="122" fillId="0" borderId="42" xfId="9" applyFont="1" applyBorder="1" applyAlignment="1">
      <alignment horizontal="left" vertical="top"/>
    </xf>
    <xf numFmtId="0" fontId="104" fillId="0" borderId="42" xfId="9" applyFont="1" applyBorder="1" applyAlignment="1">
      <alignment horizontal="center" vertical="top"/>
    </xf>
    <xf numFmtId="0" fontId="20" fillId="0" borderId="42" xfId="9" applyFont="1" applyBorder="1" applyAlignment="1">
      <alignment horizontal="center" vertical="top"/>
    </xf>
    <xf numFmtId="0" fontId="20" fillId="0" borderId="42" xfId="9" applyFont="1" applyBorder="1" applyAlignment="1">
      <alignment horizontal="left" vertical="top" indent="1"/>
    </xf>
    <xf numFmtId="43" fontId="20" fillId="0" borderId="42" xfId="9" applyNumberFormat="1" applyFont="1" applyBorder="1" applyAlignment="1">
      <alignment vertical="top"/>
    </xf>
    <xf numFmtId="43" fontId="104" fillId="0" borderId="42" xfId="9" applyNumberFormat="1" applyFont="1" applyBorder="1" applyAlignment="1">
      <alignment vertical="top"/>
    </xf>
    <xf numFmtId="0" fontId="137" fillId="0" borderId="0" xfId="9" applyFont="1" applyAlignment="1">
      <alignment vertical="top"/>
    </xf>
    <xf numFmtId="43" fontId="104" fillId="0" borderId="0" xfId="9" applyNumberFormat="1" applyFont="1" applyAlignment="1">
      <alignment vertical="top"/>
    </xf>
    <xf numFmtId="0" fontId="104" fillId="0" borderId="42" xfId="9" applyFont="1" applyBorder="1" applyAlignment="1">
      <alignment horizontal="left" vertical="top" indent="1"/>
    </xf>
    <xf numFmtId="0" fontId="122" fillId="0" borderId="42" xfId="9" applyFont="1" applyBorder="1" applyAlignment="1">
      <alignment horizontal="left" vertical="top" indent="1"/>
    </xf>
    <xf numFmtId="43" fontId="74" fillId="0" borderId="49" xfId="9" applyNumberFormat="1" applyFont="1" applyBorder="1" applyAlignment="1">
      <alignment vertical="top"/>
    </xf>
    <xf numFmtId="43" fontId="74" fillId="0" borderId="71" xfId="9" applyNumberFormat="1" applyFont="1" applyBorder="1" applyAlignment="1">
      <alignment vertical="top"/>
    </xf>
    <xf numFmtId="0" fontId="122" fillId="0" borderId="42" xfId="9" applyFont="1" applyBorder="1" applyAlignment="1">
      <alignment horizontal="left"/>
    </xf>
    <xf numFmtId="43" fontId="74" fillId="0" borderId="42" xfId="9" applyNumberFormat="1" applyFont="1" applyBorder="1" applyAlignment="1">
      <alignment vertical="top"/>
    </xf>
    <xf numFmtId="43" fontId="74" fillId="0" borderId="160" xfId="9" applyNumberFormat="1" applyFont="1" applyBorder="1" applyAlignment="1">
      <alignment vertical="top"/>
    </xf>
    <xf numFmtId="0" fontId="74" fillId="0" borderId="42" xfId="9" applyFont="1" applyBorder="1" applyAlignment="1">
      <alignment horizontal="left"/>
    </xf>
    <xf numFmtId="0" fontId="92" fillId="0" borderId="0" xfId="9" applyFont="1" applyAlignment="1">
      <alignment horizontal="center" vertical="center"/>
    </xf>
    <xf numFmtId="0" fontId="92" fillId="0" borderId="70" xfId="9" applyFont="1" applyBorder="1" applyAlignment="1">
      <alignment horizontal="center" vertical="top"/>
    </xf>
    <xf numFmtId="0" fontId="92" fillId="0" borderId="70" xfId="9" applyFont="1" applyBorder="1" applyAlignment="1">
      <alignment horizontal="left" vertical="top" indent="1"/>
    </xf>
    <xf numFmtId="43" fontId="92" fillId="0" borderId="70" xfId="9" applyNumberFormat="1" applyFont="1" applyBorder="1" applyAlignment="1">
      <alignment vertical="top"/>
    </xf>
    <xf numFmtId="43" fontId="104" fillId="0" borderId="70" xfId="9" applyNumberFormat="1" applyFont="1" applyBorder="1" applyAlignment="1">
      <alignment vertical="top"/>
    </xf>
    <xf numFmtId="0" fontId="92" fillId="0" borderId="0" xfId="9" applyFont="1" applyAlignment="1">
      <alignment vertical="top"/>
    </xf>
    <xf numFmtId="0" fontId="104" fillId="0" borderId="0" xfId="9" applyFont="1" applyAlignment="1">
      <alignment horizontal="center" vertical="top"/>
    </xf>
    <xf numFmtId="0" fontId="104" fillId="0" borderId="0" xfId="9" applyFont="1" applyAlignment="1">
      <alignment horizontal="left" vertical="top" indent="1"/>
    </xf>
    <xf numFmtId="43" fontId="136" fillId="0" borderId="71" xfId="9" applyNumberFormat="1" applyFont="1" applyBorder="1" applyAlignment="1">
      <alignment vertical="top"/>
    </xf>
    <xf numFmtId="43" fontId="136" fillId="0" borderId="42" xfId="9" applyNumberFormat="1" applyFont="1" applyBorder="1" applyAlignment="1">
      <alignment vertical="top"/>
    </xf>
    <xf numFmtId="43" fontId="104" fillId="0" borderId="71" xfId="9" applyNumberFormat="1" applyFont="1" applyBorder="1" applyAlignment="1">
      <alignment vertical="top"/>
    </xf>
    <xf numFmtId="0" fontId="0" fillId="0" borderId="68" xfId="0" applyBorder="1"/>
    <xf numFmtId="0" fontId="19" fillId="0" borderId="68" xfId="29" applyBorder="1"/>
    <xf numFmtId="0" fontId="19" fillId="0" borderId="181" xfId="29" applyBorder="1"/>
    <xf numFmtId="173" fontId="30" fillId="0" borderId="37" xfId="14" applyNumberFormat="1" applyFont="1" applyBorder="1"/>
    <xf numFmtId="43" fontId="67" fillId="0" borderId="81" xfId="1" applyFont="1" applyFill="1" applyBorder="1" applyProtection="1">
      <protection hidden="1"/>
    </xf>
    <xf numFmtId="43" fontId="67" fillId="22" borderId="69" xfId="1" applyFont="1" applyFill="1" applyBorder="1" applyProtection="1">
      <protection locked="0"/>
    </xf>
    <xf numFmtId="43" fontId="67" fillId="0" borderId="68" xfId="1" applyFont="1" applyFill="1" applyBorder="1" applyProtection="1">
      <protection hidden="1"/>
    </xf>
    <xf numFmtId="43" fontId="28" fillId="0" borderId="162" xfId="15" applyNumberFormat="1" applyFont="1" applyFill="1" applyBorder="1" applyAlignment="1" applyProtection="1">
      <alignment horizontal="right" vertical="top"/>
      <protection hidden="1"/>
    </xf>
    <xf numFmtId="175" fontId="33" fillId="0" borderId="74" xfId="11" applyNumberFormat="1" applyFont="1" applyBorder="1" applyAlignment="1">
      <alignment horizontal="right"/>
    </xf>
    <xf numFmtId="40" fontId="31" fillId="0" borderId="41" xfId="15" applyNumberFormat="1" applyFont="1" applyFill="1" applyBorder="1" applyAlignment="1">
      <alignment horizontal="center"/>
    </xf>
    <xf numFmtId="0" fontId="19" fillId="0" borderId="180" xfId="29" applyBorder="1"/>
    <xf numFmtId="40" fontId="38" fillId="0" borderId="42" xfId="15" applyNumberFormat="1" applyFont="1" applyFill="1" applyBorder="1" applyAlignment="1">
      <alignment horizontal="center"/>
    </xf>
    <xf numFmtId="9" fontId="30" fillId="0" borderId="37" xfId="2" applyFont="1" applyBorder="1"/>
    <xf numFmtId="43" fontId="28" fillId="0" borderId="184" xfId="15" applyNumberFormat="1" applyFont="1" applyFill="1" applyBorder="1" applyAlignment="1" applyProtection="1">
      <alignment horizontal="right" vertical="top"/>
      <protection hidden="1"/>
    </xf>
    <xf numFmtId="173" fontId="35" fillId="0" borderId="37" xfId="14" applyNumberFormat="1" applyFont="1" applyBorder="1"/>
    <xf numFmtId="173" fontId="30" fillId="0" borderId="41" xfId="14" applyNumberFormat="1" applyFont="1" applyFill="1" applyBorder="1" applyAlignment="1">
      <alignment horizontal="center" wrapText="1"/>
    </xf>
    <xf numFmtId="0" fontId="29" fillId="0" borderId="42" xfId="529" applyFont="1" applyBorder="1" applyAlignment="1">
      <alignment vertical="top" wrapText="1"/>
    </xf>
    <xf numFmtId="0" fontId="29" fillId="0" borderId="42" xfId="524" applyFont="1" applyBorder="1" applyAlignment="1">
      <alignment vertical="top" wrapText="1"/>
    </xf>
    <xf numFmtId="3" fontId="28" fillId="22" borderId="34" xfId="11" applyNumberFormat="1" applyFont="1" applyFill="1" applyBorder="1" applyAlignment="1" applyProtection="1">
      <alignment horizontal="center" vertical="center" wrapText="1"/>
      <protection locked="0"/>
    </xf>
    <xf numFmtId="0" fontId="29" fillId="0" borderId="42" xfId="527" applyFont="1" applyBorder="1" applyAlignment="1">
      <alignment vertical="top" wrapText="1"/>
    </xf>
    <xf numFmtId="49" fontId="28" fillId="0" borderId="184" xfId="11" applyNumberFormat="1" applyFont="1" applyBorder="1" applyAlignment="1">
      <alignment horizontal="right" vertical="top"/>
    </xf>
    <xf numFmtId="0" fontId="29" fillId="0" borderId="185" xfId="527" applyFont="1" applyBorder="1" applyAlignment="1">
      <alignment vertical="top" wrapText="1"/>
    </xf>
    <xf numFmtId="0" fontId="145" fillId="0" borderId="27" xfId="546" applyFont="1" applyBorder="1" applyAlignment="1">
      <alignment vertical="center"/>
    </xf>
    <xf numFmtId="43" fontId="151" fillId="18" borderId="176" xfId="293" applyFont="1" applyFill="1" applyBorder="1" applyAlignment="1" applyProtection="1">
      <alignment horizontal="center" vertical="center"/>
      <protection locked="0"/>
    </xf>
    <xf numFmtId="0" fontId="151" fillId="18" borderId="176" xfId="534" applyFont="1" applyFill="1" applyBorder="1" applyAlignment="1" applyProtection="1">
      <alignment horizontal="center" vertical="center" wrapText="1"/>
      <protection locked="0"/>
    </xf>
    <xf numFmtId="0" fontId="146" fillId="18" borderId="196" xfId="539" applyFont="1" applyFill="1" applyBorder="1" applyAlignment="1">
      <alignment horizontal="center" vertical="center"/>
    </xf>
    <xf numFmtId="43" fontId="144" fillId="0" borderId="27" xfId="1" applyFont="1" applyBorder="1" applyAlignment="1">
      <alignment horizontal="center" vertical="center"/>
    </xf>
    <xf numFmtId="0" fontId="142" fillId="0" borderId="149" xfId="0" applyFont="1" applyBorder="1" applyAlignment="1" applyProtection="1">
      <alignment vertical="center" wrapText="1"/>
      <protection locked="0"/>
    </xf>
    <xf numFmtId="43" fontId="142" fillId="0" borderId="0" xfId="0" applyNumberFormat="1" applyFont="1" applyAlignment="1" applyProtection="1">
      <alignment horizontal="left" vertical="center" wrapText="1"/>
      <protection locked="0"/>
    </xf>
    <xf numFmtId="43" fontId="144" fillId="0" borderId="0" xfId="1" applyFont="1" applyBorder="1" applyAlignment="1">
      <alignment vertical="center"/>
    </xf>
    <xf numFmtId="167" fontId="8" fillId="33" borderId="12" xfId="8" applyNumberFormat="1" applyFont="1" applyFill="1" applyBorder="1" applyAlignment="1">
      <alignment vertical="center"/>
    </xf>
    <xf numFmtId="2" fontId="8" fillId="33" borderId="10" xfId="10" applyNumberFormat="1" applyFont="1" applyFill="1" applyBorder="1" applyAlignment="1" applyProtection="1">
      <alignment horizontal="center" vertical="center"/>
    </xf>
    <xf numFmtId="164" fontId="8" fillId="5" borderId="3" xfId="5" applyNumberFormat="1" applyFont="1" applyFill="1" applyBorder="1" applyAlignment="1">
      <alignment vertical="center"/>
    </xf>
    <xf numFmtId="167" fontId="8" fillId="5" borderId="12" xfId="8" applyNumberFormat="1" applyFont="1" applyFill="1" applyBorder="1" applyAlignment="1">
      <alignment vertical="center"/>
    </xf>
    <xf numFmtId="2" fontId="8" fillId="5" borderId="10" xfId="10" applyNumberFormat="1" applyFont="1" applyFill="1" applyBorder="1" applyAlignment="1" applyProtection="1">
      <alignment horizontal="center" vertical="center"/>
    </xf>
    <xf numFmtId="10" fontId="6" fillId="5" borderId="6" xfId="10" applyNumberFormat="1" applyFont="1" applyFill="1" applyBorder="1" applyAlignment="1" applyProtection="1">
      <alignment horizontal="center" vertical="center"/>
    </xf>
    <xf numFmtId="43" fontId="8" fillId="5" borderId="10" xfId="1" applyFont="1" applyFill="1" applyBorder="1" applyAlignment="1" applyProtection="1">
      <alignment horizontal="center" vertical="center"/>
    </xf>
    <xf numFmtId="2" fontId="8" fillId="5" borderId="10" xfId="5" applyNumberFormat="1" applyFont="1" applyFill="1" applyBorder="1" applyAlignment="1">
      <alignment horizontal="right" vertical="center"/>
    </xf>
    <xf numFmtId="0" fontId="8" fillId="5" borderId="6" xfId="5" applyFont="1" applyFill="1" applyBorder="1" applyAlignment="1">
      <alignment vertical="center"/>
    </xf>
    <xf numFmtId="0" fontId="8" fillId="5" borderId="19" xfId="5" applyFont="1" applyFill="1" applyBorder="1" applyAlignment="1">
      <alignment vertical="center"/>
    </xf>
    <xf numFmtId="167" fontId="8" fillId="5" borderId="19" xfId="5" applyNumberFormat="1" applyFont="1" applyFill="1" applyBorder="1" applyAlignment="1">
      <alignment vertical="center"/>
    </xf>
    <xf numFmtId="2" fontId="8" fillId="5" borderId="17" xfId="5" applyNumberFormat="1" applyFont="1" applyFill="1" applyBorder="1" applyAlignment="1">
      <alignment vertical="center"/>
    </xf>
    <xf numFmtId="2" fontId="8" fillId="5" borderId="10" xfId="5" applyNumberFormat="1" applyFont="1" applyFill="1" applyBorder="1" applyAlignment="1">
      <alignment vertical="center"/>
    </xf>
    <xf numFmtId="2" fontId="8" fillId="5" borderId="10" xfId="7" applyNumberFormat="1" applyFont="1" applyFill="1" applyBorder="1" applyAlignment="1" applyProtection="1">
      <alignment horizontal="center" vertical="center"/>
    </xf>
    <xf numFmtId="9" fontId="8" fillId="5" borderId="6" xfId="7" applyFont="1" applyFill="1" applyBorder="1" applyAlignment="1" applyProtection="1">
      <alignment horizontal="center" vertical="center"/>
    </xf>
    <xf numFmtId="0" fontId="8" fillId="5" borderId="12" xfId="5" applyFont="1" applyFill="1" applyBorder="1" applyAlignment="1">
      <alignment vertical="center"/>
    </xf>
    <xf numFmtId="167" fontId="8" fillId="5" borderId="10" xfId="5" applyNumberFormat="1" applyFont="1" applyFill="1" applyBorder="1" applyAlignment="1">
      <alignment vertical="center"/>
    </xf>
    <xf numFmtId="0" fontId="146" fillId="0" borderId="27" xfId="546" applyFont="1" applyBorder="1" applyAlignment="1">
      <alignment vertical="top"/>
    </xf>
    <xf numFmtId="0" fontId="145" fillId="0" borderId="27" xfId="546" applyFont="1" applyBorder="1" applyAlignment="1">
      <alignment horizontal="center" vertical="center"/>
    </xf>
    <xf numFmtId="39" fontId="151" fillId="18" borderId="182" xfId="540" applyNumberFormat="1" applyFont="1" applyFill="1" applyBorder="1" applyAlignment="1" applyProtection="1">
      <alignment horizontal="center" vertical="center"/>
      <protection locked="0"/>
    </xf>
    <xf numFmtId="0" fontId="144" fillId="0" borderId="68" xfId="546" applyFont="1" applyBorder="1" applyAlignment="1">
      <alignment vertical="center"/>
    </xf>
    <xf numFmtId="10" fontId="8" fillId="33" borderId="6" xfId="8" applyNumberFormat="1" applyFont="1" applyFill="1" applyBorder="1" applyAlignment="1">
      <alignment vertical="center"/>
    </xf>
    <xf numFmtId="10" fontId="6" fillId="5" borderId="1" xfId="7" applyNumberFormat="1" applyFont="1" applyFill="1" applyBorder="1" applyAlignment="1" applyProtection="1">
      <alignment horizontal="center" vertical="center"/>
    </xf>
    <xf numFmtId="10" fontId="8" fillId="5" borderId="6" xfId="8" applyNumberFormat="1" applyFont="1" applyFill="1" applyBorder="1" applyAlignment="1">
      <alignment vertical="center"/>
    </xf>
    <xf numFmtId="169" fontId="10" fillId="5" borderId="12" xfId="8" applyNumberFormat="1" applyFont="1" applyFill="1" applyBorder="1" applyAlignment="1">
      <alignment horizontal="right" vertical="center"/>
    </xf>
    <xf numFmtId="170" fontId="8" fillId="5" borderId="10" xfId="8" applyNumberFormat="1" applyFont="1" applyFill="1" applyBorder="1" applyAlignment="1">
      <alignment vertical="center"/>
    </xf>
    <xf numFmtId="2" fontId="8" fillId="5" borderId="10" xfId="7" applyNumberFormat="1" applyFont="1" applyFill="1" applyBorder="1" applyAlignment="1" applyProtection="1">
      <alignment horizontal="right" vertical="center"/>
    </xf>
    <xf numFmtId="43" fontId="8" fillId="5" borderId="12" xfId="5" applyNumberFormat="1" applyFont="1" applyFill="1" applyBorder="1" applyAlignment="1">
      <alignment vertical="center"/>
    </xf>
    <xf numFmtId="164" fontId="10" fillId="5" borderId="4" xfId="6" applyFont="1" applyFill="1" applyBorder="1" applyAlignment="1" applyProtection="1">
      <alignment horizontal="right" vertical="center"/>
    </xf>
    <xf numFmtId="164" fontId="8" fillId="5" borderId="3" xfId="6" applyFont="1" applyFill="1" applyBorder="1" applyAlignment="1" applyProtection="1">
      <alignment vertical="center"/>
    </xf>
    <xf numFmtId="0" fontId="8" fillId="5" borderId="7" xfId="5" applyFont="1" applyFill="1" applyBorder="1" applyAlignment="1">
      <alignment vertical="center"/>
    </xf>
    <xf numFmtId="167" fontId="8" fillId="5" borderId="7" xfId="5" applyNumberFormat="1" applyFont="1" applyFill="1" applyBorder="1" applyAlignment="1">
      <alignment vertical="center"/>
    </xf>
    <xf numFmtId="10" fontId="8" fillId="5" borderId="6" xfId="5" applyNumberFormat="1" applyFont="1" applyFill="1" applyBorder="1" applyAlignment="1">
      <alignment vertical="center"/>
    </xf>
    <xf numFmtId="167" fontId="8" fillId="5" borderId="12" xfId="5" applyNumberFormat="1" applyFont="1" applyFill="1" applyBorder="1" applyAlignment="1">
      <alignment vertical="center"/>
    </xf>
    <xf numFmtId="9" fontId="8" fillId="5" borderId="10" xfId="7" applyFont="1" applyFill="1" applyBorder="1" applyAlignment="1" applyProtection="1">
      <alignment horizontal="center" vertical="center"/>
    </xf>
    <xf numFmtId="167" fontId="8" fillId="5" borderId="6" xfId="5" applyNumberFormat="1" applyFont="1" applyFill="1" applyBorder="1" applyAlignment="1">
      <alignment vertical="center"/>
    </xf>
    <xf numFmtId="0" fontId="147" fillId="0" borderId="0" xfId="546" applyFont="1" applyAlignment="1">
      <alignment vertical="center"/>
    </xf>
    <xf numFmtId="0" fontId="69" fillId="0" borderId="0" xfId="0" applyFont="1" applyAlignment="1">
      <alignment horizontal="left" vertical="center"/>
    </xf>
    <xf numFmtId="0" fontId="69" fillId="0" borderId="99" xfId="0" applyFont="1" applyBorder="1" applyAlignment="1">
      <alignment vertical="center"/>
    </xf>
    <xf numFmtId="0" fontId="69" fillId="0" borderId="100" xfId="0" applyFont="1" applyBorder="1" applyAlignment="1">
      <alignment vertical="center"/>
    </xf>
    <xf numFmtId="0" fontId="69" fillId="0" borderId="0" xfId="0" applyFont="1" applyAlignment="1">
      <alignment vertical="center"/>
    </xf>
    <xf numFmtId="0" fontId="74" fillId="0" borderId="0" xfId="0" applyFont="1" applyAlignment="1" applyProtection="1">
      <alignment vertical="center"/>
      <protection locked="0"/>
    </xf>
    <xf numFmtId="0" fontId="75" fillId="0" borderId="102" xfId="0" applyFont="1" applyBorder="1" applyAlignment="1" applyProtection="1">
      <alignment vertical="center" wrapText="1"/>
      <protection locked="0"/>
    </xf>
    <xf numFmtId="0" fontId="75" fillId="0" borderId="0" xfId="0" applyFont="1" applyAlignment="1" applyProtection="1">
      <alignment vertical="center" wrapText="1"/>
      <protection locked="0"/>
    </xf>
    <xf numFmtId="0" fontId="77" fillId="0" borderId="0" xfId="0" applyFont="1" applyAlignment="1" applyProtection="1">
      <alignment vertical="center"/>
      <protection locked="0"/>
    </xf>
    <xf numFmtId="0" fontId="78" fillId="0" borderId="25" xfId="0" applyFont="1" applyBorder="1" applyAlignment="1" applyProtection="1">
      <alignment vertical="center"/>
      <protection hidden="1"/>
    </xf>
    <xf numFmtId="0" fontId="69" fillId="0" borderId="0" xfId="0" applyFont="1" applyAlignment="1" applyProtection="1">
      <alignment vertical="center"/>
      <protection hidden="1"/>
    </xf>
    <xf numFmtId="0" fontId="79" fillId="27" borderId="0" xfId="0" applyFont="1" applyFill="1" applyAlignment="1">
      <alignment vertical="center"/>
    </xf>
    <xf numFmtId="0" fontId="80" fillId="0" borderId="25" xfId="0" applyFont="1" applyBorder="1" applyAlignment="1">
      <alignment horizontal="right" vertical="center"/>
    </xf>
    <xf numFmtId="0" fontId="81" fillId="0" borderId="106" xfId="0" applyFont="1" applyBorder="1" applyAlignment="1">
      <alignment vertical="center"/>
    </xf>
    <xf numFmtId="0" fontId="80" fillId="0" borderId="0" xfId="0" applyFont="1" applyAlignment="1">
      <alignment horizontal="right" vertical="center"/>
    </xf>
    <xf numFmtId="0" fontId="81" fillId="0" borderId="102" xfId="0" applyFont="1" applyBorder="1" applyAlignment="1">
      <alignment horizontal="left" vertical="center"/>
    </xf>
    <xf numFmtId="0" fontId="81" fillId="0" borderId="0" xfId="0" applyFont="1" applyAlignment="1">
      <alignment vertical="center"/>
    </xf>
    <xf numFmtId="0" fontId="82" fillId="0" borderId="0" xfId="0" applyFont="1" applyAlignment="1">
      <alignment vertical="center"/>
    </xf>
    <xf numFmtId="0" fontId="71" fillId="0" borderId="0" xfId="0" applyFont="1" applyAlignment="1">
      <alignment vertical="center"/>
    </xf>
    <xf numFmtId="0" fontId="80" fillId="0" borderId="107" xfId="0" applyFont="1" applyBorder="1" applyAlignment="1">
      <alignment horizontal="right" vertical="center"/>
    </xf>
    <xf numFmtId="49" fontId="81" fillId="0" borderId="108" xfId="0" applyNumberFormat="1" applyFont="1" applyBorder="1" applyAlignment="1">
      <alignment vertical="center"/>
    </xf>
    <xf numFmtId="0" fontId="82" fillId="0" borderId="108" xfId="0" applyFont="1" applyBorder="1" applyAlignment="1">
      <alignment vertical="center"/>
    </xf>
    <xf numFmtId="0" fontId="71" fillId="0" borderId="108" xfId="0" applyFont="1" applyBorder="1" applyAlignment="1">
      <alignment vertical="center"/>
    </xf>
    <xf numFmtId="0" fontId="69" fillId="0" borderId="108" xfId="0" applyFont="1" applyBorder="1" applyAlignment="1">
      <alignment vertical="center"/>
    </xf>
    <xf numFmtId="0" fontId="80" fillId="0" borderId="108" xfId="0" applyFont="1" applyBorder="1" applyAlignment="1">
      <alignment horizontal="right" vertical="center"/>
    </xf>
    <xf numFmtId="0" fontId="69" fillId="0" borderId="0" xfId="0" applyFont="1" applyAlignment="1">
      <alignment horizontal="center" vertical="center"/>
    </xf>
    <xf numFmtId="0" fontId="72" fillId="0" borderId="0" xfId="0" applyFont="1" applyAlignment="1" applyProtection="1">
      <alignment horizontal="left" vertical="center"/>
      <protection hidden="1"/>
    </xf>
    <xf numFmtId="165" fontId="69" fillId="0" borderId="102" xfId="0" quotePrefix="1" applyNumberFormat="1" applyFont="1" applyBorder="1" applyAlignment="1" applyProtection="1">
      <alignment horizontal="left" vertical="center"/>
      <protection locked="0"/>
    </xf>
    <xf numFmtId="0" fontId="72" fillId="0" borderId="25" xfId="0" applyFont="1" applyBorder="1" applyAlignment="1" applyProtection="1">
      <alignment vertical="center"/>
      <protection hidden="1"/>
    </xf>
    <xf numFmtId="0" fontId="72" fillId="0" borderId="0" xfId="0" applyFont="1" applyAlignment="1" applyProtection="1">
      <alignment vertical="center"/>
      <protection hidden="1"/>
    </xf>
    <xf numFmtId="0" fontId="72" fillId="0" borderId="0" xfId="0" applyFont="1" applyAlignment="1" applyProtection="1">
      <alignment horizontal="right" vertical="center"/>
      <protection hidden="1"/>
    </xf>
    <xf numFmtId="182" fontId="80" fillId="0" borderId="0" xfId="0" applyNumberFormat="1" applyFont="1" applyAlignment="1" applyProtection="1">
      <alignment horizontal="center" vertical="center"/>
      <protection hidden="1"/>
    </xf>
    <xf numFmtId="172" fontId="72" fillId="0" borderId="102" xfId="0" applyNumberFormat="1" applyFont="1" applyBorder="1" applyAlignment="1" applyProtection="1">
      <alignment horizontal="left" vertical="center"/>
      <protection locked="0"/>
    </xf>
    <xf numFmtId="0" fontId="72" fillId="0" borderId="102" xfId="0" applyFont="1" applyBorder="1" applyAlignment="1" applyProtection="1">
      <alignment horizontal="left" vertical="center"/>
      <protection locked="0"/>
    </xf>
    <xf numFmtId="40" fontId="72" fillId="0" borderId="0" xfId="35" applyNumberFormat="1" applyFont="1" applyFill="1" applyBorder="1" applyAlignment="1" applyProtection="1">
      <alignment horizontal="left" vertical="center"/>
      <protection hidden="1"/>
    </xf>
    <xf numFmtId="0" fontId="69" fillId="0" borderId="0" xfId="0" applyFont="1" applyAlignment="1" applyProtection="1">
      <alignment horizontal="left" vertical="center"/>
      <protection hidden="1"/>
    </xf>
    <xf numFmtId="0" fontId="69" fillId="0" borderId="102" xfId="0" applyFont="1" applyBorder="1" applyAlignment="1" applyProtection="1">
      <alignment horizontal="left" vertical="center"/>
      <protection hidden="1"/>
    </xf>
    <xf numFmtId="40" fontId="80" fillId="0" borderId="111" xfId="35" applyNumberFormat="1" applyFont="1" applyFill="1" applyBorder="1" applyAlignment="1" applyProtection="1">
      <alignment horizontal="left" vertical="center"/>
      <protection hidden="1"/>
    </xf>
    <xf numFmtId="0" fontId="72" fillId="0" borderId="111" xfId="0" applyFont="1" applyBorder="1" applyAlignment="1" applyProtection="1">
      <alignment horizontal="left" vertical="center"/>
      <protection hidden="1"/>
    </xf>
    <xf numFmtId="0" fontId="75" fillId="0" borderId="0" xfId="0" applyFont="1" applyAlignment="1" applyProtection="1">
      <alignment vertical="center"/>
      <protection hidden="1"/>
    </xf>
    <xf numFmtId="43" fontId="69" fillId="0" borderId="0" xfId="0" applyNumberFormat="1" applyFont="1" applyAlignment="1">
      <alignment vertical="center"/>
    </xf>
    <xf numFmtId="43" fontId="69" fillId="0" borderId="0" xfId="1" applyFont="1" applyAlignment="1">
      <alignment vertical="center"/>
    </xf>
    <xf numFmtId="0" fontId="69" fillId="0" borderId="113" xfId="0" applyFont="1" applyBorder="1" applyAlignment="1" applyProtection="1">
      <alignment horizontal="center" vertical="center"/>
      <protection hidden="1"/>
    </xf>
    <xf numFmtId="0" fontId="69" fillId="0" borderId="39" xfId="0" applyFont="1" applyBorder="1" applyAlignment="1" applyProtection="1">
      <alignment horizontal="center" vertical="center"/>
      <protection hidden="1"/>
    </xf>
    <xf numFmtId="0" fontId="84" fillId="0" borderId="36" xfId="0" applyFont="1" applyBorder="1" applyAlignment="1" applyProtection="1">
      <alignment horizontal="center" vertical="center" wrapText="1"/>
      <protection hidden="1"/>
    </xf>
    <xf numFmtId="0" fontId="84" fillId="0" borderId="34" xfId="0" applyFont="1" applyBorder="1" applyAlignment="1" applyProtection="1">
      <alignment horizontal="center" vertical="center" wrapText="1"/>
      <protection hidden="1"/>
    </xf>
    <xf numFmtId="0" fontId="84" fillId="27" borderId="40" xfId="0" applyFont="1" applyFill="1" applyBorder="1" applyAlignment="1" applyProtection="1">
      <alignment horizontal="center" vertical="center"/>
      <protection hidden="1"/>
    </xf>
    <xf numFmtId="0" fontId="73" fillId="0" borderId="0" xfId="0" applyFont="1" applyAlignment="1" applyProtection="1">
      <alignment vertical="center"/>
      <protection hidden="1"/>
    </xf>
    <xf numFmtId="0" fontId="73" fillId="0" borderId="114" xfId="0" applyFont="1" applyBorder="1" applyAlignment="1" applyProtection="1">
      <alignment horizontal="left" vertical="center"/>
      <protection hidden="1"/>
    </xf>
    <xf numFmtId="0" fontId="73" fillId="0" borderId="98" xfId="0" applyFont="1" applyBorder="1" applyAlignment="1" applyProtection="1">
      <alignment vertical="center"/>
      <protection hidden="1"/>
    </xf>
    <xf numFmtId="43" fontId="73" fillId="0" borderId="115" xfId="35" applyFont="1" applyFill="1" applyBorder="1" applyAlignment="1" applyProtection="1">
      <alignment vertical="center"/>
      <protection hidden="1"/>
    </xf>
    <xf numFmtId="43" fontId="73" fillId="0" borderId="116" xfId="35" applyFont="1" applyFill="1" applyBorder="1" applyAlignment="1" applyProtection="1">
      <alignment vertical="center"/>
      <protection hidden="1"/>
    </xf>
    <xf numFmtId="43" fontId="73" fillId="0" borderId="117" xfId="35" applyFont="1" applyFill="1" applyBorder="1" applyAlignment="1" applyProtection="1">
      <alignment vertical="center"/>
      <protection hidden="1"/>
    </xf>
    <xf numFmtId="0" fontId="73" fillId="0" borderId="118" xfId="0" applyFont="1" applyBorder="1" applyAlignment="1" applyProtection="1">
      <alignment vertical="center"/>
      <protection hidden="1"/>
    </xf>
    <xf numFmtId="165" fontId="84" fillId="0" borderId="119" xfId="0" applyNumberFormat="1" applyFont="1" applyBorder="1" applyAlignment="1" applyProtection="1">
      <alignment vertical="center"/>
      <protection hidden="1"/>
    </xf>
    <xf numFmtId="43" fontId="73" fillId="0" borderId="0" xfId="1" applyFont="1" applyFill="1" applyBorder="1" applyAlignment="1" applyProtection="1">
      <alignment vertical="center"/>
      <protection hidden="1"/>
    </xf>
    <xf numFmtId="0" fontId="73" fillId="0" borderId="96" xfId="0" applyFont="1" applyBorder="1" applyAlignment="1" applyProtection="1">
      <alignment vertical="center"/>
      <protection hidden="1"/>
    </xf>
    <xf numFmtId="43" fontId="73" fillId="0" borderId="120" xfId="35" applyFont="1" applyFill="1" applyBorder="1" applyAlignment="1" applyProtection="1">
      <alignment vertical="center"/>
      <protection hidden="1"/>
    </xf>
    <xf numFmtId="43" fontId="73" fillId="0" borderId="121" xfId="35" applyFont="1" applyFill="1" applyBorder="1" applyAlignment="1" applyProtection="1">
      <alignment vertical="center"/>
      <protection hidden="1"/>
    </xf>
    <xf numFmtId="0" fontId="73" fillId="0" borderId="122" xfId="0" applyFont="1" applyBorder="1" applyAlignment="1" applyProtection="1">
      <alignment vertical="center"/>
      <protection hidden="1"/>
    </xf>
    <xf numFmtId="43" fontId="73" fillId="0" borderId="119" xfId="1" applyFont="1" applyFill="1" applyBorder="1" applyAlignment="1" applyProtection="1">
      <alignment vertical="center"/>
      <protection hidden="1"/>
    </xf>
    <xf numFmtId="0" fontId="73" fillId="0" borderId="119" xfId="0" applyFont="1" applyBorder="1" applyAlignment="1" applyProtection="1">
      <alignment vertical="center"/>
      <protection hidden="1"/>
    </xf>
    <xf numFmtId="43" fontId="73" fillId="0" borderId="123" xfId="35" applyFont="1" applyFill="1" applyBorder="1" applyAlignment="1" applyProtection="1">
      <alignment vertical="center"/>
      <protection hidden="1"/>
    </xf>
    <xf numFmtId="0" fontId="73" fillId="0" borderId="124" xfId="0" applyFont="1" applyBorder="1" applyAlignment="1" applyProtection="1">
      <alignment vertical="center"/>
      <protection hidden="1"/>
    </xf>
    <xf numFmtId="165" fontId="84" fillId="0" borderId="125" xfId="0" applyNumberFormat="1" applyFont="1" applyBorder="1" applyAlignment="1" applyProtection="1">
      <alignment vertical="center"/>
      <protection hidden="1"/>
    </xf>
    <xf numFmtId="43" fontId="73" fillId="0" borderId="125" xfId="1" applyFont="1" applyFill="1" applyBorder="1" applyAlignment="1" applyProtection="1">
      <alignment vertical="center"/>
      <protection hidden="1"/>
    </xf>
    <xf numFmtId="0" fontId="73" fillId="0" borderId="125" xfId="0" applyFont="1" applyBorder="1" applyAlignment="1" applyProtection="1">
      <alignment vertical="center"/>
      <protection hidden="1"/>
    </xf>
    <xf numFmtId="43" fontId="73" fillId="0" borderId="126" xfId="35" applyFont="1" applyFill="1" applyBorder="1" applyAlignment="1" applyProtection="1">
      <alignment vertical="center"/>
      <protection hidden="1"/>
    </xf>
    <xf numFmtId="43" fontId="73" fillId="0" borderId="127" xfId="35" applyFont="1" applyFill="1" applyBorder="1" applyAlignment="1" applyProtection="1">
      <alignment vertical="center"/>
      <protection hidden="1"/>
    </xf>
    <xf numFmtId="43" fontId="73" fillId="0" borderId="128" xfId="35" applyFont="1" applyFill="1" applyBorder="1" applyAlignment="1" applyProtection="1">
      <alignment vertical="center"/>
      <protection hidden="1"/>
    </xf>
    <xf numFmtId="0" fontId="84" fillId="0" borderId="129" xfId="0" applyFont="1" applyBorder="1" applyAlignment="1" applyProtection="1">
      <alignment vertical="center"/>
      <protection hidden="1"/>
    </xf>
    <xf numFmtId="0" fontId="73" fillId="0" borderId="95" xfId="0" applyFont="1" applyBorder="1" applyAlignment="1" applyProtection="1">
      <alignment vertical="center"/>
      <protection hidden="1"/>
    </xf>
    <xf numFmtId="43" fontId="84" fillId="0" borderId="95" xfId="35" applyFont="1" applyFill="1" applyBorder="1" applyAlignment="1" applyProtection="1">
      <alignment vertical="center"/>
      <protection hidden="1"/>
    </xf>
    <xf numFmtId="43" fontId="84" fillId="0" borderId="130" xfId="35" applyFont="1" applyFill="1" applyBorder="1" applyAlignment="1" applyProtection="1">
      <alignment vertical="center"/>
      <protection hidden="1"/>
    </xf>
    <xf numFmtId="0" fontId="73" fillId="0" borderId="131" xfId="0" applyFont="1" applyBorder="1" applyAlignment="1" applyProtection="1">
      <alignment vertical="center"/>
      <protection hidden="1"/>
    </xf>
    <xf numFmtId="0" fontId="73" fillId="0" borderId="97" xfId="0" applyFont="1" applyBorder="1" applyAlignment="1" applyProtection="1">
      <alignment vertical="center"/>
      <protection hidden="1"/>
    </xf>
    <xf numFmtId="43" fontId="73" fillId="0" borderId="132" xfId="35" applyFont="1" applyFill="1" applyBorder="1" applyAlignment="1" applyProtection="1">
      <alignment vertical="center"/>
      <protection hidden="1"/>
    </xf>
    <xf numFmtId="43" fontId="73" fillId="0" borderId="133" xfId="35" applyFont="1" applyFill="1" applyBorder="1" applyAlignment="1" applyProtection="1">
      <alignment vertical="center"/>
      <protection hidden="1"/>
    </xf>
    <xf numFmtId="43" fontId="73" fillId="0" borderId="134" xfId="35" applyFont="1" applyFill="1" applyBorder="1" applyAlignment="1" applyProtection="1">
      <alignment vertical="center"/>
      <protection hidden="1"/>
    </xf>
    <xf numFmtId="178" fontId="73" fillId="0" borderId="119" xfId="2" applyNumberFormat="1" applyFont="1" applyFill="1" applyBorder="1" applyAlignment="1" applyProtection="1">
      <alignment vertical="center"/>
      <protection hidden="1"/>
    </xf>
    <xf numFmtId="0" fontId="85" fillId="0" borderId="183" xfId="0" quotePrefix="1" applyFont="1" applyBorder="1" applyAlignment="1" applyProtection="1">
      <alignment vertical="center"/>
      <protection hidden="1"/>
    </xf>
    <xf numFmtId="43" fontId="86" fillId="0" borderId="123" xfId="1" applyFont="1" applyFill="1" applyBorder="1" applyAlignment="1" applyProtection="1">
      <alignment vertical="center"/>
      <protection hidden="1"/>
    </xf>
    <xf numFmtId="43" fontId="86" fillId="0" borderId="135" xfId="1" applyFont="1" applyFill="1" applyBorder="1" applyAlignment="1" applyProtection="1">
      <alignment vertical="center"/>
      <protection hidden="1"/>
    </xf>
    <xf numFmtId="0" fontId="87" fillId="0" borderId="0" xfId="0" applyFont="1" applyAlignment="1">
      <alignment vertical="center"/>
    </xf>
    <xf numFmtId="0" fontId="73" fillId="0" borderId="25" xfId="0" applyFont="1" applyBorder="1" applyAlignment="1" applyProtection="1">
      <alignment vertical="center"/>
      <protection hidden="1"/>
    </xf>
    <xf numFmtId="0" fontId="85" fillId="0" borderId="0" xfId="0" quotePrefix="1" applyFont="1" applyAlignment="1" applyProtection="1">
      <alignment vertical="center"/>
      <protection hidden="1"/>
    </xf>
    <xf numFmtId="43" fontId="73" fillId="0" borderId="136" xfId="35" applyFont="1" applyFill="1" applyBorder="1" applyAlignment="1" applyProtection="1">
      <alignment vertical="center"/>
      <protection hidden="1"/>
    </xf>
    <xf numFmtId="43" fontId="73" fillId="0" borderId="137" xfId="35" applyFont="1" applyFill="1" applyBorder="1" applyAlignment="1" applyProtection="1">
      <alignment vertical="center"/>
      <protection hidden="1"/>
    </xf>
    <xf numFmtId="43" fontId="73" fillId="0" borderId="138" xfId="35" applyFont="1" applyFill="1" applyBorder="1" applyAlignment="1" applyProtection="1">
      <alignment vertical="center"/>
      <protection hidden="1"/>
    </xf>
    <xf numFmtId="178" fontId="73" fillId="0" borderId="0" xfId="2" applyNumberFormat="1" applyFont="1" applyFill="1" applyBorder="1" applyAlignment="1" applyProtection="1">
      <alignment vertical="center"/>
      <protection locked="0"/>
    </xf>
    <xf numFmtId="0" fontId="73" fillId="0" borderId="28" xfId="0" applyFont="1" applyBorder="1" applyAlignment="1" applyProtection="1">
      <alignment vertical="center"/>
      <protection hidden="1"/>
    </xf>
    <xf numFmtId="0" fontId="73" fillId="0" borderId="174" xfId="0" applyFont="1" applyBorder="1" applyAlignment="1" applyProtection="1">
      <alignment vertical="center"/>
      <protection hidden="1"/>
    </xf>
    <xf numFmtId="178" fontId="73" fillId="0" borderId="174" xfId="2" applyNumberFormat="1" applyFont="1" applyFill="1" applyBorder="1" applyAlignment="1" applyProtection="1">
      <alignment vertical="center"/>
      <protection hidden="1"/>
    </xf>
    <xf numFmtId="0" fontId="85" fillId="0" borderId="174" xfId="0" quotePrefix="1" applyFont="1" applyBorder="1" applyAlignment="1" applyProtection="1">
      <alignment vertical="center"/>
      <protection hidden="1"/>
    </xf>
    <xf numFmtId="43" fontId="73" fillId="0" borderId="139" xfId="35" applyFont="1" applyFill="1" applyBorder="1" applyAlignment="1" applyProtection="1">
      <alignment vertical="center"/>
      <protection hidden="1"/>
    </xf>
    <xf numFmtId="43" fontId="73" fillId="0" borderId="140" xfId="35" applyFont="1" applyFill="1" applyBorder="1" applyAlignment="1" applyProtection="1">
      <alignment vertical="center"/>
      <protection hidden="1"/>
    </xf>
    <xf numFmtId="43" fontId="73" fillId="0" borderId="141" xfId="35" applyFont="1" applyFill="1" applyBorder="1" applyAlignment="1" applyProtection="1">
      <alignment vertical="center"/>
      <protection hidden="1"/>
    </xf>
    <xf numFmtId="178" fontId="73" fillId="0" borderId="0" xfId="2" applyNumberFormat="1" applyFont="1" applyFill="1" applyBorder="1" applyAlignment="1" applyProtection="1">
      <alignment vertical="center"/>
      <protection hidden="1"/>
    </xf>
    <xf numFmtId="0" fontId="84" fillId="0" borderId="142" xfId="0" applyFont="1" applyBorder="1" applyAlignment="1" applyProtection="1">
      <alignment vertical="center"/>
      <protection hidden="1"/>
    </xf>
    <xf numFmtId="0" fontId="73" fillId="0" borderId="143" xfId="0" applyFont="1" applyBorder="1" applyAlignment="1" applyProtection="1">
      <alignment vertical="center"/>
      <protection hidden="1"/>
    </xf>
    <xf numFmtId="43" fontId="80" fillId="0" borderId="144" xfId="35" applyFont="1" applyFill="1" applyBorder="1" applyAlignment="1" applyProtection="1">
      <alignment vertical="center"/>
      <protection hidden="1"/>
    </xf>
    <xf numFmtId="0" fontId="88" fillId="0" borderId="145" xfId="0" applyFont="1" applyBorder="1" applyAlignment="1" applyProtection="1">
      <alignment vertical="center"/>
      <protection hidden="1"/>
    </xf>
    <xf numFmtId="0" fontId="69" fillId="0" borderId="146" xfId="0" applyFont="1" applyBorder="1" applyAlignment="1" applyProtection="1">
      <alignment vertical="center"/>
      <protection hidden="1"/>
    </xf>
    <xf numFmtId="0" fontId="69" fillId="0" borderId="147" xfId="0" applyFont="1" applyBorder="1" applyAlignment="1" applyProtection="1">
      <alignment vertical="center"/>
      <protection hidden="1"/>
    </xf>
    <xf numFmtId="43" fontId="69" fillId="0" borderId="0" xfId="1" applyFont="1" applyBorder="1" applyAlignment="1">
      <alignment vertical="center"/>
    </xf>
    <xf numFmtId="0" fontId="89" fillId="0" borderId="0" xfId="0" applyFont="1" applyAlignment="1" applyProtection="1">
      <alignment horizontal="left" vertical="center" wrapText="1"/>
      <protection locked="0"/>
    </xf>
    <xf numFmtId="0" fontId="89" fillId="0" borderId="102" xfId="0" applyFont="1" applyBorder="1" applyAlignment="1" applyProtection="1">
      <alignment horizontal="left" vertical="center" wrapText="1"/>
      <protection locked="0"/>
    </xf>
    <xf numFmtId="0" fontId="91" fillId="0" borderId="110" xfId="0" applyFont="1" applyBorder="1" applyAlignment="1" applyProtection="1">
      <alignment horizontal="left" vertical="center" wrapText="1"/>
      <protection locked="0"/>
    </xf>
    <xf numFmtId="0" fontId="91" fillId="0" borderId="111" xfId="0" applyFont="1" applyBorder="1" applyAlignment="1" applyProtection="1">
      <alignment horizontal="left" vertical="center" wrapText="1"/>
      <protection locked="0"/>
    </xf>
    <xf numFmtId="0" fontId="91" fillId="0" borderId="112" xfId="0" applyFont="1" applyBorder="1" applyAlignment="1" applyProtection="1">
      <alignment horizontal="left" vertical="center" wrapText="1"/>
      <protection locked="0"/>
    </xf>
    <xf numFmtId="0" fontId="90" fillId="0" borderId="25" xfId="0" applyFont="1" applyBorder="1" applyAlignment="1" applyProtection="1">
      <alignment vertical="center"/>
      <protection locked="0"/>
    </xf>
    <xf numFmtId="0" fontId="88" fillId="0" borderId="0" xfId="0" applyFont="1" applyAlignment="1" applyProtection="1">
      <alignment vertical="center" wrapText="1"/>
      <protection hidden="1"/>
    </xf>
    <xf numFmtId="43" fontId="84" fillId="0" borderId="0" xfId="1" applyFont="1" applyFill="1" applyBorder="1" applyAlignment="1" applyProtection="1">
      <alignment horizontal="justify" vertical="center" wrapText="1"/>
      <protection hidden="1"/>
    </xf>
    <xf numFmtId="0" fontId="84" fillId="0" borderId="0" xfId="0" applyFont="1" applyAlignment="1" applyProtection="1">
      <alignment horizontal="justify" vertical="center" wrapText="1"/>
      <protection hidden="1"/>
    </xf>
    <xf numFmtId="0" fontId="73" fillId="0" borderId="102" xfId="0" applyFont="1" applyBorder="1" applyAlignment="1" applyProtection="1">
      <alignment horizontal="justify" vertical="center" wrapText="1"/>
      <protection hidden="1"/>
    </xf>
    <xf numFmtId="0" fontId="88" fillId="27" borderId="0" xfId="0" applyFont="1" applyFill="1" applyAlignment="1" applyProtection="1">
      <alignment vertical="center" wrapText="1"/>
      <protection hidden="1"/>
    </xf>
    <xf numFmtId="43" fontId="75" fillId="0" borderId="0" xfId="1" applyFont="1" applyFill="1" applyBorder="1" applyAlignment="1" applyProtection="1">
      <alignment horizontal="justify" vertical="center" wrapText="1"/>
      <protection hidden="1"/>
    </xf>
    <xf numFmtId="168" fontId="69" fillId="0" borderId="0" xfId="0" applyNumberFormat="1" applyFont="1" applyAlignment="1">
      <alignment vertical="center"/>
    </xf>
    <xf numFmtId="0" fontId="92" fillId="0" borderId="0" xfId="11" applyFont="1" applyAlignment="1" applyProtection="1">
      <alignment horizontal="left" vertical="center"/>
      <protection hidden="1"/>
    </xf>
    <xf numFmtId="43" fontId="92" fillId="0" borderId="0" xfId="1" applyFont="1" applyFill="1" applyBorder="1" applyAlignment="1" applyProtection="1">
      <alignment horizontal="left" vertical="center"/>
      <protection hidden="1"/>
    </xf>
    <xf numFmtId="0" fontId="88" fillId="0" borderId="25" xfId="0" applyFont="1" applyBorder="1" applyAlignment="1" applyProtection="1">
      <alignment vertical="center"/>
      <protection hidden="1"/>
    </xf>
    <xf numFmtId="0" fontId="93" fillId="0" borderId="155" xfId="11" applyFont="1" applyBorder="1" applyAlignment="1" applyProtection="1">
      <alignment vertical="center"/>
      <protection locked="0"/>
    </xf>
    <xf numFmtId="0" fontId="69" fillId="0" borderId="93" xfId="0" applyFont="1" applyBorder="1" applyAlignment="1" applyProtection="1">
      <alignment vertical="center"/>
      <protection locked="0"/>
    </xf>
    <xf numFmtId="0" fontId="93" fillId="0" borderId="93" xfId="11" applyFont="1" applyBorder="1" applyAlignment="1" applyProtection="1">
      <alignment vertical="center"/>
      <protection locked="0"/>
    </xf>
    <xf numFmtId="0" fontId="69" fillId="0" borderId="156" xfId="0" applyFont="1" applyBorder="1" applyAlignment="1" applyProtection="1">
      <alignment vertical="center"/>
      <protection locked="0"/>
    </xf>
    <xf numFmtId="0" fontId="69" fillId="0" borderId="0" xfId="0" applyFont="1" applyAlignment="1" applyProtection="1">
      <alignment vertical="center"/>
      <protection locked="0"/>
    </xf>
    <xf numFmtId="0" fontId="93" fillId="0" borderId="25" xfId="11" applyFont="1" applyBorder="1" applyAlignment="1" applyProtection="1">
      <alignment vertical="center"/>
      <protection locked="0"/>
    </xf>
    <xf numFmtId="0" fontId="93" fillId="0" borderId="0" xfId="11" applyFont="1" applyAlignment="1" applyProtection="1">
      <alignment vertical="center"/>
      <protection locked="0"/>
    </xf>
    <xf numFmtId="0" fontId="69" fillId="0" borderId="102" xfId="0" applyFont="1" applyBorder="1" applyAlignment="1" applyProtection="1">
      <alignment vertical="center"/>
      <protection locked="0"/>
    </xf>
    <xf numFmtId="0" fontId="72" fillId="0" borderId="0" xfId="0" applyFont="1" applyAlignment="1" applyProtection="1">
      <alignment vertical="center"/>
      <protection locked="0"/>
    </xf>
    <xf numFmtId="0" fontId="69" fillId="27" borderId="0" xfId="0" applyFont="1" applyFill="1" applyAlignment="1" applyProtection="1">
      <alignment vertical="center"/>
      <protection hidden="1"/>
    </xf>
    <xf numFmtId="0" fontId="94" fillId="0" borderId="0" xfId="0" applyFont="1" applyAlignment="1">
      <alignment horizontal="center" vertical="center"/>
    </xf>
    <xf numFmtId="0" fontId="95" fillId="0" borderId="0" xfId="0" applyFont="1" applyAlignment="1">
      <alignment vertical="center" wrapText="1"/>
    </xf>
    <xf numFmtId="0" fontId="94" fillId="0" borderId="0" xfId="0" applyFont="1" applyAlignment="1">
      <alignment vertical="center" wrapText="1"/>
    </xf>
    <xf numFmtId="16" fontId="94" fillId="0" borderId="0" xfId="0" applyNumberFormat="1" applyFont="1" applyAlignment="1">
      <alignment horizontal="center" vertical="center"/>
    </xf>
    <xf numFmtId="0" fontId="94" fillId="0" borderId="0" xfId="0" applyFont="1" applyAlignment="1">
      <alignment vertical="center"/>
    </xf>
    <xf numFmtId="0" fontId="96" fillId="0" borderId="0" xfId="0" applyFont="1" applyAlignment="1">
      <alignment vertical="center"/>
    </xf>
    <xf numFmtId="0" fontId="95" fillId="0" borderId="0" xfId="0" applyFont="1" applyAlignment="1">
      <alignment horizontal="center" vertical="center"/>
    </xf>
    <xf numFmtId="16" fontId="95" fillId="0" borderId="0" xfId="0" applyNumberFormat="1" applyFont="1" applyAlignment="1">
      <alignment horizontal="center" vertical="center"/>
    </xf>
    <xf numFmtId="0" fontId="95" fillId="0" borderId="0" xfId="0" applyFont="1" applyAlignment="1">
      <alignment vertical="center"/>
    </xf>
    <xf numFmtId="0" fontId="97" fillId="0" borderId="0" xfId="0" applyFont="1" applyAlignment="1">
      <alignment horizontal="center" vertical="center"/>
    </xf>
    <xf numFmtId="0" fontId="97" fillId="0" borderId="0" xfId="0" applyFont="1" applyAlignment="1">
      <alignment vertical="center" wrapText="1"/>
    </xf>
    <xf numFmtId="16" fontId="97" fillId="0" borderId="0" xfId="0" applyNumberFormat="1" applyFont="1" applyAlignment="1">
      <alignment horizontal="center" vertical="center"/>
    </xf>
    <xf numFmtId="0" fontId="97" fillId="0" borderId="0" xfId="0" applyFont="1" applyAlignment="1">
      <alignment vertical="center"/>
    </xf>
    <xf numFmtId="0" fontId="98" fillId="0" borderId="0" xfId="0" applyFont="1" applyAlignment="1">
      <alignment vertical="center"/>
    </xf>
    <xf numFmtId="43" fontId="94" fillId="0" borderId="0" xfId="1" applyFont="1" applyBorder="1" applyAlignment="1">
      <alignment horizontal="center" vertical="center"/>
    </xf>
    <xf numFmtId="14" fontId="96" fillId="0" borderId="0" xfId="0" applyNumberFormat="1" applyFont="1" applyAlignment="1">
      <alignment vertical="center"/>
    </xf>
    <xf numFmtId="9" fontId="69" fillId="0" borderId="112" xfId="2" applyFont="1" applyFill="1" applyBorder="1" applyAlignment="1" applyProtection="1">
      <alignment horizontal="left" vertical="center"/>
      <protection hidden="1"/>
    </xf>
    <xf numFmtId="184" fontId="72" fillId="0" borderId="106" xfId="0" applyNumberFormat="1" applyFont="1" applyBorder="1" applyAlignment="1" applyProtection="1">
      <alignment horizontal="left" vertical="center"/>
      <protection locked="0" hidden="1"/>
    </xf>
    <xf numFmtId="0" fontId="69" fillId="0" borderId="68" xfId="0" applyFont="1" applyBorder="1" applyAlignment="1">
      <alignment vertical="center"/>
    </xf>
    <xf numFmtId="0" fontId="69" fillId="0" borderId="109" xfId="0" applyFont="1" applyBorder="1" applyAlignment="1">
      <alignment horizontal="left" vertical="center"/>
    </xf>
    <xf numFmtId="0" fontId="83" fillId="0" borderId="102" xfId="0" applyFont="1" applyBorder="1" applyAlignment="1">
      <alignment horizontal="left" vertical="center"/>
    </xf>
    <xf numFmtId="0" fontId="72" fillId="0" borderId="102" xfId="0" applyFont="1" applyBorder="1" applyAlignment="1" applyProtection="1">
      <alignment vertical="center"/>
      <protection locked="0"/>
    </xf>
    <xf numFmtId="0" fontId="69" fillId="26" borderId="155" xfId="0" applyFont="1" applyFill="1" applyBorder="1" applyAlignment="1" applyProtection="1">
      <alignment vertical="center"/>
      <protection hidden="1"/>
    </xf>
    <xf numFmtId="0" fontId="69" fillId="26" borderId="93" xfId="0" applyFont="1" applyFill="1" applyBorder="1" applyAlignment="1" applyProtection="1">
      <alignment vertical="center"/>
      <protection hidden="1"/>
    </xf>
    <xf numFmtId="0" fontId="69" fillId="26" borderId="156" xfId="0" applyFont="1" applyFill="1" applyBorder="1" applyAlignment="1" applyProtection="1">
      <alignment vertical="center"/>
      <protection hidden="1"/>
    </xf>
    <xf numFmtId="43" fontId="89" fillId="0" borderId="0" xfId="1" applyFont="1" applyFill="1" applyBorder="1" applyAlignment="1" applyProtection="1">
      <alignment horizontal="left" vertical="center" wrapText="1"/>
      <protection locked="0"/>
    </xf>
    <xf numFmtId="43" fontId="92" fillId="27" borderId="0" xfId="1" applyFont="1" applyFill="1" applyBorder="1" applyAlignment="1" applyProtection="1">
      <alignment horizontal="right" vertical="center"/>
      <protection hidden="1"/>
    </xf>
    <xf numFmtId="168" fontId="144" fillId="0" borderId="27" xfId="538" applyFont="1" applyFill="1" applyBorder="1" applyAlignment="1">
      <alignment horizontal="center" vertical="center"/>
    </xf>
    <xf numFmtId="0" fontId="149" fillId="0" borderId="27" xfId="548" applyFont="1" applyBorder="1" applyAlignment="1">
      <alignment horizontal="justify" vertical="top" wrapText="1"/>
    </xf>
    <xf numFmtId="168" fontId="146" fillId="18" borderId="196" xfId="538" applyFont="1" applyFill="1" applyBorder="1" applyAlignment="1" applyProtection="1">
      <alignment horizontal="center" vertical="center"/>
      <protection locked="0"/>
    </xf>
    <xf numFmtId="0" fontId="144" fillId="0" borderId="27" xfId="546" applyFont="1" applyBorder="1" applyAlignment="1">
      <alignment horizontal="center" vertical="top"/>
    </xf>
    <xf numFmtId="0" fontId="145" fillId="0" borderId="27" xfId="546" applyFont="1" applyBorder="1" applyAlignment="1">
      <alignment vertical="top"/>
    </xf>
    <xf numFmtId="0" fontId="44" fillId="0" borderId="199" xfId="0" applyFont="1" applyBorder="1" applyAlignment="1">
      <alignment horizontal="center"/>
    </xf>
    <xf numFmtId="0" fontId="115" fillId="0" borderId="27" xfId="0" applyFont="1" applyBorder="1" applyAlignment="1">
      <alignment horizontal="center" vertical="center" wrapText="1"/>
    </xf>
    <xf numFmtId="0" fontId="144" fillId="0" borderId="27" xfId="546" applyFont="1" applyBorder="1" applyAlignment="1">
      <alignment horizontal="center" vertical="center"/>
    </xf>
    <xf numFmtId="168" fontId="145" fillId="0" borderId="27" xfId="538" applyFont="1" applyFill="1" applyBorder="1"/>
    <xf numFmtId="0" fontId="44" fillId="0" borderId="199" xfId="0" applyFont="1" applyBorder="1" applyAlignment="1">
      <alignment horizontal="center" vertical="center"/>
    </xf>
    <xf numFmtId="43" fontId="44" fillId="0" borderId="199" xfId="1" applyFont="1" applyBorder="1" applyAlignment="1">
      <alignment horizontal="center" vertical="center" wrapText="1"/>
    </xf>
    <xf numFmtId="0" fontId="147" fillId="0" borderId="189" xfId="546" applyFont="1" applyBorder="1" applyAlignment="1">
      <alignment horizontal="left" vertical="center"/>
    </xf>
    <xf numFmtId="3" fontId="146" fillId="18" borderId="196" xfId="539" applyNumberFormat="1" applyFont="1" applyFill="1" applyBorder="1" applyAlignment="1">
      <alignment horizontal="center" vertical="center"/>
    </xf>
    <xf numFmtId="0" fontId="146" fillId="18" borderId="188" xfId="539" applyFont="1" applyFill="1" applyBorder="1" applyAlignment="1">
      <alignment horizontal="center" vertical="center"/>
    </xf>
    <xf numFmtId="3" fontId="146" fillId="18" borderId="188" xfId="539" applyNumberFormat="1" applyFont="1" applyFill="1" applyBorder="1" applyAlignment="1">
      <alignment horizontal="center" vertical="center"/>
    </xf>
    <xf numFmtId="4" fontId="146" fillId="18" borderId="188" xfId="539" applyNumberFormat="1" applyFont="1" applyFill="1" applyBorder="1" applyAlignment="1">
      <alignment horizontal="center" vertical="center"/>
    </xf>
    <xf numFmtId="43" fontId="145" fillId="4" borderId="27" xfId="1" applyFont="1" applyFill="1" applyBorder="1"/>
    <xf numFmtId="9" fontId="31" fillId="0" borderId="203" xfId="2" applyFont="1" applyFill="1" applyBorder="1" applyAlignment="1">
      <alignment horizontal="center"/>
    </xf>
    <xf numFmtId="9" fontId="31" fillId="0" borderId="206" xfId="2" applyFont="1" applyFill="1" applyBorder="1" applyAlignment="1">
      <alignment horizontal="center"/>
    </xf>
    <xf numFmtId="9" fontId="31" fillId="0" borderId="208" xfId="2" applyFont="1" applyFill="1" applyBorder="1" applyAlignment="1">
      <alignment horizontal="center"/>
    </xf>
    <xf numFmtId="0" fontId="144" fillId="0" borderId="173" xfId="546" applyFont="1" applyBorder="1"/>
    <xf numFmtId="43" fontId="31" fillId="0" borderId="173" xfId="1" applyFont="1" applyFill="1" applyBorder="1" applyAlignment="1">
      <alignment horizontal="center"/>
    </xf>
    <xf numFmtId="0" fontId="25" fillId="19" borderId="0" xfId="0" applyFont="1" applyFill="1" applyAlignment="1">
      <alignment vertical="center"/>
    </xf>
    <xf numFmtId="43" fontId="31" fillId="0" borderId="71" xfId="1" applyFont="1" applyFill="1" applyBorder="1" applyAlignment="1">
      <alignment horizontal="center" wrapText="1"/>
    </xf>
    <xf numFmtId="4" fontId="146" fillId="18" borderId="196" xfId="539" applyNumberFormat="1" applyFont="1" applyFill="1" applyBorder="1" applyAlignment="1">
      <alignment horizontal="center" vertical="center"/>
    </xf>
    <xf numFmtId="0" fontId="145" fillId="0" borderId="27" xfId="546" applyFont="1" applyBorder="1"/>
    <xf numFmtId="0" fontId="140" fillId="0" borderId="25" xfId="11" applyFont="1" applyBorder="1" applyAlignment="1" applyProtection="1">
      <alignment vertical="center"/>
      <protection locked="0"/>
    </xf>
    <xf numFmtId="168" fontId="142" fillId="0" borderId="154" xfId="0" applyNumberFormat="1" applyFont="1" applyBorder="1" applyAlignment="1" applyProtection="1">
      <alignment horizontal="left" vertical="center" wrapText="1"/>
      <protection locked="0"/>
    </xf>
    <xf numFmtId="43" fontId="143" fillId="0" borderId="0" xfId="1" applyFont="1" applyFill="1" applyBorder="1" applyAlignment="1" applyProtection="1">
      <alignment horizontal="left" vertical="center" wrapText="1"/>
      <protection locked="0"/>
    </xf>
    <xf numFmtId="172" fontId="142" fillId="0" borderId="0" xfId="0" applyNumberFormat="1" applyFont="1" applyAlignment="1" applyProtection="1">
      <alignment horizontal="left" vertical="center" wrapText="1"/>
      <protection locked="0"/>
    </xf>
    <xf numFmtId="0" fontId="142" fillId="0" borderId="148" xfId="0" applyFont="1" applyBorder="1" applyAlignment="1" applyProtection="1">
      <alignment horizontal="left" vertical="center"/>
      <protection locked="0"/>
    </xf>
    <xf numFmtId="0" fontId="144" fillId="0" borderId="200" xfId="546" applyFont="1" applyBorder="1" applyAlignment="1">
      <alignment vertical="center"/>
    </xf>
    <xf numFmtId="43" fontId="151" fillId="18" borderId="176" xfId="1" applyFont="1" applyFill="1" applyBorder="1" applyAlignment="1" applyProtection="1">
      <alignment horizontal="center" vertical="center" wrapText="1"/>
      <protection locked="0"/>
    </xf>
    <xf numFmtId="168" fontId="145" fillId="0" borderId="27" xfId="538" applyFont="1" applyBorder="1"/>
    <xf numFmtId="168" fontId="145" fillId="0" borderId="27" xfId="538" applyFont="1" applyFill="1" applyBorder="1" applyAlignment="1">
      <alignment horizontal="center" vertical="center"/>
    </xf>
    <xf numFmtId="43" fontId="80" fillId="0" borderId="195" xfId="35" applyFont="1" applyFill="1" applyBorder="1" applyAlignment="1" applyProtection="1">
      <alignment vertical="center"/>
      <protection hidden="1"/>
    </xf>
    <xf numFmtId="43" fontId="145" fillId="0" borderId="27" xfId="1" applyFont="1" applyBorder="1" applyAlignment="1">
      <alignment horizontal="center" vertical="center"/>
    </xf>
    <xf numFmtId="0" fontId="115" fillId="0" borderId="191" xfId="0" applyFont="1" applyBorder="1" applyAlignment="1">
      <alignment horizontal="left" vertical="center"/>
    </xf>
    <xf numFmtId="168" fontId="145" fillId="0" borderId="197" xfId="538" applyFont="1" applyBorder="1"/>
    <xf numFmtId="43" fontId="84" fillId="0" borderId="194" xfId="35" applyFont="1" applyFill="1" applyBorder="1" applyAlignment="1" applyProtection="1">
      <alignment vertical="center"/>
      <protection hidden="1"/>
    </xf>
    <xf numFmtId="0" fontId="115" fillId="0" borderId="192" xfId="0" applyFont="1" applyBorder="1" applyAlignment="1">
      <alignment horizontal="left" vertical="center"/>
    </xf>
    <xf numFmtId="43" fontId="145" fillId="0" borderId="197" xfId="1" applyFont="1" applyBorder="1"/>
    <xf numFmtId="168" fontId="144" fillId="0" borderId="200" xfId="538" applyFont="1" applyBorder="1" applyAlignment="1">
      <alignment vertical="center"/>
    </xf>
    <xf numFmtId="0" fontId="149" fillId="0" borderId="27" xfId="546" applyFont="1" applyBorder="1" applyAlignment="1">
      <alignment vertical="top"/>
    </xf>
    <xf numFmtId="0" fontId="151" fillId="18" borderId="202" xfId="534" applyFont="1" applyFill="1" applyBorder="1" applyAlignment="1" applyProtection="1">
      <alignment horizontal="center" vertical="center"/>
      <protection locked="0"/>
    </xf>
    <xf numFmtId="0" fontId="145" fillId="0" borderId="27" xfId="546" applyFont="1" applyBorder="1" applyAlignment="1">
      <alignment vertical="top" wrapText="1"/>
    </xf>
    <xf numFmtId="0" fontId="144" fillId="0" borderId="27" xfId="546" applyFont="1" applyBorder="1" applyAlignment="1">
      <alignment vertical="top"/>
    </xf>
    <xf numFmtId="0" fontId="144" fillId="0" borderId="201" xfId="546" applyFont="1" applyBorder="1" applyAlignment="1">
      <alignment vertical="center"/>
    </xf>
    <xf numFmtId="40" fontId="115" fillId="0" borderId="166" xfId="15" applyNumberFormat="1" applyFont="1" applyBorder="1" applyAlignment="1">
      <alignment horizontal="right"/>
    </xf>
    <xf numFmtId="0" fontId="148" fillId="0" borderId="27" xfId="546" applyFont="1" applyBorder="1" applyAlignment="1">
      <alignment vertical="top"/>
    </xf>
    <xf numFmtId="0" fontId="115" fillId="0" borderId="193" xfId="0" applyFont="1" applyBorder="1" applyAlignment="1">
      <alignment horizontal="left" vertical="center"/>
    </xf>
    <xf numFmtId="0" fontId="145" fillId="0" borderId="27" xfId="546" applyFont="1" applyBorder="1" applyAlignment="1">
      <alignment horizontal="center" vertical="top"/>
    </xf>
    <xf numFmtId="0" fontId="25" fillId="9" borderId="199" xfId="0" applyFont="1" applyFill="1" applyBorder="1" applyAlignment="1">
      <alignment wrapText="1"/>
    </xf>
    <xf numFmtId="43" fontId="44" fillId="0" borderId="199" xfId="1" applyFont="1" applyBorder="1" applyAlignment="1">
      <alignment horizontal="center" vertical="center"/>
    </xf>
    <xf numFmtId="0" fontId="146" fillId="18" borderId="196" xfId="539" applyFont="1" applyFill="1" applyBorder="1" applyAlignment="1">
      <alignment horizontal="center" vertical="center" wrapText="1"/>
    </xf>
    <xf numFmtId="0" fontId="146" fillId="18" borderId="188" xfId="539" applyFont="1" applyFill="1" applyBorder="1" applyAlignment="1">
      <alignment horizontal="left" vertical="center" wrapText="1"/>
    </xf>
    <xf numFmtId="43" fontId="146" fillId="18" borderId="188" xfId="1" applyFont="1" applyFill="1" applyBorder="1" applyAlignment="1">
      <alignment horizontal="center" vertical="center" wrapText="1"/>
    </xf>
    <xf numFmtId="0" fontId="0" fillId="0" borderId="205" xfId="0" applyBorder="1"/>
    <xf numFmtId="0" fontId="0" fillId="0" borderId="207" xfId="0" applyBorder="1"/>
    <xf numFmtId="0" fontId="0" fillId="0" borderId="173" xfId="0" applyBorder="1"/>
    <xf numFmtId="0" fontId="0" fillId="0" borderId="209" xfId="0" applyBorder="1"/>
    <xf numFmtId="0" fontId="144" fillId="0" borderId="68" xfId="546" applyFont="1" applyBorder="1"/>
    <xf numFmtId="0" fontId="142" fillId="0" borderId="0" xfId="0" applyFont="1" applyAlignment="1" applyProtection="1">
      <alignment vertical="center" wrapText="1"/>
      <protection locked="0"/>
    </xf>
    <xf numFmtId="168" fontId="142" fillId="0" borderId="0" xfId="0" applyNumberFormat="1" applyFont="1" applyAlignment="1" applyProtection="1">
      <alignment horizontal="left" vertical="center" wrapText="1"/>
      <protection locked="0"/>
    </xf>
    <xf numFmtId="0" fontId="142" fillId="0" borderId="0" xfId="0" applyFont="1" applyAlignment="1" applyProtection="1">
      <alignment horizontal="left" vertical="center" wrapText="1"/>
      <protection locked="0"/>
    </xf>
    <xf numFmtId="168" fontId="144" fillId="0" borderId="0" xfId="538" applyFont="1" applyBorder="1" applyAlignment="1">
      <alignment vertical="center"/>
    </xf>
    <xf numFmtId="0" fontId="72" fillId="0" borderId="25" xfId="0" applyFont="1" applyBorder="1" applyAlignment="1" applyProtection="1">
      <alignment vertical="center"/>
      <protection locked="0"/>
    </xf>
    <xf numFmtId="0" fontId="67" fillId="0" borderId="0" xfId="29" applyFont="1"/>
    <xf numFmtId="0" fontId="142" fillId="0" borderId="25" xfId="0" applyFont="1" applyBorder="1" applyAlignment="1" applyProtection="1">
      <alignment horizontal="left" vertical="center"/>
      <protection locked="0"/>
    </xf>
    <xf numFmtId="43" fontId="0" fillId="0" borderId="68" xfId="0" applyNumberFormat="1" applyBorder="1"/>
    <xf numFmtId="39" fontId="151" fillId="18" borderId="49" xfId="540" applyNumberFormat="1" applyFont="1" applyFill="1" applyBorder="1" applyAlignment="1" applyProtection="1">
      <alignment horizontal="center" vertical="center"/>
      <protection locked="0"/>
    </xf>
    <xf numFmtId="0" fontId="0" fillId="0" borderId="210" xfId="0" applyBorder="1"/>
    <xf numFmtId="0" fontId="0" fillId="0" borderId="47" xfId="0" applyBorder="1"/>
    <xf numFmtId="0" fontId="25" fillId="19" borderId="68" xfId="0" applyFont="1" applyFill="1" applyBorder="1" applyAlignment="1">
      <alignment vertical="center"/>
    </xf>
    <xf numFmtId="0" fontId="25" fillId="19" borderId="189" xfId="0" applyFont="1" applyFill="1" applyBorder="1" applyAlignment="1">
      <alignment vertical="center"/>
    </xf>
    <xf numFmtId="9" fontId="31" fillId="0" borderId="27" xfId="1" applyNumberFormat="1" applyFont="1" applyBorder="1" applyAlignment="1">
      <alignment horizontal="center"/>
    </xf>
    <xf numFmtId="43" fontId="31" fillId="0" borderId="208" xfId="1" applyFont="1" applyFill="1" applyBorder="1" applyAlignment="1">
      <alignment horizontal="center"/>
    </xf>
    <xf numFmtId="9" fontId="31" fillId="0" borderId="173" xfId="2" applyFont="1" applyFill="1" applyBorder="1" applyAlignment="1">
      <alignment horizontal="center"/>
    </xf>
    <xf numFmtId="0" fontId="144" fillId="0" borderId="207" xfId="546" applyFont="1" applyBorder="1"/>
    <xf numFmtId="9" fontId="31" fillId="0" borderId="207" xfId="2" applyFont="1" applyFill="1" applyBorder="1" applyAlignment="1">
      <alignment horizontal="center"/>
    </xf>
    <xf numFmtId="0" fontId="144" fillId="0" borderId="205" xfId="546" applyFont="1" applyBorder="1"/>
    <xf numFmtId="9" fontId="31" fillId="0" borderId="204" xfId="2" applyFont="1" applyFill="1" applyBorder="1" applyAlignment="1">
      <alignment horizontal="center"/>
    </xf>
    <xf numFmtId="168" fontId="146" fillId="18" borderId="188" xfId="538" applyFont="1" applyFill="1" applyBorder="1" applyAlignment="1" applyProtection="1">
      <alignment horizontal="center" vertical="center"/>
      <protection locked="0"/>
    </xf>
    <xf numFmtId="43" fontId="145" fillId="0" borderId="27" xfId="1" applyFont="1" applyBorder="1"/>
    <xf numFmtId="0" fontId="145" fillId="0" borderId="197" xfId="546" applyFont="1" applyBorder="1" applyAlignment="1">
      <alignment vertical="center"/>
    </xf>
    <xf numFmtId="43" fontId="144" fillId="0" borderId="200" xfId="1" applyFont="1" applyBorder="1" applyAlignment="1">
      <alignment vertical="center"/>
    </xf>
    <xf numFmtId="43" fontId="30" fillId="0" borderId="0" xfId="0" applyNumberFormat="1" applyFont="1" applyAlignment="1">
      <alignment wrapText="1"/>
    </xf>
    <xf numFmtId="0" fontId="147" fillId="0" borderId="198" xfId="546" applyFont="1" applyBorder="1" applyAlignment="1">
      <alignment horizontal="left" vertical="center"/>
    </xf>
    <xf numFmtId="0" fontId="145" fillId="0" borderId="197" xfId="546" applyFont="1" applyBorder="1"/>
    <xf numFmtId="0" fontId="145" fillId="0" borderId="197" xfId="546" applyFont="1" applyBorder="1" applyAlignment="1">
      <alignment horizontal="center" vertical="top"/>
    </xf>
    <xf numFmtId="0" fontId="145" fillId="0" borderId="197" xfId="546" applyFont="1" applyBorder="1" applyAlignment="1">
      <alignment vertical="top"/>
    </xf>
    <xf numFmtId="0" fontId="99" fillId="0" borderId="0" xfId="36" applyFont="1"/>
    <xf numFmtId="0" fontId="100" fillId="0" borderId="0" xfId="36" applyFont="1" applyAlignment="1">
      <alignment vertical="center"/>
    </xf>
    <xf numFmtId="0" fontId="101" fillId="0" borderId="0" xfId="36" applyFont="1" applyAlignment="1">
      <alignment vertical="center"/>
    </xf>
    <xf numFmtId="0" fontId="69" fillId="0" borderId="0" xfId="0" applyFont="1"/>
    <xf numFmtId="0" fontId="104" fillId="0" borderId="0" xfId="0" applyFont="1"/>
    <xf numFmtId="0" fontId="69" fillId="0" borderId="0" xfId="0" applyFont="1" applyAlignment="1">
      <alignment horizontal="left"/>
    </xf>
    <xf numFmtId="0" fontId="116" fillId="0" borderId="0" xfId="0" applyFont="1" applyAlignment="1">
      <alignment horizontal="left" vertical="center"/>
    </xf>
    <xf numFmtId="0" fontId="70" fillId="0" borderId="0" xfId="0" applyFont="1" applyAlignment="1">
      <alignment horizontal="left" vertical="center"/>
    </xf>
    <xf numFmtId="0" fontId="117" fillId="0" borderId="0" xfId="0" applyFont="1" applyAlignment="1">
      <alignment horizontal="left" vertical="center"/>
    </xf>
    <xf numFmtId="0" fontId="115" fillId="0" borderId="0" xfId="0" applyFont="1" applyAlignment="1">
      <alignment horizontal="left"/>
    </xf>
    <xf numFmtId="0" fontId="118" fillId="0" borderId="0" xfId="0" applyFont="1" applyAlignment="1">
      <alignment horizontal="left" vertical="center"/>
    </xf>
    <xf numFmtId="0" fontId="115" fillId="0" borderId="0" xfId="0" applyFont="1"/>
    <xf numFmtId="0" fontId="119" fillId="0" borderId="0" xfId="0" applyFont="1" applyAlignment="1">
      <alignment horizontal="left"/>
    </xf>
    <xf numFmtId="0" fontId="119" fillId="0" borderId="0" xfId="0" applyFont="1"/>
    <xf numFmtId="0" fontId="119" fillId="0" borderId="0" xfId="0" applyFont="1" applyAlignment="1">
      <alignment horizontal="left" vertical="center"/>
    </xf>
    <xf numFmtId="0" fontId="120" fillId="0" borderId="0" xfId="0" applyFont="1"/>
    <xf numFmtId="0" fontId="121" fillId="0" borderId="0" xfId="0" applyFont="1"/>
    <xf numFmtId="0" fontId="122" fillId="0" borderId="0" xfId="0" applyFont="1"/>
    <xf numFmtId="0" fontId="123" fillId="0" borderId="0" xfId="0" applyFont="1" applyAlignment="1">
      <alignment horizontal="left" vertical="center"/>
    </xf>
    <xf numFmtId="0" fontId="124" fillId="0" borderId="0" xfId="0" applyFont="1"/>
    <xf numFmtId="0" fontId="123" fillId="0" borderId="0" xfId="0" applyFont="1" applyAlignment="1">
      <alignment vertical="center"/>
    </xf>
    <xf numFmtId="0" fontId="51" fillId="0" borderId="0" xfId="0" applyFont="1"/>
    <xf numFmtId="0" fontId="70" fillId="0" borderId="0" xfId="0" applyFont="1" applyAlignment="1">
      <alignment horizontal="left"/>
    </xf>
    <xf numFmtId="0" fontId="126" fillId="0" borderId="0" xfId="0" applyFont="1"/>
    <xf numFmtId="0" fontId="127" fillId="0" borderId="0" xfId="0" applyFont="1" applyAlignment="1">
      <alignment horizontal="left" vertical="center"/>
    </xf>
    <xf numFmtId="0" fontId="100" fillId="0" borderId="0" xfId="36" applyFont="1"/>
    <xf numFmtId="0" fontId="70" fillId="0" borderId="0" xfId="0" applyFont="1"/>
    <xf numFmtId="0" fontId="128" fillId="0" borderId="69" xfId="0" applyFont="1" applyBorder="1" applyAlignment="1">
      <alignment horizontal="center" vertical="center" wrapText="1"/>
    </xf>
    <xf numFmtId="0" fontId="115" fillId="0" borderId="66" xfId="0" applyFont="1" applyBorder="1" applyAlignment="1">
      <alignment horizontal="center" vertical="center" wrapText="1"/>
    </xf>
    <xf numFmtId="40" fontId="128" fillId="0" borderId="66" xfId="1" applyNumberFormat="1" applyFont="1" applyBorder="1" applyAlignment="1">
      <alignment horizontal="right"/>
    </xf>
    <xf numFmtId="0" fontId="115" fillId="0" borderId="71" xfId="0" applyFont="1" applyBorder="1" applyAlignment="1">
      <alignment horizontal="center" vertical="center" wrapText="1"/>
    </xf>
    <xf numFmtId="40" fontId="115" fillId="0" borderId="71" xfId="1" applyNumberFormat="1" applyFont="1" applyBorder="1" applyAlignment="1">
      <alignment horizontal="right"/>
    </xf>
    <xf numFmtId="43" fontId="115" fillId="0" borderId="0" xfId="1" applyFont="1"/>
    <xf numFmtId="0" fontId="115" fillId="0" borderId="42" xfId="0" applyFont="1" applyBorder="1" applyAlignment="1">
      <alignment horizontal="center" vertical="center" wrapText="1"/>
    </xf>
    <xf numFmtId="40" fontId="129" fillId="0" borderId="42" xfId="15" applyNumberFormat="1" applyFont="1" applyBorder="1" applyAlignment="1">
      <alignment horizontal="right"/>
    </xf>
    <xf numFmtId="43" fontId="115" fillId="0" borderId="0" xfId="0" applyNumberFormat="1" applyFont="1"/>
    <xf numFmtId="0" fontId="115" fillId="0" borderId="186" xfId="0" applyFont="1" applyBorder="1" applyAlignment="1">
      <alignment horizontal="center" vertical="center" wrapText="1"/>
    </xf>
    <xf numFmtId="40" fontId="128" fillId="0" borderId="67" xfId="15" applyNumberFormat="1" applyFont="1" applyBorder="1" applyAlignment="1">
      <alignment horizontal="right"/>
    </xf>
    <xf numFmtId="0" fontId="128" fillId="0" borderId="0" xfId="0" applyFont="1" applyAlignment="1">
      <alignment horizontal="left" vertical="center"/>
    </xf>
    <xf numFmtId="43" fontId="70" fillId="0" borderId="0" xfId="0" applyNumberFormat="1" applyFont="1"/>
    <xf numFmtId="0" fontId="99" fillId="0" borderId="0" xfId="36" applyFont="1" applyAlignment="1">
      <alignment vertical="center"/>
    </xf>
    <xf numFmtId="0" fontId="67" fillId="0" borderId="48" xfId="29" applyFont="1" applyBorder="1" applyAlignment="1" applyProtection="1">
      <alignment horizontal="center"/>
      <protection hidden="1"/>
    </xf>
    <xf numFmtId="17" fontId="142" fillId="0" borderId="0" xfId="0" applyNumberFormat="1" applyFont="1" applyAlignment="1" applyProtection="1">
      <alignment horizontal="left" vertical="center" wrapText="1"/>
      <protection locked="0"/>
    </xf>
    <xf numFmtId="43" fontId="0" fillId="0" borderId="45" xfId="1" applyFont="1" applyFill="1" applyBorder="1" applyAlignment="1">
      <alignment vertical="center"/>
    </xf>
    <xf numFmtId="9" fontId="0" fillId="0" borderId="45" xfId="2" applyFont="1" applyFill="1" applyBorder="1" applyAlignment="1">
      <alignment vertical="center"/>
    </xf>
    <xf numFmtId="0" fontId="24" fillId="20" borderId="200" xfId="11" applyFont="1" applyFill="1" applyBorder="1" applyAlignment="1">
      <alignment horizontal="center"/>
    </xf>
    <xf numFmtId="0" fontId="28" fillId="0" borderId="200" xfId="30" applyFont="1" applyBorder="1" applyAlignment="1">
      <alignment horizontal="center" vertical="center" wrapText="1"/>
    </xf>
    <xf numFmtId="0" fontId="28" fillId="11" borderId="199" xfId="29" applyFont="1" applyFill="1" applyBorder="1" applyAlignment="1" applyProtection="1">
      <alignment horizontal="left" vertical="center"/>
      <protection locked="0"/>
    </xf>
    <xf numFmtId="0" fontId="19" fillId="0" borderId="199" xfId="29" applyBorder="1" applyAlignment="1" applyProtection="1">
      <alignment vertical="top" wrapText="1"/>
      <protection locked="0"/>
    </xf>
    <xf numFmtId="0" fontId="19" fillId="0" borderId="62" xfId="29" applyBorder="1" applyAlignment="1" applyProtection="1">
      <alignment vertical="top" wrapText="1"/>
      <protection locked="0"/>
    </xf>
    <xf numFmtId="14" fontId="61" fillId="0" borderId="199" xfId="29" applyNumberFormat="1" applyFont="1" applyBorder="1" applyAlignment="1" applyProtection="1">
      <alignment vertical="center" wrapText="1"/>
      <protection locked="0"/>
    </xf>
    <xf numFmtId="49" fontId="152" fillId="0" borderId="66" xfId="551" quotePrefix="1" applyNumberFormat="1" applyFont="1" applyBorder="1" applyAlignment="1">
      <alignment horizontal="center" vertical="center"/>
    </xf>
    <xf numFmtId="0" fontId="28" fillId="0" borderId="34" xfId="29" applyFont="1" applyBorder="1" applyAlignment="1">
      <alignment horizontal="center" vertical="center" wrapText="1"/>
    </xf>
    <xf numFmtId="49" fontId="152" fillId="0" borderId="199" xfId="551" quotePrefix="1" applyNumberFormat="1" applyFont="1" applyBorder="1" applyAlignment="1">
      <alignment horizontal="center" vertical="center"/>
    </xf>
    <xf numFmtId="0" fontId="19" fillId="0" borderId="199" xfId="29" applyBorder="1" applyAlignment="1" applyProtection="1">
      <alignment horizontal="center" vertical="top" wrapText="1"/>
      <protection locked="0"/>
    </xf>
    <xf numFmtId="49" fontId="152" fillId="0" borderId="199" xfId="555" quotePrefix="1" applyNumberFormat="1" applyFont="1" applyBorder="1" applyAlignment="1">
      <alignment horizontal="center" vertical="center"/>
    </xf>
    <xf numFmtId="49" fontId="152" fillId="0" borderId="199" xfId="556" quotePrefix="1" applyNumberFormat="1" applyFont="1" applyBorder="1" applyAlignment="1">
      <alignment horizontal="center" vertical="center"/>
    </xf>
    <xf numFmtId="173" fontId="30" fillId="0" borderId="41" xfId="14" applyNumberFormat="1" applyFont="1" applyFill="1" applyBorder="1" applyAlignment="1">
      <alignment wrapText="1"/>
    </xf>
    <xf numFmtId="43" fontId="152" fillId="5" borderId="199" xfId="15" applyNumberFormat="1" applyFont="1" applyFill="1" applyBorder="1" applyAlignment="1">
      <alignment vertical="center"/>
    </xf>
    <xf numFmtId="0" fontId="152" fillId="0" borderId="199" xfId="557" applyFont="1" applyBorder="1" applyAlignment="1">
      <alignment vertical="center" wrapText="1"/>
    </xf>
    <xf numFmtId="49" fontId="152" fillId="0" borderId="199" xfId="558" quotePrefix="1" applyNumberFormat="1" applyFont="1" applyBorder="1" applyAlignment="1">
      <alignment horizontal="center" vertical="center"/>
    </xf>
    <xf numFmtId="9" fontId="29" fillId="0" borderId="42" xfId="2" applyFont="1" applyFill="1" applyBorder="1" applyAlignment="1">
      <alignment wrapText="1"/>
    </xf>
    <xf numFmtId="173" fontId="59" fillId="0" borderId="37" xfId="14" applyNumberFormat="1" applyFont="1" applyFill="1" applyBorder="1"/>
    <xf numFmtId="9" fontId="30" fillId="0" borderId="34" xfId="14" applyNumberFormat="1" applyFont="1" applyFill="1" applyBorder="1" applyAlignment="1">
      <alignment horizontal="center" wrapText="1"/>
    </xf>
    <xf numFmtId="173" fontId="35" fillId="0" borderId="27" xfId="14" applyNumberFormat="1" applyFont="1" applyFill="1" applyBorder="1" applyAlignment="1">
      <alignment horizontal="center" wrapText="1"/>
    </xf>
    <xf numFmtId="9" fontId="30" fillId="0" borderId="27" xfId="14" applyNumberFormat="1" applyFont="1" applyFill="1" applyBorder="1" applyAlignment="1">
      <alignment horizontal="center" wrapText="1"/>
    </xf>
    <xf numFmtId="49" fontId="152" fillId="0" borderId="199" xfId="562" quotePrefix="1" applyNumberFormat="1" applyFont="1" applyBorder="1" applyAlignment="1">
      <alignment horizontal="center" vertical="center"/>
    </xf>
    <xf numFmtId="0" fontId="30" fillId="0" borderId="199" xfId="0" applyFont="1" applyBorder="1" applyAlignment="1">
      <alignment horizontal="center" wrapText="1"/>
    </xf>
    <xf numFmtId="0" fontId="30" fillId="0" borderId="185" xfId="0" applyFont="1" applyBorder="1" applyAlignment="1">
      <alignment horizontal="center" wrapText="1"/>
    </xf>
    <xf numFmtId="180" fontId="30" fillId="0" borderId="199" xfId="14" applyNumberFormat="1" applyFont="1" applyFill="1" applyBorder="1" applyAlignment="1">
      <alignment wrapText="1"/>
    </xf>
    <xf numFmtId="9" fontId="31" fillId="0" borderId="211" xfId="2" applyFont="1" applyFill="1" applyBorder="1" applyAlignment="1">
      <alignment horizontal="center"/>
    </xf>
    <xf numFmtId="9" fontId="31" fillId="0" borderId="82" xfId="2" applyFont="1" applyFill="1" applyBorder="1" applyAlignment="1">
      <alignment horizontal="center"/>
    </xf>
    <xf numFmtId="4" fontId="144" fillId="0" borderId="27" xfId="546" applyNumberFormat="1" applyFont="1" applyBorder="1" applyAlignment="1">
      <alignment horizontal="center" vertical="center"/>
    </xf>
    <xf numFmtId="168" fontId="144" fillId="0" borderId="27" xfId="538" applyFont="1" applyBorder="1" applyAlignment="1">
      <alignment horizontal="center" vertical="center"/>
    </xf>
    <xf numFmtId="0" fontId="144" fillId="0" borderId="27" xfId="546" applyFont="1" applyBorder="1" applyAlignment="1">
      <alignment vertical="center" wrapText="1"/>
    </xf>
    <xf numFmtId="0" fontId="144" fillId="0" borderId="197" xfId="546" applyFont="1" applyBorder="1" applyAlignment="1">
      <alignment vertical="center"/>
    </xf>
    <xf numFmtId="0" fontId="154" fillId="0" borderId="27" xfId="546" applyFont="1" applyBorder="1" applyAlignment="1">
      <alignment vertical="center"/>
    </xf>
    <xf numFmtId="0" fontId="144" fillId="0" borderId="27" xfId="546" applyFont="1" applyBorder="1" applyAlignment="1">
      <alignment vertical="center"/>
    </xf>
    <xf numFmtId="0" fontId="155" fillId="0" borderId="27" xfId="548" applyFont="1" applyBorder="1" applyAlignment="1">
      <alignment horizontal="left" vertical="center" wrapText="1"/>
    </xf>
    <xf numFmtId="0" fontId="155" fillId="0" borderId="27" xfId="546" applyFont="1" applyBorder="1" applyAlignment="1">
      <alignment vertical="center" wrapText="1"/>
    </xf>
    <xf numFmtId="0" fontId="155" fillId="0" borderId="27" xfId="546" applyFont="1" applyBorder="1" applyAlignment="1">
      <alignment vertical="center"/>
    </xf>
    <xf numFmtId="0" fontId="145" fillId="0" borderId="197" xfId="546" applyFont="1" applyBorder="1" applyAlignment="1">
      <alignment horizontal="left" vertical="center"/>
    </xf>
    <xf numFmtId="168" fontId="144" fillId="0" borderId="197" xfId="535" applyFont="1" applyBorder="1" applyAlignment="1">
      <alignment horizontal="center" vertical="center"/>
    </xf>
    <xf numFmtId="0" fontId="144" fillId="0" borderId="197" xfId="546" applyFont="1" applyBorder="1" applyAlignment="1">
      <alignment horizontal="center" vertical="center"/>
    </xf>
    <xf numFmtId="0" fontId="149" fillId="0" borderId="27" xfId="546" applyFont="1" applyBorder="1" applyAlignment="1">
      <alignment horizontal="left" vertical="center"/>
    </xf>
    <xf numFmtId="168" fontId="144" fillId="0" borderId="27" xfId="535" applyFont="1" applyBorder="1" applyAlignment="1">
      <alignment horizontal="center" vertical="center"/>
    </xf>
    <xf numFmtId="0" fontId="145" fillId="0" borderId="27" xfId="546" applyFont="1" applyBorder="1" applyAlignment="1">
      <alignment horizontal="left" vertical="center"/>
    </xf>
    <xf numFmtId="0" fontId="149" fillId="0" borderId="27" xfId="546" applyFont="1" applyBorder="1" applyAlignment="1">
      <alignment horizontal="left" vertical="center" wrapText="1"/>
    </xf>
    <xf numFmtId="0" fontId="145" fillId="0" borderId="27" xfId="546" applyFont="1" applyBorder="1" applyAlignment="1">
      <alignment horizontal="left" vertical="center" wrapText="1"/>
    </xf>
    <xf numFmtId="0" fontId="149" fillId="0" borderId="27" xfId="563" applyFont="1" applyBorder="1" applyAlignment="1">
      <alignment horizontal="left" vertical="center" wrapText="1"/>
    </xf>
    <xf numFmtId="0" fontId="144" fillId="0" borderId="215" xfId="546" applyFont="1" applyBorder="1" applyAlignment="1">
      <alignment vertical="center"/>
    </xf>
    <xf numFmtId="0" fontId="144" fillId="0" borderId="217" xfId="546" applyFont="1" applyBorder="1" applyAlignment="1">
      <alignment vertical="center"/>
    </xf>
    <xf numFmtId="168" fontId="144" fillId="0" borderId="217" xfId="538" applyFont="1" applyBorder="1" applyAlignment="1">
      <alignment horizontal="center" vertical="center"/>
    </xf>
    <xf numFmtId="168" fontId="147" fillId="0" borderId="219" xfId="538" applyFont="1" applyBorder="1" applyAlignment="1">
      <alignment horizontal="center" vertical="center"/>
    </xf>
    <xf numFmtId="0" fontId="144" fillId="0" borderId="216" xfId="546" applyFont="1" applyBorder="1" applyAlignment="1">
      <alignment horizontal="center" vertical="center"/>
    </xf>
    <xf numFmtId="0" fontId="144" fillId="0" borderId="214" xfId="546" applyFont="1" applyBorder="1" applyAlignment="1">
      <alignment vertical="center"/>
    </xf>
    <xf numFmtId="0" fontId="144" fillId="0" borderId="216" xfId="546" applyFont="1" applyBorder="1" applyAlignment="1">
      <alignment vertical="center"/>
    </xf>
    <xf numFmtId="168" fontId="144" fillId="0" borderId="217" xfId="538" applyFont="1" applyFill="1" applyBorder="1" applyAlignment="1">
      <alignment horizontal="center" vertical="center"/>
    </xf>
    <xf numFmtId="0" fontId="144" fillId="0" borderId="214" xfId="546" applyFont="1" applyBorder="1" applyAlignment="1">
      <alignment horizontal="center" vertical="center"/>
    </xf>
    <xf numFmtId="168" fontId="144" fillId="0" borderId="215" xfId="535" applyFont="1" applyBorder="1" applyAlignment="1">
      <alignment horizontal="center" vertical="center"/>
    </xf>
    <xf numFmtId="168" fontId="144" fillId="0" borderId="217" xfId="535" applyFont="1" applyBorder="1" applyAlignment="1">
      <alignment horizontal="center" vertical="center"/>
    </xf>
    <xf numFmtId="168" fontId="144" fillId="0" borderId="27" xfId="535" applyFont="1" applyFill="1" applyBorder="1" applyAlignment="1">
      <alignment horizontal="center" vertical="center"/>
    </xf>
    <xf numFmtId="168" fontId="144" fillId="0" borderId="213" xfId="538" applyFont="1" applyBorder="1" applyAlignment="1">
      <alignment horizontal="center" vertical="center"/>
    </xf>
    <xf numFmtId="4" fontId="144" fillId="0" borderId="188" xfId="546" applyNumberFormat="1" applyFont="1" applyBorder="1" applyAlignment="1">
      <alignment horizontal="center" vertical="center"/>
    </xf>
    <xf numFmtId="0" fontId="144" fillId="0" borderId="188" xfId="546" applyFont="1" applyBorder="1" applyAlignment="1">
      <alignment horizontal="center" vertical="center"/>
    </xf>
    <xf numFmtId="0" fontId="144" fillId="0" borderId="220" xfId="546" applyFont="1" applyBorder="1" applyAlignment="1">
      <alignment horizontal="center" vertical="center"/>
    </xf>
    <xf numFmtId="168" fontId="144" fillId="0" borderId="197" xfId="538" applyFont="1" applyBorder="1" applyAlignment="1">
      <alignment vertical="center"/>
    </xf>
    <xf numFmtId="168" fontId="144" fillId="0" borderId="27" xfId="538" applyFont="1" applyBorder="1" applyAlignment="1">
      <alignment vertical="center"/>
    </xf>
    <xf numFmtId="0" fontId="155" fillId="5" borderId="27" xfId="546" applyFont="1" applyFill="1" applyBorder="1" applyAlignment="1">
      <alignment vertical="center" wrapText="1"/>
    </xf>
    <xf numFmtId="0" fontId="145" fillId="0" borderId="27" xfId="546" applyFont="1" applyBorder="1" applyAlignment="1">
      <alignment vertical="center" wrapText="1"/>
    </xf>
    <xf numFmtId="0" fontId="144" fillId="0" borderId="27" xfId="546" applyFont="1" applyBorder="1" applyAlignment="1">
      <alignment horizontal="left" vertical="center" wrapText="1"/>
    </xf>
    <xf numFmtId="0" fontId="147" fillId="0" borderId="27" xfId="546" applyFont="1" applyBorder="1" applyAlignment="1">
      <alignment vertical="center" wrapText="1"/>
    </xf>
    <xf numFmtId="0" fontId="157" fillId="0" borderId="27" xfId="547" applyFont="1" applyBorder="1" applyAlignment="1">
      <alignment horizontal="left" vertical="center" wrapText="1"/>
    </xf>
    <xf numFmtId="39" fontId="157" fillId="0" borderId="27" xfId="547" applyNumberFormat="1" applyFont="1" applyBorder="1" applyAlignment="1">
      <alignment vertical="center" wrapText="1"/>
    </xf>
    <xf numFmtId="0" fontId="157" fillId="0" borderId="27" xfId="534" applyFont="1" applyBorder="1" applyAlignment="1">
      <alignment horizontal="center" vertical="center"/>
    </xf>
    <xf numFmtId="0" fontId="144" fillId="0" borderId="188" xfId="546" applyFont="1" applyBorder="1" applyAlignment="1">
      <alignment vertical="center" wrapText="1"/>
    </xf>
    <xf numFmtId="0" fontId="155" fillId="0" borderId="27" xfId="563" applyFont="1" applyBorder="1" applyAlignment="1">
      <alignment horizontal="left" vertical="center" wrapText="1"/>
    </xf>
    <xf numFmtId="168" fontId="144" fillId="0" borderId="217" xfId="535" applyFont="1" applyFill="1" applyBorder="1" applyAlignment="1">
      <alignment horizontal="center" vertical="center"/>
    </xf>
    <xf numFmtId="0" fontId="147" fillId="0" borderId="197" xfId="546" applyFont="1" applyBorder="1" applyAlignment="1">
      <alignment vertical="center" wrapText="1"/>
    </xf>
    <xf numFmtId="4" fontId="144" fillId="0" borderId="197" xfId="546" applyNumberFormat="1" applyFont="1" applyBorder="1" applyAlignment="1">
      <alignment horizontal="center" vertical="center"/>
    </xf>
    <xf numFmtId="168" fontId="147" fillId="0" borderId="215" xfId="538" applyFont="1" applyBorder="1" applyAlignment="1">
      <alignment horizontal="center" vertical="center"/>
    </xf>
    <xf numFmtId="0" fontId="144" fillId="0" borderId="218" xfId="546" applyFont="1" applyBorder="1" applyAlignment="1">
      <alignment horizontal="center" vertical="center"/>
    </xf>
    <xf numFmtId="0" fontId="144" fillId="0" borderId="212" xfId="546" applyFont="1" applyBorder="1" applyAlignment="1">
      <alignment vertical="center" wrapText="1"/>
    </xf>
    <xf numFmtId="4" fontId="144" fillId="0" borderId="212" xfId="546" applyNumberFormat="1" applyFont="1" applyBorder="1" applyAlignment="1">
      <alignment horizontal="center" vertical="center"/>
    </xf>
    <xf numFmtId="0" fontId="144" fillId="0" borderId="212" xfId="546" applyFont="1" applyBorder="1" applyAlignment="1">
      <alignment horizontal="center" vertical="center"/>
    </xf>
    <xf numFmtId="168" fontId="147" fillId="0" borderId="215" xfId="535" applyFont="1" applyBorder="1" applyAlignment="1">
      <alignment horizontal="center" vertical="center"/>
    </xf>
    <xf numFmtId="0" fontId="144" fillId="18" borderId="202" xfId="546" applyFont="1" applyFill="1" applyBorder="1" applyAlignment="1">
      <alignment vertical="center"/>
    </xf>
    <xf numFmtId="0" fontId="2" fillId="18" borderId="176" xfId="0" applyFont="1" applyFill="1" applyBorder="1" applyAlignment="1">
      <alignment horizontal="center" vertical="center"/>
    </xf>
    <xf numFmtId="43" fontId="2" fillId="18" borderId="176" xfId="1" applyFont="1" applyFill="1" applyBorder="1" applyAlignment="1">
      <alignment horizontal="center" vertical="center" wrapText="1"/>
    </xf>
    <xf numFmtId="43" fontId="46" fillId="18" borderId="182" xfId="1" applyFont="1" applyFill="1" applyBorder="1" applyAlignment="1">
      <alignment horizontal="center" vertical="center"/>
    </xf>
    <xf numFmtId="0" fontId="154" fillId="19" borderId="27" xfId="546" applyFont="1" applyFill="1" applyBorder="1" applyAlignment="1">
      <alignment vertical="center"/>
    </xf>
    <xf numFmtId="0" fontId="144" fillId="19" borderId="27" xfId="546" applyFont="1" applyFill="1" applyBorder="1" applyAlignment="1">
      <alignment vertical="center" wrapText="1"/>
    </xf>
    <xf numFmtId="168" fontId="144" fillId="0" borderId="188" xfId="538" applyFont="1" applyBorder="1" applyAlignment="1">
      <alignment horizontal="center" vertical="center"/>
    </xf>
    <xf numFmtId="0" fontId="158" fillId="19" borderId="27" xfId="547" applyFont="1" applyFill="1" applyBorder="1" applyAlignment="1">
      <alignment horizontal="left" vertical="center" wrapText="1"/>
    </xf>
    <xf numFmtId="0" fontId="0" fillId="0" borderId="221" xfId="0" applyBorder="1" applyAlignment="1">
      <alignment vertical="center"/>
    </xf>
    <xf numFmtId="0" fontId="0" fillId="0" borderId="185" xfId="0" applyBorder="1" applyAlignment="1">
      <alignment vertical="center" wrapText="1"/>
    </xf>
    <xf numFmtId="0" fontId="0" fillId="0" borderId="185" xfId="0" applyBorder="1" applyAlignment="1">
      <alignment horizontal="center" vertical="center"/>
    </xf>
    <xf numFmtId="43" fontId="0" fillId="0" borderId="185" xfId="1" applyFont="1" applyBorder="1" applyAlignment="1">
      <alignment horizontal="center" vertical="center" wrapText="1"/>
    </xf>
    <xf numFmtId="43" fontId="0" fillId="0" borderId="167" xfId="1" applyFont="1" applyBorder="1" applyAlignment="1">
      <alignment horizontal="center" vertical="center"/>
    </xf>
    <xf numFmtId="0" fontId="0" fillId="0" borderId="216" xfId="0" applyBorder="1" applyAlignment="1">
      <alignment vertical="center"/>
    </xf>
    <xf numFmtId="0" fontId="2" fillId="19" borderId="27" xfId="0" applyFont="1" applyFill="1" applyBorder="1" applyAlignment="1">
      <alignment vertical="center" wrapText="1"/>
    </xf>
    <xf numFmtId="0" fontId="0" fillId="0" borderId="27" xfId="0" applyBorder="1" applyAlignment="1">
      <alignment horizontal="center" vertical="center"/>
    </xf>
    <xf numFmtId="43" fontId="0" fillId="0" borderId="27" xfId="1" applyFont="1" applyBorder="1" applyAlignment="1">
      <alignment horizontal="center" vertical="center" wrapText="1"/>
    </xf>
    <xf numFmtId="43" fontId="0" fillId="0" borderId="217" xfId="1" applyFont="1" applyBorder="1" applyAlignment="1">
      <alignment horizontal="center" vertical="center"/>
    </xf>
    <xf numFmtId="0" fontId="0" fillId="0" borderId="27" xfId="0" applyBorder="1" applyAlignment="1">
      <alignment vertical="center" wrapText="1"/>
    </xf>
    <xf numFmtId="0" fontId="2" fillId="0" borderId="27" xfId="0" applyFont="1" applyBorder="1" applyAlignment="1">
      <alignment vertical="center" wrapText="1"/>
    </xf>
    <xf numFmtId="0" fontId="144" fillId="0" borderId="224" xfId="546" applyFont="1" applyBorder="1" applyAlignment="1">
      <alignment vertical="center"/>
    </xf>
    <xf numFmtId="0" fontId="144" fillId="0" borderId="225" xfId="546" applyFont="1" applyBorder="1" applyAlignment="1">
      <alignment vertical="center"/>
    </xf>
    <xf numFmtId="168" fontId="144" fillId="0" borderId="225" xfId="538" applyFont="1" applyBorder="1" applyAlignment="1">
      <alignment vertical="center"/>
    </xf>
    <xf numFmtId="0" fontId="147" fillId="0" borderId="225" xfId="546" applyFont="1" applyBorder="1" applyAlignment="1">
      <alignment vertical="center"/>
    </xf>
    <xf numFmtId="194" fontId="147" fillId="0" borderId="226" xfId="538" applyNumberFormat="1" applyFont="1" applyBorder="1" applyAlignment="1">
      <alignment horizontal="right" vertical="center"/>
    </xf>
    <xf numFmtId="0" fontId="144" fillId="0" borderId="224" xfId="546" applyFont="1" applyBorder="1" applyAlignment="1">
      <alignment horizontal="center" vertical="center"/>
    </xf>
    <xf numFmtId="4" fontId="144" fillId="0" borderId="225" xfId="546" applyNumberFormat="1" applyFont="1" applyBorder="1" applyAlignment="1">
      <alignment horizontal="center" vertical="center"/>
    </xf>
    <xf numFmtId="0" fontId="144" fillId="0" borderId="225" xfId="546" applyFont="1" applyBorder="1" applyAlignment="1">
      <alignment horizontal="center" vertical="center"/>
    </xf>
    <xf numFmtId="0" fontId="2" fillId="0" borderId="227" xfId="0" applyFont="1" applyBorder="1" applyAlignment="1">
      <alignment vertical="center" wrapText="1"/>
    </xf>
    <xf numFmtId="0" fontId="2" fillId="0" borderId="227" xfId="0" applyFont="1" applyBorder="1" applyAlignment="1">
      <alignment horizontal="center" vertical="center"/>
    </xf>
    <xf numFmtId="43" fontId="2" fillId="0" borderId="227" xfId="1" applyFont="1" applyBorder="1" applyAlignment="1">
      <alignment horizontal="center" vertical="center" wrapText="1"/>
    </xf>
    <xf numFmtId="0" fontId="149" fillId="0" borderId="225" xfId="546" applyFont="1" applyBorder="1" applyAlignment="1">
      <alignment horizontal="left" vertical="center" wrapText="1"/>
    </xf>
    <xf numFmtId="168" fontId="144" fillId="0" borderId="225" xfId="535" applyFont="1" applyBorder="1" applyAlignment="1">
      <alignment horizontal="center" vertical="center"/>
    </xf>
    <xf numFmtId="168" fontId="147" fillId="0" borderId="226" xfId="535" applyFont="1" applyBorder="1" applyAlignment="1">
      <alignment horizontal="center" vertical="center"/>
    </xf>
    <xf numFmtId="0" fontId="2" fillId="0" borderId="231" xfId="0" applyFont="1" applyBorder="1" applyAlignment="1">
      <alignment vertical="center"/>
    </xf>
    <xf numFmtId="43" fontId="2" fillId="0" borderId="232" xfId="1" applyFont="1" applyBorder="1" applyAlignment="1">
      <alignment horizontal="center" vertical="center"/>
    </xf>
    <xf numFmtId="168" fontId="144" fillId="0" borderId="197" xfId="538" applyFont="1" applyBorder="1" applyAlignment="1">
      <alignment horizontal="center" vertical="center"/>
    </xf>
    <xf numFmtId="43" fontId="157" fillId="0" borderId="27" xfId="293" applyFont="1" applyFill="1" applyBorder="1" applyAlignment="1">
      <alignment horizontal="center" vertical="center"/>
    </xf>
    <xf numFmtId="0" fontId="144" fillId="0" borderId="188" xfId="546" applyFont="1" applyBorder="1" applyAlignment="1">
      <alignment vertical="center"/>
    </xf>
    <xf numFmtId="0" fontId="144" fillId="0" borderId="213" xfId="546" applyFont="1" applyBorder="1" applyAlignment="1">
      <alignment vertical="center"/>
    </xf>
    <xf numFmtId="0" fontId="155" fillId="0" borderId="188" xfId="546" applyFont="1" applyBorder="1" applyAlignment="1">
      <alignment vertical="center" wrapText="1"/>
    </xf>
    <xf numFmtId="0" fontId="144" fillId="0" borderId="220" xfId="546" applyFont="1" applyBorder="1" applyAlignment="1">
      <alignment vertical="center"/>
    </xf>
    <xf numFmtId="0" fontId="155" fillId="0" borderId="188" xfId="548" applyFont="1" applyBorder="1" applyAlignment="1">
      <alignment horizontal="left" vertical="center" wrapText="1"/>
    </xf>
    <xf numFmtId="0" fontId="157" fillId="0" borderId="216" xfId="534" applyFont="1" applyBorder="1" applyAlignment="1" applyProtection="1">
      <alignment horizontal="center" vertical="center"/>
      <protection locked="0"/>
    </xf>
    <xf numFmtId="43" fontId="157" fillId="0" borderId="27" xfId="293" applyFont="1" applyFill="1" applyBorder="1" applyAlignment="1" applyProtection="1">
      <alignment horizontal="center" vertical="center"/>
      <protection locked="0"/>
    </xf>
    <xf numFmtId="43" fontId="157" fillId="0" borderId="27" xfId="534" applyNumberFormat="1" applyFont="1" applyBorder="1" applyAlignment="1">
      <alignment horizontal="center" vertical="center"/>
    </xf>
    <xf numFmtId="39" fontId="163" fillId="0" borderId="217" xfId="535" applyNumberFormat="1" applyFont="1" applyFill="1" applyBorder="1" applyAlignment="1">
      <alignment vertical="center"/>
    </xf>
    <xf numFmtId="0" fontId="147" fillId="25" borderId="0" xfId="546" applyFont="1" applyFill="1" applyAlignment="1">
      <alignment vertical="center"/>
    </xf>
    <xf numFmtId="0" fontId="0" fillId="25" borderId="0" xfId="0" applyFill="1"/>
    <xf numFmtId="0" fontId="146" fillId="17" borderId="99" xfId="539" applyFont="1" applyFill="1" applyBorder="1" applyAlignment="1">
      <alignment horizontal="center" vertical="center"/>
    </xf>
    <xf numFmtId="0" fontId="146" fillId="17" borderId="222" xfId="539" applyFont="1" applyFill="1" applyBorder="1" applyAlignment="1">
      <alignment horizontal="center" vertical="center" wrapText="1"/>
    </xf>
    <xf numFmtId="3" fontId="146" fillId="17" borderId="100" xfId="539" applyNumberFormat="1" applyFont="1" applyFill="1" applyBorder="1" applyAlignment="1">
      <alignment horizontal="center" vertical="center"/>
    </xf>
    <xf numFmtId="3" fontId="146" fillId="17" borderId="222" xfId="539" applyNumberFormat="1" applyFont="1" applyFill="1" applyBorder="1" applyAlignment="1">
      <alignment horizontal="center" vertical="center"/>
    </xf>
    <xf numFmtId="168" fontId="146" fillId="17" borderId="100" xfId="538" applyFont="1" applyFill="1" applyBorder="1" applyAlignment="1" applyProtection="1">
      <alignment horizontal="center" vertical="center"/>
      <protection locked="0"/>
    </xf>
    <xf numFmtId="4" fontId="146" fillId="17" borderId="223" xfId="539" applyNumberFormat="1" applyFont="1" applyFill="1" applyBorder="1" applyAlignment="1">
      <alignment horizontal="center" vertical="center"/>
    </xf>
    <xf numFmtId="43" fontId="38" fillId="17" borderId="34" xfId="1" applyFont="1" applyFill="1" applyBorder="1" applyAlignment="1">
      <alignment horizontal="center" vertical="center" wrapText="1"/>
    </xf>
    <xf numFmtId="0" fontId="146" fillId="17" borderId="28" xfId="539" applyFont="1" applyFill="1" applyBorder="1" applyAlignment="1">
      <alignment horizontal="center" vertical="center"/>
    </xf>
    <xf numFmtId="0" fontId="146" fillId="17" borderId="188" xfId="539" applyFont="1" applyFill="1" applyBorder="1" applyAlignment="1">
      <alignment horizontal="left" vertical="center" wrapText="1"/>
    </xf>
    <xf numFmtId="3" fontId="146" fillId="17" borderId="190" xfId="539" applyNumberFormat="1" applyFont="1" applyFill="1" applyBorder="1" applyAlignment="1">
      <alignment horizontal="center" vertical="center"/>
    </xf>
    <xf numFmtId="3" fontId="146" fillId="17" borderId="188" xfId="539" applyNumberFormat="1" applyFont="1" applyFill="1" applyBorder="1" applyAlignment="1">
      <alignment horizontal="center" vertical="center"/>
    </xf>
    <xf numFmtId="168" fontId="146" fillId="17" borderId="190" xfId="538" applyFont="1" applyFill="1" applyBorder="1" applyAlignment="1" applyProtection="1">
      <alignment horizontal="center" vertical="center"/>
      <protection locked="0"/>
    </xf>
    <xf numFmtId="4" fontId="146" fillId="17" borderId="213" xfId="539" applyNumberFormat="1" applyFont="1" applyFill="1" applyBorder="1" applyAlignment="1">
      <alignment horizontal="center" vertical="center"/>
    </xf>
    <xf numFmtId="9" fontId="31" fillId="17" borderId="203" xfId="2" applyFont="1" applyFill="1" applyBorder="1" applyAlignment="1">
      <alignment horizontal="center"/>
    </xf>
    <xf numFmtId="9" fontId="31" fillId="17" borderId="206" xfId="2" applyFont="1" applyFill="1" applyBorder="1" applyAlignment="1">
      <alignment horizontal="center"/>
    </xf>
    <xf numFmtId="9" fontId="31" fillId="17" borderId="208" xfId="2" applyFont="1" applyFill="1" applyBorder="1" applyAlignment="1">
      <alignment horizontal="center"/>
    </xf>
    <xf numFmtId="43" fontId="31" fillId="17" borderId="208" xfId="1" applyFont="1" applyFill="1" applyBorder="1" applyAlignment="1">
      <alignment horizontal="center"/>
    </xf>
    <xf numFmtId="0" fontId="0" fillId="17" borderId="68" xfId="0" applyFill="1" applyBorder="1"/>
    <xf numFmtId="9" fontId="31" fillId="5" borderId="42" xfId="2" applyFont="1" applyFill="1" applyBorder="1" applyAlignment="1">
      <alignment horizontal="center"/>
    </xf>
    <xf numFmtId="9" fontId="31" fillId="0" borderId="207" xfId="1" applyNumberFormat="1" applyFont="1" applyBorder="1" applyAlignment="1">
      <alignment horizontal="center"/>
    </xf>
    <xf numFmtId="0" fontId="145" fillId="0" borderId="185" xfId="546" applyFont="1" applyBorder="1" applyAlignment="1">
      <alignment vertical="top"/>
    </xf>
    <xf numFmtId="0" fontId="145" fillId="0" borderId="185" xfId="546" applyFont="1" applyBorder="1" applyAlignment="1">
      <alignment horizontal="center" vertical="top"/>
    </xf>
    <xf numFmtId="43" fontId="145" fillId="4" borderId="185" xfId="1" applyFont="1" applyFill="1" applyBorder="1"/>
    <xf numFmtId="168" fontId="145" fillId="0" borderId="185" xfId="538" applyFont="1" applyFill="1" applyBorder="1" applyAlignment="1">
      <alignment horizontal="center" vertical="center"/>
    </xf>
    <xf numFmtId="0" fontId="144" fillId="0" borderId="233" xfId="546" applyFont="1" applyBorder="1"/>
    <xf numFmtId="0" fontId="0" fillId="0" borderId="189" xfId="0" applyBorder="1"/>
    <xf numFmtId="39" fontId="46" fillId="0" borderId="0" xfId="0" applyNumberFormat="1" applyFont="1"/>
    <xf numFmtId="0" fontId="19" fillId="5" borderId="42" xfId="29" applyFill="1" applyBorder="1" applyAlignment="1" applyProtection="1">
      <alignment horizontal="center" vertical="top" wrapText="1"/>
      <protection locked="0"/>
    </xf>
    <xf numFmtId="9" fontId="31" fillId="5" borderId="27" xfId="2" applyFont="1" applyFill="1" applyBorder="1" applyAlignment="1">
      <alignment horizontal="center"/>
    </xf>
    <xf numFmtId="43" fontId="31" fillId="5" borderId="27" xfId="1" applyFont="1" applyFill="1" applyBorder="1" applyAlignment="1">
      <alignment horizontal="center"/>
    </xf>
    <xf numFmtId="9" fontId="28" fillId="0" borderId="42" xfId="1" applyNumberFormat="1" applyFont="1" applyFill="1" applyBorder="1" applyAlignment="1" applyProtection="1">
      <alignment horizontal="center" vertical="center"/>
      <protection hidden="1"/>
    </xf>
    <xf numFmtId="43" fontId="19" fillId="0" borderId="42" xfId="1" applyFont="1" applyFill="1" applyBorder="1" applyAlignment="1" applyProtection="1">
      <alignment horizontal="center" vertical="center"/>
      <protection hidden="1"/>
    </xf>
    <xf numFmtId="10" fontId="19" fillId="0" borderId="42" xfId="13" applyNumberFormat="1" applyFont="1" applyFill="1" applyBorder="1" applyAlignment="1" applyProtection="1">
      <alignment horizontal="center" vertical="center"/>
      <protection hidden="1"/>
    </xf>
    <xf numFmtId="9" fontId="28" fillId="0" borderId="199" xfId="1" applyNumberFormat="1" applyFont="1" applyFill="1" applyBorder="1" applyAlignment="1" applyProtection="1">
      <alignment horizontal="center" vertical="center"/>
      <protection hidden="1"/>
    </xf>
    <xf numFmtId="43" fontId="19" fillId="0" borderId="199" xfId="1" applyFont="1" applyFill="1" applyBorder="1" applyAlignment="1" applyProtection="1">
      <alignment horizontal="center" vertical="center"/>
      <protection hidden="1"/>
    </xf>
    <xf numFmtId="43" fontId="35" fillId="17" borderId="62" xfId="1" applyFont="1" applyFill="1" applyBorder="1" applyAlignment="1">
      <alignment horizontal="center"/>
    </xf>
    <xf numFmtId="43" fontId="35" fillId="17" borderId="62" xfId="1" applyFont="1" applyFill="1" applyBorder="1" applyAlignment="1">
      <alignment horizontal="left"/>
    </xf>
    <xf numFmtId="43" fontId="31" fillId="0" borderId="199" xfId="1" applyFont="1" applyBorder="1" applyAlignment="1">
      <alignment horizontal="center"/>
    </xf>
    <xf numFmtId="43" fontId="31" fillId="0" borderId="199" xfId="1" applyFont="1" applyFill="1" applyBorder="1" applyAlignment="1">
      <alignment horizontal="center"/>
    </xf>
    <xf numFmtId="43" fontId="31" fillId="0" borderId="199" xfId="1" applyFont="1" applyFill="1" applyBorder="1" applyAlignment="1">
      <alignment horizontal="left"/>
    </xf>
    <xf numFmtId="37" fontId="31" fillId="0" borderId="199" xfId="1" applyNumberFormat="1" applyFont="1" applyFill="1" applyBorder="1" applyAlignment="1">
      <alignment horizontal="center"/>
    </xf>
    <xf numFmtId="40" fontId="31" fillId="0" borderId="199" xfId="1" applyNumberFormat="1" applyFont="1" applyFill="1" applyBorder="1" applyAlignment="1">
      <alignment horizontal="center"/>
    </xf>
    <xf numFmtId="38" fontId="31" fillId="0" borderId="199" xfId="1" applyNumberFormat="1" applyFont="1" applyFill="1" applyBorder="1" applyAlignment="1">
      <alignment horizontal="center"/>
    </xf>
    <xf numFmtId="43" fontId="38" fillId="0" borderId="199" xfId="1" applyFont="1" applyFill="1" applyBorder="1" applyAlignment="1">
      <alignment horizontal="center"/>
    </xf>
    <xf numFmtId="43" fontId="31" fillId="0" borderId="199" xfId="1" applyFont="1" applyFill="1" applyBorder="1" applyAlignment="1">
      <alignment horizontal="right"/>
    </xf>
    <xf numFmtId="43" fontId="38" fillId="0" borderId="199" xfId="1" applyFont="1" applyBorder="1" applyAlignment="1">
      <alignment horizontal="center"/>
    </xf>
    <xf numFmtId="43" fontId="38" fillId="0" borderId="36" xfId="1" applyFont="1" applyFill="1" applyBorder="1" applyAlignment="1">
      <alignment horizontal="right"/>
    </xf>
    <xf numFmtId="43" fontId="35" fillId="0" borderId="61" xfId="1" applyFont="1" applyBorder="1" applyAlignment="1"/>
    <xf numFmtId="43" fontId="35" fillId="0" borderId="62" xfId="1" applyFont="1" applyBorder="1" applyAlignment="1"/>
    <xf numFmtId="43" fontId="38" fillId="17" borderId="39" xfId="1" applyFont="1" applyFill="1" applyBorder="1" applyAlignment="1">
      <alignment horizontal="center"/>
    </xf>
    <xf numFmtId="43" fontId="38" fillId="17" borderId="34" xfId="1" applyFont="1" applyFill="1" applyBorder="1" applyAlignment="1">
      <alignment horizontal="center" wrapText="1"/>
    </xf>
    <xf numFmtId="177" fontId="35" fillId="0" borderId="192" xfId="1" applyNumberFormat="1" applyFont="1" applyBorder="1" applyAlignment="1">
      <alignment horizontal="center"/>
    </xf>
    <xf numFmtId="43" fontId="38" fillId="17" borderId="34" xfId="1" applyFont="1" applyFill="1" applyBorder="1" applyAlignment="1">
      <alignment horizontal="center"/>
    </xf>
    <xf numFmtId="43" fontId="38" fillId="4" borderId="34" xfId="1" applyFont="1" applyFill="1" applyBorder="1" applyAlignment="1">
      <alignment horizontal="center"/>
    </xf>
    <xf numFmtId="9" fontId="38" fillId="4" borderId="188" xfId="1" applyNumberFormat="1" applyFont="1" applyFill="1" applyBorder="1" applyAlignment="1">
      <alignment horizontal="center" wrapText="1"/>
    </xf>
    <xf numFmtId="9" fontId="30" fillId="17" borderId="37" xfId="2" applyFont="1" applyFill="1" applyBorder="1"/>
    <xf numFmtId="9" fontId="30" fillId="17" borderId="34" xfId="14" applyNumberFormat="1" applyFont="1" applyFill="1" applyBorder="1" applyAlignment="1">
      <alignment horizontal="center" wrapText="1"/>
    </xf>
    <xf numFmtId="43" fontId="38" fillId="6" borderId="188" xfId="1" applyFont="1" applyFill="1" applyBorder="1" applyAlignment="1">
      <alignment horizontal="center" wrapText="1"/>
    </xf>
    <xf numFmtId="43" fontId="31" fillId="0" borderId="185" xfId="1" applyFont="1" applyFill="1" applyBorder="1" applyAlignment="1">
      <alignment horizontal="left"/>
    </xf>
    <xf numFmtId="43" fontId="31" fillId="0" borderId="185" xfId="1" applyFont="1" applyFill="1" applyBorder="1" applyAlignment="1">
      <alignment horizontal="center"/>
    </xf>
    <xf numFmtId="40" fontId="31" fillId="0" borderId="185" xfId="1" applyNumberFormat="1" applyFont="1" applyFill="1" applyBorder="1" applyAlignment="1">
      <alignment horizontal="center"/>
    </xf>
    <xf numFmtId="38" fontId="31" fillId="0" borderId="185" xfId="1" applyNumberFormat="1" applyFont="1" applyFill="1" applyBorder="1" applyAlignment="1">
      <alignment horizontal="center"/>
    </xf>
    <xf numFmtId="43" fontId="38" fillId="0" borderId="185" xfId="1" applyFont="1" applyFill="1" applyBorder="1" applyAlignment="1">
      <alignment horizontal="center"/>
    </xf>
    <xf numFmtId="38" fontId="31" fillId="0" borderId="27" xfId="1" applyNumberFormat="1" applyFont="1" applyFill="1" applyBorder="1" applyAlignment="1">
      <alignment horizontal="center"/>
    </xf>
    <xf numFmtId="43" fontId="164" fillId="0" borderId="63" xfId="1" applyFont="1" applyBorder="1" applyAlignment="1">
      <alignment horizontal="center" vertical="center"/>
    </xf>
    <xf numFmtId="0" fontId="152" fillId="0" borderId="199" xfId="0" applyFont="1" applyBorder="1" applyAlignment="1">
      <alignment vertical="center" wrapText="1"/>
    </xf>
    <xf numFmtId="43" fontId="30" fillId="0" borderId="199" xfId="14" applyFont="1" applyFill="1" applyBorder="1" applyAlignment="1">
      <alignment horizontal="center" wrapText="1"/>
    </xf>
    <xf numFmtId="40" fontId="38" fillId="0" borderId="199" xfId="15" applyNumberFormat="1" applyFont="1" applyFill="1" applyBorder="1" applyAlignment="1">
      <alignment horizontal="center"/>
    </xf>
    <xf numFmtId="49" fontId="28" fillId="0" borderId="191" xfId="11" applyNumberFormat="1" applyFont="1" applyBorder="1" applyAlignment="1">
      <alignment horizontal="right" vertical="top"/>
    </xf>
    <xf numFmtId="0" fontId="24" fillId="0" borderId="185" xfId="33" applyFont="1" applyBorder="1" applyAlignment="1">
      <alignment horizontal="center" vertical="center"/>
    </xf>
    <xf numFmtId="40" fontId="31" fillId="0" borderId="191" xfId="15" applyNumberFormat="1" applyFont="1" applyFill="1" applyBorder="1" applyAlignment="1">
      <alignment horizontal="center"/>
    </xf>
    <xf numFmtId="40" fontId="23" fillId="0" borderId="189" xfId="11" applyNumberFormat="1" applyFont="1" applyBorder="1" applyAlignment="1">
      <alignment horizontal="center" vertical="center" wrapText="1"/>
    </xf>
    <xf numFmtId="0" fontId="30" fillId="0" borderId="185" xfId="567" applyFont="1" applyBorder="1" applyAlignment="1">
      <alignment horizontal="center" wrapText="1"/>
    </xf>
    <xf numFmtId="43" fontId="30" fillId="0" borderId="185" xfId="14" applyFont="1" applyFill="1" applyBorder="1" applyAlignment="1">
      <alignment horizontal="center" wrapText="1"/>
    </xf>
    <xf numFmtId="168" fontId="31" fillId="0" borderId="185" xfId="15" applyFont="1" applyFill="1" applyBorder="1" applyAlignment="1">
      <alignment horizontal="center"/>
    </xf>
    <xf numFmtId="38" fontId="31" fillId="0" borderId="185" xfId="15" applyNumberFormat="1" applyFont="1" applyFill="1" applyBorder="1" applyAlignment="1">
      <alignment horizontal="center"/>
    </xf>
    <xf numFmtId="40" fontId="31" fillId="0" borderId="185" xfId="15" applyNumberFormat="1" applyFont="1" applyFill="1" applyBorder="1" applyAlignment="1">
      <alignment horizontal="center"/>
    </xf>
    <xf numFmtId="40" fontId="31" fillId="0" borderId="234" xfId="15" applyNumberFormat="1" applyFont="1" applyFill="1" applyBorder="1" applyAlignment="1">
      <alignment horizontal="center"/>
    </xf>
    <xf numFmtId="49" fontId="28" fillId="0" borderId="234" xfId="11" applyNumberFormat="1" applyFont="1" applyBorder="1" applyAlignment="1">
      <alignment horizontal="right" vertical="top"/>
    </xf>
    <xf numFmtId="49" fontId="28" fillId="0" borderId="41" xfId="11" applyNumberFormat="1" applyFont="1" applyBorder="1" applyAlignment="1">
      <alignment vertical="top"/>
    </xf>
    <xf numFmtId="49" fontId="30" fillId="0" borderId="234" xfId="573" applyNumberFormat="1" applyFont="1" applyBorder="1" applyAlignment="1">
      <alignment wrapText="1"/>
    </xf>
    <xf numFmtId="49" fontId="30" fillId="0" borderId="234" xfId="574" applyNumberFormat="1" applyFont="1" applyBorder="1" applyAlignment="1">
      <alignment horizontal="center" wrapText="1"/>
    </xf>
    <xf numFmtId="49" fontId="30" fillId="0" borderId="234" xfId="574" applyNumberFormat="1" applyFont="1" applyBorder="1" applyAlignment="1">
      <alignment wrapText="1"/>
    </xf>
    <xf numFmtId="0" fontId="30" fillId="0" borderId="234" xfId="567" applyFont="1" applyBorder="1" applyAlignment="1">
      <alignment horizontal="center" wrapText="1"/>
    </xf>
    <xf numFmtId="43" fontId="28" fillId="0" borderId="236" xfId="15" applyNumberFormat="1" applyFont="1" applyFill="1" applyBorder="1" applyAlignment="1" applyProtection="1">
      <alignment horizontal="right" vertical="top"/>
      <protection hidden="1"/>
    </xf>
    <xf numFmtId="0" fontId="24" fillId="0" borderId="199" xfId="11" applyFont="1" applyBorder="1" applyAlignment="1">
      <alignment horizontal="center" vertical="center" wrapText="1"/>
    </xf>
    <xf numFmtId="0" fontId="24" fillId="0" borderId="234" xfId="33" applyFont="1" applyBorder="1" applyAlignment="1">
      <alignment horizontal="center" vertical="center"/>
    </xf>
    <xf numFmtId="168" fontId="30" fillId="0" borderId="199" xfId="15" applyFont="1" applyFill="1" applyBorder="1" applyAlignment="1">
      <alignment horizontal="center"/>
    </xf>
    <xf numFmtId="38" fontId="30" fillId="0" borderId="199" xfId="15" applyNumberFormat="1" applyFont="1" applyFill="1" applyBorder="1" applyAlignment="1">
      <alignment horizontal="center"/>
    </xf>
    <xf numFmtId="40" fontId="31" fillId="0" borderId="235" xfId="15" applyNumberFormat="1" applyFont="1" applyFill="1" applyBorder="1" applyAlignment="1">
      <alignment horizontal="center"/>
    </xf>
    <xf numFmtId="43" fontId="30" fillId="0" borderId="235" xfId="14" applyFont="1" applyFill="1" applyBorder="1" applyAlignment="1">
      <alignment horizontal="center" wrapText="1"/>
    </xf>
    <xf numFmtId="49" fontId="29" fillId="0" borderId="41" xfId="11" applyNumberFormat="1" applyFont="1" applyBorder="1" applyAlignment="1">
      <alignment horizontal="right" vertical="top"/>
    </xf>
    <xf numFmtId="0" fontId="29" fillId="0" borderId="199" xfId="579" applyFont="1" applyBorder="1" applyAlignment="1">
      <alignment vertical="top" wrapText="1"/>
    </xf>
    <xf numFmtId="40" fontId="31" fillId="0" borderId="199" xfId="15" applyNumberFormat="1" applyFont="1" applyFill="1" applyBorder="1" applyAlignment="1">
      <alignment horizontal="center"/>
    </xf>
    <xf numFmtId="0" fontId="29" fillId="0" borderId="235" xfId="579" applyFont="1" applyBorder="1" applyAlignment="1">
      <alignment vertical="top" wrapText="1"/>
    </xf>
    <xf numFmtId="168" fontId="31" fillId="0" borderId="235" xfId="15" applyFont="1" applyFill="1" applyBorder="1" applyAlignment="1">
      <alignment horizontal="center"/>
    </xf>
    <xf numFmtId="38" fontId="31" fillId="0" borderId="235" xfId="15" applyNumberFormat="1" applyFont="1" applyFill="1" applyBorder="1" applyAlignment="1">
      <alignment horizontal="center"/>
    </xf>
    <xf numFmtId="168" fontId="31" fillId="0" borderId="199" xfId="15" applyFont="1" applyFill="1" applyBorder="1" applyAlignment="1">
      <alignment horizontal="center"/>
    </xf>
    <xf numFmtId="38" fontId="31" fillId="0" borderId="199" xfId="15" applyNumberFormat="1" applyFont="1" applyFill="1" applyBorder="1" applyAlignment="1">
      <alignment horizontal="center"/>
    </xf>
    <xf numFmtId="49" fontId="28" fillId="0" borderId="235" xfId="11" applyNumberFormat="1" applyFont="1" applyBorder="1" applyAlignment="1">
      <alignment horizontal="right" vertical="top"/>
    </xf>
    <xf numFmtId="49" fontId="28" fillId="0" borderId="234" xfId="11" applyNumberFormat="1" applyFont="1" applyBorder="1" applyAlignment="1">
      <alignment horizontal="center" vertical="top"/>
    </xf>
    <xf numFmtId="0" fontId="29" fillId="0" borderId="235" xfId="580" applyFont="1" applyBorder="1" applyAlignment="1">
      <alignment vertical="top" wrapText="1"/>
    </xf>
    <xf numFmtId="0" fontId="24" fillId="0" borderId="234" xfId="11" applyFont="1" applyBorder="1" applyAlignment="1">
      <alignment horizontal="center" vertical="center" wrapText="1"/>
    </xf>
    <xf numFmtId="183" fontId="119" fillId="0" borderId="0" xfId="0" applyNumberFormat="1" applyFont="1" applyAlignment="1">
      <alignment horizontal="right" vertical="center"/>
    </xf>
    <xf numFmtId="49" fontId="29" fillId="0" borderId="41" xfId="11" applyNumberFormat="1" applyFont="1" applyBorder="1" applyAlignment="1">
      <alignment horizontal="center" vertical="top"/>
    </xf>
    <xf numFmtId="0" fontId="29" fillId="0" borderId="199" xfId="575" applyFont="1" applyBorder="1" applyAlignment="1">
      <alignment vertical="top" wrapText="1"/>
    </xf>
    <xf numFmtId="0" fontId="28" fillId="0" borderId="199" xfId="29" applyFont="1" applyBorder="1" applyAlignment="1" applyProtection="1">
      <alignment horizontal="left" vertical="top" wrapText="1"/>
      <protection locked="0"/>
    </xf>
    <xf numFmtId="43" fontId="19" fillId="5" borderId="199" xfId="1" applyFont="1" applyFill="1" applyBorder="1" applyAlignment="1" applyProtection="1">
      <alignment vertical="top"/>
      <protection locked="0"/>
    </xf>
    <xf numFmtId="49" fontId="28" fillId="0" borderId="41" xfId="11" applyNumberFormat="1" applyFont="1" applyBorder="1" applyAlignment="1">
      <alignment horizontal="center" vertical="top" wrapText="1"/>
    </xf>
    <xf numFmtId="0" fontId="29" fillId="0" borderId="199" xfId="12" applyFont="1" applyBorder="1" applyAlignment="1">
      <alignment vertical="top" wrapText="1"/>
    </xf>
    <xf numFmtId="0" fontId="31" fillId="0" borderId="185" xfId="564" applyFont="1" applyBorder="1" applyAlignment="1">
      <alignment horizontal="center" wrapText="1"/>
    </xf>
    <xf numFmtId="0" fontId="29" fillId="0" borderId="199" xfId="565" applyFont="1" applyBorder="1" applyAlignment="1">
      <alignment vertical="top" wrapText="1"/>
    </xf>
    <xf numFmtId="0" fontId="29" fillId="0" borderId="199" xfId="566" applyFont="1" applyBorder="1" applyAlignment="1">
      <alignment vertical="top" wrapText="1"/>
    </xf>
    <xf numFmtId="173" fontId="30" fillId="0" borderId="199" xfId="14" applyNumberFormat="1" applyFont="1" applyFill="1" applyBorder="1" applyAlignment="1">
      <alignment wrapText="1"/>
    </xf>
    <xf numFmtId="0" fontId="30" fillId="0" borderId="235" xfId="574" applyFont="1" applyBorder="1" applyAlignment="1">
      <alignment horizontal="center" wrapText="1"/>
    </xf>
    <xf numFmtId="0" fontId="29" fillId="0" borderId="199" xfId="576" applyFont="1" applyBorder="1" applyAlignment="1">
      <alignment vertical="top" wrapText="1"/>
    </xf>
    <xf numFmtId="0" fontId="31" fillId="0" borderId="185" xfId="564" applyFont="1" applyBorder="1" applyAlignment="1">
      <alignment horizontal="center" vertical="center" wrapText="1"/>
    </xf>
    <xf numFmtId="0" fontId="24" fillId="0" borderId="199" xfId="33" applyFont="1" applyBorder="1" applyAlignment="1">
      <alignment horizontal="center" vertical="center"/>
    </xf>
    <xf numFmtId="0" fontId="29" fillId="0" borderId="199" xfId="568" applyFont="1" applyBorder="1" applyAlignment="1">
      <alignment vertical="top" wrapText="1"/>
    </xf>
    <xf numFmtId="0" fontId="29" fillId="0" borderId="199" xfId="577" applyFont="1" applyBorder="1" applyAlignment="1">
      <alignment vertical="top" wrapText="1"/>
    </xf>
    <xf numFmtId="0" fontId="29" fillId="0" borderId="199" xfId="571" applyFont="1" applyBorder="1" applyAlignment="1">
      <alignment vertical="top" wrapText="1"/>
    </xf>
    <xf numFmtId="0" fontId="29" fillId="0" borderId="199" xfId="572" applyFont="1" applyBorder="1" applyAlignment="1">
      <alignment vertical="top" wrapText="1"/>
    </xf>
    <xf numFmtId="9" fontId="31" fillId="0" borderId="173" xfId="1" applyNumberFormat="1" applyFont="1" applyFill="1" applyBorder="1" applyAlignment="1">
      <alignment horizontal="center"/>
    </xf>
    <xf numFmtId="14" fontId="165" fillId="0" borderId="235" xfId="0" applyNumberFormat="1" applyFont="1" applyBorder="1" applyAlignment="1">
      <alignment vertical="center" wrapText="1"/>
    </xf>
    <xf numFmtId="3" fontId="28" fillId="17" borderId="34" xfId="11" applyNumberFormat="1" applyFont="1" applyFill="1" applyBorder="1" applyAlignment="1" applyProtection="1">
      <alignment horizontal="center" vertical="center" wrapText="1"/>
      <protection locked="0"/>
    </xf>
    <xf numFmtId="43" fontId="19" fillId="17" borderId="42" xfId="1" applyFont="1" applyFill="1" applyBorder="1" applyAlignment="1" applyProtection="1">
      <alignment horizontal="center" vertical="center"/>
      <protection locked="0"/>
    </xf>
    <xf numFmtId="43" fontId="19" fillId="17" borderId="199" xfId="1" applyFont="1" applyFill="1" applyBorder="1" applyAlignment="1" applyProtection="1">
      <alignment horizontal="center" vertical="center"/>
      <protection locked="0"/>
    </xf>
    <xf numFmtId="43" fontId="19" fillId="17" borderId="42" xfId="1" applyFont="1" applyFill="1" applyBorder="1" applyAlignment="1" applyProtection="1">
      <alignment horizontal="right" vertical="top"/>
      <protection locked="0"/>
    </xf>
    <xf numFmtId="43" fontId="67" fillId="17" borderId="69" xfId="1" applyFont="1" applyFill="1" applyBorder="1" applyProtection="1">
      <protection locked="0"/>
    </xf>
    <xf numFmtId="0" fontId="29" fillId="0" borderId="199" xfId="258" applyFont="1" applyBorder="1" applyAlignment="1">
      <alignment vertical="top" wrapText="1"/>
    </xf>
    <xf numFmtId="49" fontId="30" fillId="0" borderId="0" xfId="0" applyNumberFormat="1" applyFont="1" applyAlignment="1">
      <alignment horizontal="center" wrapText="1"/>
    </xf>
    <xf numFmtId="18" fontId="29" fillId="0" borderId="0" xfId="0" applyNumberFormat="1" applyFont="1" applyAlignment="1">
      <alignment vertical="top" wrapText="1"/>
    </xf>
    <xf numFmtId="0" fontId="30" fillId="0" borderId="235" xfId="0" applyFont="1" applyBorder="1" applyAlignment="1">
      <alignment horizontal="center" wrapText="1"/>
    </xf>
    <xf numFmtId="49" fontId="30" fillId="0" borderId="235" xfId="0" applyNumberFormat="1" applyFont="1" applyBorder="1" applyAlignment="1">
      <alignment horizontal="center" wrapText="1"/>
    </xf>
    <xf numFmtId="18" fontId="29" fillId="0" borderId="199" xfId="0" applyNumberFormat="1" applyFont="1" applyBorder="1" applyAlignment="1">
      <alignment vertical="top" wrapText="1"/>
    </xf>
    <xf numFmtId="40" fontId="30" fillId="0" borderId="199" xfId="1" applyNumberFormat="1" applyFont="1" applyFill="1" applyBorder="1" applyAlignment="1">
      <alignment horizontal="center"/>
    </xf>
    <xf numFmtId="49" fontId="28" fillId="0" borderId="189" xfId="11" applyNumberFormat="1" applyFont="1" applyBorder="1" applyAlignment="1">
      <alignment horizontal="center" vertical="top"/>
    </xf>
    <xf numFmtId="0" fontId="29" fillId="0" borderId="27" xfId="581" applyFont="1" applyBorder="1" applyAlignment="1">
      <alignment vertical="top" wrapText="1"/>
    </xf>
    <xf numFmtId="18" fontId="29" fillId="0" borderId="235" xfId="0" applyNumberFormat="1" applyFont="1" applyBorder="1" applyAlignment="1">
      <alignment vertical="top" wrapText="1"/>
    </xf>
    <xf numFmtId="40" fontId="30" fillId="0" borderId="0" xfId="1" applyNumberFormat="1" applyFont="1" applyFill="1" applyBorder="1" applyAlignment="1">
      <alignment horizontal="center"/>
    </xf>
    <xf numFmtId="43" fontId="30" fillId="0" borderId="0" xfId="14" applyFont="1" applyFill="1" applyBorder="1" applyAlignment="1">
      <alignment horizontal="center" wrapText="1"/>
    </xf>
    <xf numFmtId="49" fontId="152" fillId="0" borderId="199" xfId="0" quotePrefix="1" applyNumberFormat="1" applyFont="1" applyBorder="1" applyAlignment="1">
      <alignment horizontal="center" vertical="center"/>
    </xf>
    <xf numFmtId="0" fontId="29" fillId="0" borderId="199" xfId="582" applyFont="1" applyBorder="1" applyAlignment="1">
      <alignment vertical="top" wrapText="1"/>
    </xf>
    <xf numFmtId="179" fontId="8" fillId="0" borderId="0" xfId="5" applyNumberFormat="1" applyFont="1" applyAlignment="1">
      <alignment vertical="center"/>
    </xf>
    <xf numFmtId="43" fontId="166" fillId="0" borderId="199" xfId="1" applyFont="1" applyFill="1" applyBorder="1" applyAlignment="1">
      <alignment horizontal="center"/>
    </xf>
    <xf numFmtId="0" fontId="152" fillId="0" borderId="235" xfId="0" applyFont="1" applyBorder="1" applyAlignment="1">
      <alignment vertical="center" wrapText="1"/>
    </xf>
    <xf numFmtId="40" fontId="31" fillId="17" borderId="41" xfId="15" applyNumberFormat="1" applyFont="1" applyFill="1" applyBorder="1" applyAlignment="1">
      <alignment horizontal="center"/>
    </xf>
    <xf numFmtId="0" fontId="29" fillId="0" borderId="235" xfId="527" applyFont="1" applyBorder="1" applyAlignment="1">
      <alignment vertical="top" wrapText="1"/>
    </xf>
    <xf numFmtId="43" fontId="30" fillId="0" borderId="199" xfId="14" applyFont="1" applyFill="1" applyBorder="1" applyAlignment="1">
      <alignment vertical="center" wrapText="1"/>
    </xf>
    <xf numFmtId="173" fontId="30" fillId="0" borderId="199" xfId="14" applyNumberFormat="1" applyFont="1" applyFill="1" applyBorder="1" applyAlignment="1">
      <alignment vertical="center" wrapText="1"/>
    </xf>
    <xf numFmtId="168" fontId="31" fillId="0" borderId="199" xfId="15" applyFont="1" applyFill="1" applyBorder="1" applyAlignment="1">
      <alignment vertical="center"/>
    </xf>
    <xf numFmtId="195" fontId="32" fillId="0" borderId="199" xfId="14" applyNumberFormat="1" applyFont="1" applyFill="1" applyBorder="1" applyAlignment="1">
      <alignment wrapText="1"/>
    </xf>
    <xf numFmtId="40" fontId="31" fillId="0" borderId="199" xfId="15" applyNumberFormat="1" applyFont="1" applyFill="1" applyBorder="1" applyAlignment="1">
      <alignment vertical="center"/>
    </xf>
    <xf numFmtId="0" fontId="31" fillId="0" borderId="235" xfId="0" applyFont="1" applyBorder="1" applyAlignment="1">
      <alignment horizontal="center" wrapText="1"/>
    </xf>
    <xf numFmtId="38" fontId="31" fillId="0" borderId="199" xfId="15" applyNumberFormat="1" applyFont="1" applyFill="1" applyBorder="1" applyAlignment="1">
      <alignment vertical="center"/>
    </xf>
    <xf numFmtId="9" fontId="31" fillId="17" borderId="211" xfId="2" applyFont="1" applyFill="1" applyBorder="1" applyAlignment="1">
      <alignment horizontal="center"/>
    </xf>
    <xf numFmtId="9" fontId="0" fillId="0" borderId="173" xfId="0" applyNumberFormat="1" applyBorder="1"/>
    <xf numFmtId="173" fontId="31" fillId="0" borderId="71" xfId="1" applyNumberFormat="1" applyFont="1" applyFill="1" applyBorder="1" applyAlignment="1">
      <alignment horizontal="center"/>
    </xf>
    <xf numFmtId="43" fontId="31" fillId="0" borderId="71" xfId="1" applyFont="1" applyFill="1" applyBorder="1" applyAlignment="1">
      <alignment horizontal="right"/>
    </xf>
    <xf numFmtId="40" fontId="31" fillId="0" borderId="49" xfId="1" applyNumberFormat="1" applyFont="1" applyFill="1" applyBorder="1" applyAlignment="1">
      <alignment horizontal="center"/>
    </xf>
    <xf numFmtId="40" fontId="38" fillId="17" borderId="67" xfId="1" applyNumberFormat="1" applyFont="1" applyFill="1" applyBorder="1" applyAlignment="1">
      <alignment horizontal="center"/>
    </xf>
    <xf numFmtId="9" fontId="31" fillId="0" borderId="199" xfId="1" applyNumberFormat="1" applyFont="1" applyBorder="1" applyAlignment="1">
      <alignment horizontal="center"/>
    </xf>
    <xf numFmtId="43" fontId="31" fillId="17" borderId="71" xfId="1" applyFont="1" applyFill="1" applyBorder="1" applyAlignment="1">
      <alignment horizontal="right"/>
    </xf>
    <xf numFmtId="40" fontId="30" fillId="0" borderId="199" xfId="15" applyNumberFormat="1" applyFont="1" applyFill="1" applyBorder="1" applyAlignment="1">
      <alignment horizontal="center"/>
    </xf>
    <xf numFmtId="0" fontId="31" fillId="0" borderId="235" xfId="564" applyFont="1" applyBorder="1" applyAlignment="1">
      <alignment horizontal="center" wrapText="1"/>
    </xf>
    <xf numFmtId="49" fontId="29" fillId="0" borderId="41" xfId="11" applyNumberFormat="1" applyFont="1" applyBorder="1" applyAlignment="1">
      <alignment vertical="top"/>
    </xf>
    <xf numFmtId="49" fontId="28" fillId="0" borderId="234" xfId="11" applyNumberFormat="1" applyFont="1" applyBorder="1" applyAlignment="1">
      <alignment vertical="top"/>
    </xf>
    <xf numFmtId="0" fontId="29" fillId="0" borderId="235" xfId="572" applyFont="1" applyBorder="1" applyAlignment="1">
      <alignment vertical="top" wrapText="1"/>
    </xf>
    <xf numFmtId="40" fontId="38" fillId="0" borderId="235" xfId="15" applyNumberFormat="1" applyFont="1" applyFill="1" applyBorder="1" applyAlignment="1">
      <alignment horizontal="center"/>
    </xf>
    <xf numFmtId="173" fontId="30" fillId="0" borderId="234" xfId="14" applyNumberFormat="1" applyFont="1" applyFill="1" applyBorder="1" applyAlignment="1">
      <alignment wrapText="1"/>
    </xf>
    <xf numFmtId="0" fontId="44" fillId="0" borderId="42" xfId="29" applyFont="1" applyBorder="1" applyAlignment="1" applyProtection="1">
      <alignment horizontal="left" vertical="top" wrapText="1"/>
      <protection locked="0"/>
    </xf>
    <xf numFmtId="43" fontId="19" fillId="0" borderId="42" xfId="1" applyFont="1" applyFill="1" applyBorder="1" applyAlignment="1" applyProtection="1">
      <alignment vertical="top"/>
      <protection hidden="1"/>
    </xf>
    <xf numFmtId="43" fontId="33" fillId="34" borderId="50" xfId="15" applyNumberFormat="1" applyFont="1" applyFill="1" applyBorder="1" applyAlignment="1" applyProtection="1">
      <alignment horizontal="right"/>
    </xf>
    <xf numFmtId="9" fontId="10" fillId="5" borderId="1" xfId="5" applyNumberFormat="1" applyFont="1" applyFill="1" applyBorder="1" applyAlignment="1">
      <alignment horizontal="center" vertical="center"/>
    </xf>
    <xf numFmtId="43" fontId="31" fillId="7" borderId="71" xfId="1" applyFont="1" applyFill="1" applyBorder="1" applyAlignment="1">
      <alignment horizontal="center"/>
    </xf>
    <xf numFmtId="9" fontId="31" fillId="7" borderId="199" xfId="1" applyNumberFormat="1" applyFont="1" applyFill="1" applyBorder="1" applyAlignment="1">
      <alignment horizontal="center"/>
    </xf>
    <xf numFmtId="9" fontId="28" fillId="7" borderId="42" xfId="1" applyNumberFormat="1" applyFont="1" applyFill="1" applyBorder="1" applyAlignment="1" applyProtection="1">
      <alignment horizontal="center" vertical="center"/>
      <protection hidden="1"/>
    </xf>
    <xf numFmtId="9" fontId="31" fillId="7" borderId="82" xfId="2" applyFont="1" applyFill="1" applyBorder="1" applyAlignment="1">
      <alignment horizontal="center"/>
    </xf>
    <xf numFmtId="43" fontId="31" fillId="7" borderId="199" xfId="1" applyFont="1" applyFill="1" applyBorder="1" applyAlignment="1">
      <alignment horizontal="center"/>
    </xf>
    <xf numFmtId="14" fontId="165" fillId="7" borderId="235" xfId="0" applyNumberFormat="1" applyFont="1" applyFill="1" applyBorder="1" applyAlignment="1">
      <alignment vertical="center" wrapText="1"/>
    </xf>
    <xf numFmtId="43" fontId="38" fillId="0" borderId="199" xfId="1" applyFont="1" applyFill="1" applyBorder="1" applyAlignment="1">
      <alignment horizontal="left"/>
    </xf>
    <xf numFmtId="43" fontId="31" fillId="0" borderId="235" xfId="1" applyFont="1" applyFill="1" applyBorder="1" applyAlignment="1">
      <alignment horizontal="center"/>
    </xf>
    <xf numFmtId="43" fontId="38" fillId="0" borderId="71" xfId="1" applyFont="1" applyFill="1" applyBorder="1" applyAlignment="1">
      <alignment horizontal="left"/>
    </xf>
    <xf numFmtId="40" fontId="31" fillId="0" borderId="235" xfId="1" applyNumberFormat="1" applyFont="1" applyFill="1" applyBorder="1" applyAlignment="1">
      <alignment horizontal="center"/>
    </xf>
    <xf numFmtId="40" fontId="38" fillId="0" borderId="227" xfId="1" applyNumberFormat="1" applyFont="1" applyFill="1" applyBorder="1" applyAlignment="1">
      <alignment horizontal="center"/>
    </xf>
    <xf numFmtId="40" fontId="38" fillId="0" borderId="27" xfId="1" applyNumberFormat="1" applyFont="1" applyFill="1" applyBorder="1" applyAlignment="1">
      <alignment horizontal="center"/>
    </xf>
    <xf numFmtId="40" fontId="31" fillId="7" borderId="27" xfId="1" applyNumberFormat="1" applyFont="1" applyFill="1" applyBorder="1" applyAlignment="1">
      <alignment horizontal="center"/>
    </xf>
    <xf numFmtId="43" fontId="19" fillId="7" borderId="42" xfId="1" applyFont="1" applyFill="1" applyBorder="1" applyAlignment="1" applyProtection="1">
      <alignment horizontal="center" vertical="center"/>
      <protection hidden="1"/>
    </xf>
    <xf numFmtId="0" fontId="28" fillId="17" borderId="42" xfId="29" applyFont="1" applyFill="1" applyBorder="1" applyAlignment="1" applyProtection="1">
      <alignment horizontal="left" vertical="top" wrapText="1"/>
      <protection locked="0"/>
    </xf>
    <xf numFmtId="0" fontId="152" fillId="7" borderId="199" xfId="0" applyFont="1" applyFill="1" applyBorder="1" applyAlignment="1">
      <alignment vertical="center" wrapText="1"/>
    </xf>
    <xf numFmtId="0" fontId="0" fillId="7" borderId="0" xfId="0" applyFill="1"/>
    <xf numFmtId="43" fontId="38" fillId="7" borderId="42" xfId="1" applyFont="1" applyFill="1" applyBorder="1" applyAlignment="1">
      <alignment horizontal="center"/>
    </xf>
    <xf numFmtId="40" fontId="31" fillId="7" borderId="42" xfId="1" applyNumberFormat="1" applyFont="1" applyFill="1" applyBorder="1" applyAlignment="1">
      <alignment horizontal="center"/>
    </xf>
    <xf numFmtId="40" fontId="38" fillId="7" borderId="49" xfId="1" applyNumberFormat="1" applyFont="1" applyFill="1" applyBorder="1" applyAlignment="1">
      <alignment horizontal="center"/>
    </xf>
    <xf numFmtId="9" fontId="31" fillId="7" borderId="204" xfId="2" applyFont="1" applyFill="1" applyBorder="1" applyAlignment="1">
      <alignment horizontal="center"/>
    </xf>
    <xf numFmtId="9" fontId="0" fillId="7" borderId="173" xfId="0" applyNumberFormat="1" applyFill="1" applyBorder="1"/>
    <xf numFmtId="0" fontId="24" fillId="0" borderId="41" xfId="11" applyFont="1" applyBorder="1" applyAlignment="1">
      <alignment horizontal="center" vertical="center" wrapText="1"/>
    </xf>
    <xf numFmtId="49" fontId="28" fillId="0" borderId="191" xfId="11" applyNumberFormat="1" applyFont="1" applyBorder="1" applyAlignment="1">
      <alignment horizontal="center" vertical="top"/>
    </xf>
    <xf numFmtId="0" fontId="29" fillId="0" borderId="199" xfId="0" applyFont="1" applyBorder="1" applyAlignment="1">
      <alignment vertical="top" wrapText="1"/>
    </xf>
    <xf numFmtId="49" fontId="29" fillId="0" borderId="234" xfId="11" applyNumberFormat="1" applyFont="1" applyBorder="1" applyAlignment="1">
      <alignment horizontal="right" vertical="top"/>
    </xf>
    <xf numFmtId="49" fontId="29" fillId="0" borderId="234" xfId="11" applyNumberFormat="1" applyFont="1" applyBorder="1" applyAlignment="1">
      <alignment horizontal="center" vertical="top"/>
    </xf>
    <xf numFmtId="49" fontId="29" fillId="0" borderId="234" xfId="11" applyNumberFormat="1" applyFont="1" applyBorder="1" applyAlignment="1">
      <alignment vertical="top"/>
    </xf>
    <xf numFmtId="0" fontId="29" fillId="0" borderId="235" xfId="0" applyFont="1" applyBorder="1" applyAlignment="1">
      <alignment vertical="top" wrapText="1"/>
    </xf>
    <xf numFmtId="168" fontId="30" fillId="0" borderId="235" xfId="15" applyFont="1" applyFill="1" applyBorder="1" applyAlignment="1">
      <alignment horizontal="center"/>
    </xf>
    <xf numFmtId="38" fontId="30" fillId="0" borderId="235" xfId="15" applyNumberFormat="1" applyFont="1" applyFill="1" applyBorder="1" applyAlignment="1">
      <alignment horizontal="center"/>
    </xf>
    <xf numFmtId="40" fontId="30" fillId="0" borderId="235" xfId="15" applyNumberFormat="1" applyFont="1" applyFill="1" applyBorder="1" applyAlignment="1">
      <alignment horizontal="center"/>
    </xf>
    <xf numFmtId="40" fontId="31" fillId="7" borderId="41" xfId="15" applyNumberFormat="1" applyFont="1" applyFill="1" applyBorder="1" applyAlignment="1">
      <alignment horizontal="center"/>
    </xf>
    <xf numFmtId="49" fontId="28" fillId="7" borderId="41" xfId="11" applyNumberFormat="1" applyFont="1" applyFill="1" applyBorder="1" applyAlignment="1">
      <alignment horizontal="right" vertical="top"/>
    </xf>
    <xf numFmtId="49" fontId="28" fillId="7" borderId="234" xfId="11" applyNumberFormat="1" applyFont="1" applyFill="1" applyBorder="1" applyAlignment="1">
      <alignment horizontal="right" vertical="top"/>
    </xf>
    <xf numFmtId="0" fontId="29" fillId="7" borderId="199" xfId="0" applyFont="1" applyFill="1" applyBorder="1" applyAlignment="1">
      <alignment vertical="top" wrapText="1"/>
    </xf>
    <xf numFmtId="173" fontId="32" fillId="0" borderId="199" xfId="14" applyNumberFormat="1" applyFont="1" applyFill="1" applyBorder="1" applyAlignment="1">
      <alignment wrapText="1"/>
    </xf>
    <xf numFmtId="0" fontId="30" fillId="7" borderId="235" xfId="0" applyFont="1" applyFill="1" applyBorder="1" applyAlignment="1">
      <alignment horizontal="center" wrapText="1"/>
    </xf>
    <xf numFmtId="0" fontId="31" fillId="7" borderId="185" xfId="564" applyFont="1" applyFill="1" applyBorder="1" applyAlignment="1">
      <alignment horizontal="center" wrapText="1"/>
    </xf>
    <xf numFmtId="49" fontId="28" fillId="7" borderId="41" xfId="11" applyNumberFormat="1" applyFont="1" applyFill="1" applyBorder="1" applyAlignment="1">
      <alignment vertical="top"/>
    </xf>
    <xf numFmtId="49" fontId="28" fillId="7" borderId="41" xfId="11" applyNumberFormat="1" applyFont="1" applyFill="1" applyBorder="1" applyAlignment="1">
      <alignment horizontal="center" vertical="top"/>
    </xf>
    <xf numFmtId="0" fontId="69" fillId="0" borderId="102" xfId="0" applyFont="1" applyBorder="1" applyAlignment="1">
      <alignment horizontal="left" vertical="center"/>
    </xf>
    <xf numFmtId="0" fontId="31" fillId="7" borderId="185" xfId="564" applyFont="1" applyFill="1" applyBorder="1" applyAlignment="1">
      <alignment horizontal="center" vertical="center" wrapText="1"/>
    </xf>
    <xf numFmtId="0" fontId="29" fillId="0" borderId="235" xfId="577" applyFont="1" applyBorder="1" applyAlignment="1">
      <alignment vertical="top" wrapText="1"/>
    </xf>
    <xf numFmtId="43" fontId="30" fillId="7" borderId="199" xfId="14" applyFont="1" applyFill="1" applyBorder="1" applyAlignment="1">
      <alignment horizontal="center" wrapText="1"/>
    </xf>
    <xf numFmtId="0" fontId="24" fillId="0" borderId="235" xfId="33" applyFont="1" applyBorder="1" applyAlignment="1">
      <alignment horizontal="center" vertical="center"/>
    </xf>
    <xf numFmtId="0" fontId="29" fillId="0" borderId="235" xfId="568" applyFont="1" applyBorder="1" applyAlignment="1">
      <alignment vertical="top" wrapText="1"/>
    </xf>
    <xf numFmtId="0" fontId="31" fillId="0" borderId="235" xfId="564" applyFont="1" applyBorder="1" applyAlignment="1">
      <alignment horizontal="center" vertical="center" wrapText="1"/>
    </xf>
    <xf numFmtId="0" fontId="24" fillId="0" borderId="41" xfId="33" applyFont="1" applyBorder="1" applyAlignment="1">
      <alignment horizontal="center" vertical="center"/>
    </xf>
    <xf numFmtId="0" fontId="29" fillId="0" borderId="235" xfId="582" applyFont="1" applyBorder="1" applyAlignment="1">
      <alignment vertical="top" wrapText="1"/>
    </xf>
    <xf numFmtId="0" fontId="29" fillId="7" borderId="199" xfId="568" applyFont="1" applyFill="1" applyBorder="1" applyAlignment="1">
      <alignment vertical="top" wrapText="1"/>
    </xf>
    <xf numFmtId="173" fontId="30" fillId="7" borderId="199" xfId="14" applyNumberFormat="1" applyFont="1" applyFill="1" applyBorder="1" applyAlignment="1">
      <alignment wrapText="1"/>
    </xf>
    <xf numFmtId="0" fontId="29" fillId="7" borderId="199" xfId="566" applyFont="1" applyFill="1" applyBorder="1" applyAlignment="1">
      <alignment vertical="top" wrapText="1"/>
    </xf>
    <xf numFmtId="0" fontId="30" fillId="0" borderId="235" xfId="0" applyFont="1" applyBorder="1" applyAlignment="1">
      <alignment wrapText="1"/>
    </xf>
    <xf numFmtId="49" fontId="30" fillId="7" borderId="235" xfId="0" applyNumberFormat="1" applyFont="1" applyFill="1" applyBorder="1" applyAlignment="1">
      <alignment horizontal="center" wrapText="1"/>
    </xf>
    <xf numFmtId="0" fontId="30" fillId="7" borderId="235" xfId="0" applyFont="1" applyFill="1" applyBorder="1" applyAlignment="1">
      <alignment wrapText="1"/>
    </xf>
    <xf numFmtId="173" fontId="30" fillId="0" borderId="235" xfId="14" applyNumberFormat="1" applyFont="1" applyFill="1" applyBorder="1" applyAlignment="1">
      <alignment wrapText="1"/>
    </xf>
    <xf numFmtId="173" fontId="32" fillId="0" borderId="235" xfId="14" applyNumberFormat="1" applyFont="1" applyFill="1" applyBorder="1" applyAlignment="1">
      <alignment wrapText="1"/>
    </xf>
    <xf numFmtId="0" fontId="29" fillId="7" borderId="199" xfId="565" applyFont="1" applyFill="1" applyBorder="1" applyAlignment="1">
      <alignment vertical="top" wrapText="1"/>
    </xf>
    <xf numFmtId="173" fontId="30" fillId="7" borderId="42" xfId="14" applyNumberFormat="1" applyFont="1" applyFill="1" applyBorder="1" applyAlignment="1">
      <alignment wrapText="1"/>
    </xf>
    <xf numFmtId="10" fontId="8" fillId="4" borderId="6" xfId="5" applyNumberFormat="1" applyFont="1" applyFill="1" applyBorder="1" applyAlignment="1">
      <alignment vertical="center"/>
    </xf>
    <xf numFmtId="43" fontId="19" fillId="35" borderId="42" xfId="1" applyFont="1" applyFill="1" applyBorder="1" applyAlignment="1" applyProtection="1">
      <alignment horizontal="center" vertical="center"/>
      <protection locked="0"/>
    </xf>
    <xf numFmtId="9" fontId="28" fillId="0" borderId="0" xfId="9" applyNumberFormat="1" applyFont="1" applyAlignment="1">
      <alignment vertical="top"/>
    </xf>
    <xf numFmtId="49" fontId="152" fillId="36" borderId="199" xfId="562" quotePrefix="1" applyNumberFormat="1" applyFont="1" applyFill="1" applyBorder="1" applyAlignment="1">
      <alignment horizontal="center" vertical="center"/>
    </xf>
    <xf numFmtId="49" fontId="152" fillId="36" borderId="199" xfId="559" quotePrefix="1" applyNumberFormat="1" applyFont="1" applyFill="1" applyBorder="1" applyAlignment="1">
      <alignment horizontal="center" vertical="center"/>
    </xf>
    <xf numFmtId="43" fontId="19" fillId="36" borderId="42" xfId="1" applyFont="1" applyFill="1" applyBorder="1" applyAlignment="1" applyProtection="1">
      <alignment vertical="top"/>
      <protection locked="0"/>
    </xf>
    <xf numFmtId="0" fontId="152" fillId="36" borderId="235" xfId="0" applyFont="1" applyFill="1" applyBorder="1" applyAlignment="1">
      <alignment vertical="center" wrapText="1"/>
    </xf>
    <xf numFmtId="0" fontId="152" fillId="36" borderId="199" xfId="29" applyFont="1" applyFill="1" applyBorder="1" applyAlignment="1" applyProtection="1">
      <alignment horizontal="left" vertical="top" wrapText="1"/>
      <protection locked="0"/>
    </xf>
    <xf numFmtId="43" fontId="19" fillId="36" borderId="199" xfId="1" applyFont="1" applyFill="1" applyBorder="1" applyAlignment="1" applyProtection="1">
      <alignment vertical="top"/>
      <protection locked="0"/>
    </xf>
    <xf numFmtId="0" fontId="152" fillId="36" borderId="199" xfId="0" applyFont="1" applyFill="1" applyBorder="1" applyAlignment="1">
      <alignment vertical="center" wrapText="1"/>
    </xf>
    <xf numFmtId="9" fontId="28" fillId="36" borderId="199" xfId="1" applyNumberFormat="1" applyFont="1" applyFill="1" applyBorder="1" applyAlignment="1" applyProtection="1">
      <alignment horizontal="center" vertical="center"/>
      <protection hidden="1"/>
    </xf>
    <xf numFmtId="43" fontId="19" fillId="36" borderId="199" xfId="1" applyFont="1" applyFill="1" applyBorder="1" applyAlignment="1" applyProtection="1">
      <alignment horizontal="center" vertical="center"/>
      <protection locked="0"/>
    </xf>
    <xf numFmtId="0" fontId="19" fillId="36" borderId="199" xfId="29" applyFill="1" applyBorder="1" applyAlignment="1" applyProtection="1">
      <alignment vertical="top" wrapText="1"/>
      <protection locked="0"/>
    </xf>
    <xf numFmtId="49" fontId="152" fillId="36" borderId="199" xfId="558" quotePrefix="1" applyNumberFormat="1" applyFont="1" applyFill="1" applyBorder="1" applyAlignment="1">
      <alignment horizontal="center" vertical="center"/>
    </xf>
    <xf numFmtId="0" fontId="19" fillId="36" borderId="199" xfId="29" applyFill="1" applyBorder="1" applyAlignment="1" applyProtection="1">
      <alignment horizontal="center" vertical="top" wrapText="1"/>
      <protection locked="0"/>
    </xf>
    <xf numFmtId="43" fontId="152" fillId="36" borderId="199" xfId="15" applyNumberFormat="1" applyFont="1" applyFill="1" applyBorder="1" applyAlignment="1">
      <alignment vertical="center"/>
    </xf>
    <xf numFmtId="0" fontId="152" fillId="36" borderId="199" xfId="557" applyFont="1" applyFill="1" applyBorder="1" applyAlignment="1">
      <alignment vertical="center" wrapText="1"/>
    </xf>
    <xf numFmtId="0" fontId="61" fillId="36" borderId="71" xfId="29" applyFont="1" applyFill="1" applyBorder="1" applyAlignment="1" applyProtection="1">
      <alignment horizontal="left" vertical="top"/>
      <protection locked="0"/>
    </xf>
    <xf numFmtId="0" fontId="19" fillId="36" borderId="82" xfId="29" applyFill="1" applyBorder="1" applyAlignment="1" applyProtection="1">
      <alignment vertical="top" wrapText="1"/>
      <protection locked="0"/>
    </xf>
    <xf numFmtId="168" fontId="165" fillId="36" borderId="235" xfId="15" applyFont="1" applyFill="1" applyBorder="1" applyAlignment="1">
      <alignment vertical="center" wrapText="1"/>
    </xf>
    <xf numFmtId="14" fontId="165" fillId="36" borderId="235" xfId="0" applyNumberFormat="1" applyFont="1" applyFill="1" applyBorder="1" applyAlignment="1">
      <alignment vertical="center" wrapText="1"/>
    </xf>
    <xf numFmtId="43" fontId="19" fillId="36" borderId="27" xfId="1" applyFont="1" applyFill="1" applyBorder="1" applyAlignment="1">
      <alignment horizontal="center" vertical="top"/>
    </xf>
    <xf numFmtId="43" fontId="19" fillId="36" borderId="42" xfId="1" applyFont="1" applyFill="1" applyBorder="1" applyAlignment="1" applyProtection="1">
      <alignment horizontal="center" vertical="center"/>
      <protection locked="0"/>
    </xf>
    <xf numFmtId="9" fontId="28" fillId="36" borderId="42" xfId="1" applyNumberFormat="1" applyFont="1" applyFill="1" applyBorder="1" applyAlignment="1" applyProtection="1">
      <alignment horizontal="center" vertical="center"/>
      <protection hidden="1"/>
    </xf>
    <xf numFmtId="49" fontId="152" fillId="36" borderId="199" xfId="551" quotePrefix="1" applyNumberFormat="1" applyFont="1" applyFill="1" applyBorder="1" applyAlignment="1">
      <alignment horizontal="center" vertical="center"/>
    </xf>
    <xf numFmtId="43" fontId="19" fillId="36" borderId="42" xfId="1" applyFont="1" applyFill="1" applyBorder="1" applyAlignment="1" applyProtection="1">
      <alignment horizontal="center" vertical="center"/>
      <protection hidden="1"/>
    </xf>
    <xf numFmtId="0" fontId="65" fillId="36" borderId="42" xfId="29" applyFont="1" applyFill="1" applyBorder="1" applyAlignment="1" applyProtection="1">
      <alignment horizontal="center" vertical="top" wrapText="1"/>
      <protection locked="0"/>
    </xf>
    <xf numFmtId="49" fontId="152" fillId="36" borderId="199" xfId="0" quotePrefix="1" applyNumberFormat="1" applyFont="1" applyFill="1" applyBorder="1" applyAlignment="1">
      <alignment horizontal="center" vertical="center"/>
    </xf>
    <xf numFmtId="0" fontId="0" fillId="36" borderId="0" xfId="0" applyFill="1"/>
    <xf numFmtId="10" fontId="19" fillId="36" borderId="42" xfId="13" applyNumberFormat="1" applyFont="1" applyFill="1" applyBorder="1" applyAlignment="1" applyProtection="1">
      <alignment horizontal="center" vertical="center"/>
      <protection hidden="1"/>
    </xf>
    <xf numFmtId="15" fontId="61" fillId="36" borderId="71" xfId="29" applyNumberFormat="1" applyFont="1" applyFill="1" applyBorder="1" applyAlignment="1" applyProtection="1">
      <alignment horizontal="left" vertical="top"/>
      <protection locked="0"/>
    </xf>
    <xf numFmtId="0" fontId="19" fillId="36" borderId="42" xfId="29" applyFill="1" applyBorder="1" applyAlignment="1" applyProtection="1">
      <alignment vertical="top" wrapText="1"/>
      <protection locked="0"/>
    </xf>
    <xf numFmtId="0" fontId="28" fillId="36" borderId="42" xfId="29" applyFont="1" applyFill="1" applyBorder="1" applyAlignment="1" applyProtection="1">
      <alignment horizontal="left" vertical="top" wrapText="1"/>
      <protection locked="0"/>
    </xf>
    <xf numFmtId="0" fontId="19" fillId="36" borderId="42" xfId="29" applyFill="1" applyBorder="1" applyAlignment="1" applyProtection="1">
      <alignment horizontal="center" vertical="top" wrapText="1"/>
      <protection locked="0"/>
    </xf>
    <xf numFmtId="43" fontId="0" fillId="0" borderId="0" xfId="0" applyNumberFormat="1"/>
    <xf numFmtId="0" fontId="102" fillId="0" borderId="0" xfId="36" applyFont="1" applyAlignment="1">
      <alignment horizontal="left"/>
    </xf>
    <xf numFmtId="0" fontId="69" fillId="0" borderId="0" xfId="0" applyFont="1" applyAlignment="1">
      <alignment horizontal="left"/>
    </xf>
    <xf numFmtId="0" fontId="115" fillId="0" borderId="64" xfId="0" applyFont="1" applyBorder="1" applyAlignment="1">
      <alignment horizontal="left" vertical="center" wrapText="1"/>
    </xf>
    <xf numFmtId="0" fontId="115" fillId="0" borderId="65" xfId="0" applyFont="1" applyBorder="1" applyAlignment="1">
      <alignment horizontal="left" vertical="center" wrapText="1"/>
    </xf>
    <xf numFmtId="0" fontId="115" fillId="0" borderId="72" xfId="0" applyFont="1" applyBorder="1" applyAlignment="1">
      <alignment horizontal="left" vertical="center" wrapText="1"/>
    </xf>
    <xf numFmtId="0" fontId="115" fillId="0" borderId="41" xfId="0" applyFont="1" applyBorder="1" applyAlignment="1">
      <alignment horizontal="left" vertical="center"/>
    </xf>
    <xf numFmtId="0" fontId="115" fillId="0" borderId="62" xfId="0" applyFont="1" applyBorder="1" applyAlignment="1">
      <alignment horizontal="left" vertical="center"/>
    </xf>
    <xf numFmtId="0" fontId="115" fillId="0" borderId="63" xfId="0" applyFont="1" applyBorder="1" applyAlignment="1">
      <alignment horizontal="left" vertical="center"/>
    </xf>
    <xf numFmtId="0" fontId="115" fillId="0" borderId="0" xfId="0" applyFont="1" applyAlignment="1">
      <alignment horizontal="left" vertical="center" wrapText="1"/>
    </xf>
    <xf numFmtId="0" fontId="128" fillId="0" borderId="73" xfId="0" applyFont="1" applyBorder="1" applyAlignment="1">
      <alignment horizontal="center" vertical="center" wrapText="1"/>
    </xf>
    <xf numFmtId="0" fontId="128" fillId="0" borderId="80" xfId="0" applyFont="1" applyBorder="1" applyAlignment="1">
      <alignment horizontal="center" vertical="center" wrapText="1"/>
    </xf>
    <xf numFmtId="0" fontId="115" fillId="0" borderId="78" xfId="0" applyFont="1" applyBorder="1" applyAlignment="1">
      <alignment horizontal="left"/>
    </xf>
    <xf numFmtId="0" fontId="115" fillId="0" borderId="61" xfId="0" applyFont="1" applyBorder="1" applyAlignment="1">
      <alignment horizontal="left"/>
    </xf>
    <xf numFmtId="0" fontId="115" fillId="0" borderId="79" xfId="0" applyFont="1" applyBorder="1" applyAlignment="1">
      <alignment horizontal="left"/>
    </xf>
    <xf numFmtId="0" fontId="87" fillId="0" borderId="37" xfId="0" applyFont="1" applyBorder="1" applyAlignment="1">
      <alignment horizontal="left" vertical="center"/>
    </xf>
    <xf numFmtId="0" fontId="87" fillId="0" borderId="39" xfId="0" applyFont="1" applyBorder="1" applyAlignment="1">
      <alignment horizontal="left" vertical="center"/>
    </xf>
    <xf numFmtId="0" fontId="87" fillId="0" borderId="36" xfId="0" applyFont="1" applyBorder="1" applyAlignment="1">
      <alignment horizontal="left" vertical="center"/>
    </xf>
    <xf numFmtId="0" fontId="142" fillId="0" borderId="148" xfId="0" applyFont="1" applyBorder="1" applyAlignment="1" applyProtection="1">
      <alignment horizontal="left" vertical="center" wrapText="1"/>
      <protection locked="0"/>
    </xf>
    <xf numFmtId="0" fontId="142" fillId="0" borderId="149" xfId="0" applyFont="1" applyBorder="1" applyAlignment="1" applyProtection="1">
      <alignment horizontal="left" vertical="center" wrapText="1"/>
      <protection locked="0"/>
    </xf>
    <xf numFmtId="0" fontId="142" fillId="0" borderId="150" xfId="0" applyFont="1" applyBorder="1" applyAlignment="1" applyProtection="1">
      <alignment horizontal="left" vertical="center" wrapText="1"/>
      <protection locked="0"/>
    </xf>
    <xf numFmtId="0" fontId="142" fillId="0" borderId="151" xfId="0" applyFont="1" applyBorder="1" applyAlignment="1" applyProtection="1">
      <alignment horizontal="left" vertical="center" wrapText="1"/>
      <protection locked="0"/>
    </xf>
    <xf numFmtId="0" fontId="142" fillId="0" borderId="152" xfId="0" applyFont="1" applyBorder="1" applyAlignment="1" applyProtection="1">
      <alignment horizontal="left" vertical="center" wrapText="1"/>
      <protection locked="0"/>
    </xf>
    <xf numFmtId="0" fontId="142" fillId="0" borderId="153" xfId="0" applyFont="1" applyBorder="1" applyAlignment="1" applyProtection="1">
      <alignment horizontal="left" vertical="center" wrapText="1"/>
      <protection locked="0"/>
    </xf>
    <xf numFmtId="0" fontId="71" fillId="0" borderId="25" xfId="0" applyFont="1" applyBorder="1" applyAlignment="1" applyProtection="1">
      <alignment horizontal="left" vertical="center"/>
      <protection locked="0"/>
    </xf>
    <xf numFmtId="0" fontId="71" fillId="0" borderId="0" xfId="0" applyFont="1" applyAlignment="1" applyProtection="1">
      <alignment horizontal="left" vertical="center"/>
      <protection locked="0"/>
    </xf>
    <xf numFmtId="0" fontId="76" fillId="0" borderId="25" xfId="0" applyFont="1" applyBorder="1" applyAlignment="1" applyProtection="1">
      <alignment horizontal="left" vertical="center"/>
      <protection locked="0"/>
    </xf>
    <xf numFmtId="0" fontId="76" fillId="0" borderId="0" xfId="0" applyFont="1" applyAlignment="1" applyProtection="1">
      <alignment horizontal="left" vertical="center"/>
      <protection locked="0"/>
    </xf>
    <xf numFmtId="0" fontId="76" fillId="0" borderId="103" xfId="0" applyFont="1" applyBorder="1" applyAlignment="1">
      <alignment horizontal="center" vertical="center"/>
    </xf>
    <xf numFmtId="0" fontId="79" fillId="0" borderId="104" xfId="0" applyFont="1" applyBorder="1" applyAlignment="1">
      <alignment horizontal="center" vertical="center"/>
    </xf>
    <xf numFmtId="0" fontId="79" fillId="0" borderId="105" xfId="0" applyFont="1" applyBorder="1" applyAlignment="1">
      <alignment horizontal="center" vertical="center"/>
    </xf>
    <xf numFmtId="0" fontId="72" fillId="0" borderId="25" xfId="0" applyFont="1" applyBorder="1" applyAlignment="1" applyProtection="1">
      <alignment horizontal="left" vertical="center"/>
      <protection hidden="1"/>
    </xf>
    <xf numFmtId="0" fontId="72" fillId="0" borderId="0" xfId="0" applyFont="1" applyAlignment="1" applyProtection="1">
      <alignment horizontal="left" vertical="center"/>
      <protection hidden="1"/>
    </xf>
    <xf numFmtId="0" fontId="72" fillId="0" borderId="110" xfId="0" applyFont="1" applyBorder="1" applyAlignment="1" applyProtection="1">
      <alignment horizontal="left" vertical="center"/>
      <protection hidden="1"/>
    </xf>
    <xf numFmtId="0" fontId="72" fillId="0" borderId="111" xfId="0" applyFont="1" applyBorder="1" applyAlignment="1" applyProtection="1">
      <alignment horizontal="left" vertical="center"/>
      <protection hidden="1"/>
    </xf>
    <xf numFmtId="0" fontId="72" fillId="0" borderId="99" xfId="0" applyFont="1" applyBorder="1" applyAlignment="1" applyProtection="1">
      <alignment horizontal="left" vertical="center"/>
      <protection hidden="1"/>
    </xf>
    <xf numFmtId="0" fontId="73" fillId="0" borderId="0" xfId="0" applyFont="1" applyAlignment="1" applyProtection="1">
      <alignment horizontal="left" vertical="center" wrapText="1"/>
      <protection hidden="1"/>
    </xf>
    <xf numFmtId="0" fontId="73" fillId="0" borderId="102" xfId="0" applyFont="1" applyBorder="1" applyAlignment="1" applyProtection="1">
      <alignment horizontal="left" vertical="center" wrapText="1"/>
      <protection hidden="1"/>
    </xf>
    <xf numFmtId="0" fontId="87" fillId="0" borderId="94" xfId="0" applyFont="1" applyBorder="1" applyAlignment="1" applyProtection="1">
      <alignment horizontal="center" vertical="center"/>
      <protection locked="0"/>
    </xf>
    <xf numFmtId="0" fontId="87" fillId="0" borderId="158" xfId="0" applyFont="1" applyBorder="1" applyAlignment="1" applyProtection="1">
      <alignment horizontal="center" vertical="center"/>
      <protection locked="0"/>
    </xf>
    <xf numFmtId="0" fontId="142" fillId="0" borderId="25" xfId="0" applyFont="1" applyBorder="1" applyAlignment="1" applyProtection="1">
      <alignment horizontal="left" vertical="center" wrapText="1"/>
      <protection locked="0"/>
    </xf>
    <xf numFmtId="0" fontId="142" fillId="0" borderId="0" xfId="0" applyFont="1" applyAlignment="1" applyProtection="1">
      <alignment horizontal="left" vertical="center" wrapText="1"/>
      <protection locked="0"/>
    </xf>
    <xf numFmtId="0" fontId="141" fillId="0" borderId="100" xfId="0" applyFont="1" applyBorder="1" applyAlignment="1" applyProtection="1">
      <alignment horizontal="center" vertical="center"/>
      <protection hidden="1"/>
    </xf>
    <xf numFmtId="0" fontId="141" fillId="0" borderId="101" xfId="0" applyFont="1" applyBorder="1" applyAlignment="1" applyProtection="1">
      <alignment horizontal="center" vertical="center"/>
      <protection hidden="1"/>
    </xf>
    <xf numFmtId="0" fontId="141" fillId="0" borderId="174" xfId="0" applyFont="1" applyBorder="1" applyAlignment="1" applyProtection="1">
      <alignment horizontal="center" vertical="center"/>
      <protection hidden="1"/>
    </xf>
    <xf numFmtId="0" fontId="141" fillId="0" borderId="178" xfId="0" applyFont="1" applyBorder="1" applyAlignment="1" applyProtection="1">
      <alignment horizontal="center" vertical="center"/>
      <protection hidden="1"/>
    </xf>
    <xf numFmtId="0" fontId="72" fillId="0" borderId="157" xfId="0" applyFont="1" applyBorder="1" applyAlignment="1" applyProtection="1">
      <alignment horizontal="left" vertical="center"/>
      <protection locked="0"/>
    </xf>
    <xf numFmtId="0" fontId="72" fillId="0" borderId="94" xfId="0" applyFont="1" applyBorder="1" applyAlignment="1" applyProtection="1">
      <alignment horizontal="left" vertical="center"/>
      <protection locked="0"/>
    </xf>
    <xf numFmtId="0" fontId="75" fillId="0" borderId="101" xfId="0" applyFont="1" applyBorder="1" applyAlignment="1" applyProtection="1">
      <alignment horizontal="center" vertical="center" wrapText="1"/>
      <protection locked="0"/>
    </xf>
    <xf numFmtId="0" fontId="75" fillId="0" borderId="102" xfId="0" applyFont="1" applyBorder="1" applyAlignment="1" applyProtection="1">
      <alignment horizontal="center" vertical="center" wrapText="1"/>
      <protection locked="0"/>
    </xf>
    <xf numFmtId="0" fontId="88" fillId="0" borderId="25" xfId="0" applyFont="1" applyBorder="1" applyAlignment="1" applyProtection="1">
      <alignment horizontal="left" vertical="center"/>
      <protection hidden="1"/>
    </xf>
    <xf numFmtId="0" fontId="88" fillId="0" borderId="0" xfId="0" applyFont="1" applyAlignment="1" applyProtection="1">
      <alignment horizontal="left" vertical="center"/>
      <protection hidden="1"/>
    </xf>
    <xf numFmtId="0" fontId="104" fillId="0" borderId="0" xfId="11" applyFont="1" applyAlignment="1" applyProtection="1">
      <alignment vertical="center"/>
      <protection locked="0"/>
    </xf>
    <xf numFmtId="0" fontId="72" fillId="0" borderId="0" xfId="0" applyFont="1" applyAlignment="1" applyProtection="1">
      <alignment horizontal="left" vertical="center"/>
      <protection locked="0"/>
    </xf>
    <xf numFmtId="0" fontId="88" fillId="0" borderId="25" xfId="0" applyFont="1" applyBorder="1" applyAlignment="1" applyProtection="1">
      <alignment horizontal="left" vertical="center" wrapText="1"/>
      <protection hidden="1"/>
    </xf>
    <xf numFmtId="0" fontId="88" fillId="0" borderId="0" xfId="0" applyFont="1" applyAlignment="1" applyProtection="1">
      <alignment horizontal="left" vertical="center" wrapText="1"/>
      <protection hidden="1"/>
    </xf>
    <xf numFmtId="0" fontId="88" fillId="27" borderId="25" xfId="0" applyFont="1" applyFill="1" applyBorder="1" applyAlignment="1" applyProtection="1">
      <alignment horizontal="left" vertical="center" wrapText="1"/>
      <protection hidden="1"/>
    </xf>
    <xf numFmtId="0" fontId="88" fillId="27" borderId="0" xfId="0" applyFont="1" applyFill="1" applyAlignment="1" applyProtection="1">
      <alignment horizontal="left" vertical="center" wrapText="1"/>
      <protection hidden="1"/>
    </xf>
    <xf numFmtId="0" fontId="2" fillId="0" borderId="37" xfId="0" applyFont="1" applyBorder="1" applyAlignment="1">
      <alignment horizontal="center"/>
    </xf>
    <xf numFmtId="0" fontId="2" fillId="0" borderId="36" xfId="0" applyFont="1" applyBorder="1" applyAlignment="1">
      <alignment horizontal="center"/>
    </xf>
    <xf numFmtId="43" fontId="2" fillId="0" borderId="34" xfId="1" applyFont="1" applyBorder="1" applyAlignment="1">
      <alignment horizontal="center" vertical="center"/>
    </xf>
    <xf numFmtId="0" fontId="2" fillId="0" borderId="34" xfId="0" applyFont="1" applyBorder="1" applyAlignment="1">
      <alignment horizontal="center"/>
    </xf>
    <xf numFmtId="0" fontId="2" fillId="0" borderId="34" xfId="0" applyFont="1" applyBorder="1" applyAlignment="1">
      <alignment horizontal="center" vertical="center"/>
    </xf>
    <xf numFmtId="0" fontId="2" fillId="0" borderId="34" xfId="0" applyFont="1" applyBorder="1" applyAlignment="1">
      <alignment horizontal="center" wrapText="1"/>
    </xf>
    <xf numFmtId="164" fontId="6" fillId="0" borderId="34" xfId="4" applyFont="1" applyFill="1" applyBorder="1" applyAlignment="1" applyProtection="1">
      <alignment horizontal="center" vertical="center" wrapText="1"/>
    </xf>
    <xf numFmtId="0" fontId="6" fillId="0" borderId="34" xfId="3" applyFont="1" applyBorder="1" applyAlignment="1">
      <alignment horizontal="center" vertical="center" wrapText="1"/>
    </xf>
    <xf numFmtId="165" fontId="6" fillId="0" borderId="34" xfId="3" applyNumberFormat="1" applyFont="1" applyBorder="1" applyAlignment="1">
      <alignment horizontal="center" vertical="center" wrapText="1"/>
    </xf>
    <xf numFmtId="0" fontId="6" fillId="0" borderId="34" xfId="5" applyFont="1" applyBorder="1" applyAlignment="1">
      <alignment horizontal="center" vertical="center" wrapText="1"/>
    </xf>
    <xf numFmtId="1" fontId="6" fillId="0" borderId="34" xfId="3" applyNumberFormat="1" applyFont="1" applyBorder="1" applyAlignment="1">
      <alignment horizontal="center" vertical="center" wrapText="1"/>
    </xf>
    <xf numFmtId="164" fontId="6" fillId="0" borderId="34" xfId="6" applyFont="1" applyFill="1" applyBorder="1" applyAlignment="1" applyProtection="1">
      <alignment horizontal="center" vertical="center" wrapText="1"/>
    </xf>
    <xf numFmtId="0" fontId="10" fillId="0" borderId="4" xfId="5" applyFont="1" applyBorder="1" applyAlignment="1">
      <alignment vertical="center" wrapText="1"/>
    </xf>
    <xf numFmtId="0" fontId="10" fillId="0" borderId="2" xfId="5" applyFont="1" applyBorder="1" applyAlignment="1">
      <alignment vertical="center" wrapText="1"/>
    </xf>
    <xf numFmtId="0" fontId="10" fillId="0" borderId="5" xfId="5" applyFont="1" applyBorder="1" applyAlignment="1">
      <alignment vertical="center" wrapText="1"/>
    </xf>
    <xf numFmtId="0" fontId="5" fillId="0" borderId="34" xfId="3" applyFont="1" applyBorder="1" applyAlignment="1">
      <alignment horizontal="center" vertical="center" wrapText="1"/>
    </xf>
    <xf numFmtId="0" fontId="21" fillId="0" borderId="36" xfId="5" applyFont="1" applyBorder="1" applyAlignment="1">
      <alignment horizontal="center" vertical="center"/>
    </xf>
    <xf numFmtId="0" fontId="21" fillId="0" borderId="34" xfId="5" applyFont="1" applyBorder="1" applyAlignment="1">
      <alignment horizontal="center" vertical="center"/>
    </xf>
    <xf numFmtId="0" fontId="21" fillId="0" borderId="37" xfId="5" applyFont="1" applyBorder="1" applyAlignment="1">
      <alignment horizontal="center" vertical="center"/>
    </xf>
    <xf numFmtId="0" fontId="21" fillId="17" borderId="34" xfId="5" applyFont="1" applyFill="1" applyBorder="1" applyAlignment="1">
      <alignment horizontal="center" vertical="center"/>
    </xf>
    <xf numFmtId="0" fontId="21" fillId="17" borderId="37" xfId="5" applyFont="1" applyFill="1" applyBorder="1" applyAlignment="1">
      <alignment horizontal="center" vertical="center"/>
    </xf>
    <xf numFmtId="165" fontId="6" fillId="5" borderId="34" xfId="3" applyNumberFormat="1" applyFont="1" applyFill="1" applyBorder="1" applyAlignment="1">
      <alignment horizontal="center" vertical="center" wrapText="1"/>
    </xf>
    <xf numFmtId="164" fontId="6" fillId="5" borderId="34" xfId="4" applyFont="1" applyFill="1" applyBorder="1" applyAlignment="1" applyProtection="1">
      <alignment horizontal="center" vertical="center" wrapText="1"/>
    </xf>
    <xf numFmtId="0" fontId="6" fillId="5" borderId="34" xfId="5" applyFont="1" applyFill="1" applyBorder="1" applyAlignment="1">
      <alignment horizontal="center" vertical="center" wrapText="1"/>
    </xf>
    <xf numFmtId="0" fontId="67" fillId="0" borderId="74" xfId="29" applyFont="1" applyBorder="1" applyAlignment="1" applyProtection="1">
      <alignment horizontal="center"/>
      <protection hidden="1"/>
    </xf>
    <xf numFmtId="0" fontId="67" fillId="0" borderId="48" xfId="29" applyFont="1" applyBorder="1" applyAlignment="1" applyProtection="1">
      <alignment horizontal="center"/>
      <protection hidden="1"/>
    </xf>
    <xf numFmtId="9" fontId="24" fillId="0" borderId="37" xfId="31" applyFont="1" applyFill="1" applyBorder="1" applyAlignment="1">
      <alignment horizontal="center" vertical="center" wrapText="1"/>
    </xf>
    <xf numFmtId="9" fontId="24" fillId="0" borderId="39" xfId="31" applyFont="1" applyFill="1" applyBorder="1" applyAlignment="1">
      <alignment horizontal="center" vertical="center" wrapText="1"/>
    </xf>
    <xf numFmtId="9" fontId="24" fillId="0" borderId="36" xfId="31" applyFont="1" applyFill="1" applyBorder="1" applyAlignment="1">
      <alignment horizontal="center" vertical="center" wrapText="1"/>
    </xf>
    <xf numFmtId="0" fontId="28" fillId="0" borderId="37" xfId="30" applyFont="1" applyBorder="1" applyAlignment="1">
      <alignment horizontal="center" vertical="center" wrapText="1"/>
    </xf>
    <xf numFmtId="0" fontId="28" fillId="0" borderId="39" xfId="30" applyFont="1" applyBorder="1" applyAlignment="1">
      <alignment horizontal="center" vertical="center" wrapText="1"/>
    </xf>
    <xf numFmtId="0" fontId="28" fillId="5" borderId="69" xfId="29" applyFont="1" applyFill="1" applyBorder="1" applyAlignment="1">
      <alignment horizontal="center" vertical="center" wrapText="1"/>
    </xf>
    <xf numFmtId="0" fontId="28" fillId="5" borderId="70" xfId="29" applyFont="1" applyFill="1" applyBorder="1" applyAlignment="1">
      <alignment horizontal="center" vertical="center" wrapText="1"/>
    </xf>
    <xf numFmtId="0" fontId="19" fillId="23" borderId="45" xfId="29" applyFill="1" applyBorder="1" applyAlignment="1" applyProtection="1">
      <alignment horizontal="center" vertical="center" wrapText="1"/>
      <protection locked="0"/>
    </xf>
    <xf numFmtId="0" fontId="19" fillId="23" borderId="27" xfId="29" applyFill="1" applyBorder="1" applyAlignment="1" applyProtection="1">
      <alignment horizontal="center" vertical="center" wrapText="1"/>
      <protection locked="0"/>
    </xf>
    <xf numFmtId="0" fontId="19" fillId="23" borderId="71" xfId="29" applyFill="1" applyBorder="1" applyAlignment="1" applyProtection="1">
      <alignment horizontal="center" vertical="center" wrapText="1"/>
      <protection locked="0"/>
    </xf>
    <xf numFmtId="0" fontId="23" fillId="0" borderId="38" xfId="11" applyFont="1" applyBorder="1" applyAlignment="1">
      <alignment horizontal="left"/>
    </xf>
    <xf numFmtId="0" fontId="23" fillId="0" borderId="0" xfId="11" applyFont="1" applyAlignment="1">
      <alignment horizontal="left"/>
    </xf>
    <xf numFmtId="0" fontId="23" fillId="0" borderId="0" xfId="11" applyFont="1" applyAlignment="1">
      <alignment horizontal="left" vertical="center" wrapText="1"/>
    </xf>
    <xf numFmtId="0" fontId="25" fillId="5" borderId="37" xfId="11" applyFont="1" applyFill="1" applyBorder="1" applyAlignment="1">
      <alignment horizontal="left"/>
    </xf>
    <xf numFmtId="0" fontId="25" fillId="5" borderId="39" xfId="11" applyFont="1" applyFill="1" applyBorder="1" applyAlignment="1">
      <alignment horizontal="left"/>
    </xf>
    <xf numFmtId="172" fontId="23" fillId="5" borderId="39" xfId="11" applyNumberFormat="1" applyFont="1" applyFill="1" applyBorder="1" applyAlignment="1">
      <alignment horizontal="left" vertical="center" wrapText="1"/>
    </xf>
    <xf numFmtId="0" fontId="27" fillId="6" borderId="37" xfId="11" applyFont="1" applyFill="1" applyBorder="1" applyAlignment="1">
      <alignment horizontal="center" vertical="center"/>
    </xf>
    <xf numFmtId="0" fontId="27" fillId="6" borderId="39" xfId="11" applyFont="1" applyFill="1" applyBorder="1" applyAlignment="1">
      <alignment horizontal="center" vertical="center"/>
    </xf>
    <xf numFmtId="0" fontId="27" fillId="6" borderId="36" xfId="11" applyFont="1" applyFill="1" applyBorder="1" applyAlignment="1">
      <alignment horizontal="center" vertical="center"/>
    </xf>
    <xf numFmtId="0" fontId="27" fillId="7" borderId="37" xfId="11" applyFont="1" applyFill="1" applyBorder="1" applyAlignment="1">
      <alignment horizontal="center" vertical="center"/>
    </xf>
    <xf numFmtId="0" fontId="27" fillId="7" borderId="39" xfId="11" applyFont="1" applyFill="1" applyBorder="1" applyAlignment="1">
      <alignment horizontal="center" vertical="center"/>
    </xf>
    <xf numFmtId="0" fontId="27" fillId="7" borderId="36" xfId="11" applyFont="1" applyFill="1" applyBorder="1" applyAlignment="1">
      <alignment horizontal="center" vertical="center"/>
    </xf>
    <xf numFmtId="0" fontId="35" fillId="0" borderId="41" xfId="0" applyFont="1" applyBorder="1" applyAlignment="1">
      <alignment horizontal="left" wrapText="1"/>
    </xf>
    <xf numFmtId="0" fontId="35" fillId="0" borderId="62" xfId="0" applyFont="1" applyBorder="1" applyAlignment="1">
      <alignment horizontal="left" wrapText="1"/>
    </xf>
    <xf numFmtId="0" fontId="35" fillId="0" borderId="63" xfId="0" applyFont="1" applyBorder="1" applyAlignment="1">
      <alignment horizontal="left" wrapText="1"/>
    </xf>
    <xf numFmtId="49" fontId="35" fillId="0" borderId="41" xfId="14" applyNumberFormat="1" applyFont="1" applyBorder="1" applyAlignment="1">
      <alignment horizontal="left"/>
    </xf>
    <xf numFmtId="49" fontId="35" fillId="0" borderId="62" xfId="14" applyNumberFormat="1" applyFont="1" applyBorder="1" applyAlignment="1">
      <alignment horizontal="left"/>
    </xf>
    <xf numFmtId="49" fontId="35" fillId="0" borderId="65" xfId="14" applyNumberFormat="1" applyFont="1" applyBorder="1" applyAlignment="1">
      <alignment horizontal="left"/>
    </xf>
    <xf numFmtId="43" fontId="35" fillId="15" borderId="37" xfId="14" applyFont="1" applyFill="1" applyBorder="1" applyAlignment="1">
      <alignment horizontal="left" wrapText="1"/>
    </xf>
    <xf numFmtId="43" fontId="35" fillId="15" borderId="39" xfId="14" applyFont="1" applyFill="1" applyBorder="1" applyAlignment="1">
      <alignment horizontal="left" wrapText="1"/>
    </xf>
    <xf numFmtId="43" fontId="35" fillId="15" borderId="36" xfId="14" applyFont="1" applyFill="1" applyBorder="1" applyAlignment="1">
      <alignment horizontal="left" wrapText="1"/>
    </xf>
    <xf numFmtId="180" fontId="35" fillId="0" borderId="69" xfId="14" applyNumberFormat="1" applyFont="1" applyBorder="1" applyAlignment="1">
      <alignment horizontal="center" wrapText="1"/>
    </xf>
    <xf numFmtId="180" fontId="35" fillId="0" borderId="70" xfId="14" applyNumberFormat="1" applyFont="1" applyBorder="1" applyAlignment="1">
      <alignment horizontal="center" wrapText="1"/>
    </xf>
    <xf numFmtId="49" fontId="35" fillId="0" borderId="37" xfId="0" applyNumberFormat="1" applyFont="1" applyBorder="1" applyAlignment="1">
      <alignment horizontal="left" wrapText="1"/>
    </xf>
    <xf numFmtId="49" fontId="35" fillId="0" borderId="39" xfId="0" applyNumberFormat="1" applyFont="1" applyBorder="1" applyAlignment="1">
      <alignment horizontal="left" wrapText="1"/>
    </xf>
    <xf numFmtId="0" fontId="30" fillId="0" borderId="78" xfId="0" applyFont="1" applyBorder="1" applyAlignment="1">
      <alignment horizontal="center" wrapText="1"/>
    </xf>
    <xf numFmtId="0" fontId="30" fillId="0" borderId="61" xfId="0" applyFont="1" applyBorder="1" applyAlignment="1">
      <alignment horizontal="center" wrapText="1"/>
    </xf>
    <xf numFmtId="0" fontId="30" fillId="0" borderId="79" xfId="0" applyFont="1" applyBorder="1" applyAlignment="1">
      <alignment horizontal="center" wrapText="1"/>
    </xf>
    <xf numFmtId="37" fontId="35" fillId="30" borderId="41" xfId="1" applyNumberFormat="1" applyFont="1" applyFill="1" applyBorder="1" applyAlignment="1">
      <alignment horizontal="left"/>
    </xf>
    <xf numFmtId="37" fontId="35" fillId="30" borderId="62" xfId="1" applyNumberFormat="1" applyFont="1" applyFill="1" applyBorder="1" applyAlignment="1">
      <alignment horizontal="left"/>
    </xf>
    <xf numFmtId="37" fontId="35" fillId="31" borderId="41" xfId="1" applyNumberFormat="1" applyFont="1" applyFill="1" applyBorder="1" applyAlignment="1">
      <alignment horizontal="left"/>
    </xf>
    <xf numFmtId="37" fontId="35" fillId="31" borderId="62" xfId="1" applyNumberFormat="1" applyFont="1" applyFill="1" applyBorder="1" applyAlignment="1">
      <alignment horizontal="left"/>
    </xf>
    <xf numFmtId="43" fontId="35" fillId="0" borderId="61" xfId="1" applyFont="1" applyBorder="1" applyAlignment="1">
      <alignment horizontal="left"/>
    </xf>
    <xf numFmtId="43" fontId="35" fillId="0" borderId="62" xfId="1" applyFont="1" applyFill="1" applyBorder="1" applyAlignment="1"/>
    <xf numFmtId="43" fontId="35" fillId="0" borderId="62" xfId="1" applyFont="1" applyBorder="1" applyAlignment="1">
      <alignment horizontal="center"/>
    </xf>
    <xf numFmtId="43" fontId="38" fillId="0" borderId="39" xfId="1" applyFont="1" applyBorder="1" applyAlignment="1">
      <alignment horizontal="left"/>
    </xf>
    <xf numFmtId="43" fontId="38" fillId="0" borderId="41" xfId="1" applyFont="1" applyFill="1" applyBorder="1" applyAlignment="1">
      <alignment horizontal="left"/>
    </xf>
    <xf numFmtId="43" fontId="38" fillId="0" borderId="62" xfId="1" applyFont="1" applyFill="1" applyBorder="1" applyAlignment="1">
      <alignment horizontal="left"/>
    </xf>
    <xf numFmtId="43" fontId="38" fillId="0" borderId="63" xfId="1" applyFont="1" applyFill="1" applyBorder="1" applyAlignment="1">
      <alignment horizontal="left"/>
    </xf>
    <xf numFmtId="37" fontId="38" fillId="17" borderId="37" xfId="1" applyNumberFormat="1" applyFont="1" applyFill="1" applyBorder="1" applyAlignment="1">
      <alignment horizontal="left"/>
    </xf>
    <xf numFmtId="37" fontId="38" fillId="17" borderId="39" xfId="1" applyNumberFormat="1" applyFont="1" applyFill="1" applyBorder="1" applyAlignment="1">
      <alignment horizontal="left"/>
    </xf>
    <xf numFmtId="40" fontId="38" fillId="0" borderId="41" xfId="1" applyNumberFormat="1" applyFont="1" applyFill="1" applyBorder="1" applyAlignment="1">
      <alignment horizontal="center"/>
    </xf>
    <xf numFmtId="40" fontId="38" fillId="0" borderId="63" xfId="1" applyNumberFormat="1" applyFont="1" applyFill="1" applyBorder="1" applyAlignment="1">
      <alignment horizontal="center"/>
    </xf>
    <xf numFmtId="37" fontId="35" fillId="32" borderId="41" xfId="1" applyNumberFormat="1" applyFont="1" applyFill="1" applyBorder="1" applyAlignment="1">
      <alignment horizontal="left"/>
    </xf>
    <xf numFmtId="37" fontId="35" fillId="32" borderId="62" xfId="1" applyNumberFormat="1" applyFont="1" applyFill="1" applyBorder="1" applyAlignment="1">
      <alignment horizontal="left"/>
    </xf>
    <xf numFmtId="37" fontId="35" fillId="4" borderId="41" xfId="1" applyNumberFormat="1" applyFont="1" applyFill="1" applyBorder="1" applyAlignment="1">
      <alignment horizontal="left"/>
    </xf>
    <xf numFmtId="37" fontId="35" fillId="4" borderId="62" xfId="1" applyNumberFormat="1" applyFont="1" applyFill="1" applyBorder="1" applyAlignment="1">
      <alignment horizontal="left"/>
    </xf>
    <xf numFmtId="43" fontId="35" fillId="0" borderId="62" xfId="1" applyFont="1" applyBorder="1" applyAlignment="1"/>
    <xf numFmtId="43" fontId="38" fillId="0" borderId="37" xfId="1" applyFont="1" applyFill="1" applyBorder="1" applyAlignment="1">
      <alignment horizontal="left"/>
    </xf>
    <xf numFmtId="43" fontId="38" fillId="0" borderId="39" xfId="1" applyFont="1" applyFill="1" applyBorder="1" applyAlignment="1">
      <alignment horizontal="left"/>
    </xf>
    <xf numFmtId="43" fontId="38" fillId="0" borderId="36" xfId="1" applyFont="1" applyFill="1" applyBorder="1" applyAlignment="1">
      <alignment horizontal="left"/>
    </xf>
    <xf numFmtId="164" fontId="6" fillId="0" borderId="54" xfId="6" applyFont="1" applyFill="1" applyBorder="1" applyAlignment="1" applyProtection="1">
      <alignment horizontal="center" vertical="center" wrapText="1"/>
    </xf>
    <xf numFmtId="164" fontId="6" fillId="0" borderId="54" xfId="4" applyFont="1" applyFill="1" applyBorder="1" applyAlignment="1" applyProtection="1">
      <alignment horizontal="center" vertical="center" wrapText="1"/>
    </xf>
    <xf numFmtId="164" fontId="6" fillId="0" borderId="55" xfId="4" applyFont="1" applyFill="1" applyBorder="1" applyAlignment="1" applyProtection="1">
      <alignment horizontal="center" vertical="center" wrapText="1"/>
    </xf>
    <xf numFmtId="0" fontId="10" fillId="0" borderId="59" xfId="5" applyFont="1" applyBorder="1" applyAlignment="1">
      <alignment vertical="center" wrapText="1"/>
    </xf>
    <xf numFmtId="0" fontId="6" fillId="0" borderId="54" xfId="3" applyFont="1" applyBorder="1" applyAlignment="1">
      <alignment horizontal="center" vertical="center" wrapText="1"/>
    </xf>
    <xf numFmtId="0" fontId="6" fillId="0" borderId="55" xfId="3" applyFont="1" applyBorder="1" applyAlignment="1">
      <alignment horizontal="center" vertical="center" wrapText="1"/>
    </xf>
    <xf numFmtId="165" fontId="6" fillId="0" borderId="54" xfId="3" applyNumberFormat="1" applyFont="1" applyBorder="1" applyAlignment="1">
      <alignment horizontal="center" vertical="center" wrapText="1"/>
    </xf>
    <xf numFmtId="165" fontId="6" fillId="0" borderId="55" xfId="3" applyNumberFormat="1" applyFont="1" applyBorder="1" applyAlignment="1">
      <alignment horizontal="center" vertical="center" wrapText="1"/>
    </xf>
    <xf numFmtId="1" fontId="6" fillId="0" borderId="54" xfId="3" applyNumberFormat="1" applyFont="1" applyBorder="1" applyAlignment="1">
      <alignment horizontal="center" vertical="center" wrapText="1"/>
    </xf>
    <xf numFmtId="1" fontId="6" fillId="0" borderId="55" xfId="3" applyNumberFormat="1" applyFont="1" applyBorder="1" applyAlignment="1">
      <alignment horizontal="center" vertical="center" wrapText="1"/>
    </xf>
    <xf numFmtId="164" fontId="6" fillId="0" borderId="55" xfId="6" applyFont="1" applyFill="1" applyBorder="1" applyAlignment="1" applyProtection="1">
      <alignment horizontal="center" vertical="center" wrapText="1"/>
    </xf>
    <xf numFmtId="0" fontId="33" fillId="0" borderId="34" xfId="9" applyFont="1" applyBorder="1" applyAlignment="1">
      <alignment horizontal="center" vertical="center"/>
    </xf>
    <xf numFmtId="0" fontId="33" fillId="0" borderId="69" xfId="9" applyFont="1" applyBorder="1" applyAlignment="1">
      <alignment horizontal="center" vertical="center"/>
    </xf>
    <xf numFmtId="0" fontId="33" fillId="0" borderId="27" xfId="9" applyFont="1" applyBorder="1" applyAlignment="1">
      <alignment horizontal="center" vertical="center"/>
    </xf>
    <xf numFmtId="0" fontId="33" fillId="0" borderId="70" xfId="9" applyFont="1" applyBorder="1" applyAlignment="1">
      <alignment horizontal="center" vertical="center"/>
    </xf>
    <xf numFmtId="0" fontId="33" fillId="0" borderId="34" xfId="9" applyFont="1" applyBorder="1" applyAlignment="1">
      <alignment horizontal="center" vertical="center" wrapText="1"/>
    </xf>
    <xf numFmtId="43" fontId="33" fillId="0" borderId="69" xfId="9" applyNumberFormat="1" applyFont="1" applyBorder="1" applyAlignment="1">
      <alignment horizontal="center" vertical="center"/>
    </xf>
    <xf numFmtId="43" fontId="33" fillId="0" borderId="27" xfId="9" applyNumberFormat="1" applyFont="1" applyBorder="1" applyAlignment="1">
      <alignment horizontal="center" vertical="center"/>
    </xf>
    <xf numFmtId="43" fontId="33" fillId="0" borderId="70" xfId="9" applyNumberFormat="1" applyFont="1" applyBorder="1" applyAlignment="1">
      <alignment horizontal="center" vertical="center"/>
    </xf>
    <xf numFmtId="0" fontId="33" fillId="0" borderId="27" xfId="9" applyFont="1" applyBorder="1" applyAlignment="1">
      <alignment horizontal="center" vertical="center" wrapText="1"/>
    </xf>
    <xf numFmtId="0" fontId="33" fillId="0" borderId="70" xfId="9" applyFont="1" applyBorder="1" applyAlignment="1">
      <alignment horizontal="center" vertical="center" wrapText="1"/>
    </xf>
    <xf numFmtId="49" fontId="35" fillId="0" borderId="64" xfId="14" applyNumberFormat="1" applyFont="1" applyBorder="1" applyAlignment="1">
      <alignment horizontal="center" vertical="center"/>
    </xf>
    <xf numFmtId="49" fontId="35" fillId="0" borderId="65" xfId="14" applyNumberFormat="1" applyFont="1" applyBorder="1" applyAlignment="1">
      <alignment horizontal="center" vertical="center"/>
    </xf>
    <xf numFmtId="49" fontId="35" fillId="0" borderId="72" xfId="14" applyNumberFormat="1" applyFont="1" applyBorder="1" applyAlignment="1">
      <alignment horizontal="center" vertical="center"/>
    </xf>
    <xf numFmtId="0" fontId="30" fillId="0" borderId="41" xfId="0" applyFont="1" applyBorder="1" applyAlignment="1">
      <alignment horizontal="left" vertical="top" wrapText="1"/>
    </xf>
    <xf numFmtId="0" fontId="30" fillId="0" borderId="62" xfId="0" applyFont="1" applyBorder="1" applyAlignment="1">
      <alignment horizontal="left" vertical="top" wrapText="1"/>
    </xf>
    <xf numFmtId="0" fontId="30" fillId="0" borderId="63" xfId="0" applyFont="1" applyBorder="1" applyAlignment="1">
      <alignment horizontal="left" vertical="top" wrapText="1"/>
    </xf>
    <xf numFmtId="0" fontId="10" fillId="0" borderId="37" xfId="5" applyFont="1" applyBorder="1" applyAlignment="1">
      <alignment horizontal="center" vertical="center"/>
    </xf>
    <xf numFmtId="0" fontId="10" fillId="0" borderId="39" xfId="5" applyFont="1" applyBorder="1" applyAlignment="1">
      <alignment horizontal="center" vertical="center"/>
    </xf>
    <xf numFmtId="0" fontId="10" fillId="0" borderId="36" xfId="5" applyFont="1" applyBorder="1" applyAlignment="1">
      <alignment horizontal="center" vertical="center"/>
    </xf>
    <xf numFmtId="49" fontId="35" fillId="0" borderId="37" xfId="0" applyNumberFormat="1" applyFont="1" applyBorder="1" applyAlignment="1">
      <alignment horizontal="center" wrapText="1"/>
    </xf>
    <xf numFmtId="49" fontId="35" fillId="0" borderId="39" xfId="0" applyNumberFormat="1" applyFont="1" applyBorder="1" applyAlignment="1">
      <alignment horizontal="center" wrapText="1"/>
    </xf>
    <xf numFmtId="43" fontId="35" fillId="15" borderId="37" xfId="14" applyFont="1" applyFill="1" applyBorder="1" applyAlignment="1">
      <alignment horizontal="center" wrapText="1"/>
    </xf>
    <xf numFmtId="43" fontId="35" fillId="15" borderId="39" xfId="14" applyFont="1" applyFill="1" applyBorder="1" applyAlignment="1">
      <alignment horizontal="center" wrapText="1"/>
    </xf>
    <xf numFmtId="43" fontId="35" fillId="15" borderId="36" xfId="14" applyFont="1" applyFill="1" applyBorder="1" applyAlignment="1">
      <alignment horizontal="center" wrapText="1"/>
    </xf>
    <xf numFmtId="0" fontId="35" fillId="19" borderId="41" xfId="0" applyFont="1" applyFill="1" applyBorder="1" applyAlignment="1">
      <alignment horizontal="left" wrapText="1"/>
    </xf>
    <xf numFmtId="0" fontId="35" fillId="19" borderId="62" xfId="0" applyFont="1" applyFill="1" applyBorder="1" applyAlignment="1">
      <alignment horizontal="left" wrapText="1"/>
    </xf>
    <xf numFmtId="0" fontId="35" fillId="19" borderId="63" xfId="0" applyFont="1" applyFill="1" applyBorder="1" applyAlignment="1">
      <alignment horizontal="left" wrapText="1"/>
    </xf>
    <xf numFmtId="9" fontId="36" fillId="0" borderId="34" xfId="2" applyFont="1" applyBorder="1" applyAlignment="1">
      <alignment horizontal="center"/>
    </xf>
    <xf numFmtId="9" fontId="38" fillId="8" borderId="37" xfId="2" applyFont="1" applyFill="1" applyBorder="1" applyAlignment="1">
      <alignment horizontal="center" vertical="center" wrapText="1"/>
    </xf>
    <xf numFmtId="9" fontId="38" fillId="8" borderId="39" xfId="2" applyFont="1" applyFill="1" applyBorder="1" applyAlignment="1">
      <alignment horizontal="center" vertical="center" wrapText="1"/>
    </xf>
    <xf numFmtId="9" fontId="38" fillId="8" borderId="36" xfId="2" applyFont="1" applyFill="1" applyBorder="1" applyAlignment="1">
      <alignment horizontal="center" vertical="center" wrapText="1"/>
    </xf>
    <xf numFmtId="43" fontId="31" fillId="0" borderId="45" xfId="1" applyFont="1" applyFill="1" applyBorder="1" applyAlignment="1">
      <alignment horizontal="center" vertical="center" wrapText="1"/>
    </xf>
    <xf numFmtId="43" fontId="31" fillId="0" borderId="71" xfId="1" applyFont="1" applyFill="1" applyBorder="1" applyAlignment="1">
      <alignment horizontal="center" vertical="center" wrapText="1"/>
    </xf>
    <xf numFmtId="0" fontId="146" fillId="19" borderId="74" xfId="539" applyFont="1" applyFill="1" applyBorder="1" applyAlignment="1">
      <alignment horizontal="center" vertical="center"/>
    </xf>
    <xf numFmtId="0" fontId="146" fillId="19" borderId="48" xfId="539" applyFont="1" applyFill="1" applyBorder="1" applyAlignment="1">
      <alignment horizontal="center" vertical="center"/>
    </xf>
    <xf numFmtId="0" fontId="146" fillId="19" borderId="75" xfId="539" applyFont="1" applyFill="1" applyBorder="1" applyAlignment="1">
      <alignment horizontal="center" vertical="center"/>
    </xf>
    <xf numFmtId="0" fontId="2" fillId="0" borderId="0" xfId="0" applyFont="1" applyAlignment="1">
      <alignment horizontal="center"/>
    </xf>
    <xf numFmtId="0" fontId="2" fillId="19" borderId="99" xfId="0" applyFont="1" applyFill="1" applyBorder="1" applyAlignment="1">
      <alignment horizontal="center" vertical="center"/>
    </xf>
    <xf numFmtId="0" fontId="2" fillId="19" borderId="100" xfId="0" applyFont="1" applyFill="1" applyBorder="1" applyAlignment="1">
      <alignment horizontal="center" vertical="center"/>
    </xf>
    <xf numFmtId="0" fontId="2" fillId="19" borderId="101" xfId="0" applyFont="1" applyFill="1" applyBorder="1" applyAlignment="1">
      <alignment horizontal="center" vertical="center"/>
    </xf>
    <xf numFmtId="0" fontId="2" fillId="19" borderId="25" xfId="0" applyFont="1" applyFill="1" applyBorder="1" applyAlignment="1">
      <alignment horizontal="center" vertical="center"/>
    </xf>
    <xf numFmtId="0" fontId="2" fillId="19" borderId="0" xfId="0" applyFont="1" applyFill="1" applyAlignment="1">
      <alignment horizontal="center" vertical="center"/>
    </xf>
    <xf numFmtId="0" fontId="2" fillId="19" borderId="102" xfId="0" applyFont="1" applyFill="1" applyBorder="1" applyAlignment="1">
      <alignment horizontal="center" vertical="center"/>
    </xf>
    <xf numFmtId="0" fontId="2" fillId="19" borderId="228" xfId="0" applyFont="1" applyFill="1" applyBorder="1" applyAlignment="1">
      <alignment horizontal="center" vertical="center"/>
    </xf>
    <xf numFmtId="0" fontId="2" fillId="19" borderId="229" xfId="0" applyFont="1" applyFill="1" applyBorder="1" applyAlignment="1">
      <alignment horizontal="center" vertical="center"/>
    </xf>
    <xf numFmtId="0" fontId="2" fillId="19" borderId="230" xfId="0" applyFont="1" applyFill="1" applyBorder="1" applyAlignment="1">
      <alignment horizontal="center" vertical="center"/>
    </xf>
    <xf numFmtId="0" fontId="2" fillId="19" borderId="216" xfId="0" applyFont="1" applyFill="1" applyBorder="1" applyAlignment="1">
      <alignment horizontal="center" vertical="center"/>
    </xf>
    <xf numFmtId="0" fontId="2" fillId="19" borderId="27" xfId="0" applyFont="1" applyFill="1" applyBorder="1" applyAlignment="1">
      <alignment horizontal="center" vertical="center"/>
    </xf>
    <xf numFmtId="0" fontId="2" fillId="19" borderId="217" xfId="0" applyFont="1" applyFill="1" applyBorder="1" applyAlignment="1">
      <alignment horizontal="center" vertical="center"/>
    </xf>
    <xf numFmtId="9" fontId="38" fillId="17" borderId="37" xfId="2" applyFont="1" applyFill="1" applyBorder="1" applyAlignment="1">
      <alignment horizontal="center" vertical="center" wrapText="1"/>
    </xf>
    <xf numFmtId="9" fontId="38" fillId="17" borderId="39" xfId="2" applyFont="1" applyFill="1" applyBorder="1" applyAlignment="1">
      <alignment horizontal="center" vertical="center" wrapText="1"/>
    </xf>
    <xf numFmtId="9" fontId="38" fillId="17" borderId="36" xfId="2" applyFont="1" applyFill="1" applyBorder="1" applyAlignment="1">
      <alignment horizontal="center" vertical="center" wrapText="1"/>
    </xf>
    <xf numFmtId="0" fontId="25" fillId="19" borderId="189" xfId="0" applyFont="1" applyFill="1" applyBorder="1" applyAlignment="1">
      <alignment horizontal="center" vertical="center"/>
    </xf>
    <xf numFmtId="0" fontId="25" fillId="19" borderId="0" xfId="0" applyFont="1" applyFill="1" applyAlignment="1">
      <alignment horizontal="center" vertical="center"/>
    </xf>
    <xf numFmtId="0" fontId="25" fillId="19" borderId="27" xfId="0" applyFont="1" applyFill="1" applyBorder="1" applyAlignment="1">
      <alignment horizontal="center" vertical="center"/>
    </xf>
    <xf numFmtId="0" fontId="122" fillId="0" borderId="41" xfId="9" applyFont="1" applyBorder="1" applyAlignment="1">
      <alignment horizontal="center" vertical="top" wrapText="1"/>
    </xf>
    <xf numFmtId="0" fontId="122" fillId="0" borderId="62" xfId="9" applyFont="1" applyBorder="1" applyAlignment="1">
      <alignment horizontal="center" vertical="top" wrapText="1"/>
    </xf>
    <xf numFmtId="0" fontId="122" fillId="0" borderId="63" xfId="9" applyFont="1" applyBorder="1" applyAlignment="1">
      <alignment horizontal="center" vertical="top" wrapText="1"/>
    </xf>
    <xf numFmtId="0" fontId="122" fillId="0" borderId="41" xfId="9" applyFont="1" applyBorder="1" applyAlignment="1">
      <alignment horizontal="center" vertical="top"/>
    </xf>
    <xf numFmtId="0" fontId="122" fillId="0" borderId="62" xfId="9" applyFont="1" applyBorder="1" applyAlignment="1">
      <alignment horizontal="center" vertical="top"/>
    </xf>
    <xf numFmtId="43" fontId="37" fillId="0" borderId="65" xfId="1" applyFont="1" applyBorder="1" applyAlignment="1">
      <alignment horizontal="center" wrapText="1"/>
    </xf>
    <xf numFmtId="43" fontId="37" fillId="0" borderId="72" xfId="1" applyFont="1" applyBorder="1" applyAlignment="1">
      <alignment horizontal="center" wrapText="1"/>
    </xf>
    <xf numFmtId="0" fontId="133" fillId="0" borderId="73" xfId="9" applyFont="1" applyBorder="1" applyAlignment="1">
      <alignment horizontal="center" vertical="center" wrapText="1"/>
    </xf>
    <xf numFmtId="0" fontId="0" fillId="0" borderId="80" xfId="0" applyBorder="1"/>
    <xf numFmtId="0" fontId="0" fillId="0" borderId="81" xfId="0" applyBorder="1"/>
    <xf numFmtId="0" fontId="0" fillId="0" borderId="165" xfId="0" applyBorder="1"/>
    <xf numFmtId="0" fontId="0" fillId="0" borderId="0" xfId="0"/>
    <xf numFmtId="0" fontId="0" fillId="0" borderId="68" xfId="0" applyBorder="1"/>
    <xf numFmtId="0" fontId="67" fillId="0" borderId="165" xfId="9" applyFont="1" applyBorder="1" applyAlignment="1">
      <alignment horizontal="center" vertical="center"/>
    </xf>
    <xf numFmtId="0" fontId="67" fillId="0" borderId="0" xfId="9" applyFont="1" applyAlignment="1">
      <alignment horizontal="center" vertical="center"/>
    </xf>
    <xf numFmtId="0" fontId="67" fillId="0" borderId="68" xfId="9" applyFont="1" applyBorder="1" applyAlignment="1">
      <alignment horizontal="center" vertical="center"/>
    </xf>
    <xf numFmtId="0" fontId="92" fillId="0" borderId="34" xfId="9" applyFont="1" applyBorder="1" applyAlignment="1">
      <alignment horizontal="center" vertical="center" wrapText="1"/>
    </xf>
    <xf numFmtId="0" fontId="92" fillId="0" borderId="34" xfId="9" applyFont="1" applyBorder="1" applyAlignment="1">
      <alignment horizontal="center" vertical="center"/>
    </xf>
    <xf numFmtId="43" fontId="92" fillId="0" borderId="69" xfId="9" applyNumberFormat="1" applyFont="1" applyBorder="1" applyAlignment="1">
      <alignment horizontal="center" vertical="center"/>
    </xf>
    <xf numFmtId="43" fontId="92" fillId="0" borderId="27" xfId="9" applyNumberFormat="1" applyFont="1" applyBorder="1" applyAlignment="1">
      <alignment horizontal="center" vertical="center"/>
    </xf>
    <xf numFmtId="43" fontId="92" fillId="0" borderId="70" xfId="9" applyNumberFormat="1" applyFont="1" applyBorder="1" applyAlignment="1">
      <alignment horizontal="center" vertical="center"/>
    </xf>
    <xf numFmtId="0" fontId="92" fillId="0" borderId="69" xfId="9" applyFont="1" applyBorder="1" applyAlignment="1">
      <alignment horizontal="center" vertical="center"/>
    </xf>
    <xf numFmtId="0" fontId="92" fillId="0" borderId="27" xfId="9" applyFont="1" applyBorder="1" applyAlignment="1">
      <alignment horizontal="center" vertical="center"/>
    </xf>
    <xf numFmtId="0" fontId="92" fillId="0" borderId="70" xfId="9" applyFont="1" applyBorder="1" applyAlignment="1">
      <alignment horizontal="center" vertical="center"/>
    </xf>
    <xf numFmtId="43" fontId="133" fillId="0" borderId="165" xfId="9" applyNumberFormat="1" applyFont="1" applyBorder="1" applyAlignment="1">
      <alignment horizontal="center" vertical="center"/>
    </xf>
    <xf numFmtId="43" fontId="133" fillId="0" borderId="0" xfId="9" applyNumberFormat="1" applyFont="1" applyAlignment="1">
      <alignment horizontal="center" vertical="center"/>
    </xf>
    <xf numFmtId="43" fontId="133" fillId="0" borderId="68" xfId="9" applyNumberFormat="1" applyFont="1" applyBorder="1" applyAlignment="1">
      <alignment horizontal="center" vertical="center"/>
    </xf>
    <xf numFmtId="43" fontId="38" fillId="0" borderId="39" xfId="1" applyFont="1" applyBorder="1" applyAlignment="1">
      <alignment horizontal="right"/>
    </xf>
    <xf numFmtId="43" fontId="38" fillId="0" borderId="36" xfId="1" applyFont="1" applyBorder="1" applyAlignment="1">
      <alignment horizontal="right"/>
    </xf>
    <xf numFmtId="43" fontId="38" fillId="0" borderId="36" xfId="1" applyFont="1" applyBorder="1" applyAlignment="1">
      <alignment horizontal="left"/>
    </xf>
    <xf numFmtId="43" fontId="38" fillId="0" borderId="37" xfId="1" applyFont="1" applyFill="1" applyBorder="1" applyAlignment="1">
      <alignment horizontal="right"/>
    </xf>
    <xf numFmtId="43" fontId="38" fillId="0" borderId="39" xfId="1" applyFont="1" applyFill="1" applyBorder="1" applyAlignment="1">
      <alignment horizontal="right"/>
    </xf>
    <xf numFmtId="43" fontId="38" fillId="0" borderId="36" xfId="1" applyFont="1" applyFill="1" applyBorder="1" applyAlignment="1">
      <alignment horizontal="right"/>
    </xf>
    <xf numFmtId="0" fontId="122" fillId="0" borderId="37" xfId="9" applyFont="1" applyBorder="1" applyAlignment="1">
      <alignment horizontal="right" vertical="top"/>
    </xf>
    <xf numFmtId="0" fontId="122" fillId="0" borderId="39" xfId="9" applyFont="1" applyBorder="1" applyAlignment="1">
      <alignment horizontal="right" vertical="top"/>
    </xf>
    <xf numFmtId="0" fontId="122" fillId="0" borderId="36" xfId="9" applyFont="1" applyBorder="1" applyAlignment="1">
      <alignment horizontal="right" vertical="top"/>
    </xf>
    <xf numFmtId="0" fontId="122" fillId="0" borderId="37" xfId="9" applyFont="1" applyBorder="1" applyAlignment="1">
      <alignment horizontal="right" vertical="top" wrapText="1"/>
    </xf>
    <xf numFmtId="0" fontId="122" fillId="0" borderId="39" xfId="9" applyFont="1" applyBorder="1" applyAlignment="1">
      <alignment horizontal="right" vertical="top" wrapText="1"/>
    </xf>
    <xf numFmtId="0" fontId="122" fillId="0" borderId="36" xfId="9" applyFont="1" applyBorder="1" applyAlignment="1">
      <alignment horizontal="right" vertical="top" wrapText="1"/>
    </xf>
    <xf numFmtId="0" fontId="54" fillId="11" borderId="76" xfId="0" applyFont="1" applyFill="1" applyBorder="1" applyAlignment="1">
      <alignment horizontal="left" vertical="center" indent="1"/>
    </xf>
    <xf numFmtId="0" fontId="54" fillId="11" borderId="57" xfId="0" applyFont="1" applyFill="1" applyBorder="1" applyAlignment="1">
      <alignment horizontal="left" vertical="center" indent="1"/>
    </xf>
    <xf numFmtId="0" fontId="52" fillId="10" borderId="37" xfId="0" applyFont="1" applyFill="1" applyBorder="1" applyAlignment="1">
      <alignment horizontal="left" vertical="center" indent="1"/>
    </xf>
    <xf numFmtId="0" fontId="52" fillId="10" borderId="39" xfId="0" applyFont="1" applyFill="1" applyBorder="1" applyAlignment="1">
      <alignment horizontal="left" vertical="center" indent="1"/>
    </xf>
    <xf numFmtId="168" fontId="53" fillId="10" borderId="37" xfId="24" applyFont="1" applyFill="1" applyBorder="1" applyAlignment="1">
      <alignment horizontal="center" vertical="center" wrapText="1"/>
    </xf>
    <xf numFmtId="168" fontId="53" fillId="10" borderId="36" xfId="24" applyFont="1" applyFill="1" applyBorder="1" applyAlignment="1">
      <alignment horizontal="center" vertical="center" wrapText="1"/>
    </xf>
    <xf numFmtId="0" fontId="54" fillId="11" borderId="37" xfId="0" applyFont="1" applyFill="1" applyBorder="1" applyAlignment="1">
      <alignment horizontal="left" vertical="center" indent="1"/>
    </xf>
    <xf numFmtId="0" fontId="54" fillId="11" borderId="39" xfId="0" applyFont="1" applyFill="1" applyBorder="1" applyAlignment="1">
      <alignment horizontal="left" vertical="center" indent="1"/>
    </xf>
    <xf numFmtId="0" fontId="49" fillId="0" borderId="0" xfId="0" applyFont="1" applyAlignment="1">
      <alignment vertical="top" wrapText="1"/>
    </xf>
    <xf numFmtId="0" fontId="49" fillId="0" borderId="37" xfId="24" applyNumberFormat="1" applyFont="1" applyBorder="1" applyAlignment="1">
      <alignment horizontal="left" vertical="center" indent="1"/>
    </xf>
    <xf numFmtId="0" fontId="49" fillId="0" borderId="39" xfId="24" applyNumberFormat="1" applyFont="1" applyBorder="1" applyAlignment="1">
      <alignment horizontal="left" vertical="center" indent="1"/>
    </xf>
    <xf numFmtId="0" fontId="49" fillId="0" borderId="36" xfId="24" applyNumberFormat="1" applyFont="1" applyBorder="1" applyAlignment="1">
      <alignment horizontal="left" vertical="center" indent="1"/>
    </xf>
    <xf numFmtId="0" fontId="53" fillId="13" borderId="37" xfId="24" applyNumberFormat="1" applyFont="1" applyFill="1" applyBorder="1" applyAlignment="1">
      <alignment horizontal="left" vertical="center" indent="1"/>
    </xf>
    <xf numFmtId="0" fontId="53" fillId="13" borderId="39" xfId="24" applyNumberFormat="1" applyFont="1" applyFill="1" applyBorder="1" applyAlignment="1">
      <alignment horizontal="left" vertical="center" indent="1"/>
    </xf>
    <xf numFmtId="0" fontId="53" fillId="13" borderId="36" xfId="24" applyNumberFormat="1" applyFont="1" applyFill="1" applyBorder="1" applyAlignment="1">
      <alignment horizontal="left" vertical="center" indent="1"/>
    </xf>
    <xf numFmtId="0" fontId="55" fillId="13" borderId="37" xfId="0" applyFont="1" applyFill="1" applyBorder="1" applyAlignment="1">
      <alignment horizontal="left" vertical="center" indent="1"/>
    </xf>
    <xf numFmtId="0" fontId="55" fillId="13" borderId="39" xfId="0" applyFont="1" applyFill="1" applyBorder="1" applyAlignment="1">
      <alignment horizontal="left" vertical="center" indent="1"/>
    </xf>
  </cellXfs>
  <cellStyles count="587">
    <cellStyle name="area" xfId="41" xr:uid="{00000000-0005-0000-0000-000000000000}"/>
    <cellStyle name="area 2" xfId="266" xr:uid="{00000000-0005-0000-0000-000001000000}"/>
    <cellStyle name="area 2 10" xfId="533" xr:uid="{00000000-0005-0000-0000-000002000000}"/>
    <cellStyle name="area 2 2" xfId="497" xr:uid="{00000000-0005-0000-0000-000003000000}"/>
    <cellStyle name="area 2 2 2" xfId="506" xr:uid="{00000000-0005-0000-0000-000004000000}"/>
    <cellStyle name="area 2 2 3" xfId="504" xr:uid="{00000000-0005-0000-0000-000005000000}"/>
    <cellStyle name="area 2 2 4" xfId="509" xr:uid="{00000000-0005-0000-0000-000006000000}"/>
    <cellStyle name="area 2 2 5" xfId="522" xr:uid="{00000000-0005-0000-0000-000007000000}"/>
    <cellStyle name="area 2 2 6" xfId="544" xr:uid="{00000000-0005-0000-0000-000008000000}"/>
    <cellStyle name="area 2 2 7" xfId="550" xr:uid="{00000000-0005-0000-0000-000009000000}"/>
    <cellStyle name="area 2 3" xfId="480" xr:uid="{00000000-0005-0000-0000-00000A000000}"/>
    <cellStyle name="area 2 3 2" xfId="503" xr:uid="{00000000-0005-0000-0000-00000B000000}"/>
    <cellStyle name="area 2 3 3" xfId="498" xr:uid="{00000000-0005-0000-0000-00000C000000}"/>
    <cellStyle name="area 2 3 4" xfId="499" xr:uid="{00000000-0005-0000-0000-00000D000000}"/>
    <cellStyle name="area 2 3 5" xfId="519" xr:uid="{00000000-0005-0000-0000-00000E000000}"/>
    <cellStyle name="area 2 3 6" xfId="542" xr:uid="{00000000-0005-0000-0000-00000F000000}"/>
    <cellStyle name="area 2 3 7" xfId="545" xr:uid="{00000000-0005-0000-0000-000010000000}"/>
    <cellStyle name="area 2 4" xfId="495" xr:uid="{00000000-0005-0000-0000-000011000000}"/>
    <cellStyle name="area 2 4 2" xfId="505" xr:uid="{00000000-0005-0000-0000-000012000000}"/>
    <cellStyle name="area 2 4 3" xfId="507" xr:uid="{00000000-0005-0000-0000-000013000000}"/>
    <cellStyle name="area 2 4 4" xfId="508" xr:uid="{00000000-0005-0000-0000-000014000000}"/>
    <cellStyle name="area 2 4 5" xfId="521" xr:uid="{00000000-0005-0000-0000-000015000000}"/>
    <cellStyle name="area 2 4 6" xfId="543" xr:uid="{00000000-0005-0000-0000-000016000000}"/>
    <cellStyle name="area 2 4 7" xfId="549" xr:uid="{00000000-0005-0000-0000-000017000000}"/>
    <cellStyle name="area 2 5" xfId="500" xr:uid="{00000000-0005-0000-0000-000018000000}"/>
    <cellStyle name="area 2 6" xfId="502" xr:uid="{00000000-0005-0000-0000-000019000000}"/>
    <cellStyle name="area 2 7" xfId="501" xr:uid="{00000000-0005-0000-0000-00001A000000}"/>
    <cellStyle name="area 2 8" xfId="520" xr:uid="{00000000-0005-0000-0000-00001B000000}"/>
    <cellStyle name="area 2 9" xfId="537" xr:uid="{00000000-0005-0000-0000-00001C000000}"/>
    <cellStyle name="area 3" xfId="511" xr:uid="{00000000-0005-0000-0000-00001D000000}"/>
    <cellStyle name="Column_Head" xfId="42" xr:uid="{00000000-0005-0000-0000-00001E000000}"/>
    <cellStyle name="Comma" xfId="1" builtinId="3"/>
    <cellStyle name="Comma 10" xfId="32" xr:uid="{00000000-0005-0000-0000-000020000000}"/>
    <cellStyle name="Comma 100" xfId="43" xr:uid="{00000000-0005-0000-0000-000021000000}"/>
    <cellStyle name="Comma 100 2" xfId="348" xr:uid="{00000000-0005-0000-0000-000022000000}"/>
    <cellStyle name="Comma 101" xfId="44" xr:uid="{00000000-0005-0000-0000-000023000000}"/>
    <cellStyle name="Comma 101 2" xfId="349" xr:uid="{00000000-0005-0000-0000-000024000000}"/>
    <cellStyle name="Comma 102" xfId="45" xr:uid="{00000000-0005-0000-0000-000025000000}"/>
    <cellStyle name="Comma 102 2" xfId="350" xr:uid="{00000000-0005-0000-0000-000026000000}"/>
    <cellStyle name="Comma 103" xfId="46" xr:uid="{00000000-0005-0000-0000-000027000000}"/>
    <cellStyle name="Comma 103 2" xfId="351" xr:uid="{00000000-0005-0000-0000-000028000000}"/>
    <cellStyle name="Comma 104" xfId="47" xr:uid="{00000000-0005-0000-0000-000029000000}"/>
    <cellStyle name="Comma 104 2" xfId="352" xr:uid="{00000000-0005-0000-0000-00002A000000}"/>
    <cellStyle name="Comma 105" xfId="48" xr:uid="{00000000-0005-0000-0000-00002B000000}"/>
    <cellStyle name="Comma 105 2" xfId="353" xr:uid="{00000000-0005-0000-0000-00002C000000}"/>
    <cellStyle name="Comma 106" xfId="49" xr:uid="{00000000-0005-0000-0000-00002D000000}"/>
    <cellStyle name="Comma 106 2" xfId="354" xr:uid="{00000000-0005-0000-0000-00002E000000}"/>
    <cellStyle name="Comma 107" xfId="50" xr:uid="{00000000-0005-0000-0000-00002F000000}"/>
    <cellStyle name="Comma 107 2" xfId="355" xr:uid="{00000000-0005-0000-0000-000030000000}"/>
    <cellStyle name="Comma 108" xfId="51" xr:uid="{00000000-0005-0000-0000-000031000000}"/>
    <cellStyle name="Comma 108 2" xfId="356" xr:uid="{00000000-0005-0000-0000-000032000000}"/>
    <cellStyle name="Comma 109" xfId="52" xr:uid="{00000000-0005-0000-0000-000033000000}"/>
    <cellStyle name="Comma 109 2" xfId="357" xr:uid="{00000000-0005-0000-0000-000034000000}"/>
    <cellStyle name="Comma 11" xfId="53" xr:uid="{00000000-0005-0000-0000-000035000000}"/>
    <cellStyle name="Comma 11 10" xfId="291" xr:uid="{00000000-0005-0000-0000-000036000000}"/>
    <cellStyle name="Comma 11 10 2" xfId="311" xr:uid="{00000000-0005-0000-0000-000037000000}"/>
    <cellStyle name="Comma 110" xfId="54" xr:uid="{00000000-0005-0000-0000-000038000000}"/>
    <cellStyle name="Comma 110 2" xfId="358" xr:uid="{00000000-0005-0000-0000-000039000000}"/>
    <cellStyle name="Comma 111" xfId="55" xr:uid="{00000000-0005-0000-0000-00003A000000}"/>
    <cellStyle name="Comma 111 2" xfId="359" xr:uid="{00000000-0005-0000-0000-00003B000000}"/>
    <cellStyle name="Comma 112" xfId="56" xr:uid="{00000000-0005-0000-0000-00003C000000}"/>
    <cellStyle name="Comma 112 2" xfId="360" xr:uid="{00000000-0005-0000-0000-00003D000000}"/>
    <cellStyle name="Comma 113" xfId="57" xr:uid="{00000000-0005-0000-0000-00003E000000}"/>
    <cellStyle name="Comma 113 2" xfId="361" xr:uid="{00000000-0005-0000-0000-00003F000000}"/>
    <cellStyle name="Comma 114" xfId="58" xr:uid="{00000000-0005-0000-0000-000040000000}"/>
    <cellStyle name="Comma 114 2" xfId="362" xr:uid="{00000000-0005-0000-0000-000041000000}"/>
    <cellStyle name="Comma 115" xfId="59" xr:uid="{00000000-0005-0000-0000-000042000000}"/>
    <cellStyle name="Comma 115 2" xfId="363" xr:uid="{00000000-0005-0000-0000-000043000000}"/>
    <cellStyle name="Comma 116" xfId="60" xr:uid="{00000000-0005-0000-0000-000044000000}"/>
    <cellStyle name="Comma 116 2" xfId="364" xr:uid="{00000000-0005-0000-0000-000045000000}"/>
    <cellStyle name="Comma 117" xfId="61" xr:uid="{00000000-0005-0000-0000-000046000000}"/>
    <cellStyle name="Comma 117 2" xfId="365" xr:uid="{00000000-0005-0000-0000-000047000000}"/>
    <cellStyle name="Comma 118" xfId="62" xr:uid="{00000000-0005-0000-0000-000048000000}"/>
    <cellStyle name="Comma 118 2" xfId="366" xr:uid="{00000000-0005-0000-0000-000049000000}"/>
    <cellStyle name="Comma 119" xfId="63" xr:uid="{00000000-0005-0000-0000-00004A000000}"/>
    <cellStyle name="Comma 119 2" xfId="367" xr:uid="{00000000-0005-0000-0000-00004B000000}"/>
    <cellStyle name="Comma 12" xfId="35" xr:uid="{00000000-0005-0000-0000-00004C000000}"/>
    <cellStyle name="Comma 12 2" xfId="34" xr:uid="{00000000-0005-0000-0000-00004D000000}"/>
    <cellStyle name="Comma 12 2 2" xfId="6" xr:uid="{00000000-0005-0000-0000-00004E000000}"/>
    <cellStyle name="Comma 12 3" xfId="345" xr:uid="{00000000-0005-0000-0000-00004F000000}"/>
    <cellStyle name="Comma 120" xfId="64" xr:uid="{00000000-0005-0000-0000-000050000000}"/>
    <cellStyle name="Comma 120 2" xfId="368" xr:uid="{00000000-0005-0000-0000-000051000000}"/>
    <cellStyle name="Comma 121" xfId="65" xr:uid="{00000000-0005-0000-0000-000052000000}"/>
    <cellStyle name="Comma 121 2" xfId="369" xr:uid="{00000000-0005-0000-0000-000053000000}"/>
    <cellStyle name="Comma 122" xfId="66" xr:uid="{00000000-0005-0000-0000-000054000000}"/>
    <cellStyle name="Comma 122 2" xfId="370" xr:uid="{00000000-0005-0000-0000-000055000000}"/>
    <cellStyle name="Comma 123" xfId="67" xr:uid="{00000000-0005-0000-0000-000056000000}"/>
    <cellStyle name="Comma 123 2" xfId="371" xr:uid="{00000000-0005-0000-0000-000057000000}"/>
    <cellStyle name="Comma 124" xfId="68" xr:uid="{00000000-0005-0000-0000-000058000000}"/>
    <cellStyle name="Comma 124 2" xfId="372" xr:uid="{00000000-0005-0000-0000-000059000000}"/>
    <cellStyle name="Comma 125" xfId="69" xr:uid="{00000000-0005-0000-0000-00005A000000}"/>
    <cellStyle name="Comma 125 2" xfId="373" xr:uid="{00000000-0005-0000-0000-00005B000000}"/>
    <cellStyle name="Comma 126" xfId="70" xr:uid="{00000000-0005-0000-0000-00005C000000}"/>
    <cellStyle name="Comma 126 2" xfId="374" xr:uid="{00000000-0005-0000-0000-00005D000000}"/>
    <cellStyle name="Comma 127" xfId="71" xr:uid="{00000000-0005-0000-0000-00005E000000}"/>
    <cellStyle name="Comma 127 2" xfId="375" xr:uid="{00000000-0005-0000-0000-00005F000000}"/>
    <cellStyle name="Comma 128" xfId="72" xr:uid="{00000000-0005-0000-0000-000060000000}"/>
    <cellStyle name="Comma 128 2" xfId="376" xr:uid="{00000000-0005-0000-0000-000061000000}"/>
    <cellStyle name="Comma 129" xfId="73" xr:uid="{00000000-0005-0000-0000-000062000000}"/>
    <cellStyle name="Comma 129 2" xfId="377" xr:uid="{00000000-0005-0000-0000-000063000000}"/>
    <cellStyle name="Comma 13" xfId="74" xr:uid="{00000000-0005-0000-0000-000064000000}"/>
    <cellStyle name="Comma 13 2" xfId="75" xr:uid="{00000000-0005-0000-0000-000065000000}"/>
    <cellStyle name="Comma 13 2 2" xfId="378" xr:uid="{00000000-0005-0000-0000-000066000000}"/>
    <cellStyle name="Comma 130" xfId="76" xr:uid="{00000000-0005-0000-0000-000067000000}"/>
    <cellStyle name="Comma 130 2" xfId="379" xr:uid="{00000000-0005-0000-0000-000068000000}"/>
    <cellStyle name="Comma 131" xfId="77" xr:uid="{00000000-0005-0000-0000-000069000000}"/>
    <cellStyle name="Comma 131 2" xfId="380" xr:uid="{00000000-0005-0000-0000-00006A000000}"/>
    <cellStyle name="Comma 132" xfId="78" xr:uid="{00000000-0005-0000-0000-00006B000000}"/>
    <cellStyle name="Comma 132 2" xfId="381" xr:uid="{00000000-0005-0000-0000-00006C000000}"/>
    <cellStyle name="Comma 133" xfId="79" xr:uid="{00000000-0005-0000-0000-00006D000000}"/>
    <cellStyle name="Comma 133 2" xfId="382" xr:uid="{00000000-0005-0000-0000-00006E000000}"/>
    <cellStyle name="Comma 134" xfId="80" xr:uid="{00000000-0005-0000-0000-00006F000000}"/>
    <cellStyle name="Comma 134 2" xfId="383" xr:uid="{00000000-0005-0000-0000-000070000000}"/>
    <cellStyle name="Comma 135" xfId="81" xr:uid="{00000000-0005-0000-0000-000071000000}"/>
    <cellStyle name="Comma 135 2" xfId="384" xr:uid="{00000000-0005-0000-0000-000072000000}"/>
    <cellStyle name="Comma 136" xfId="82" xr:uid="{00000000-0005-0000-0000-000073000000}"/>
    <cellStyle name="Comma 136 2" xfId="385" xr:uid="{00000000-0005-0000-0000-000074000000}"/>
    <cellStyle name="Comma 137" xfId="83" xr:uid="{00000000-0005-0000-0000-000075000000}"/>
    <cellStyle name="Comma 137 2" xfId="386" xr:uid="{00000000-0005-0000-0000-000076000000}"/>
    <cellStyle name="Comma 138" xfId="84" xr:uid="{00000000-0005-0000-0000-000077000000}"/>
    <cellStyle name="Comma 138 2" xfId="387" xr:uid="{00000000-0005-0000-0000-000078000000}"/>
    <cellStyle name="Comma 139" xfId="85" xr:uid="{00000000-0005-0000-0000-000079000000}"/>
    <cellStyle name="Comma 139 2" xfId="388" xr:uid="{00000000-0005-0000-0000-00007A000000}"/>
    <cellStyle name="Comma 14" xfId="86" xr:uid="{00000000-0005-0000-0000-00007B000000}"/>
    <cellStyle name="Comma 14 2" xfId="535" xr:uid="{00000000-0005-0000-0000-00007C000000}"/>
    <cellStyle name="Comma 140" xfId="87" xr:uid="{00000000-0005-0000-0000-00007D000000}"/>
    <cellStyle name="Comma 140 2" xfId="389" xr:uid="{00000000-0005-0000-0000-00007E000000}"/>
    <cellStyle name="Comma 142" xfId="88" xr:uid="{00000000-0005-0000-0000-00007F000000}"/>
    <cellStyle name="Comma 142 2" xfId="390" xr:uid="{00000000-0005-0000-0000-000080000000}"/>
    <cellStyle name="Comma 143" xfId="89" xr:uid="{00000000-0005-0000-0000-000081000000}"/>
    <cellStyle name="Comma 143 2" xfId="391" xr:uid="{00000000-0005-0000-0000-000082000000}"/>
    <cellStyle name="Comma 144" xfId="90" xr:uid="{00000000-0005-0000-0000-000083000000}"/>
    <cellStyle name="Comma 144 2" xfId="392" xr:uid="{00000000-0005-0000-0000-000084000000}"/>
    <cellStyle name="Comma 145" xfId="91" xr:uid="{00000000-0005-0000-0000-000085000000}"/>
    <cellStyle name="Comma 145 2" xfId="393" xr:uid="{00000000-0005-0000-0000-000086000000}"/>
    <cellStyle name="Comma 146" xfId="92" xr:uid="{00000000-0005-0000-0000-000087000000}"/>
    <cellStyle name="Comma 146 2" xfId="394" xr:uid="{00000000-0005-0000-0000-000088000000}"/>
    <cellStyle name="Comma 147" xfId="93" xr:uid="{00000000-0005-0000-0000-000089000000}"/>
    <cellStyle name="Comma 147 2" xfId="395" xr:uid="{00000000-0005-0000-0000-00008A000000}"/>
    <cellStyle name="Comma 148" xfId="94" xr:uid="{00000000-0005-0000-0000-00008B000000}"/>
    <cellStyle name="Comma 148 2" xfId="396" xr:uid="{00000000-0005-0000-0000-00008C000000}"/>
    <cellStyle name="Comma 149" xfId="95" xr:uid="{00000000-0005-0000-0000-00008D000000}"/>
    <cellStyle name="Comma 149 2" xfId="397" xr:uid="{00000000-0005-0000-0000-00008E000000}"/>
    <cellStyle name="Comma 15" xfId="96" xr:uid="{00000000-0005-0000-0000-00008F000000}"/>
    <cellStyle name="Comma 15 2" xfId="97" xr:uid="{00000000-0005-0000-0000-000090000000}"/>
    <cellStyle name="Comma 15 2 2" xfId="398" xr:uid="{00000000-0005-0000-0000-000091000000}"/>
    <cellStyle name="Comma 150" xfId="98" xr:uid="{00000000-0005-0000-0000-000092000000}"/>
    <cellStyle name="Comma 150 2" xfId="399" xr:uid="{00000000-0005-0000-0000-000093000000}"/>
    <cellStyle name="Comma 151" xfId="99" xr:uid="{00000000-0005-0000-0000-000094000000}"/>
    <cellStyle name="Comma 151 2" xfId="400" xr:uid="{00000000-0005-0000-0000-000095000000}"/>
    <cellStyle name="Comma 152" xfId="100" xr:uid="{00000000-0005-0000-0000-000096000000}"/>
    <cellStyle name="Comma 152 2" xfId="401" xr:uid="{00000000-0005-0000-0000-000097000000}"/>
    <cellStyle name="Comma 154" xfId="101" xr:uid="{00000000-0005-0000-0000-000098000000}"/>
    <cellStyle name="Comma 154 2" xfId="402" xr:uid="{00000000-0005-0000-0000-000099000000}"/>
    <cellStyle name="Comma 155" xfId="102" xr:uid="{00000000-0005-0000-0000-00009A000000}"/>
    <cellStyle name="Comma 155 2" xfId="403" xr:uid="{00000000-0005-0000-0000-00009B000000}"/>
    <cellStyle name="Comma 156" xfId="103" xr:uid="{00000000-0005-0000-0000-00009C000000}"/>
    <cellStyle name="Comma 156 2" xfId="404" xr:uid="{00000000-0005-0000-0000-00009D000000}"/>
    <cellStyle name="Comma 157" xfId="104" xr:uid="{00000000-0005-0000-0000-00009E000000}"/>
    <cellStyle name="Comma 157 2" xfId="405" xr:uid="{00000000-0005-0000-0000-00009F000000}"/>
    <cellStyle name="Comma 158" xfId="105" xr:uid="{00000000-0005-0000-0000-0000A0000000}"/>
    <cellStyle name="Comma 158 2" xfId="406" xr:uid="{00000000-0005-0000-0000-0000A1000000}"/>
    <cellStyle name="Comma 159" xfId="106" xr:uid="{00000000-0005-0000-0000-0000A2000000}"/>
    <cellStyle name="Comma 159 2" xfId="407" xr:uid="{00000000-0005-0000-0000-0000A3000000}"/>
    <cellStyle name="Comma 16" xfId="107" xr:uid="{00000000-0005-0000-0000-0000A4000000}"/>
    <cellStyle name="Comma 160" xfId="108" xr:uid="{00000000-0005-0000-0000-0000A5000000}"/>
    <cellStyle name="Comma 160 2" xfId="408" xr:uid="{00000000-0005-0000-0000-0000A6000000}"/>
    <cellStyle name="Comma 17" xfId="15" xr:uid="{00000000-0005-0000-0000-0000A7000000}"/>
    <cellStyle name="Comma 17 2" xfId="109" xr:uid="{00000000-0005-0000-0000-0000A8000000}"/>
    <cellStyle name="Comma 17 2 2" xfId="409" xr:uid="{00000000-0005-0000-0000-0000A9000000}"/>
    <cellStyle name="Comma 18" xfId="110" xr:uid="{00000000-0005-0000-0000-0000AA000000}"/>
    <cellStyle name="Comma 18 2" xfId="410" xr:uid="{00000000-0005-0000-0000-0000AB000000}"/>
    <cellStyle name="Comma 19" xfId="111" xr:uid="{00000000-0005-0000-0000-0000AC000000}"/>
    <cellStyle name="Comma 19 2" xfId="411" xr:uid="{00000000-0005-0000-0000-0000AD000000}"/>
    <cellStyle name="Comma 2" xfId="24" xr:uid="{00000000-0005-0000-0000-0000AE000000}"/>
    <cellStyle name="Comma 2 10" xfId="280" xr:uid="{00000000-0005-0000-0000-0000AF000000}"/>
    <cellStyle name="Comma 2 11" xfId="112" xr:uid="{00000000-0005-0000-0000-0000B0000000}"/>
    <cellStyle name="Comma 2 12" xfId="554" xr:uid="{00000000-0005-0000-0000-0000B1000000}"/>
    <cellStyle name="Comma 2 2" xfId="113" xr:uid="{00000000-0005-0000-0000-0000B2000000}"/>
    <cellStyle name="Comma 2 2 2" xfId="114" xr:uid="{00000000-0005-0000-0000-0000B3000000}"/>
    <cellStyle name="Comma 2 2 2 2" xfId="115" xr:uid="{00000000-0005-0000-0000-0000B4000000}"/>
    <cellStyle name="Comma 2 2 2 3" xfId="324" xr:uid="{00000000-0005-0000-0000-0000B5000000}"/>
    <cellStyle name="Comma 2 2 2 4" xfId="293" xr:uid="{00000000-0005-0000-0000-0000B6000000}"/>
    <cellStyle name="Comma 2 2 3" xfId="116" xr:uid="{00000000-0005-0000-0000-0000B7000000}"/>
    <cellStyle name="Comma 2 2 3 2" xfId="325" xr:uid="{00000000-0005-0000-0000-0000B8000000}"/>
    <cellStyle name="Comma 2 2 3 3" xfId="305" xr:uid="{00000000-0005-0000-0000-0000B9000000}"/>
    <cellStyle name="Comma 2 2 4" xfId="117" xr:uid="{00000000-0005-0000-0000-0000BA000000}"/>
    <cellStyle name="Comma 2 2 5" xfId="118" xr:uid="{00000000-0005-0000-0000-0000BB000000}"/>
    <cellStyle name="Comma 2 2 6" xfId="119" xr:uid="{00000000-0005-0000-0000-0000BC000000}"/>
    <cellStyle name="Comma 2 2 7" xfId="120" xr:uid="{00000000-0005-0000-0000-0000BD000000}"/>
    <cellStyle name="Comma 2 2 8" xfId="323" xr:uid="{00000000-0005-0000-0000-0000BE000000}"/>
    <cellStyle name="Comma 2 2 9" xfId="284" xr:uid="{00000000-0005-0000-0000-0000BF000000}"/>
    <cellStyle name="Comma 2 3" xfId="121" xr:uid="{00000000-0005-0000-0000-0000C0000000}"/>
    <cellStyle name="Comma 2 3 2" xfId="308" xr:uid="{00000000-0005-0000-0000-0000C1000000}"/>
    <cellStyle name="Comma 2 3 3" xfId="326" xr:uid="{00000000-0005-0000-0000-0000C2000000}"/>
    <cellStyle name="Comma 2 3 4" xfId="412" xr:uid="{00000000-0005-0000-0000-0000C3000000}"/>
    <cellStyle name="Comma 2 3 5" xfId="288" xr:uid="{00000000-0005-0000-0000-0000C4000000}"/>
    <cellStyle name="Comma 2 30" xfId="294" xr:uid="{00000000-0005-0000-0000-0000C5000000}"/>
    <cellStyle name="Comma 2 30 2" xfId="312" xr:uid="{00000000-0005-0000-0000-0000C6000000}"/>
    <cellStyle name="Comma 2 4" xfId="4" xr:uid="{00000000-0005-0000-0000-0000C7000000}"/>
    <cellStyle name="Comma 2 4 2" xfId="122" xr:uid="{00000000-0005-0000-0000-0000C8000000}"/>
    <cellStyle name="Comma 2 4 3" xfId="320" xr:uid="{00000000-0005-0000-0000-0000C9000000}"/>
    <cellStyle name="Comma 2 4 4" xfId="292" xr:uid="{00000000-0005-0000-0000-0000CA000000}"/>
    <cellStyle name="Comma 2 5" xfId="123" xr:uid="{00000000-0005-0000-0000-0000CB000000}"/>
    <cellStyle name="Comma 2 5 2" xfId="327" xr:uid="{00000000-0005-0000-0000-0000CC000000}"/>
    <cellStyle name="Comma 2 5 3" xfId="303" xr:uid="{00000000-0005-0000-0000-0000CD000000}"/>
    <cellStyle name="Comma 2 6" xfId="124" xr:uid="{00000000-0005-0000-0000-0000CE000000}"/>
    <cellStyle name="Comma 2 7" xfId="125" xr:uid="{00000000-0005-0000-0000-0000CF000000}"/>
    <cellStyle name="Comma 2 8" xfId="126" xr:uid="{00000000-0005-0000-0000-0000D0000000}"/>
    <cellStyle name="Comma 2 9" xfId="322" xr:uid="{00000000-0005-0000-0000-0000D1000000}"/>
    <cellStyle name="Comma 20" xfId="127" xr:uid="{00000000-0005-0000-0000-0000D2000000}"/>
    <cellStyle name="Comma 20 2" xfId="413" xr:uid="{00000000-0005-0000-0000-0000D3000000}"/>
    <cellStyle name="Comma 21" xfId="128" xr:uid="{00000000-0005-0000-0000-0000D4000000}"/>
    <cellStyle name="Comma 21 2" xfId="414" xr:uid="{00000000-0005-0000-0000-0000D5000000}"/>
    <cellStyle name="Comma 22" xfId="129" xr:uid="{00000000-0005-0000-0000-0000D6000000}"/>
    <cellStyle name="Comma 22 2" xfId="415" xr:uid="{00000000-0005-0000-0000-0000D7000000}"/>
    <cellStyle name="Comma 23" xfId="130" xr:uid="{00000000-0005-0000-0000-0000D8000000}"/>
    <cellStyle name="Comma 23 2" xfId="416" xr:uid="{00000000-0005-0000-0000-0000D9000000}"/>
    <cellStyle name="Comma 24" xfId="131" xr:uid="{00000000-0005-0000-0000-0000DA000000}"/>
    <cellStyle name="Comma 24 2" xfId="417" xr:uid="{00000000-0005-0000-0000-0000DB000000}"/>
    <cellStyle name="Comma 25" xfId="132" xr:uid="{00000000-0005-0000-0000-0000DC000000}"/>
    <cellStyle name="Comma 25 2" xfId="418" xr:uid="{00000000-0005-0000-0000-0000DD000000}"/>
    <cellStyle name="Comma 26" xfId="133" xr:uid="{00000000-0005-0000-0000-0000DE000000}"/>
    <cellStyle name="Comma 26 2" xfId="419" xr:uid="{00000000-0005-0000-0000-0000DF000000}"/>
    <cellStyle name="Comma 27" xfId="134" xr:uid="{00000000-0005-0000-0000-0000E0000000}"/>
    <cellStyle name="Comma 27 2" xfId="420" xr:uid="{00000000-0005-0000-0000-0000E1000000}"/>
    <cellStyle name="Comma 28" xfId="135" xr:uid="{00000000-0005-0000-0000-0000E2000000}"/>
    <cellStyle name="Comma 28 2" xfId="421" xr:uid="{00000000-0005-0000-0000-0000E3000000}"/>
    <cellStyle name="Comma 29" xfId="315" xr:uid="{00000000-0005-0000-0000-0000E4000000}"/>
    <cellStyle name="Comma 3" xfId="136" xr:uid="{00000000-0005-0000-0000-0000E5000000}"/>
    <cellStyle name="Comma 3 2" xfId="137" xr:uid="{00000000-0005-0000-0000-0000E6000000}"/>
    <cellStyle name="Comma 3 2 2" xfId="328" xr:uid="{00000000-0005-0000-0000-0000E7000000}"/>
    <cellStyle name="Comma 3 2 3" xfId="422" xr:uid="{00000000-0005-0000-0000-0000E8000000}"/>
    <cellStyle name="Comma 3 2 4" xfId="295" xr:uid="{00000000-0005-0000-0000-0000E9000000}"/>
    <cellStyle name="Comma 3 3" xfId="282" xr:uid="{00000000-0005-0000-0000-0000EA000000}"/>
    <cellStyle name="Comma 3 4" xfId="538" xr:uid="{00000000-0005-0000-0000-0000EB000000}"/>
    <cellStyle name="Comma 30" xfId="138" xr:uid="{00000000-0005-0000-0000-0000EC000000}"/>
    <cellStyle name="Comma 30 2" xfId="423" xr:uid="{00000000-0005-0000-0000-0000ED000000}"/>
    <cellStyle name="Comma 31" xfId="343" xr:uid="{00000000-0005-0000-0000-0000EE000000}"/>
    <cellStyle name="Comma 36" xfId="139" xr:uid="{00000000-0005-0000-0000-0000EF000000}"/>
    <cellStyle name="Comma 36 2" xfId="424" xr:uid="{00000000-0005-0000-0000-0000F0000000}"/>
    <cellStyle name="Comma 37" xfId="140" xr:uid="{00000000-0005-0000-0000-0000F1000000}"/>
    <cellStyle name="Comma 37 2" xfId="425" xr:uid="{00000000-0005-0000-0000-0000F2000000}"/>
    <cellStyle name="Comma 38" xfId="141" xr:uid="{00000000-0005-0000-0000-0000F3000000}"/>
    <cellStyle name="Comma 38 2" xfId="426" xr:uid="{00000000-0005-0000-0000-0000F4000000}"/>
    <cellStyle name="Comma 4" xfId="14" xr:uid="{00000000-0005-0000-0000-0000F5000000}"/>
    <cellStyle name="Comma 4 2" xfId="28" xr:uid="{00000000-0005-0000-0000-0000F6000000}"/>
    <cellStyle name="Comma 4 2 2" xfId="329" xr:uid="{00000000-0005-0000-0000-0000F7000000}"/>
    <cellStyle name="Comma 4 2 3" xfId="427" xr:uid="{00000000-0005-0000-0000-0000F8000000}"/>
    <cellStyle name="Comma 4 2 4" xfId="296" xr:uid="{00000000-0005-0000-0000-0000F9000000}"/>
    <cellStyle name="Comma 4 2 5" xfId="142" xr:uid="{00000000-0005-0000-0000-0000FA000000}"/>
    <cellStyle name="Comma 41" xfId="143" xr:uid="{00000000-0005-0000-0000-0000FB000000}"/>
    <cellStyle name="Comma 41 2" xfId="428" xr:uid="{00000000-0005-0000-0000-0000FC000000}"/>
    <cellStyle name="Comma 42" xfId="144" xr:uid="{00000000-0005-0000-0000-0000FD000000}"/>
    <cellStyle name="Comma 42 2" xfId="429" xr:uid="{00000000-0005-0000-0000-0000FE000000}"/>
    <cellStyle name="Comma 43" xfId="145" xr:uid="{00000000-0005-0000-0000-0000FF000000}"/>
    <cellStyle name="Comma 43 2" xfId="430" xr:uid="{00000000-0005-0000-0000-000000010000}"/>
    <cellStyle name="Comma 47" xfId="146" xr:uid="{00000000-0005-0000-0000-000001010000}"/>
    <cellStyle name="Comma 47 2" xfId="431" xr:uid="{00000000-0005-0000-0000-000002010000}"/>
    <cellStyle name="Comma 48" xfId="147" xr:uid="{00000000-0005-0000-0000-000003010000}"/>
    <cellStyle name="Comma 48 2" xfId="432" xr:uid="{00000000-0005-0000-0000-000004010000}"/>
    <cellStyle name="Comma 5" xfId="148" xr:uid="{00000000-0005-0000-0000-000005010000}"/>
    <cellStyle name="Comma 5 2" xfId="149" xr:uid="{00000000-0005-0000-0000-000006010000}"/>
    <cellStyle name="Comma 5 2 2" xfId="433" xr:uid="{00000000-0005-0000-0000-000007010000}"/>
    <cellStyle name="Comma 50" xfId="150" xr:uid="{00000000-0005-0000-0000-000008010000}"/>
    <cellStyle name="Comma 50 2" xfId="434" xr:uid="{00000000-0005-0000-0000-000009010000}"/>
    <cellStyle name="Comma 53" xfId="151" xr:uid="{00000000-0005-0000-0000-00000A010000}"/>
    <cellStyle name="Comma 53 2" xfId="435" xr:uid="{00000000-0005-0000-0000-00000B010000}"/>
    <cellStyle name="Comma 54" xfId="152" xr:uid="{00000000-0005-0000-0000-00000C010000}"/>
    <cellStyle name="Comma 54 2" xfId="436" xr:uid="{00000000-0005-0000-0000-00000D010000}"/>
    <cellStyle name="Comma 55" xfId="153" xr:uid="{00000000-0005-0000-0000-00000E010000}"/>
    <cellStyle name="Comma 55 2" xfId="437" xr:uid="{00000000-0005-0000-0000-00000F010000}"/>
    <cellStyle name="Comma 56" xfId="154" xr:uid="{00000000-0005-0000-0000-000010010000}"/>
    <cellStyle name="Comma 56 2" xfId="438" xr:uid="{00000000-0005-0000-0000-000011010000}"/>
    <cellStyle name="Comma 57" xfId="155" xr:uid="{00000000-0005-0000-0000-000012010000}"/>
    <cellStyle name="Comma 57 2" xfId="439" xr:uid="{00000000-0005-0000-0000-000013010000}"/>
    <cellStyle name="Comma 58" xfId="156" xr:uid="{00000000-0005-0000-0000-000014010000}"/>
    <cellStyle name="Comma 58 2" xfId="440" xr:uid="{00000000-0005-0000-0000-000015010000}"/>
    <cellStyle name="Comma 59" xfId="157" xr:uid="{00000000-0005-0000-0000-000016010000}"/>
    <cellStyle name="Comma 59 2" xfId="441" xr:uid="{00000000-0005-0000-0000-000017010000}"/>
    <cellStyle name="Comma 6" xfId="38" xr:uid="{00000000-0005-0000-0000-000018010000}"/>
    <cellStyle name="Comma 6 2" xfId="158" xr:uid="{00000000-0005-0000-0000-000019010000}"/>
    <cellStyle name="Comma 60" xfId="159" xr:uid="{00000000-0005-0000-0000-00001A010000}"/>
    <cellStyle name="Comma 60 2" xfId="442" xr:uid="{00000000-0005-0000-0000-00001B010000}"/>
    <cellStyle name="Comma 61" xfId="160" xr:uid="{00000000-0005-0000-0000-00001C010000}"/>
    <cellStyle name="Comma 61 2" xfId="443" xr:uid="{00000000-0005-0000-0000-00001D010000}"/>
    <cellStyle name="Comma 62" xfId="161" xr:uid="{00000000-0005-0000-0000-00001E010000}"/>
    <cellStyle name="Comma 62 2" xfId="444" xr:uid="{00000000-0005-0000-0000-00001F010000}"/>
    <cellStyle name="Comma 63" xfId="162" xr:uid="{00000000-0005-0000-0000-000020010000}"/>
    <cellStyle name="Comma 63 2" xfId="445" xr:uid="{00000000-0005-0000-0000-000021010000}"/>
    <cellStyle name="Comma 66" xfId="163" xr:uid="{00000000-0005-0000-0000-000022010000}"/>
    <cellStyle name="Comma 66 2" xfId="446" xr:uid="{00000000-0005-0000-0000-000023010000}"/>
    <cellStyle name="Comma 68" xfId="164" xr:uid="{00000000-0005-0000-0000-000024010000}"/>
    <cellStyle name="Comma 68 2" xfId="447" xr:uid="{00000000-0005-0000-0000-000025010000}"/>
    <cellStyle name="Comma 7" xfId="165" xr:uid="{00000000-0005-0000-0000-000026010000}"/>
    <cellStyle name="Comma 7 2" xfId="26" xr:uid="{00000000-0005-0000-0000-000027010000}"/>
    <cellStyle name="Comma 7 2 2" xfId="330" xr:uid="{00000000-0005-0000-0000-000028010000}"/>
    <cellStyle name="Comma 7 2 3" xfId="448" xr:uid="{00000000-0005-0000-0000-000029010000}"/>
    <cellStyle name="Comma 7 2 4" xfId="297" xr:uid="{00000000-0005-0000-0000-00002A010000}"/>
    <cellStyle name="Comma 7 2 5" xfId="166" xr:uid="{00000000-0005-0000-0000-00002B010000}"/>
    <cellStyle name="Comma 70" xfId="167" xr:uid="{00000000-0005-0000-0000-00002C010000}"/>
    <cellStyle name="Comma 70 2" xfId="449" xr:uid="{00000000-0005-0000-0000-00002D010000}"/>
    <cellStyle name="Comma 71" xfId="168" xr:uid="{00000000-0005-0000-0000-00002E010000}"/>
    <cellStyle name="Comma 71 2" xfId="450" xr:uid="{00000000-0005-0000-0000-00002F010000}"/>
    <cellStyle name="Comma 72" xfId="169" xr:uid="{00000000-0005-0000-0000-000030010000}"/>
    <cellStyle name="Comma 72 2" xfId="451" xr:uid="{00000000-0005-0000-0000-000031010000}"/>
    <cellStyle name="Comma 73" xfId="170" xr:uid="{00000000-0005-0000-0000-000032010000}"/>
    <cellStyle name="Comma 73 2" xfId="452" xr:uid="{00000000-0005-0000-0000-000033010000}"/>
    <cellStyle name="Comma 74" xfId="171" xr:uid="{00000000-0005-0000-0000-000034010000}"/>
    <cellStyle name="Comma 74 2" xfId="453" xr:uid="{00000000-0005-0000-0000-000035010000}"/>
    <cellStyle name="Comma 75" xfId="172" xr:uid="{00000000-0005-0000-0000-000036010000}"/>
    <cellStyle name="Comma 75 2" xfId="454" xr:uid="{00000000-0005-0000-0000-000037010000}"/>
    <cellStyle name="Comma 76" xfId="173" xr:uid="{00000000-0005-0000-0000-000038010000}"/>
    <cellStyle name="Comma 76 2" xfId="455" xr:uid="{00000000-0005-0000-0000-000039010000}"/>
    <cellStyle name="Comma 77" xfId="174" xr:uid="{00000000-0005-0000-0000-00003A010000}"/>
    <cellStyle name="Comma 77 2" xfId="456" xr:uid="{00000000-0005-0000-0000-00003B010000}"/>
    <cellStyle name="Comma 78" xfId="175" xr:uid="{00000000-0005-0000-0000-00003C010000}"/>
    <cellStyle name="Comma 78 2" xfId="457" xr:uid="{00000000-0005-0000-0000-00003D010000}"/>
    <cellStyle name="Comma 79" xfId="176" xr:uid="{00000000-0005-0000-0000-00003E010000}"/>
    <cellStyle name="Comma 79 2" xfId="458" xr:uid="{00000000-0005-0000-0000-00003F010000}"/>
    <cellStyle name="Comma 8" xfId="177" xr:uid="{00000000-0005-0000-0000-000040010000}"/>
    <cellStyle name="Comma 80" xfId="178" xr:uid="{00000000-0005-0000-0000-000041010000}"/>
    <cellStyle name="Comma 80 2" xfId="459" xr:uid="{00000000-0005-0000-0000-000042010000}"/>
    <cellStyle name="Comma 81" xfId="179" xr:uid="{00000000-0005-0000-0000-000043010000}"/>
    <cellStyle name="Comma 81 2" xfId="460" xr:uid="{00000000-0005-0000-0000-000044010000}"/>
    <cellStyle name="Comma 82" xfId="180" xr:uid="{00000000-0005-0000-0000-000045010000}"/>
    <cellStyle name="Comma 82 2" xfId="461" xr:uid="{00000000-0005-0000-0000-000046010000}"/>
    <cellStyle name="Comma 84" xfId="181" xr:uid="{00000000-0005-0000-0000-000047010000}"/>
    <cellStyle name="Comma 84 2" xfId="462" xr:uid="{00000000-0005-0000-0000-000048010000}"/>
    <cellStyle name="Comma 85" xfId="182" xr:uid="{00000000-0005-0000-0000-000049010000}"/>
    <cellStyle name="Comma 85 2" xfId="463" xr:uid="{00000000-0005-0000-0000-00004A010000}"/>
    <cellStyle name="Comma 86" xfId="183" xr:uid="{00000000-0005-0000-0000-00004B010000}"/>
    <cellStyle name="Comma 86 2" xfId="464" xr:uid="{00000000-0005-0000-0000-00004C010000}"/>
    <cellStyle name="Comma 87" xfId="184" xr:uid="{00000000-0005-0000-0000-00004D010000}"/>
    <cellStyle name="Comma 87 2" xfId="465" xr:uid="{00000000-0005-0000-0000-00004E010000}"/>
    <cellStyle name="Comma 88" xfId="185" xr:uid="{00000000-0005-0000-0000-00004F010000}"/>
    <cellStyle name="Comma 88 2" xfId="466" xr:uid="{00000000-0005-0000-0000-000050010000}"/>
    <cellStyle name="Comma 89" xfId="186" xr:uid="{00000000-0005-0000-0000-000051010000}"/>
    <cellStyle name="Comma 89 2" xfId="467" xr:uid="{00000000-0005-0000-0000-000052010000}"/>
    <cellStyle name="Comma 9" xfId="187" xr:uid="{00000000-0005-0000-0000-000053010000}"/>
    <cellStyle name="Comma 9 2" xfId="188" xr:uid="{00000000-0005-0000-0000-000054010000}"/>
    <cellStyle name="Comma 9 2 2" xfId="468" xr:uid="{00000000-0005-0000-0000-000055010000}"/>
    <cellStyle name="Comma 90" xfId="189" xr:uid="{00000000-0005-0000-0000-000056010000}"/>
    <cellStyle name="Comma 90 2" xfId="469" xr:uid="{00000000-0005-0000-0000-000057010000}"/>
    <cellStyle name="Comma 91" xfId="190" xr:uid="{00000000-0005-0000-0000-000058010000}"/>
    <cellStyle name="Comma 91 2" xfId="470" xr:uid="{00000000-0005-0000-0000-000059010000}"/>
    <cellStyle name="Comma 92" xfId="191" xr:uid="{00000000-0005-0000-0000-00005A010000}"/>
    <cellStyle name="Comma 92 2" xfId="471" xr:uid="{00000000-0005-0000-0000-00005B010000}"/>
    <cellStyle name="Comma 93" xfId="192" xr:uid="{00000000-0005-0000-0000-00005C010000}"/>
    <cellStyle name="Comma 93 2" xfId="472" xr:uid="{00000000-0005-0000-0000-00005D010000}"/>
    <cellStyle name="Comma 94" xfId="193" xr:uid="{00000000-0005-0000-0000-00005E010000}"/>
    <cellStyle name="Comma 94 2" xfId="473" xr:uid="{00000000-0005-0000-0000-00005F010000}"/>
    <cellStyle name="Comma 95" xfId="194" xr:uid="{00000000-0005-0000-0000-000060010000}"/>
    <cellStyle name="Comma 95 2" xfId="474" xr:uid="{00000000-0005-0000-0000-000061010000}"/>
    <cellStyle name="Comma 96" xfId="195" xr:uid="{00000000-0005-0000-0000-000062010000}"/>
    <cellStyle name="Comma 96 2" xfId="475" xr:uid="{00000000-0005-0000-0000-000063010000}"/>
    <cellStyle name="Comma 97" xfId="196" xr:uid="{00000000-0005-0000-0000-000064010000}"/>
    <cellStyle name="Comma 97 2" xfId="476" xr:uid="{00000000-0005-0000-0000-000065010000}"/>
    <cellStyle name="Comma 98" xfId="197" xr:uid="{00000000-0005-0000-0000-000066010000}"/>
    <cellStyle name="Comma 98 2" xfId="477" xr:uid="{00000000-0005-0000-0000-000067010000}"/>
    <cellStyle name="Comma 99" xfId="198" xr:uid="{00000000-0005-0000-0000-000068010000}"/>
    <cellStyle name="Comma 99 2" xfId="478" xr:uid="{00000000-0005-0000-0000-000069010000}"/>
    <cellStyle name="Comma_Bills" xfId="23" xr:uid="{00000000-0005-0000-0000-00006A010000}"/>
    <cellStyle name="Comma_BOQ FORMAT 4" xfId="540" xr:uid="{00000000-0005-0000-0000-00006B010000}"/>
    <cellStyle name="Currency [k]" xfId="199" xr:uid="{00000000-0005-0000-0000-00006C010000}"/>
    <cellStyle name="Currency [m]" xfId="200" xr:uid="{00000000-0005-0000-0000-00006D010000}"/>
    <cellStyle name="heading" xfId="201" xr:uid="{00000000-0005-0000-0000-00006E010000}"/>
    <cellStyle name="hidden" xfId="202" xr:uid="{00000000-0005-0000-0000-00006F010000}"/>
    <cellStyle name="Hyperlink" xfId="277" builtinId="8" customBuiltin="1"/>
    <cellStyle name="Hyperlink 2" xfId="203" xr:uid="{00000000-0005-0000-0000-000071010000}"/>
    <cellStyle name="Hyperlink 2 2" xfId="331" xr:uid="{00000000-0005-0000-0000-000072010000}"/>
    <cellStyle name="Hyperlink 2 3" xfId="279" xr:uid="{00000000-0005-0000-0000-000073010000}"/>
    <cellStyle name="Hyperlink 3" xfId="285" xr:uid="{00000000-0005-0000-0000-000074010000}"/>
    <cellStyle name="Hyperlink 4" xfId="286" xr:uid="{00000000-0005-0000-0000-000075010000}"/>
    <cellStyle name="len" xfId="298" xr:uid="{00000000-0005-0000-0000-000076010000}"/>
    <cellStyle name="Microsoft Excel found an error in the formula you entered. Do you want to accept the correction proposed below?_x000a__x000a_|_x000a__x000a_• To accept the correction, click Yes._x000a_• To close this message and correct the formula yourself, click No." xfId="204" xr:uid="{00000000-0005-0000-0000-000077010000}"/>
    <cellStyle name="MS_Arabic" xfId="205" xr:uid="{00000000-0005-0000-0000-000078010000}"/>
    <cellStyle name="Normal" xfId="0" builtinId="0"/>
    <cellStyle name="Normal - Style1" xfId="33" xr:uid="{00000000-0005-0000-0000-00007A010000}"/>
    <cellStyle name="Normal - Style1 2" xfId="3" xr:uid="{00000000-0005-0000-0000-00007B010000}"/>
    <cellStyle name="Normal - Style1 2 2" xfId="206" xr:uid="{00000000-0005-0000-0000-00007C010000}"/>
    <cellStyle name="Normal 10" xfId="207" xr:uid="{00000000-0005-0000-0000-00007D010000}"/>
    <cellStyle name="Normal 10 5" xfId="36" xr:uid="{00000000-0005-0000-0000-00007E010000}"/>
    <cellStyle name="Normal 10 5 2" xfId="346" xr:uid="{00000000-0005-0000-0000-00007F010000}"/>
    <cellStyle name="Normal 11" xfId="208" xr:uid="{00000000-0005-0000-0000-000080010000}"/>
    <cellStyle name="Normal 12" xfId="209" xr:uid="{00000000-0005-0000-0000-000081010000}"/>
    <cellStyle name="Normal 13" xfId="210" xr:uid="{00000000-0005-0000-0000-000082010000}"/>
    <cellStyle name="Normal 14" xfId="211" xr:uid="{00000000-0005-0000-0000-000083010000}"/>
    <cellStyle name="Normal 15" xfId="212" xr:uid="{00000000-0005-0000-0000-000084010000}"/>
    <cellStyle name="Normal 15 4" xfId="546" xr:uid="{00000000-0005-0000-0000-000085010000}"/>
    <cellStyle name="Normal 16" xfId="213" xr:uid="{00000000-0005-0000-0000-000086010000}"/>
    <cellStyle name="Normal 17" xfId="214" xr:uid="{00000000-0005-0000-0000-000087010000}"/>
    <cellStyle name="Normal 17 2" xfId="479" xr:uid="{00000000-0005-0000-0000-000088010000}"/>
    <cellStyle name="Normal 18" xfId="215" xr:uid="{00000000-0005-0000-0000-000089010000}"/>
    <cellStyle name="Normal 18 2" xfId="216" xr:uid="{00000000-0005-0000-0000-00008A010000}"/>
    <cellStyle name="Normal 19" xfId="217" xr:uid="{00000000-0005-0000-0000-00008B010000}"/>
    <cellStyle name="Normal 19 2" xfId="218" xr:uid="{00000000-0005-0000-0000-00008C010000}"/>
    <cellStyle name="Normal 2" xfId="11" xr:uid="{00000000-0005-0000-0000-00008D010000}"/>
    <cellStyle name="Normal 2 10" xfId="278" xr:uid="{00000000-0005-0000-0000-00008E010000}"/>
    <cellStyle name="Normal 2 10_Azure Residences_24 August 2013_Tehzeeb" xfId="563" xr:uid="{00000000-0005-0000-0000-00008F010000}"/>
    <cellStyle name="Normal 2 11" xfId="553" xr:uid="{00000000-0005-0000-0000-000090010000}"/>
    <cellStyle name="Normal 2 2" xfId="219" xr:uid="{00000000-0005-0000-0000-000091010000}"/>
    <cellStyle name="Normal 2 2 2" xfId="220" xr:uid="{00000000-0005-0000-0000-000092010000}"/>
    <cellStyle name="Normal 2 2 2 2" xfId="332" xr:uid="{00000000-0005-0000-0000-000093010000}"/>
    <cellStyle name="Normal 2 2 2 3" xfId="299" xr:uid="{00000000-0005-0000-0000-000094010000}"/>
    <cellStyle name="Normal 2 2 3" xfId="221" xr:uid="{00000000-0005-0000-0000-000095010000}"/>
    <cellStyle name="Normal 2 2 3 2" xfId="333" xr:uid="{00000000-0005-0000-0000-000096010000}"/>
    <cellStyle name="Normal 2 2 3 3" xfId="306" xr:uid="{00000000-0005-0000-0000-000097010000}"/>
    <cellStyle name="Normal 2 2 4" xfId="287" xr:uid="{00000000-0005-0000-0000-000098010000}"/>
    <cellStyle name="Normal 2 3" xfId="222" xr:uid="{00000000-0005-0000-0000-000099010000}"/>
    <cellStyle name="Normal 2 3 10" xfId="548" xr:uid="{00000000-0005-0000-0000-00009A010000}"/>
    <cellStyle name="Normal 2 3 2" xfId="309" xr:uid="{00000000-0005-0000-0000-00009B010000}"/>
    <cellStyle name="Normal 2 3 3" xfId="334" xr:uid="{00000000-0005-0000-0000-00009C010000}"/>
    <cellStyle name="Normal 2 3 4" xfId="289" xr:uid="{00000000-0005-0000-0000-00009D010000}"/>
    <cellStyle name="Normal 2 4" xfId="223" xr:uid="{00000000-0005-0000-0000-00009E010000}"/>
    <cellStyle name="Normal 2 5" xfId="224" xr:uid="{00000000-0005-0000-0000-00009F010000}"/>
    <cellStyle name="Normal 2 5 2" xfId="335" xr:uid="{00000000-0005-0000-0000-0000A0010000}"/>
    <cellStyle name="Normal 2 5 3" xfId="302" xr:uid="{00000000-0005-0000-0000-0000A1010000}"/>
    <cellStyle name="Normal 2 6" xfId="225" xr:uid="{00000000-0005-0000-0000-0000A2010000}"/>
    <cellStyle name="Normal 2 7" xfId="226" xr:uid="{00000000-0005-0000-0000-0000A3010000}"/>
    <cellStyle name="Normal 2 8" xfId="227" xr:uid="{00000000-0005-0000-0000-0000A4010000}"/>
    <cellStyle name="Normal 2 9" xfId="228" xr:uid="{00000000-0005-0000-0000-0000A5010000}"/>
    <cellStyle name="Normal 20" xfId="12" xr:uid="{00000000-0005-0000-0000-0000A6010000}"/>
    <cellStyle name="Normal 20 2" xfId="267" xr:uid="{00000000-0005-0000-0000-0000A7010000}"/>
    <cellStyle name="Normal 20 3" xfId="258" xr:uid="{00000000-0005-0000-0000-0000A8010000}"/>
    <cellStyle name="Normal 20 3 2" xfId="583" xr:uid="{C1DF1A5F-330B-429D-9008-E271640EAACD}"/>
    <cellStyle name="Normal 21" xfId="16" xr:uid="{00000000-0005-0000-0000-0000A9010000}"/>
    <cellStyle name="Normal 21 2" xfId="268" xr:uid="{00000000-0005-0000-0000-0000AA010000}"/>
    <cellStyle name="Normal 21 3" xfId="260" xr:uid="{00000000-0005-0000-0000-0000AB010000}"/>
    <cellStyle name="Normal 21 3 2" xfId="584" xr:uid="{C73716D6-832A-4611-9386-683DA3498CC5}"/>
    <cellStyle name="Normal 212" xfId="541" xr:uid="{00000000-0005-0000-0000-0000AC010000}"/>
    <cellStyle name="Normal 22" xfId="17" xr:uid="{00000000-0005-0000-0000-0000AD010000}"/>
    <cellStyle name="Normal 22 2" xfId="269" xr:uid="{00000000-0005-0000-0000-0000AE010000}"/>
    <cellStyle name="Normal 22 3" xfId="263" xr:uid="{00000000-0005-0000-0000-0000AF010000}"/>
    <cellStyle name="Normal 23" xfId="18" xr:uid="{00000000-0005-0000-0000-0000B0010000}"/>
    <cellStyle name="Normal 23 2" xfId="270" xr:uid="{00000000-0005-0000-0000-0000B1010000}"/>
    <cellStyle name="Normal 23 3" xfId="265" xr:uid="{00000000-0005-0000-0000-0000B2010000}"/>
    <cellStyle name="Normal 24" xfId="19" xr:uid="{00000000-0005-0000-0000-0000B3010000}"/>
    <cellStyle name="Normal 24 2" xfId="271" xr:uid="{00000000-0005-0000-0000-0000B4010000}"/>
    <cellStyle name="Normal 24 3" xfId="259" xr:uid="{00000000-0005-0000-0000-0000B5010000}"/>
    <cellStyle name="Normal 25" xfId="20" xr:uid="{00000000-0005-0000-0000-0000B6010000}"/>
    <cellStyle name="Normal 25 2" xfId="272" xr:uid="{00000000-0005-0000-0000-0000B7010000}"/>
    <cellStyle name="Normal 25 3" xfId="262" xr:uid="{00000000-0005-0000-0000-0000B8010000}"/>
    <cellStyle name="Normal 26" xfId="21" xr:uid="{00000000-0005-0000-0000-0000B9010000}"/>
    <cellStyle name="Normal 26 2" xfId="273" xr:uid="{00000000-0005-0000-0000-0000BA010000}"/>
    <cellStyle name="Normal 26 3" xfId="264" xr:uid="{00000000-0005-0000-0000-0000BB010000}"/>
    <cellStyle name="Normal 27" xfId="22" xr:uid="{00000000-0005-0000-0000-0000BC010000}"/>
    <cellStyle name="Normal 27 2" xfId="274" xr:uid="{00000000-0005-0000-0000-0000BD010000}"/>
    <cellStyle name="Normal 27 3" xfId="261" xr:uid="{00000000-0005-0000-0000-0000BE010000}"/>
    <cellStyle name="Normal 28" xfId="314" xr:uid="{00000000-0005-0000-0000-0000BF010000}"/>
    <cellStyle name="Normal 29" xfId="317" xr:uid="{00000000-0005-0000-0000-0000C0010000}"/>
    <cellStyle name="Normal 3" xfId="30" xr:uid="{00000000-0005-0000-0000-0000C1010000}"/>
    <cellStyle name="Normal 3 2" xfId="229" xr:uid="{00000000-0005-0000-0000-0000C2010000}"/>
    <cellStyle name="Normal 3 2 2" xfId="336" xr:uid="{00000000-0005-0000-0000-0000C3010000}"/>
    <cellStyle name="Normal 3 2 3" xfId="300" xr:uid="{00000000-0005-0000-0000-0000C4010000}"/>
    <cellStyle name="Normal 3 3" xfId="230" xr:uid="{00000000-0005-0000-0000-0000C5010000}"/>
    <cellStyle name="Normal 3 3 2" xfId="481" xr:uid="{00000000-0005-0000-0000-0000C6010000}"/>
    <cellStyle name="Normal 3 4" xfId="5" xr:uid="{00000000-0005-0000-0000-0000C7010000}"/>
    <cellStyle name="Normal 3 4 2" xfId="231" xr:uid="{00000000-0005-0000-0000-0000C8010000}"/>
    <cellStyle name="Normal 3 4 2 2" xfId="482" xr:uid="{00000000-0005-0000-0000-0000C9010000}"/>
    <cellStyle name="Normal 3 5" xfId="232" xr:uid="{00000000-0005-0000-0000-0000CA010000}"/>
    <cellStyle name="Normal 30" xfId="342" xr:uid="{00000000-0005-0000-0000-0000CB010000}"/>
    <cellStyle name="Normal 31" xfId="493" xr:uid="{00000000-0005-0000-0000-0000CC010000}"/>
    <cellStyle name="Normal 32" xfId="496" xr:uid="{00000000-0005-0000-0000-0000CD010000}"/>
    <cellStyle name="Normal 33" xfId="494" xr:uid="{00000000-0005-0000-0000-0000CE010000}"/>
    <cellStyle name="Normal 34" xfId="492" xr:uid="{00000000-0005-0000-0000-0000CF010000}"/>
    <cellStyle name="Normal 35" xfId="347" xr:uid="{00000000-0005-0000-0000-0000D0010000}"/>
    <cellStyle name="Normal 36" xfId="275" xr:uid="{00000000-0005-0000-0000-0000D1010000}"/>
    <cellStyle name="Normal 36 2" xfId="510" xr:uid="{00000000-0005-0000-0000-0000D2010000}"/>
    <cellStyle name="Normal 37" xfId="341" xr:uid="{00000000-0005-0000-0000-0000D3010000}"/>
    <cellStyle name="Normal 37 2" xfId="513" xr:uid="{00000000-0005-0000-0000-0000D4010000}"/>
    <cellStyle name="Normal 38" xfId="512" xr:uid="{00000000-0005-0000-0000-0000D5010000}"/>
    <cellStyle name="Normal 39" xfId="516" xr:uid="{00000000-0005-0000-0000-0000D6010000}"/>
    <cellStyle name="Normal 4" xfId="37" xr:uid="{00000000-0005-0000-0000-0000D7010000}"/>
    <cellStyle name="Normal 4 2" xfId="234" xr:uid="{00000000-0005-0000-0000-0000D8010000}"/>
    <cellStyle name="Normal 4 2 2" xfId="307" xr:uid="{00000000-0005-0000-0000-0000D9010000}"/>
    <cellStyle name="Normal 4 2 3" xfId="338" xr:uid="{00000000-0005-0000-0000-0000DA010000}"/>
    <cellStyle name="Normal 4 2 4" xfId="484" xr:uid="{00000000-0005-0000-0000-0000DB010000}"/>
    <cellStyle name="Normal 4 2 5" xfId="515" xr:uid="{00000000-0005-0000-0000-0000DC010000}"/>
    <cellStyle name="Normal 4 3" xfId="8" xr:uid="{00000000-0005-0000-0000-0000DD010000}"/>
    <cellStyle name="Normal 4 3 2" xfId="235" xr:uid="{00000000-0005-0000-0000-0000DE010000}"/>
    <cellStyle name="Normal 4 3 2 2" xfId="339" xr:uid="{00000000-0005-0000-0000-0000DF010000}"/>
    <cellStyle name="Normal 4 3 2 3" xfId="310" xr:uid="{00000000-0005-0000-0000-0000E0010000}"/>
    <cellStyle name="Normal 4 3 3" xfId="318" xr:uid="{00000000-0005-0000-0000-0000E1010000}"/>
    <cellStyle name="Normal 4 3 4" xfId="290" xr:uid="{00000000-0005-0000-0000-0000E2010000}"/>
    <cellStyle name="Normal 4 4" xfId="233" xr:uid="{00000000-0005-0000-0000-0000E3010000}"/>
    <cellStyle name="Normal 4 4 2" xfId="313" xr:uid="{00000000-0005-0000-0000-0000E4010000}"/>
    <cellStyle name="Normal 4 4 3" xfId="337" xr:uid="{00000000-0005-0000-0000-0000E5010000}"/>
    <cellStyle name="Normal 4 4 4" xfId="483" xr:uid="{00000000-0005-0000-0000-0000E6010000}"/>
    <cellStyle name="Normal 4 5" xfId="301" xr:uid="{00000000-0005-0000-0000-0000E7010000}"/>
    <cellStyle name="Normal 4 6" xfId="321" xr:uid="{00000000-0005-0000-0000-0000E8010000}"/>
    <cellStyle name="Normal 4 7" xfId="276" xr:uid="{00000000-0005-0000-0000-0000E9010000}"/>
    <cellStyle name="Normal 40" xfId="514" xr:uid="{00000000-0005-0000-0000-0000EA010000}"/>
    <cellStyle name="Normal 41" xfId="517" xr:uid="{00000000-0005-0000-0000-0000EB010000}"/>
    <cellStyle name="Normal 42" xfId="523" xr:uid="{00000000-0005-0000-0000-0000EC010000}"/>
    <cellStyle name="Normal 43" xfId="528" xr:uid="{00000000-0005-0000-0000-0000ED010000}"/>
    <cellStyle name="Normal 44" xfId="526" xr:uid="{00000000-0005-0000-0000-0000EE010000}"/>
    <cellStyle name="Normal 45" xfId="525" xr:uid="{00000000-0005-0000-0000-0000EF010000}"/>
    <cellStyle name="Normal 46" xfId="531" xr:uid="{00000000-0005-0000-0000-0000F0010000}"/>
    <cellStyle name="Normal 47" xfId="530" xr:uid="{00000000-0005-0000-0000-0000F1010000}"/>
    <cellStyle name="Normal 48" xfId="529" xr:uid="{00000000-0005-0000-0000-0000F2010000}"/>
    <cellStyle name="Normal 49" xfId="532" xr:uid="{00000000-0005-0000-0000-0000F3010000}"/>
    <cellStyle name="Normal 5" xfId="236" xr:uid="{00000000-0005-0000-0000-0000F4010000}"/>
    <cellStyle name="Normal 5 2" xfId="237" xr:uid="{00000000-0005-0000-0000-0000F5010000}"/>
    <cellStyle name="Normal 5 2 2" xfId="238" xr:uid="{00000000-0005-0000-0000-0000F6010000}"/>
    <cellStyle name="Normal 5 2 2 2" xfId="487" xr:uid="{00000000-0005-0000-0000-0000F7010000}"/>
    <cellStyle name="Normal 5 2 2 2 2" xfId="547" xr:uid="{00000000-0005-0000-0000-0000F8010000}"/>
    <cellStyle name="Normal 5 2 3" xfId="239" xr:uid="{00000000-0005-0000-0000-0000F9010000}"/>
    <cellStyle name="Normal 5 2 4" xfId="486" xr:uid="{00000000-0005-0000-0000-0000FA010000}"/>
    <cellStyle name="Normal 5 3" xfId="240" xr:uid="{00000000-0005-0000-0000-0000FB010000}"/>
    <cellStyle name="Normal 5 3 2" xfId="488" xr:uid="{00000000-0005-0000-0000-0000FC010000}"/>
    <cellStyle name="Normal 5 4" xfId="241" xr:uid="{00000000-0005-0000-0000-0000FD010000}"/>
    <cellStyle name="Normal 5 5" xfId="340" xr:uid="{00000000-0005-0000-0000-0000FE010000}"/>
    <cellStyle name="Normal 5 6" xfId="485" xr:uid="{00000000-0005-0000-0000-0000FF010000}"/>
    <cellStyle name="Normal 5 7" xfId="281" xr:uid="{00000000-0005-0000-0000-000000020000}"/>
    <cellStyle name="Normal 50" xfId="524" xr:uid="{00000000-0005-0000-0000-000001020000}"/>
    <cellStyle name="Normal 51" xfId="527" xr:uid="{00000000-0005-0000-0000-000002020000}"/>
    <cellStyle name="Normal 52" xfId="551" xr:uid="{00000000-0005-0000-0000-000003020000}"/>
    <cellStyle name="Normal 53" xfId="552" xr:uid="{00000000-0005-0000-0000-000004020000}"/>
    <cellStyle name="Normal 54" xfId="555" xr:uid="{00000000-0005-0000-0000-000005020000}"/>
    <cellStyle name="Normal 55" xfId="556" xr:uid="{00000000-0005-0000-0000-000006020000}"/>
    <cellStyle name="Normal 56" xfId="557" xr:uid="{00000000-0005-0000-0000-000007020000}"/>
    <cellStyle name="Normal 57" xfId="558" xr:uid="{00000000-0005-0000-0000-000008020000}"/>
    <cellStyle name="Normal 58" xfId="559" xr:uid="{00000000-0005-0000-0000-000009020000}"/>
    <cellStyle name="Normal 59" xfId="560" xr:uid="{00000000-0005-0000-0000-00000A020000}"/>
    <cellStyle name="Normal 6" xfId="9" xr:uid="{00000000-0005-0000-0000-00000B020000}"/>
    <cellStyle name="Normal 6 2" xfId="242" xr:uid="{00000000-0005-0000-0000-00000C020000}"/>
    <cellStyle name="Normal 6 2 2" xfId="489" xr:uid="{00000000-0005-0000-0000-00000D020000}"/>
    <cellStyle name="Normal 6 3" xfId="243" xr:uid="{00000000-0005-0000-0000-00000E020000}"/>
    <cellStyle name="Normal 6 3 2" xfId="490" xr:uid="{00000000-0005-0000-0000-00000F020000}"/>
    <cellStyle name="Normal 6 5" xfId="40" xr:uid="{00000000-0005-0000-0000-000010020000}"/>
    <cellStyle name="Normal 60" xfId="561" xr:uid="{00000000-0005-0000-0000-000011020000}"/>
    <cellStyle name="Normal 61" xfId="562" xr:uid="{00000000-0005-0000-0000-000012020000}"/>
    <cellStyle name="Normal 62" xfId="564" xr:uid="{00000000-0005-0000-0000-000013020000}"/>
    <cellStyle name="Normal 63" xfId="565" xr:uid="{00000000-0005-0000-0000-000014020000}"/>
    <cellStyle name="Normal 64" xfId="566" xr:uid="{00000000-0005-0000-0000-000015020000}"/>
    <cellStyle name="Normal 65" xfId="567" xr:uid="{00000000-0005-0000-0000-000016020000}"/>
    <cellStyle name="Normal 66" xfId="568" xr:uid="{00000000-0005-0000-0000-000017020000}"/>
    <cellStyle name="Normal 67" xfId="573" xr:uid="{00000000-0005-0000-0000-000018020000}"/>
    <cellStyle name="Normal 68" xfId="569" xr:uid="{00000000-0005-0000-0000-000019020000}"/>
    <cellStyle name="Normal 69" xfId="574" xr:uid="{00000000-0005-0000-0000-00001A020000}"/>
    <cellStyle name="Normal 7" xfId="244" xr:uid="{00000000-0005-0000-0000-00001B020000}"/>
    <cellStyle name="Normal 7 2" xfId="25" xr:uid="{00000000-0005-0000-0000-00001C020000}"/>
    <cellStyle name="Normal 70" xfId="576" xr:uid="{00000000-0005-0000-0000-00001D020000}"/>
    <cellStyle name="Normal 71" xfId="570" xr:uid="{00000000-0005-0000-0000-00001E020000}"/>
    <cellStyle name="Normal 72" xfId="571" xr:uid="{00000000-0005-0000-0000-00001F020000}"/>
    <cellStyle name="Normal 73" xfId="577" xr:uid="{00000000-0005-0000-0000-000020020000}"/>
    <cellStyle name="Normal 74" xfId="575" xr:uid="{00000000-0005-0000-0000-000021020000}"/>
    <cellStyle name="Normal 75" xfId="578" xr:uid="{00000000-0005-0000-0000-000022020000}"/>
    <cellStyle name="Normal 76" xfId="579" xr:uid="{00000000-0005-0000-0000-000023020000}"/>
    <cellStyle name="Normal 77" xfId="572" xr:uid="{00000000-0005-0000-0000-000024020000}"/>
    <cellStyle name="Normal 78" xfId="580" xr:uid="{00000000-0005-0000-0000-000025020000}"/>
    <cellStyle name="Normal 79" xfId="581" xr:uid="{00000000-0005-0000-0000-000071020000}"/>
    <cellStyle name="Normal 79 2" xfId="585" xr:uid="{A90D481A-E30B-4197-BE32-B83CA8561C1A}"/>
    <cellStyle name="Normal 8" xfId="245" xr:uid="{00000000-0005-0000-0000-000026020000}"/>
    <cellStyle name="Normal 8 2" xfId="491" xr:uid="{00000000-0005-0000-0000-000027020000}"/>
    <cellStyle name="Normal 80" xfId="582" xr:uid="{00000000-0005-0000-0000-000072020000}"/>
    <cellStyle name="Normal 80 2" xfId="586" xr:uid="{4DD8689E-1CC8-4D2D-9A4E-E89D37EEE79E}"/>
    <cellStyle name="Normal 9" xfId="29" xr:uid="{00000000-0005-0000-0000-000028020000}"/>
    <cellStyle name="Normal_BILL NO 1" xfId="534" xr:uid="{00000000-0005-0000-0000-000029020000}"/>
    <cellStyle name="Normal_BOQ" xfId="539" xr:uid="{00000000-0005-0000-0000-00002A020000}"/>
    <cellStyle name="Percent" xfId="2" builtinId="5"/>
    <cellStyle name="Percent 2" xfId="13" xr:uid="{00000000-0005-0000-0000-00002C020000}"/>
    <cellStyle name="Percent 2 10" xfId="283" xr:uid="{00000000-0005-0000-0000-00002D020000}"/>
    <cellStyle name="Percent 2 11 2" xfId="536" xr:uid="{00000000-0005-0000-0000-00002E020000}"/>
    <cellStyle name="Percent 2 2" xfId="39" xr:uid="{00000000-0005-0000-0000-00002F020000}"/>
    <cellStyle name="Percent 2 2 2" xfId="246" xr:uid="{00000000-0005-0000-0000-000030020000}"/>
    <cellStyle name="Percent 2 3" xfId="7" xr:uid="{00000000-0005-0000-0000-000031020000}"/>
    <cellStyle name="Percent 2 3 2" xfId="247" xr:uid="{00000000-0005-0000-0000-000032020000}"/>
    <cellStyle name="Percent 2 3 3" xfId="518" xr:uid="{00000000-0005-0000-0000-000033020000}"/>
    <cellStyle name="Percent 2 4" xfId="248" xr:uid="{00000000-0005-0000-0000-000034020000}"/>
    <cellStyle name="Percent 2 5" xfId="249" xr:uid="{00000000-0005-0000-0000-000035020000}"/>
    <cellStyle name="Percent 2 6" xfId="250" xr:uid="{00000000-0005-0000-0000-000036020000}"/>
    <cellStyle name="Percent 2 7" xfId="251" xr:uid="{00000000-0005-0000-0000-000037020000}"/>
    <cellStyle name="Percent 2 8" xfId="252" xr:uid="{00000000-0005-0000-0000-000038020000}"/>
    <cellStyle name="Percent 2 9" xfId="316" xr:uid="{00000000-0005-0000-0000-000039020000}"/>
    <cellStyle name="Percent 3" xfId="10" xr:uid="{00000000-0005-0000-0000-00003A020000}"/>
    <cellStyle name="Percent 3 2" xfId="319" xr:uid="{00000000-0005-0000-0000-00003B020000}"/>
    <cellStyle name="Percent 3 3" xfId="304" xr:uid="{00000000-0005-0000-0000-00003C020000}"/>
    <cellStyle name="Percent 4" xfId="344" xr:uid="{00000000-0005-0000-0000-00003D020000}"/>
    <cellStyle name="Percent 5" xfId="31" xr:uid="{00000000-0005-0000-0000-00003E020000}"/>
    <cellStyle name="Percent 5 2" xfId="27" xr:uid="{00000000-0005-0000-0000-00003F020000}"/>
    <cellStyle name="Percent 7" xfId="253" xr:uid="{00000000-0005-0000-0000-000040020000}"/>
    <cellStyle name="sheet title" xfId="254" xr:uid="{00000000-0005-0000-0000-000041020000}"/>
    <cellStyle name="Style 1" xfId="255" xr:uid="{00000000-0005-0000-0000-000042020000}"/>
    <cellStyle name="Subtotal" xfId="256" xr:uid="{00000000-0005-0000-0000-000043020000}"/>
    <cellStyle name="unitrate" xfId="257" xr:uid="{00000000-0005-0000-0000-000044020000}"/>
  </cellStyles>
  <dxfs count="24">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13.xml"/><Relationship Id="rId21" Type="http://schemas.openxmlformats.org/officeDocument/2006/relationships/worksheet" Target="worksheets/sheet21.xml"/><Relationship Id="rId34" Type="http://schemas.openxmlformats.org/officeDocument/2006/relationships/externalLink" Target="externalLinks/externalLink8.xml"/><Relationship Id="rId42" Type="http://schemas.openxmlformats.org/officeDocument/2006/relationships/externalLink" Target="externalLinks/externalLink16.xml"/><Relationship Id="rId47" Type="http://schemas.openxmlformats.org/officeDocument/2006/relationships/externalLink" Target="externalLinks/externalLink21.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3.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externalLink" Target="externalLinks/externalLink11.xml"/><Relationship Id="rId40" Type="http://schemas.openxmlformats.org/officeDocument/2006/relationships/externalLink" Target="externalLinks/externalLink14.xml"/><Relationship Id="rId45" Type="http://schemas.openxmlformats.org/officeDocument/2006/relationships/externalLink" Target="externalLinks/externalLink19.xml"/><Relationship Id="rId53"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4" Type="http://schemas.openxmlformats.org/officeDocument/2006/relationships/externalLink" Target="externalLinks/externalLink18.xml"/><Relationship Id="rId52"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externalLink" Target="externalLinks/externalLink9.xml"/><Relationship Id="rId43" Type="http://schemas.openxmlformats.org/officeDocument/2006/relationships/externalLink" Target="externalLinks/externalLink17.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externalLink" Target="externalLinks/externalLink12.xml"/><Relationship Id="rId46" Type="http://schemas.openxmlformats.org/officeDocument/2006/relationships/externalLink" Target="externalLinks/externalLink20.xml"/><Relationship Id="rId20" Type="http://schemas.openxmlformats.org/officeDocument/2006/relationships/worksheet" Target="worksheets/sheet20.xml"/><Relationship Id="rId41" Type="http://schemas.openxmlformats.org/officeDocument/2006/relationships/externalLink" Target="externalLinks/externalLink15.xml"/><Relationship Id="rId54"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externalLink" Target="externalLinks/externalLink10.xml"/><Relationship Id="rId4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xdr:from>
      <xdr:col>1</xdr:col>
      <xdr:colOff>28576</xdr:colOff>
      <xdr:row>0</xdr:row>
      <xdr:rowOff>28574</xdr:rowOff>
    </xdr:from>
    <xdr:to>
      <xdr:col>5</xdr:col>
      <xdr:colOff>485776</xdr:colOff>
      <xdr:row>3</xdr:row>
      <xdr:rowOff>200025</xdr:rowOff>
    </xdr:to>
    <xdr:pic>
      <xdr:nvPicPr>
        <xdr:cNvPr id="3" name="Picture 2">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8176" y="28574"/>
          <a:ext cx="5410200" cy="9525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12</xdr:col>
      <xdr:colOff>707572</xdr:colOff>
      <xdr:row>98</xdr:row>
      <xdr:rowOff>136072</xdr:rowOff>
    </xdr:from>
    <xdr:to>
      <xdr:col>12</xdr:col>
      <xdr:colOff>1333500</xdr:colOff>
      <xdr:row>99</xdr:row>
      <xdr:rowOff>149679</xdr:rowOff>
    </xdr:to>
    <xdr:cxnSp macro="">
      <xdr:nvCxnSpPr>
        <xdr:cNvPr id="2" name="Elbow Connector 1">
          <a:extLst>
            <a:ext uri="{FF2B5EF4-FFF2-40B4-BE49-F238E27FC236}">
              <a16:creationId xmlns:a16="http://schemas.microsoft.com/office/drawing/2014/main" id="{00000000-0008-0000-0400-000002000000}"/>
            </a:ext>
          </a:extLst>
        </xdr:cNvPr>
        <xdr:cNvCxnSpPr/>
      </xdr:nvCxnSpPr>
      <xdr:spPr>
        <a:xfrm>
          <a:off x="11627032" y="5675812"/>
          <a:ext cx="412568" cy="188867"/>
        </a:xfrm>
        <a:prstGeom prst="bentConnector3">
          <a:avLst>
            <a:gd name="adj1" fmla="val -1304"/>
          </a:avLst>
        </a:prstGeom>
        <a:ln w="15875">
          <a:solidFill>
            <a:schemeClr val="tx2">
              <a:lumMod val="60000"/>
              <a:lumOff val="40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707572</xdr:colOff>
      <xdr:row>26</xdr:row>
      <xdr:rowOff>136072</xdr:rowOff>
    </xdr:from>
    <xdr:to>
      <xdr:col>12</xdr:col>
      <xdr:colOff>1333500</xdr:colOff>
      <xdr:row>27</xdr:row>
      <xdr:rowOff>149679</xdr:rowOff>
    </xdr:to>
    <xdr:cxnSp macro="">
      <xdr:nvCxnSpPr>
        <xdr:cNvPr id="2" name="Elbow Connector 1">
          <a:extLst>
            <a:ext uri="{FF2B5EF4-FFF2-40B4-BE49-F238E27FC236}">
              <a16:creationId xmlns:a16="http://schemas.microsoft.com/office/drawing/2014/main" id="{00000000-0008-0000-0500-000002000000}"/>
            </a:ext>
          </a:extLst>
        </xdr:cNvPr>
        <xdr:cNvCxnSpPr/>
      </xdr:nvCxnSpPr>
      <xdr:spPr>
        <a:xfrm>
          <a:off x="10527847" y="6784522"/>
          <a:ext cx="378278" cy="213632"/>
        </a:xfrm>
        <a:prstGeom prst="bentConnector3">
          <a:avLst>
            <a:gd name="adj1" fmla="val -1304"/>
          </a:avLst>
        </a:prstGeom>
        <a:ln w="15875">
          <a:solidFill>
            <a:schemeClr val="tx2">
              <a:lumMod val="60000"/>
              <a:lumOff val="40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457200</xdr:colOff>
      <xdr:row>0</xdr:row>
      <xdr:rowOff>57150</xdr:rowOff>
    </xdr:from>
    <xdr:to>
      <xdr:col>10</xdr:col>
      <xdr:colOff>666750</xdr:colOff>
      <xdr:row>2</xdr:row>
      <xdr:rowOff>57150</xdr:rowOff>
    </xdr:to>
    <xdr:pic>
      <xdr:nvPicPr>
        <xdr:cNvPr id="2" name="Picture 2" descr="C:\Documents and Settings\Larish\Desktop\Work Documents\Rawda Logo.jpg">
          <a:extLst>
            <a:ext uri="{FF2B5EF4-FFF2-40B4-BE49-F238E27FC236}">
              <a16:creationId xmlns:a16="http://schemas.microsoft.com/office/drawing/2014/main" id="{B07EEE4D-1C1E-4672-B58A-E9DA360098C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638800" y="57150"/>
          <a:ext cx="19335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8</xdr:col>
      <xdr:colOff>238125</xdr:colOff>
      <xdr:row>0</xdr:row>
      <xdr:rowOff>0</xdr:rowOff>
    </xdr:from>
    <xdr:to>
      <xdr:col>11</xdr:col>
      <xdr:colOff>361950</xdr:colOff>
      <xdr:row>2</xdr:row>
      <xdr:rowOff>0</xdr:rowOff>
    </xdr:to>
    <xdr:pic>
      <xdr:nvPicPr>
        <xdr:cNvPr id="2" name="Picture 2" descr="C:\Documents and Settings\Larish\Desktop\Work Documents\Rawda Logo.jpg">
          <a:extLst>
            <a:ext uri="{FF2B5EF4-FFF2-40B4-BE49-F238E27FC236}">
              <a16:creationId xmlns:a16="http://schemas.microsoft.com/office/drawing/2014/main" id="{4BBFBAB3-DAEF-46E9-8514-DEEC285860E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895975" y="0"/>
          <a:ext cx="168592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Documents%20and%20Settings\Administrator\My%20Documents\Castillo%20Grand\Castillo%20Grand.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Butola\commercial\My%20Documents\300\30014\300145\Unitech\global.xls"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Worksheet%20in%20%20%20Final%20set%20formatted%20by%20u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Mayflower1\Shared%20Folder\Documents%20and%20Settings\kurian\Local%20Settings\Temp\Labor%20bills%2019.08.06.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npoepc0705sevel\SEVVEL\JEYANTHI\SOBHA%20MAYFLOWER%2030.11.06\Labor%20bills%2022.11.06.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A:\consol%20Accts%2030.06-incl%20NBP-23.11.02.xls" TargetMode="External"/></Relationships>
</file>

<file path=xl/externalLinks/_rels/externalLink15.xml.rels><?xml version="1.0" encoding="UTF-8" standalone="yes"?>
<Relationships xmlns="http://schemas.openxmlformats.org/package/2006/relationships"><Relationship Id="rId1" Type="http://schemas.microsoft.com/office/2006/relationships/xlExternalLinkPath/xlPathMissing" Target="Worksheet%20in%205641A%20Fixed%20Assets%20Consolidated"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jm\Tender\Emer\emer_jonson\05.08.12_Construction%20Stage\Price%20Comp%20Nego\Structures\Rolly\nikkoshi\windows\TEMP\KOYO&#25552;&#20986;&#35211;&#31309;&#26360;%20.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sevvel\SEVVEL\prelimianiries\Preliminaries%2027-6-06.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O:\My%20Documents\SKKIM\Work1999\SKC%20CDP\My%20Documents\CIVIL\&#53664;&#47785;&#44204;&#51201;\%232CDU&#49892;&#54665;.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G:\Users\dhanuka.y.ALHABTOORMARBLE\Desktop\Al%20qouze%20moque%20-%20RIFKI\Masjid%20in%20AL%20QUOZ%20Dubai-%20External%20Works%20-%20Al%20Hikma%20Building%20Contracting%20-%20July%2001,2018%20-%20Supply%20Only.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Documents%20and%20Settings\Administrator\My%20Documents\Castillo%20Grand\Castillo%20Grand.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D:\Users\dhanuka.y.ALHABTOORMARBLE\Desktop\Al%20qouze%20moque%20-%20RIFKI\Masjid%20in%20AL%20QUOZ%20Dubai-%20External%20Works%20-%20Al%20Hikma%20Building%20Contracting%20-%20July%2001,2018%20-%20Supply%20Only.xlsm" TargetMode="External"/></Relationships>
</file>

<file path=xl/externalLinks/_rels/externalLink21.xml.rels><?xml version="1.0" encoding="UTF-8" standalone="yes"?>
<Relationships xmlns="http://schemas.openxmlformats.org/package/2006/relationships"><Relationship Id="rId2" Type="http://schemas.openxmlformats.org/officeDocument/2006/relationships/externalLinkPath" Target="file:///C:\Users\himal\OneDrive\Documents\Work\ECON\Omniyat\Payments\Contractor%20Payment%20Cerfificates\KCE\Sub%20Contractor%20Payment\P011%20Al%20Rawda\1%20January\Al%20Rawda%20Progress%20Assessment%20-%20January%202023%20R1.xlsx" TargetMode="External"/><Relationship Id="rId1" Type="http://schemas.openxmlformats.org/officeDocument/2006/relationships/externalLinkPath" Target="/Users/himal/OneDrive/Documents/Work/ECON/Omniyat/Payments/Contractor%20Payment%20Cerfificates/KCE/Sub%20Contractor%20Payment/P011%20Al%20Rawda/1%20January/Al%20Rawda%20Progress%20Assessment%20-%20January%202023%20R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Nt-idbcd-wg1\USER\SETSUBI\ME-2&#31309;&#31639;\01&#31309;&#31639;&#12503;&#12525;&#12472;&#12455;&#12463;&#12488;\&#20013;&#22269;\(2004.12)ACW%20PJ(&#12381;&#12398;2&#65289;\pulau%20final\WINDOWS\Desktop\New%20Folder\Qo-158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Accounts\D\project%20documents\DMRC%20IT%20Park\project%20documents\Kuwait%20Audit%20Bureau\Rate%20Analysis.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notesm2.doosanheavy.com:1092/Project%20Bank-Total/4.&#49436;&#45224;&#50500;/1)&#51064;&#46020;/P-99-Goindwal/&#44204;&#51201;&#44032;/price%20sch%20rev0.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E:\Documents%20and%20Settings\murali.n\Desktop\DAR%20AMEEN%20DATA\PROJECTS\2515%20Barwa%20Qatar\2515%20-%20BCA%20Stone%20Works%20Budget%2027%20Feb%202010%20Bldg%20I.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8EC6C95A\ITP384.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Suresh\c%20on%20suresh\WINDOWS\TEMP\cidcoanalysis.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X:\Site%202850%20to%202899\2880%20-%20MBR%20Phase%20II\Payment\PA%20%23%201%20-%20Advance\1%20-%20PA%2001%20Adv%20Payment%20Jan%20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ecutive Summary"/>
      <sheetName val="Estimate Summary (Hotel)"/>
      <sheetName val="Estimate Summary (Parking)"/>
      <sheetName val="Estimate Summary (Timeshares)"/>
      <sheetName val="Estimate Summary (Condominiums)"/>
      <sheetName val="Detail Summary"/>
      <sheetName val="Detail Guestrooms"/>
      <sheetName val="Detail Public Spaces"/>
      <sheetName val="Detail Service Areas"/>
      <sheetName val="Detail Parking Deck"/>
      <sheetName val="Detail Condo"/>
      <sheetName val="Detail Timeshare"/>
      <sheetName val="CONDO Summary"/>
      <sheetName val="CONDO 1"/>
      <sheetName val="CONDO 2"/>
      <sheetName val="CONDO 3"/>
      <sheetName val="CONDO 4"/>
      <sheetName val="CONDO 5"/>
      <sheetName val="PENTHOUSE"/>
      <sheetName val="CONDO CIRCULATION"/>
      <sheetName val="TIMESHARE Summary"/>
      <sheetName val="TIMESHARE UNIT"/>
      <sheetName val="TIMESHARE CIRCULATION"/>
      <sheetName val="GRSummary"/>
      <sheetName val="TYPICAL"/>
      <sheetName val="SUITE"/>
      <sheetName val="JUNIOR SUITE"/>
      <sheetName val="PRESIDENTIAL SUITE"/>
      <sheetName val="GUESTROOM CIRC."/>
      <sheetName val="PUBSummary"/>
      <sheetName val="PUBLIC AREAS"/>
      <sheetName val="FUNCTION AREAS"/>
      <sheetName val="PUBLIC FOOD &amp; BEVERAGE AREAS"/>
      <sheetName val="HEALTH CLUB"/>
      <sheetName val="EXECUTIVE OFFICES"/>
      <sheetName val="ADMIN OFFICES"/>
      <sheetName val="ACCT'G OFFICES"/>
      <sheetName val="RECEPT.-BACK OFFICES"/>
      <sheetName val="SERVSummary"/>
      <sheetName val="GUESTROOM SERV."/>
      <sheetName val="BOH FOOD &amp; BEVERAGE"/>
      <sheetName val="HOUSEKPG-LAUNDRY"/>
      <sheetName val="MAINTENANCE"/>
      <sheetName val="EMPLOYEE FACILITIES"/>
      <sheetName val="RECEIVING &amp; PURCHASING"/>
      <sheetName val="MECHANICAL"/>
      <sheetName val="SECURITY"/>
      <sheetName val="SERVICE AREA CIRCULATION"/>
      <sheetName val="Site Summary"/>
      <sheetName val="Site Detail"/>
      <sheetName val="Room Count"/>
      <sheetName val="Room Floor SF"/>
      <sheetName val="Gross SF"/>
      <sheetName val="Vertical Trans."/>
      <sheetName val="Hotel Areas"/>
      <sheetName val="Day work"/>
      <sheetName val="BOQ"/>
      <sheetName val="Raw Data"/>
      <sheetName val="Sheet2"/>
      <sheetName val="Ramp data"/>
      <sheetName val="Sheet1"/>
      <sheetName val="#REF"/>
      <sheetName val="Inputs"/>
      <sheetName val="Income"/>
      <sheetName val="Cashflow"/>
      <sheetName val="Assumptions"/>
      <sheetName val="PPlay_Data"/>
      <sheetName val="Cap Cost"/>
      <sheetName val="Control"/>
      <sheetName val="Data_Sheet"/>
      <sheetName val="RLV Calc"/>
      <sheetName val="Costs (dev)"/>
      <sheetName val="Summary"/>
      <sheetName val="Bluewater NPV - sell January"/>
      <sheetName val="Calcs"/>
      <sheetName val="Upper Ground"/>
      <sheetName val="Lower Ground"/>
      <sheetName val="Letting"/>
      <sheetName val="Financial Summary"/>
      <sheetName val="D&amp;C Calcs"/>
      <sheetName val="CA Upside_Downside Old"/>
      <sheetName val="S-C+Market"/>
      <sheetName val="UBR"/>
      <sheetName val="EASEL CA Example"/>
      <sheetName val="Equip"/>
      <sheetName val="C1ㅇ"/>
      <sheetName val="Notes"/>
      <sheetName val="Site Det@_x0002_ö"/>
      <sheetName val="Analysis"/>
      <sheetName val="Stl-B"/>
    </sheetNames>
    <sheetDataSet>
      <sheetData sheetId="0" refreshError="1"/>
      <sheetData sheetId="1" refreshError="1"/>
      <sheetData sheetId="2" refreshError="1"/>
      <sheetData sheetId="3" refreshError="1"/>
      <sheetData sheetId="4" refreshError="1"/>
      <sheetData sheetId="5" refreshError="1"/>
      <sheetData sheetId="6"/>
      <sheetData sheetId="7"/>
      <sheetData sheetId="8"/>
      <sheetData sheetId="9"/>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sheetData sheetId="51" refreshError="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ur.tender"/>
      <sheetName val="EMD "/>
      <sheetName val="Scrutiny"/>
      <sheetName val="Rate List"/>
      <sheetName val="A.O.R. (2)"/>
      <sheetName val="A.O.R."/>
      <sheetName val="formwork"/>
      <sheetName val="OH"/>
      <sheetName val="Sheet1"/>
      <sheetName val="SHEET2"/>
      <sheetName val="SHEET3"/>
      <sheetName val="formwork (2)"/>
      <sheetName val="sheet4"/>
      <sheetName val="Materials "/>
      <sheetName val="GB CIVIL"/>
      <sheetName val="GB STRUCTRAL"/>
      <sheetName val="GB SPECILISED"/>
      <sheetName val="BoQ"/>
      <sheetName val="Main"/>
      <sheetName val="Data"/>
      <sheetName val="FEVA"/>
      <sheetName val="HO Costs"/>
      <sheetName val="MATL"/>
      <sheetName val="Set"/>
      <sheetName val="inf"/>
      <sheetName val="F4.13"/>
      <sheetName val="pur_tender"/>
      <sheetName val="EMD_"/>
      <sheetName val="Rate_List"/>
      <sheetName val="A_O_R__(2)"/>
      <sheetName val="A_O_R_"/>
      <sheetName val="formwork_(2)"/>
      <sheetName val="Materials_"/>
      <sheetName val="GB_CIVIL"/>
      <sheetName val="GB_STRUCTRAL"/>
      <sheetName val="GB_SPECILISED"/>
      <sheetName val="HO_Costs"/>
      <sheetName val="F4_13"/>
      <sheetName val="Feed"/>
      <sheetName val="Al Kharafi Villa Package"/>
      <sheetName val="C5B-SUMMARY"/>
      <sheetName val="C4A-008"/>
      <sheetName val="1. C5B-C02-A025"/>
      <sheetName val="2.C5B-C02-A058"/>
      <sheetName val="3. C5B-C02-A062"/>
      <sheetName val="4. C5B-C02-A065"/>
      <sheetName val="5. C5B-D02-046"/>
      <sheetName val="6. C5B-D02-048"/>
      <sheetName val="7. C5B-C02-069"/>
      <sheetName val="8. C5B-C02-072"/>
      <sheetName val="9. C5B-C02-083"/>
      <sheetName val="10. C5B-C02-102"/>
      <sheetName val="Summary"/>
      <sheetName val="2002년12월"/>
      <sheetName val="analysis"/>
      <sheetName val="Payment 11"/>
      <sheetName val="Add2-om-mep"/>
      <sheetName val="PRI-LS"/>
      <sheetName val="Equipment"/>
      <sheetName val="Labor"/>
      <sheetName val="Materials"/>
      <sheetName val="BOQ건축"/>
      <sheetName val="Appendix A"/>
      <sheetName val="SubmitCal"/>
      <sheetName val="Project Brief"/>
      <sheetName val="UNDERGROUND"/>
      <sheetName val="T08-2102"/>
      <sheetName val="XREF"/>
      <sheetName val="COST"/>
      <sheetName val="A6+C-SUMMARY"/>
      <sheetName val="A4A-008"/>
      <sheetName val="A6+C-B.181"/>
      <sheetName val="ATTACH_6A"/>
      <sheetName val="No To Words"/>
      <sheetName val="EEV(Prilim)"/>
      <sheetName val="PRECAST lightconc-II"/>
      <sheetName val="4"/>
      <sheetName val="Phase-1B (2)"/>
      <sheetName val="Cash2"/>
      <sheetName val="Balance Sheet"/>
      <sheetName val="FitOutConfCentre"/>
      <sheetName val="DATI_CONS"/>
      <sheetName val="Section 2-SCHEDULE OF DAYWORK"/>
      <sheetName val="7.0 CASHFLOW"/>
      <sheetName val="9.0 VARIATION"/>
      <sheetName val="Soarin"/>
      <sheetName val="grsummary"/>
      <sheetName val="Harewood"/>
      <sheetName val="Project Data Guide"/>
      <sheetName val="입찰내역 발주처 양식"/>
      <sheetName val="POWER"/>
      <sheetName val="Intro"/>
      <sheetName val="Assumptions"/>
      <sheetName val="LLEGADA"/>
      <sheetName val="BHANDUP"/>
      <sheetName val="calcul"/>
      <sheetName val="slab"/>
      <sheetName val="Occ"/>
      <sheetName val="Demand"/>
      <sheetName val="Table of Finishes"/>
      <sheetName val="Bill 3 Boutiquea"/>
      <sheetName val="AOR"/>
      <sheetName val="global"/>
      <sheetName val="전체현황"/>
      <sheetName val="Architect"/>
      <sheetName val="Interior"/>
      <sheetName val="Work"/>
      <sheetName val="Mechanical"/>
      <sheetName val="Structural"/>
      <sheetName val="Notes"/>
      <sheetName val="CLS"/>
      <sheetName val="A.O.R r1Str"/>
      <sheetName val="A.O.R r1"/>
      <sheetName val="A.O.R (2)"/>
      <sheetName val="Rate Analysis"/>
      <sheetName val="MECH-1"/>
      <sheetName val="CERTIFICATE"/>
      <sheetName val="GR Rem Resource_R1"/>
      <sheetName val="Prelim_Summ"/>
      <sheetName val="Rates"/>
      <sheetName val="rcc( sub)"/>
      <sheetName val="F-4l5"/>
      <sheetName val="Primavera Output Resources"/>
      <sheetName val="GAE8'97"/>
      <sheetName val="co-no.2"/>
      <sheetName val="Al_Kharafi_Villa_Package"/>
      <sheetName val="1__C5B-C02-A025"/>
      <sheetName val="2_C5B-C02-A058"/>
      <sheetName val="3__C5B-C02-A062"/>
      <sheetName val="4__C5B-C02-A065"/>
      <sheetName val="5__C5B-D02-046"/>
      <sheetName val="6__C5B-D02-048"/>
      <sheetName val="7__C5B-C02-069"/>
      <sheetName val="8__C5B-C02-072"/>
      <sheetName val="9__C5B-C02-083"/>
      <sheetName val="10__C5B-C02-102"/>
      <sheetName val="Balance_Sheet"/>
      <sheetName val="Section_2-SCHEDULE_OF_DAYWORK"/>
      <sheetName val="7_0_CASHFLOW"/>
      <sheetName val="9_0_VARIATION"/>
      <sheetName val="Development Cost Summary"/>
      <sheetName val="Customize Your Invoice"/>
      <sheetName val="pur_tender1"/>
      <sheetName val="EMD_1"/>
      <sheetName val="Rate_List1"/>
      <sheetName val="A_O_R__(2)1"/>
      <sheetName val="A_O_R_1"/>
      <sheetName val="formwork_(2)1"/>
      <sheetName val="Materials_1"/>
      <sheetName val="GB_CIVIL1"/>
      <sheetName val="GB_STRUCTRAL1"/>
      <sheetName val="GB_SPECILISED1"/>
      <sheetName val="Al_Kharafi_Villa_Package1"/>
      <sheetName val="1__C5B-C02-A0251"/>
      <sheetName val="2_C5B-C02-A0581"/>
      <sheetName val="3__C5B-C02-A0621"/>
      <sheetName val="4__C5B-C02-A0651"/>
      <sheetName val="5__C5B-D02-0461"/>
      <sheetName val="6__C5B-D02-0481"/>
      <sheetName val="7__C5B-C02-0691"/>
      <sheetName val="8__C5B-C02-0721"/>
      <sheetName val="9__C5B-C02-0831"/>
      <sheetName val="10__C5B-C02-1021"/>
      <sheetName val="Balance_Sheet1"/>
      <sheetName val="Section_2-SCHEDULE_OF_DAYWORK1"/>
      <sheetName val="7_0_CASHFLOW1"/>
      <sheetName val="9_0_VARIATION1"/>
      <sheetName val="Appendix_A"/>
      <sheetName val="Project_Brief"/>
      <sheetName val="A6+C-B_181"/>
      <sheetName val="No_To_Words"/>
      <sheetName val="PRECAST_lightconc-II"/>
      <sheetName val="Phase-1B_(2)"/>
      <sheetName val="overall summary"/>
      <sheetName val="HPL"/>
      <sheetName val="overall_summary"/>
      <sheetName val="Westin FOH &amp; BOH Split"/>
      <sheetName val="Constants"/>
      <sheetName val="COL-SCH"/>
      <sheetName val="Hypothèses"/>
      <sheetName val="Recap Phase 0"/>
      <sheetName val="sheeet7"/>
      <sheetName val="MOS"/>
      <sheetName val="Sch. Areas"/>
      <sheetName val="P-Sum-Cab"/>
      <sheetName val="Item"/>
      <sheetName val="james's"/>
      <sheetName val="anti-termite"/>
      <sheetName val="FAB별"/>
      <sheetName val="Hic_150EOffice"/>
      <sheetName val="Download DATA"/>
      <sheetName val="WORK TABLE"/>
      <sheetName val="Info"/>
      <sheetName val="pur_tender2"/>
      <sheetName val="EMD_2"/>
      <sheetName val="Rate_List2"/>
      <sheetName val="A_O_R__(2)2"/>
      <sheetName val="A_O_R_2"/>
      <sheetName val="formwork_(2)2"/>
      <sheetName val="Materials_2"/>
      <sheetName val="GB_CIVIL2"/>
      <sheetName val="GB_STRUCTRAL2"/>
      <sheetName val="GB_SPECILISED2"/>
      <sheetName val="Al_Kharafi_Villa_Package2"/>
      <sheetName val="1__C5B-C02-A0252"/>
      <sheetName val="2_C5B-C02-A0582"/>
      <sheetName val="3__C5B-C02-A0622"/>
      <sheetName val="4__C5B-C02-A0652"/>
      <sheetName val="5__C5B-D02-0462"/>
      <sheetName val="6__C5B-D02-0482"/>
      <sheetName val="7__C5B-C02-0692"/>
      <sheetName val="8__C5B-C02-0722"/>
      <sheetName val="9__C5B-C02-0832"/>
      <sheetName val="10__C5B-C02-1022"/>
      <sheetName val="Payment_11"/>
      <sheetName val="Bill_3_Boutiquea"/>
      <sheetName val="A_O_R_r1Str"/>
      <sheetName val="A_O_R_r1"/>
      <sheetName val="A_O_R_(2)"/>
      <sheetName val="Rate_Analysis"/>
      <sheetName val="GR_Rem_Resource_R1"/>
      <sheetName val="rcc(_sub)"/>
      <sheetName val="eval"/>
      <sheetName val="Project_Data_Guide"/>
      <sheetName val="입찰내역_발주처_양식"/>
      <sheetName val="PRECAST_lightconc-II1"/>
      <sheetName val="Appendix_A1"/>
      <sheetName val="Project_Brief1"/>
      <sheetName val="Project_Data_Guide1"/>
      <sheetName val="입찰내역_발주처_양식1"/>
      <sheetName val="Balance_Sheet2"/>
      <sheetName val="Section_2-SCHEDULE_OF_DAYWORK2"/>
      <sheetName val="7_0_CASHFLOW2"/>
      <sheetName val="9_0_VARIATION2"/>
      <sheetName val="PRECAST_lightconc-II2"/>
      <sheetName val="Appendix_A2"/>
      <sheetName val="Project_Brief2"/>
      <sheetName val="Project_Data_Guide2"/>
      <sheetName val="입찰내역_발주처_양식2"/>
      <sheetName val="pur_tender3"/>
      <sheetName val="EMD_3"/>
      <sheetName val="Rate_List3"/>
      <sheetName val="A_O_R__(2)3"/>
      <sheetName val="A_O_R_3"/>
      <sheetName val="formwork_(2)3"/>
      <sheetName val="Materials_3"/>
      <sheetName val="GB_CIVIL3"/>
      <sheetName val="GB_STRUCTRAL3"/>
      <sheetName val="GB_SPECILISED3"/>
      <sheetName val="Al_Kharafi_Villa_Package3"/>
      <sheetName val="1__C5B-C02-A0253"/>
      <sheetName val="2_C5B-C02-A0583"/>
      <sheetName val="3__C5B-C02-A0623"/>
      <sheetName val="4__C5B-C02-A0653"/>
      <sheetName val="5__C5B-D02-0463"/>
      <sheetName val="6__C5B-D02-0483"/>
      <sheetName val="7__C5B-C02-0693"/>
      <sheetName val="8__C5B-C02-0723"/>
      <sheetName val="9__C5B-C02-0833"/>
      <sheetName val="10__C5B-C02-1023"/>
      <sheetName val="Balance_Sheet3"/>
      <sheetName val="Section_2-SCHEDULE_OF_DAYWORK3"/>
      <sheetName val="7_0_CASHFLOW3"/>
      <sheetName val="9_0_VARIATION3"/>
      <sheetName val="PRECAST_lightconc-II3"/>
      <sheetName val="Appendix_A3"/>
      <sheetName val="Project_Brief3"/>
      <sheetName val="Project_Data_Guide3"/>
      <sheetName val="입찰내역_발주처_양식3"/>
      <sheetName val="pur_tender4"/>
      <sheetName val="EMD_4"/>
      <sheetName val="Rate_List4"/>
      <sheetName val="A_O_R__(2)4"/>
      <sheetName val="A_O_R_4"/>
      <sheetName val="formwork_(2)4"/>
      <sheetName val="Materials_4"/>
      <sheetName val="GB_CIVIL4"/>
      <sheetName val="GB_STRUCTRAL4"/>
      <sheetName val="GB_SPECILISED4"/>
      <sheetName val="Al_Kharafi_Villa_Package4"/>
      <sheetName val="1__C5B-C02-A0254"/>
      <sheetName val="2_C5B-C02-A0584"/>
      <sheetName val="3__C5B-C02-A0624"/>
      <sheetName val="4__C5B-C02-A0654"/>
      <sheetName val="5__C5B-D02-0464"/>
      <sheetName val="6__C5B-D02-0484"/>
      <sheetName val="7__C5B-C02-0694"/>
      <sheetName val="8__C5B-C02-0724"/>
      <sheetName val="9__C5B-C02-0834"/>
      <sheetName val="10__C5B-C02-1024"/>
      <sheetName val="Balance_Sheet4"/>
      <sheetName val="Section_2-SCHEDULE_OF_DAYWORK4"/>
      <sheetName val="7_0_CASHFLOW4"/>
      <sheetName val="9_0_VARIATION4"/>
      <sheetName val="PRECAST_lightconc-II4"/>
      <sheetName val="Appendix_A4"/>
      <sheetName val="Project_Brief4"/>
      <sheetName val="Project_Data_Guide4"/>
      <sheetName val="입찰내역_발주처_양식4"/>
      <sheetName val="Sheet10T016"/>
      <sheetName val="V6"/>
      <sheetName val="V1"/>
      <sheetName val="V3"/>
      <sheetName val="V4"/>
      <sheetName val="SCHEDULE"/>
      <sheetName val="Database"/>
      <sheetName val="schedule nos"/>
      <sheetName val="Curves"/>
      <sheetName val="Build-up"/>
      <sheetName val="1 Summary"/>
      <sheetName val="Civil Works"/>
      <sheetName val="Schedules"/>
      <sheetName val="Master data"/>
      <sheetName val="Drawing Log"/>
      <sheetName val="concrete"/>
      <sheetName val="EDGES"/>
      <sheetName val="JOINTS"/>
      <sheetName val="SUPERSTRUCTURE"/>
      <sheetName val="Option"/>
      <sheetName val="EA Sum"/>
      <sheetName val="Construction"/>
      <sheetName val="definition"/>
      <sheetName val="LOCAL RATES"/>
      <sheetName val="CHMBR-DAV DIM"/>
      <sheetName val="CHMBR-MBV DIM"/>
      <sheetName val="Circular Manholes Computation"/>
      <sheetName val="GULLY TRAP - STORMWATER"/>
      <sheetName val="TRENCH_ELEC"/>
      <sheetName val="TRENCH (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sheetData sheetId="27"/>
      <sheetData sheetId="28"/>
      <sheetData sheetId="29"/>
      <sheetData sheetId="30"/>
      <sheetData sheetId="31"/>
      <sheetData sheetId="32"/>
      <sheetData sheetId="33"/>
      <sheetData sheetId="34"/>
      <sheetData sheetId="35"/>
      <sheetData sheetId="36"/>
      <sheetData sheetId="37"/>
      <sheetData sheetId="38" refreshError="1"/>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sheetData sheetId="70"/>
      <sheetData sheetId="7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refreshError="1"/>
      <sheetData sheetId="141" refreshError="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refreshError="1"/>
      <sheetData sheetId="174" refreshError="1"/>
      <sheetData sheetId="175"/>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refreshError="1"/>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S"/>
      <sheetName val="P&amp;L"/>
      <sheetName val="1"/>
      <sheetName val="2"/>
      <sheetName val="6"/>
      <sheetName val="8"/>
      <sheetName val="10"/>
      <sheetName val="12"/>
      <sheetName val="14"/>
      <sheetName val="4"/>
      <sheetName val="Unit wise consol "/>
      <sheetName val="Rounded off"/>
      <sheetName val="NOTES -1"/>
      <sheetName val="NOTES-2"/>
      <sheetName val=" Tax provision"/>
      <sheetName val="XREF"/>
      <sheetName val="Inter unit for consolidation"/>
      <sheetName val="Sheet4"/>
      <sheetName val="Sheet3"/>
      <sheetName val="Sheet2"/>
      <sheetName val="Sheet1"/>
      <sheetName val="Vehicles"/>
      <sheetName val="A.O.R."/>
      <sheetName val="Equipment"/>
      <sheetName val="Labor"/>
      <sheetName val="Materials"/>
      <sheetName val="Data"/>
      <sheetName val="SUMMARY"/>
      <sheetName val="BOQ건축"/>
      <sheetName val="sheeet7"/>
      <sheetName val="Project Brief"/>
      <sheetName val="except wiring"/>
      <sheetName val="Finishes Rate"/>
      <sheetName val="Structure"/>
      <sheetName val="Finishes cost"/>
      <sheetName val="analysis"/>
      <sheetName val="Prelim_Summ"/>
      <sheetName val="Material"/>
      <sheetName val="2002년12월"/>
      <sheetName val="MH Compensate-Nov"/>
      <sheetName val="Al Kharafi Villa Package"/>
      <sheetName val="A6A-SUMMARY"/>
      <sheetName val="C01.161"/>
      <sheetName val="B64"/>
      <sheetName val="Info"/>
      <sheetName val="dg-VTu"/>
      <sheetName val="Tke"/>
      <sheetName val="PRECAST lightconc-II"/>
      <sheetName val="PriceList"/>
      <sheetName val="#REF"/>
      <sheetName val="Revised &amp; Original Scope"/>
      <sheetName val="Planned"/>
      <sheetName val="P-Sum-Cab"/>
      <sheetName val="Worksheet in   Final set format"/>
      <sheetName val="ESTIMATE"/>
      <sheetName val="Micro"/>
      <sheetName val="Macro"/>
      <sheetName val="Scaff-Rose"/>
      <sheetName val="Conc"/>
      <sheetName val="Rate Analysis"/>
      <sheetName val="AoR Finishing"/>
      <sheetName val="Add2-om-mep"/>
      <sheetName val="Rates"/>
      <sheetName val="Trees"/>
      <sheetName val="Ground covers"/>
      <sheetName val="Shrubs"/>
      <sheetName val="Irrigation"/>
      <sheetName val="Furniture"/>
      <sheetName val="Lighting"/>
      <sheetName val="Back up"/>
      <sheetName val="Consolidated"/>
      <sheetName val="Fixed asset register"/>
      <sheetName val="MONTH"/>
      <sheetName val="rc01"/>
      <sheetName val="MOS"/>
      <sheetName val="Section 2-SCHEDULE OF DAYWORK"/>
      <sheetName val="Labor abs-NMR"/>
      <sheetName val="CONSTRUCTION COMPONENT"/>
      <sheetName val="Model"/>
      <sheetName val="공사비 내역 (가)"/>
      <sheetName val="FitOutConfCentre"/>
      <sheetName val="beam-reinft"/>
      <sheetName val="RA-markate"/>
      <sheetName val="Details"/>
      <sheetName val="SLABREINF-SCH"/>
      <sheetName val="GULF"/>
      <sheetName val="ECARates"/>
      <sheetName val="Site Dev BOQ"/>
      <sheetName val="MATL"/>
      <sheetName val="Build-up"/>
      <sheetName val="Cash2"/>
      <sheetName val="GAE8'97"/>
      <sheetName val="EXRATES"/>
      <sheetName val="Sch. Areas"/>
      <sheetName val="ancillary"/>
      <sheetName val="e"/>
      <sheetName val="PAYWORK"/>
      <sheetName val="간접비(1)"/>
      <sheetName val="InterCoBala"/>
      <sheetName val="Hic_150EOffice"/>
      <sheetName val="pvc vent"/>
      <sheetName val="Master Data Sheet"/>
      <sheetName val="Prelims"/>
      <sheetName val="Unit_wise_consol_"/>
      <sheetName val="Rounded_off"/>
      <sheetName val="NOTES_-1"/>
      <sheetName val="_Tax_provision"/>
      <sheetName val="Inter_unit_for_consolidation"/>
      <sheetName val="A_O_R_"/>
      <sheetName val="except_wiring"/>
      <sheetName val="Finishes_Rate"/>
      <sheetName val="Finishes_cost"/>
      <sheetName val="Fixed_asset_register"/>
      <sheetName val="MH_Compensate-Nov"/>
      <sheetName val="Section_2-SCHEDULE_OF_DAYWORK"/>
      <sheetName val="공사비_내역_(가)"/>
      <sheetName val="Worksheet_in___Final_set_format"/>
      <sheetName val="Project_Brief"/>
      <sheetName val="Unit_wise_consol_1"/>
      <sheetName val="Rounded_off1"/>
      <sheetName val="NOTES_-11"/>
      <sheetName val="_Tax_provision1"/>
      <sheetName val="Inter_unit_for_consolidation1"/>
      <sheetName val="A_O_R_1"/>
      <sheetName val="except_wiring1"/>
      <sheetName val="Finishes_Rate1"/>
      <sheetName val="Finishes_cost1"/>
      <sheetName val="Fixed_asset_register1"/>
      <sheetName val="MH_Compensate-Nov1"/>
      <sheetName val="Section_2-SCHEDULE_OF_DAYWORK1"/>
      <sheetName val="공사비_내역_(가)1"/>
      <sheetName val="Worksheet_in___Final_set_forma1"/>
      <sheetName val="Project_Brief1"/>
      <sheetName val="Unit_wise_consol_2"/>
      <sheetName val="Rounded_off2"/>
      <sheetName val="NOTES_-12"/>
      <sheetName val="_Tax_provision2"/>
      <sheetName val="Inter_unit_for_consolidation2"/>
      <sheetName val="A_O_R_2"/>
      <sheetName val="except_wiring2"/>
      <sheetName val="Finishes_Rate2"/>
      <sheetName val="Finishes_cost2"/>
      <sheetName val="Fixed_asset_register2"/>
      <sheetName val="MH_Compensate-Nov2"/>
      <sheetName val="Section_2-SCHEDULE_OF_DAYWORK2"/>
      <sheetName val="공사비_내역_(가)2"/>
      <sheetName val="Worksheet_in___Final_set_forma2"/>
      <sheetName val="Project_Brief2"/>
      <sheetName val="Unit_wise_consol_3"/>
      <sheetName val="Rounded_off3"/>
      <sheetName val="NOTES_-13"/>
      <sheetName val="_Tax_provision3"/>
      <sheetName val="Inter_unit_for_consolidation3"/>
      <sheetName val="A_O_R_3"/>
      <sheetName val="except_wiring3"/>
      <sheetName val="Finishes_Rate3"/>
      <sheetName val="Finishes_cost3"/>
      <sheetName val="Fixed_asset_register3"/>
      <sheetName val="MH_Compensate-Nov3"/>
      <sheetName val="Section_2-SCHEDULE_OF_DAYWORK3"/>
      <sheetName val="공사비_내역_(가)3"/>
      <sheetName val="Worksheet_in___Final_set_forma3"/>
      <sheetName val="Project_Brief3"/>
      <sheetName val="Unit_wise_consol_4"/>
      <sheetName val="Rounded_off4"/>
      <sheetName val="NOTES_-14"/>
      <sheetName val="_Tax_provision4"/>
      <sheetName val="Inter_unit_for_consolidation4"/>
      <sheetName val="A_O_R_4"/>
      <sheetName val="except_wiring4"/>
      <sheetName val="Finishes_Rate4"/>
      <sheetName val="Finishes_cost4"/>
      <sheetName val="Fixed_asset_register4"/>
      <sheetName val="MH_Compensate-Nov4"/>
      <sheetName val="Section_2-SCHEDULE_OF_DAYWORK4"/>
      <sheetName val="공사비_내역_(가)4"/>
      <sheetName val="Worksheet_in___Final_set_forma4"/>
      <sheetName val="Project_Brief4"/>
      <sheetName val="HYDROTEST DIAGRAM"/>
      <sheetName val="Roads"/>
      <sheetName val="Break up Sheet"/>
      <sheetName val="1095"/>
      <sheetName val="BOQ"/>
      <sheetName val="Val breakdown"/>
      <sheetName val="Abstrac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sheetData sheetId="41"/>
      <sheetData sheetId="42"/>
      <sheetData sheetId="43"/>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sheetData sheetId="64"/>
      <sheetData sheetId="65"/>
      <sheetData sheetId="66"/>
      <sheetData sheetId="67"/>
      <sheetData sheetId="68"/>
      <sheetData sheetId="69"/>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refreshError="1"/>
      <sheetData sheetId="179" refreshError="1"/>
      <sheetData sheetId="180" refreshError="1"/>
      <sheetData sheetId="181" refreshError="1"/>
      <sheetData sheetId="182" refreshError="1"/>
      <sheetData sheetId="183" refreshError="1"/>
      <sheetData sheetId="184"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p-NMR"/>
      <sheetName val="Labor abs-PW"/>
      <sheetName val="Labor abs-NMR"/>
      <sheetName val="Labor bill - Mob"/>
      <sheetName val="Labor bill - EW"/>
      <sheetName val="Labor bill - Concrete"/>
      <sheetName val="Labor bill - Shuttering"/>
      <sheetName val="Labor bills - reinf"/>
      <sheetName val="Labor bills - Block masonry"/>
      <sheetName val="Labor bill - Plastering"/>
      <sheetName val="Labor bill Water proofing"/>
      <sheetName val="Labor bill Hard Finish"/>
      <sheetName val="Labor bill MS items"/>
      <sheetName val="Break up Sheet"/>
      <sheetName val="Micro"/>
      <sheetName val="Macro"/>
      <sheetName val="Scaff-Rose"/>
      <sheetName val="PCC"/>
      <sheetName val="conc-foot-gradeslab"/>
      <sheetName val="TBAL9697 -group wise  sdpl"/>
      <sheetName val="Notes"/>
      <sheetName val="Rate analysis"/>
      <sheetName val="_x0000_._x0008_p-NMR"/>
      <sheetName val=""/>
      <sheetName val="?._x0008_p-NMR"/>
      <sheetName val="Labor bills 19.08.06"/>
      <sheetName val="_._x0008_p-NMR"/>
      <sheetName val="tender allowances"/>
      <sheetName val="BOQ Distribution"/>
      <sheetName val="Prelims"/>
      <sheetName val="site fab&amp;ernstr"/>
      <sheetName val="FORM7"/>
      <sheetName val="new tech flt bldg"/>
      <sheetName val="AOR"/>
      <sheetName val="MPR_PA_1"/>
      <sheetName val="CFForecast detail"/>
      <sheetName val="Dropdowns"/>
      <sheetName val="Actuals"/>
      <sheetName val="Approved MTD Proj #'s"/>
      <sheetName val="GuestProfile"/>
      <sheetName val="DATA"/>
      <sheetName val="Conc"/>
      <sheetName val="ancillary"/>
      <sheetName val="BASIS -DEC 08"/>
      <sheetName val="Labor_abs-PW"/>
      <sheetName val="Labor_abs-NMR"/>
      <sheetName val="Labor_bill_-_Mob"/>
      <sheetName val="Labor_bill_-_EW"/>
      <sheetName val="Labor_bill_-_Concrete"/>
      <sheetName val="Labor_bill_-_Shuttering"/>
      <sheetName val="Labor_bills_-_reinf"/>
      <sheetName val="Labor_bills_-_Block_masonry"/>
      <sheetName val="Labor_bill_-_Plastering"/>
      <sheetName val="Labor_bill_Water_proofing"/>
      <sheetName val="Labor_bill_Hard_Finish"/>
      <sheetName val="Labor_bill_MS_items"/>
      <sheetName val="Break_up_Sheet"/>
      <sheetName val="BOQ_Distribution"/>
      <sheetName val="TBAL9697_-group_wise__sdpl"/>
      <sheetName val="Rate_analysis"/>
      <sheetName val="_p-NMR"/>
      <sheetName val="?_p-NMR"/>
      <sheetName val="Labor_bills_19_08_06"/>
      <sheetName val="__p-NMR"/>
      <sheetName val="site_fab&amp;ernstr"/>
      <sheetName val="new_tech_flt_bldg"/>
      <sheetName val="Approved_MTD_Proj_#'s"/>
      <sheetName val="_x005f_x0000_._x005f_x0008_p-NMR"/>
      <sheetName val="_._x005f_x0008_p-NMR"/>
      <sheetName val="Sheet3 (2)"/>
      <sheetName val="SUPPLY -Sanitary Fixtures"/>
      <sheetName val="External"/>
      <sheetName val="ITEMS FOR CIVIL TENDER"/>
      <sheetName val="Services"/>
      <sheetName val="3cd Annexure"/>
      <sheetName val="BOQ"/>
      <sheetName val="August TB"/>
      <sheetName val="Kristal Court"/>
      <sheetName val="Enquire"/>
      <sheetName val="Jams &amp; Cills"/>
      <sheetName val="Sheet1"/>
      <sheetName val="Costing"/>
      <sheetName val="Basement Budget"/>
      <sheetName val="Assumptions"/>
      <sheetName val="PROJECT BRIEF(EX.NEW)"/>
      <sheetName val="LAB"/>
      <sheetName val="10.Linkway"/>
      <sheetName val="11.Bus Shelter-Bay"/>
      <sheetName val="Finishes"/>
      <sheetName val="K"/>
      <sheetName val="analysis"/>
      <sheetName val="P-Sum-Cab"/>
      <sheetName val="TOTAL"/>
      <sheetName val="CANDY BOQ"/>
      <sheetName val="Item정리"/>
      <sheetName val="ord-lost_98&amp;99"/>
      <sheetName val="Deviation"/>
      <sheetName val="Basic Rates"/>
      <sheetName val="BUSDUCT SUMMARY-SUBSTATION"/>
      <sheetName val="XREF"/>
      <sheetName val="EAS"/>
      <sheetName val="Labor_abs-PW1"/>
      <sheetName val="Labor_abs-NMR1"/>
      <sheetName val="Labor_bill_-_Mob1"/>
      <sheetName val="Labor_bill_-_EW1"/>
      <sheetName val="Labor_bill_-_Concrete1"/>
      <sheetName val="Labor_bill_-_Shuttering1"/>
      <sheetName val="Labor_bills_-_reinf1"/>
      <sheetName val="Labor_bills_-_Block_masonry1"/>
      <sheetName val="Labor_bill_-_Plastering1"/>
      <sheetName val="Labor_bill_Water_proofing1"/>
      <sheetName val="Labor_bill_Hard_Finish1"/>
      <sheetName val="Labor_bill_MS_items1"/>
      <sheetName val="Break_up_Sheet1"/>
      <sheetName val="BOQ_Distribution1"/>
      <sheetName val="TBAL9697_-group_wise__sdpl1"/>
      <sheetName val="Rate_analysis1"/>
      <sheetName val="Labor_bills_19_08_061"/>
      <sheetName val="site_fab&amp;ernstr1"/>
      <sheetName val="new_tech_flt_bldg1"/>
      <sheetName val="Approved_MTD_Proj_#'s1"/>
      <sheetName val="CFForecast_detail"/>
      <sheetName val="Sheet3_(2)"/>
      <sheetName val="SUPPLY_-Sanitary_Fixtures"/>
      <sheetName val="ITEMS_FOR_CIVIL_TENDER"/>
      <sheetName val="3cd_Annexure"/>
      <sheetName val="Kristal_Court"/>
      <sheetName val="August_TB"/>
      <sheetName val="Cash Flow Working"/>
      <sheetName val="3"/>
      <sheetName val="MONTH"/>
      <sheetName val="Trial Bal "/>
      <sheetName val="Balance Sheet"/>
      <sheetName val="Occ"/>
      <sheetName val="tender_allowances"/>
      <sheetName val="Info"/>
      <sheetName val="A.O.R."/>
      <sheetName val="Other assumptions"/>
      <sheetName val="Builtup Area"/>
      <sheetName val="Boq - Flats"/>
      <sheetName val="Other_assumptions"/>
      <sheetName val="Builtup_Area"/>
      <sheetName val="Database"/>
      <sheetName val="schedule nos"/>
      <sheetName val="③赤紙(日文)"/>
      <sheetName val="allowances"/>
      <sheetName val="General"/>
      <sheetName val="S1 "/>
      <sheetName val="S7B "/>
      <sheetName val="S7A"/>
      <sheetName val="S6 "/>
      <sheetName val="S3 "/>
      <sheetName val="S2 "/>
      <sheetName val="RENT MASTER FILE"/>
      <sheetName val="Notes for BOQ"/>
      <sheetName val="총괄표 (2)"/>
      <sheetName val="Hardfinishes-Contemporary"/>
      <sheetName val="sheeet7"/>
      <sheetName val="eval"/>
      <sheetName val="1. Acquisition"/>
      <sheetName val="Ref_Sheet"/>
      <sheetName val="MH(on site)"/>
      <sheetName val="Main Sum (Model B)"/>
      <sheetName val="Main Sum"/>
      <sheetName val="Cover"/>
      <sheetName val="Design"/>
      <sheetName val="Named ranges"/>
      <sheetName val="Master Equipment List"/>
      <sheetName val="OFF-TOP"/>
      <sheetName val="beam-reinft"/>
      <sheetName val="Details"/>
      <sheetName val="Testing"/>
      <sheetName val="Sheet2"/>
      <sheetName val="MATERIALS_masterlist"/>
      <sheetName val="Planned"/>
      <sheetName val="except wiring"/>
      <sheetName val="Rates"/>
      <sheetName val="Overall Summary "/>
      <sheetName val="Vehicles"/>
      <sheetName val="CL MEP -VOL 3"/>
      <sheetName val="4. Capex"/>
      <sheetName val="5. Opex"/>
      <sheetName val="Set"/>
      <sheetName val="#REF"/>
      <sheetName val="Definitions"/>
      <sheetName val="Project Budget Worksheet"/>
      <sheetName val="Basic-Material "/>
      <sheetName val="TULIPS PHASE-2 BOQ FINAL"/>
      <sheetName val="ANN-I-DETAILS"/>
      <sheetName val="Intro"/>
      <sheetName val="Input"/>
      <sheetName val="Summary"/>
      <sheetName val="Controls"/>
      <sheetName val="_x005f_x0000_._x005f_x0008_p-NM"/>
      <sheetName val="CCTV KAMERE (2)"/>
      <sheetName val="FNI_Spec"/>
      <sheetName val="定义"/>
      <sheetName val="Structure Bills Qty"/>
      <sheetName val="?._x005f_x0008_p-NMR"/>
      <sheetName val="_x005f_x005f_x005f_x0000_._x005f_x005f_x005f_x0008_p-NM"/>
      <sheetName val="_._x005f_x005f_x005f_x0008_p-NMR"/>
      <sheetName val="_x005f_x005f_x005f_x005f_x005f_x005f_x005f_x0000_._x005"/>
      <sheetName val="_._x005f_x005f_x005f_x005f_x005f_x005f_x005f_x0008_p-NM"/>
      <sheetName val="?._x005f_x005f_x005f_x0008_p-NMR"/>
      <sheetName val="WSPOffices"/>
      <sheetName val="_x005f_x005f_x005f_x0000_._x005"/>
      <sheetName val="_._x005f_x005f_x005f_x0008_p-NM"/>
      <sheetName val="공사비 내역 (가)"/>
      <sheetName val="001"/>
      <sheetName val="Quote to send"/>
      <sheetName val="Working back up"/>
      <sheetName val="Manpower cost"/>
      <sheetName val="Machinery cost"/>
      <sheetName val=" "/>
      <sheetName val="CABLE DATA"/>
      <sheetName val="BLOCK-A (MEA.SHEET)"/>
      <sheetName val="Labor_abs-PW2"/>
      <sheetName val="Labor_abs-NMR2"/>
      <sheetName val="Labor_bill_-_Mob2"/>
      <sheetName val="Labor_bill_-_EW2"/>
      <sheetName val="Labor_bill_-_Concrete2"/>
      <sheetName val="Labor_bill_-_Shuttering2"/>
      <sheetName val="Labor_bills_-_reinf2"/>
      <sheetName val="Labor_bills_-_Block_masonry2"/>
      <sheetName val="Labor_bill_-_Plastering2"/>
      <sheetName val="Labor_bill_Water_proofing2"/>
      <sheetName val="Labor_bill_Hard_Finish2"/>
      <sheetName val="Labor_bill_MS_items2"/>
      <sheetName val="Break_up_Sheet2"/>
      <sheetName val="TBAL9697_-group_wise__sdpl2"/>
      <sheetName val="Rate_analysis2"/>
      <sheetName val="IO LIST"/>
      <sheetName val="Lagerhalle"/>
      <sheetName val="Steel "/>
      <sheetName val="ESTIMATE"/>
      <sheetName val="Narrative"/>
      <sheetName val="S1 new-Overall-with C8A"/>
      <sheetName val="Wood Works-R1 "/>
      <sheetName val="Aluminum"/>
      <sheetName val="Title"/>
      <sheetName val="Labour productivity"/>
      <sheetName val="Headings"/>
      <sheetName val="Summary -New with C8A)"/>
      <sheetName val="Interim --&gt; Top"/>
      <sheetName val="Boq_C7+A-MEP "/>
      <sheetName val="BOQ_Distribution2"/>
      <sheetName val="Labor_bills_19_08_062"/>
      <sheetName val="site_fab&amp;ernstr2"/>
      <sheetName val="new_tech_flt_bldg2"/>
      <sheetName val="Approved_MTD_Proj_#'s2"/>
      <sheetName val="CFForecast_detail1"/>
      <sheetName val="Trial_Bal_"/>
      <sheetName val="Balance_Sheet"/>
      <sheetName val="Sheet3_(2)1"/>
      <sheetName val="SUPPLY_-Sanitary_Fixtures1"/>
      <sheetName val="ITEMS_FOR_CIVIL_TENDER1"/>
      <sheetName val="3cd_Annexure1"/>
      <sheetName val="Kristal_Court1"/>
      <sheetName val="August_TB1"/>
      <sheetName val="Basement_Budget"/>
      <sheetName val="Jams_&amp;_Cills"/>
      <sheetName val="_x005f_x0000___x005f_x0008_p-NMR"/>
      <sheetName val="___x005f_x0008_p-NMR"/>
      <sheetName val="BASIS_-DEC_08"/>
      <sheetName val="1__Acquisition"/>
      <sheetName val="Steel_"/>
      <sheetName val="schedule_nos"/>
      <sheetName val="Services_InitialEst_UtilityServ"/>
      <sheetName val="Labor_abs-PW3"/>
      <sheetName val="Labor_abs-NMR3"/>
      <sheetName val="Labor_bill_-_Mob3"/>
      <sheetName val="Labor_bill_-_EW3"/>
      <sheetName val="Labor_bill_-_Concrete3"/>
      <sheetName val="Labor_bill_-_Shuttering3"/>
      <sheetName val="Labor_bills_-_reinf3"/>
      <sheetName val="Labor_bills_-_Block_masonry3"/>
      <sheetName val="Labor_bill_-_Plastering3"/>
      <sheetName val="Labor_bill_Water_proofing3"/>
      <sheetName val="Labor_bill_Hard_Finish3"/>
      <sheetName val="Labor_bill_MS_items3"/>
      <sheetName val="Break_up_Sheet3"/>
      <sheetName val="BOQ_Distribution3"/>
      <sheetName val="TBAL9697_-group_wise__sdpl3"/>
      <sheetName val="Rate_analysis3"/>
      <sheetName val="Labor_bills_19_08_063"/>
      <sheetName val="site_fab&amp;ernstr3"/>
      <sheetName val="new_tech_flt_bldg3"/>
      <sheetName val="Approved_MTD_Proj_#'s3"/>
      <sheetName val="CFForecast_detail2"/>
      <sheetName val="Sheet3_(2)2"/>
      <sheetName val="SUPPLY_-Sanitary_Fixtures2"/>
      <sheetName val="ITEMS_FOR_CIVIL_TENDER2"/>
      <sheetName val="3cd_Annexure2"/>
      <sheetName val="Kristal_Court2"/>
      <sheetName val="August_TB2"/>
      <sheetName val="Basement_Budget1"/>
      <sheetName val="Jams_&amp;_Cills1"/>
      <sheetName val="_x005f_x0000___x005f_x0008_p-NMR1"/>
      <sheetName val="___x005f_x0008_p-NMR1"/>
      <sheetName val="Trial_Bal_1"/>
      <sheetName val="Balance_Sheet1"/>
      <sheetName val="BASIS_-DEC_081"/>
      <sheetName val="1__Acquisition1"/>
      <sheetName val="Steel_1"/>
      <sheetName val="schedule_nos1"/>
      <sheetName val="Cash_Flow_Working"/>
      <sheetName val="MH(on_site)"/>
      <sheetName val="PROJECT_BRIEF(EX_NEW)"/>
      <sheetName val="Other_assumptions1"/>
      <sheetName val="Builtup_Area1"/>
      <sheetName val="Boq_-_Flats"/>
      <sheetName val="S1_"/>
      <sheetName val="S7B_"/>
      <sheetName val="S6_"/>
      <sheetName val="S3_"/>
      <sheetName val="S2_"/>
      <sheetName val="RENT_MASTER_FILE"/>
      <sheetName val="Notes_for_BOQ"/>
      <sheetName val="총괄표_(2)"/>
      <sheetName val="10_Linkway"/>
      <sheetName val="11_Bus_Shelter-Bay"/>
      <sheetName val="A_O_R_"/>
      <sheetName val="CANDY_BOQ"/>
      <sheetName val="Basic_Rates"/>
      <sheetName val="BUSDUCT_SUMMARY-SUBSTATION"/>
      <sheetName val="산근"/>
      <sheetName val="VC Summary"/>
      <sheetName val="VC_Summary"/>
      <sheetName val="_x0000_._x0008_p-NM"/>
      <sheetName val="_x005f_x0000_._x005"/>
      <sheetName val="_._x005f_x0008_p-NM"/>
      <sheetName val="rc01"/>
      <sheetName val="_x005f_x005f_x005f_x005f_x005f_x005f_x005f_x005f_x005f_x005f_"/>
      <sheetName val="_._x005f_x005f_x005f_x005f_x005f_x005f_x005f_x005f_x005"/>
      <sheetName val="Civil-Weekly"/>
      <sheetName val="Elec-Weekly"/>
      <sheetName val="Mech-Weekly"/>
      <sheetName val="Pipe-Weekly"/>
      <sheetName val="Datas"/>
      <sheetName val="Tank-Weekly"/>
      <sheetName val="Project-Weekly"/>
      <sheetName val="U5-Weekly"/>
      <sheetName val="#REF!"/>
      <sheetName val="雨棚"/>
      <sheetName val="室内汇总"/>
      <sheetName val="?._x005f_x005f_x005f_x005f_x005f_x005f_x005f_x0008_p-NM"/>
      <sheetName val="_._x005f_x005f_x005f_x005f_x005"/>
      <sheetName val="_x0000_._x005"/>
      <sheetName val="_._x0008_p-NM"/>
      <sheetName val="_x005f_x005f_x005f_x005f_"/>
      <sheetName val="DATI_CONS"/>
      <sheetName val="_._x005f_x005f_x005"/>
      <sheetName val="_x005f_x005f_"/>
      <sheetName val="_x005f_x005f_x005f_x005f_x005f_x005f_x005f_x005f_"/>
      <sheetName val="T&amp;M"/>
      <sheetName val="4-ME"/>
      <sheetName val="Liabilities"/>
      <sheetName val="?._x005f_x005f_x005f_x005f_x005f_x005f_x005f_x005f_x005"/>
      <sheetName val="_._x005"/>
      <sheetName val="_"/>
      <sheetName val="FitOutConfCentre"/>
      <sheetName val="입찰내역 발주처 양식"/>
      <sheetName val="% prog figs -u5 and total"/>
      <sheetName val="材料"/>
      <sheetName val="AN2"/>
      <sheetName val="单位"/>
      <sheetName val="GM &amp; TA"/>
      <sheetName val="Contents"/>
      <sheetName val="Bouclage"/>
      <sheetName val="(09)FINISHES"/>
      <sheetName val="Valorisation"/>
      <sheetName val="reference"/>
      <sheetName val="Labor_abs-PW5"/>
      <sheetName val="Labor_abs-NMR5"/>
      <sheetName val="Labor_bill_-_Mob5"/>
      <sheetName val="Labor_bill_-_EW5"/>
      <sheetName val="Labor_bill_-_Concrete5"/>
      <sheetName val="Labor_bill_-_Shuttering5"/>
      <sheetName val="Labor_bills_-_reinf5"/>
      <sheetName val="Labor_bills_-_Block_masonry5"/>
      <sheetName val="Labor_bill_-_Plastering5"/>
      <sheetName val="Labor_bill_Water_proofing5"/>
      <sheetName val="Labor_bill_Hard_Finish5"/>
      <sheetName val="Labor_bill_MS_items5"/>
      <sheetName val="Break_up_Sheet5"/>
      <sheetName val="BOQ_Distribution5"/>
      <sheetName val="TBAL9697_-group_wise__sdpl5"/>
      <sheetName val="Rate_analysis5"/>
      <sheetName val="Labor_bills_19_08_065"/>
      <sheetName val="site_fab&amp;ernstr5"/>
      <sheetName val="new_tech_flt_bldg5"/>
      <sheetName val="Approved_MTD_Proj_#'s5"/>
      <sheetName val="CFForecast_detail4"/>
      <sheetName val="Sheet3_(2)4"/>
      <sheetName val="SUPPLY_-Sanitary_Fixtures4"/>
      <sheetName val="ITEMS_FOR_CIVIL_TENDER4"/>
      <sheetName val="3cd_Annexure4"/>
      <sheetName val="Kristal_Court4"/>
      <sheetName val="August_TB4"/>
      <sheetName val="Basement_Budget3"/>
      <sheetName val="Jams_&amp;_Cills3"/>
      <sheetName val="_x005f_x0000___x005f_x0008_p-NMR3"/>
      <sheetName val="___x005f_x0008_p-NMR3"/>
      <sheetName val="Trial_Bal_3"/>
      <sheetName val="Balance_Sheet3"/>
      <sheetName val="BASIS_-DEC_083"/>
      <sheetName val="1__Acquisition3"/>
      <sheetName val="총괄표_(2)3"/>
      <sheetName val="Labor_abs-PW4"/>
      <sheetName val="Labor_abs-NMR4"/>
      <sheetName val="Labor_bill_-_Mob4"/>
      <sheetName val="Labor_bill_-_EW4"/>
      <sheetName val="Labor_bill_-_Concrete4"/>
      <sheetName val="Labor_bill_-_Shuttering4"/>
      <sheetName val="Labor_bills_-_reinf4"/>
      <sheetName val="Labor_bills_-_Block_masonry4"/>
      <sheetName val="Labor_bill_-_Plastering4"/>
      <sheetName val="Labor_bill_Water_proofing4"/>
      <sheetName val="Labor_bill_Hard_Finish4"/>
      <sheetName val="Labor_bill_MS_items4"/>
      <sheetName val="Break_up_Sheet4"/>
      <sheetName val="BOQ_Distribution4"/>
      <sheetName val="TBAL9697_-group_wise__sdpl4"/>
      <sheetName val="Rate_analysis4"/>
      <sheetName val="Labor_bills_19_08_064"/>
      <sheetName val="site_fab&amp;ernstr4"/>
      <sheetName val="new_tech_flt_bldg4"/>
      <sheetName val="Approved_MTD_Proj_#'s4"/>
      <sheetName val="CFForecast_detail3"/>
      <sheetName val="Sheet3_(2)3"/>
      <sheetName val="SUPPLY_-Sanitary_Fixtures3"/>
      <sheetName val="ITEMS_FOR_CIVIL_TENDER3"/>
      <sheetName val="3cd_Annexure3"/>
      <sheetName val="Kristal_Court3"/>
      <sheetName val="August_TB3"/>
      <sheetName val="Basement_Budget2"/>
      <sheetName val="Jams_&amp;_Cills2"/>
      <sheetName val="_x005f_x0000___x005f_x0008_p-NMR2"/>
      <sheetName val="___x005f_x0008_p-NMR2"/>
      <sheetName val="Trial_Bal_2"/>
      <sheetName val="Balance_Sheet2"/>
      <sheetName val="BASIS_-DEC_082"/>
      <sheetName val="1__Acquisition2"/>
      <sheetName val="총괄표_(2)2"/>
      <sheetName val="총괄표_(2)1"/>
      <sheetName val="Rates Analysis"/>
      <sheetName val="tender_allowances1"/>
      <sheetName val="Named_ranges"/>
      <sheetName val="Master_Equipment_List"/>
      <sheetName val="except_wiring"/>
      <sheetName val="Overall_Summary_"/>
      <sheetName val="CL_MEP_-VOL_3"/>
      <sheetName val="4__Capex"/>
      <sheetName val="5__Opex"/>
      <sheetName val="Cash_Flow_Working1"/>
      <sheetName val="PROJECT_BRIEF(EX_NEW)1"/>
      <sheetName val="10_Linkway1"/>
      <sheetName val="11_Bus_Shelter-Bay1"/>
      <sheetName val="CANDY_BOQ1"/>
      <sheetName val="Basic_Rates1"/>
      <sheetName val="BUSDUCT_SUMMARY-SUBSTATION1"/>
      <sheetName val="tender_allowances2"/>
      <sheetName val="Other_assumptions2"/>
      <sheetName val="Builtup_Area2"/>
      <sheetName val="Boq_-_Flats1"/>
      <sheetName val="MH(on_site)1"/>
      <sheetName val="Named_ranges1"/>
      <sheetName val="Master_Equipment_List1"/>
      <sheetName val="Notes_for_BOQ1"/>
      <sheetName val="A_O_R_1"/>
      <sheetName val="except_wiring1"/>
      <sheetName val="Overall_Summary_1"/>
      <sheetName val="CL_MEP_-VOL_31"/>
      <sheetName val="4__Capex1"/>
      <sheetName val="5__Opex1"/>
      <sheetName val="Cash_Flow_Working2"/>
      <sheetName val="PROJECT_BRIEF(EX_NEW)2"/>
      <sheetName val="10_Linkway2"/>
      <sheetName val="11_Bus_Shelter-Bay2"/>
      <sheetName val="CANDY_BOQ2"/>
      <sheetName val="Basic_Rates2"/>
      <sheetName val="BUSDUCT_SUMMARY-SUBSTATION2"/>
      <sheetName val="tender_allowances3"/>
      <sheetName val="Other_assumptions3"/>
      <sheetName val="Builtup_Area3"/>
      <sheetName val="Boq_-_Flats2"/>
      <sheetName val="MH(on_site)2"/>
      <sheetName val="Named_ranges2"/>
      <sheetName val="Master_Equipment_List2"/>
      <sheetName val="Notes_for_BOQ2"/>
      <sheetName val="schedule_nos2"/>
      <sheetName val="A_O_R_2"/>
      <sheetName val="except_wiring2"/>
      <sheetName val="Overall_Summary_2"/>
      <sheetName val="CL_MEP_-VOL_32"/>
      <sheetName val="4__Capex2"/>
      <sheetName val="5__Opex2"/>
      <sheetName val="DSB"/>
      <sheetName val="1 Summary"/>
      <sheetName val="Cash_Flow_Working3"/>
      <sheetName val="PROJECT_BRIEF(EX_NEW)3"/>
      <sheetName val="10_Linkway3"/>
      <sheetName val="11_Bus_Shelter-Bay3"/>
      <sheetName val="CANDY_BOQ3"/>
      <sheetName val="Basic_Rates3"/>
      <sheetName val="BUSDUCT_SUMMARY-SUBSTATION3"/>
      <sheetName val="tender_allowances4"/>
      <sheetName val="Other_assumptions4"/>
      <sheetName val="Builtup_Area4"/>
      <sheetName val="Boq_-_Flats3"/>
      <sheetName val="MH(on_site)3"/>
      <sheetName val="Named_ranges3"/>
      <sheetName val="Master_Equipment_List3"/>
      <sheetName val="Notes_for_BOQ3"/>
      <sheetName val="schedule_nos3"/>
      <sheetName val="A_O_R_3"/>
      <sheetName val="except_wiring3"/>
      <sheetName val="Overall_Summary_3"/>
      <sheetName val="CL_MEP_-VOL_33"/>
      <sheetName val="4__Capex3"/>
      <sheetName val="5__Opex3"/>
      <sheetName val="Labor_abs-PW6"/>
      <sheetName val="Labor_abs-NMR6"/>
      <sheetName val="Labor_bill_-_Mob6"/>
      <sheetName val="Labor_bill_-_EW6"/>
      <sheetName val="Labor_bill_-_Concrete6"/>
      <sheetName val="Labor_bill_-_Shuttering6"/>
      <sheetName val="Labor_bills_-_reinf6"/>
      <sheetName val="Labor_bills_-_Block_masonry6"/>
      <sheetName val="Labor_bill_-_Plastering6"/>
      <sheetName val="Labor_bill_Water_proofing6"/>
      <sheetName val="Labor_bill_Hard_Finish6"/>
      <sheetName val="Labor_bill_MS_items6"/>
      <sheetName val="Break_up_Sheet6"/>
      <sheetName val="BOQ_Distribution6"/>
      <sheetName val="TBAL9697_-group_wise__sdpl6"/>
      <sheetName val="Rate_analysis6"/>
      <sheetName val="Labor_bills_19_08_066"/>
      <sheetName val="site_fab&amp;ernstr6"/>
      <sheetName val="new_tech_flt_bldg6"/>
      <sheetName val="Approved_MTD_Proj_#'s6"/>
      <sheetName val="CFForecast_detail5"/>
      <sheetName val="Sheet3_(2)5"/>
      <sheetName val="SUPPLY_-Sanitary_Fixtures5"/>
      <sheetName val="ITEMS_FOR_CIVIL_TENDER5"/>
      <sheetName val="3cd_Annexure5"/>
      <sheetName val="Kristal_Court5"/>
      <sheetName val="August_TB5"/>
      <sheetName val="Basement_Budget4"/>
      <sheetName val="Jams_&amp;_Cills4"/>
      <sheetName val="_x005f_x0000___x005f_x0008_p-NMR4"/>
      <sheetName val="___x005f_x0008_p-NMR4"/>
      <sheetName val="Trial_Bal_4"/>
      <sheetName val="Balance_Sheet4"/>
      <sheetName val="BASIS_-DEC_084"/>
      <sheetName val="Cash_Flow_Working4"/>
      <sheetName val="1__Acquisition4"/>
      <sheetName val="PROJECT_BRIEF(EX_NEW)4"/>
      <sheetName val="10_Linkway4"/>
      <sheetName val="11_Bus_Shelter-Bay4"/>
      <sheetName val="CANDY_BOQ4"/>
      <sheetName val="Basic_Rates4"/>
      <sheetName val="BUSDUCT_SUMMARY-SUBSTATION4"/>
      <sheetName val="tender_allowances5"/>
      <sheetName val="Other_assumptions5"/>
      <sheetName val="Builtup_Area5"/>
      <sheetName val="Boq_-_Flats4"/>
      <sheetName val="MH(on_site)4"/>
      <sheetName val="Named_ranges4"/>
      <sheetName val="Master_Equipment_List4"/>
      <sheetName val="Notes_for_BOQ4"/>
      <sheetName val="schedule_nos4"/>
      <sheetName val="A_O_R_4"/>
      <sheetName val="except_wiring4"/>
      <sheetName val="Overall_Summary_4"/>
      <sheetName val="CL_MEP_-VOL_34"/>
      <sheetName val="4__Capex4"/>
      <sheetName val="5__Opex4"/>
      <sheetName val="총괄표_(2)4"/>
      <sheetName val="Labour_productivity"/>
      <sheetName val="Quote_to_send"/>
      <sheetName val="Working_back_up"/>
      <sheetName val="Manpower_cost"/>
      <sheetName val="Machinery_cost"/>
      <sheetName val="gso"/>
      <sheetName val="E_Summary"/>
      <sheetName val="D_Cntnts"/>
      <sheetName val="S1_1"/>
      <sheetName val="S7B_1"/>
      <sheetName val="S6_1"/>
      <sheetName val="S3_1"/>
      <sheetName val="S2_1"/>
      <sheetName val="RENT_MASTER_FILE1"/>
      <sheetName val="Labour_productivity1"/>
      <sheetName val="Quote_to_send1"/>
      <sheetName val="Working_back_up1"/>
      <sheetName val="Manpower_cost1"/>
      <sheetName val="Machinery_cost1"/>
      <sheetName val="공사비_내역_(가)"/>
      <sheetName val="S1_new-Overall-with_C8A"/>
      <sheetName val="Wood_Works-R1_"/>
      <sheetName val="Summary_-New_with_C8A)"/>
      <sheetName val="Boq_C7+A-MEP_"/>
      <sheetName val="Interim_--&gt;_Top"/>
      <sheetName val="Training"/>
      <sheetName val="TTL"/>
      <sheetName val="細目"/>
      <sheetName val="PERCENTAGE"/>
      <sheetName val="TIE-INS"/>
      <sheetName val="Staff JV"/>
      <sheetName val="Elemental Buildup"/>
      <sheetName val="MSH51C"/>
      <sheetName val="Bill No 8 - A"/>
      <sheetName val="Elemental_Buildup"/>
      <sheetName val="Malaysia incl. RET"/>
      <sheetName val="BILL - 1 GNRL RMNT (2)"/>
      <sheetName val="BILL - 2 CIVIL WORKS"/>
      <sheetName val="BILL - 3.1 FIRE SUP  "/>
      <sheetName val="BILL - 3.2 PLUMBING  (2)"/>
      <sheetName val="BILL - 3.3 HVAC "/>
      <sheetName val="BILL - 3.4 AUTOMATION"/>
      <sheetName val="BILL - 4 ELEC "/>
      <sheetName val="BILL 5 - PSUM"/>
      <sheetName val="PE"/>
      <sheetName val="1-G1"/>
      <sheetName val="eqpt &amp; manpower tabulation"/>
      <sheetName val="COA"/>
      <sheetName val="C1 (calcolo)"/>
      <sheetName val="CONCRETE_PLANT"/>
      <sheetName val="SRC-B3U2"/>
      <sheetName val="rebrand"/>
      <sheetName val="Mp-team 1"/>
      <sheetName val="RA-markate"/>
      <sheetName val="BQLIST"/>
      <sheetName val="Architect Area &amp; Cost Inputs"/>
      <sheetName val="Price Groups"/>
      <sheetName val="cables"/>
      <sheetName val="综合单价组价表"/>
      <sheetName val="Bill no.8"/>
      <sheetName val="8"/>
      <sheetName val="6"/>
      <sheetName val="2"/>
      <sheetName val="投标材料清单 "/>
      <sheetName val="面积合计（藏）"/>
      <sheetName val="7"/>
      <sheetName val="装饰汇总"/>
      <sheetName val="4"/>
      <sheetName val="5"/>
      <sheetName val="eqpmad2"/>
      <sheetName val="Basis"/>
      <sheetName val="A"/>
      <sheetName val="OH-Recovery"/>
      <sheetName val="Selling Price"/>
      <sheetName val="EQUIPMENT-OLD"/>
      <sheetName val="Ticket"/>
      <sheetName val="Sheet8"/>
      <sheetName val="HYDROTEST DIAGRAM"/>
      <sheetName val="ind.prop."/>
      <sheetName val="실행철강하도"/>
      <sheetName val="words"/>
      <sheetName val="Gully"/>
      <sheetName val="office"/>
      <sheetName val="Material&amp;equipment"/>
      <sheetName val="BILL 1"/>
      <sheetName val="ind_prop_"/>
      <sheetName val="eqpt_&amp;_manpower_tabulation"/>
      <sheetName val="ind_prop_1"/>
      <sheetName val="eqpt_&amp;_manpower_tabulation1"/>
      <sheetName val="ind_prop_2"/>
      <sheetName val="eqpt_&amp;_manpower_tabulation2"/>
      <sheetName val="ind_prop_3"/>
      <sheetName val="eqpt_&amp;_manpower_tabulation3"/>
      <sheetName val="ind_prop_4"/>
      <sheetName val="eqpt_&amp;_manpower_tabulation4"/>
      <sheetName val="ind_prop_5"/>
      <sheetName val="eqpt_&amp;_manpower_tabulation5"/>
      <sheetName val="ind_prop_6"/>
      <sheetName val="eqpt_&amp;_manpower_tabulation6"/>
      <sheetName val="Labor_abs-PW7"/>
      <sheetName val="Labor_abs-NMR7"/>
      <sheetName val="Labor_bill_-_Mob7"/>
      <sheetName val="Labor_bill_-_EW7"/>
      <sheetName val="Labor_bill_-_Concrete7"/>
      <sheetName val="Labor_bill_-_Shuttering7"/>
      <sheetName val="Labor_bills_-_reinf7"/>
      <sheetName val="Labor_bills_-_Block_masonry7"/>
      <sheetName val="Labor_bill_-_Plastering7"/>
      <sheetName val="Labor_bill_Water_proofing7"/>
      <sheetName val="Labor_bill_Hard_Finish7"/>
      <sheetName val="Labor_bill_MS_items7"/>
      <sheetName val="Break_up_Sheet7"/>
      <sheetName val="ind_prop_7"/>
      <sheetName val="BOQ_Distribution7"/>
      <sheetName val="TBAL9697_-group_wise__sdpl7"/>
      <sheetName val="Rate_analysis7"/>
      <sheetName val="Labor_bills_19_08_067"/>
      <sheetName val="site_fab&amp;ernstr7"/>
      <sheetName val="new_tech_flt_bldg7"/>
      <sheetName val="Approved_MTD_Proj_#'s7"/>
      <sheetName val="eqpt_&amp;_manpower_tabulation7"/>
      <sheetName val="Labor_abs-PW8"/>
      <sheetName val="Labor_abs-NMR8"/>
      <sheetName val="Labor_bill_-_Mob8"/>
      <sheetName val="Labor_bill_-_EW8"/>
      <sheetName val="Labor_bill_-_Concrete8"/>
      <sheetName val="Labor_bill_-_Shuttering8"/>
      <sheetName val="Labor_bills_-_reinf8"/>
      <sheetName val="Labor_bills_-_Block_masonry8"/>
      <sheetName val="Labor_bill_-_Plastering8"/>
      <sheetName val="Labor_bill_Water_proofing8"/>
      <sheetName val="Labor_bill_Hard_Finish8"/>
      <sheetName val="Labor_bill_MS_items8"/>
      <sheetName val="Break_up_Sheet8"/>
      <sheetName val="ind_prop_8"/>
      <sheetName val="BOQ_Distribution8"/>
      <sheetName val="TBAL9697_-group_wise__sdpl8"/>
      <sheetName val="Rate_analysis8"/>
      <sheetName val="Labor_bills_19_08_068"/>
      <sheetName val="site_fab&amp;ernstr8"/>
      <sheetName val="new_tech_flt_bldg8"/>
      <sheetName val="Approved_MTD_Proj_#'s8"/>
      <sheetName val="eqpt_&amp;_manpower_tabulation8"/>
      <sheetName val="Price Marking"/>
      <sheetName val="manpower"/>
      <sheetName val="Materials"/>
      <sheetName val="Eqpt"/>
      <sheetName val="U.P List"/>
      <sheetName val="BILL_1"/>
      <sheetName val="Structure_Bills_Qty"/>
      <sheetName val="?__x005f_x0008_p-NMR"/>
      <sheetName val="_x005f_x005f_x005f_x0000___x005f_x005f_x005f_x0008_p-NM"/>
      <sheetName val="___x005f_x005f_x005f_x0008_p-NMR"/>
      <sheetName val="_x005f_x005f_x005f_x005f_x005f_x005f_x005f_x0000___x005"/>
      <sheetName val="___x005f_x005f_x005f_x005f_x005f_x005f_x005f_x0008_p-NM"/>
      <sheetName val="?__x005f_x005f_x005f_x0008_p-NMR"/>
      <sheetName val="_x005f_x0000___x005f_x0008_p-NM"/>
      <sheetName val="_x005f_x005f_x005f_x0000___x005"/>
      <sheetName val="___x005f_x005f_x005f_x0008_p-NM"/>
      <sheetName val="HYDROTEST_DIAGRAM"/>
      <sheetName val="BILL_11"/>
      <sheetName val="Structure_Bills_Qty1"/>
      <sheetName val="?__x005f_x0008_p-NMR1"/>
      <sheetName val="_x005f_x005f_x005f_x0000___x005f_x005f_x005f_x0008_p-N1"/>
      <sheetName val="___x005f_x005f_x005f_x0008_p-NMR1"/>
      <sheetName val="_x005f_x005f_x005f_x005f_x005f_x005f_x005f_x0000___x001"/>
      <sheetName val="___x005f_x005f_x005f_x005f_x005f_x005f_x005f_x0008_p-N1"/>
      <sheetName val="?__x005f_x005f_x005f_x0008_p-NMR1"/>
      <sheetName val="_x005f_x0000___x005f_x0008_p-NM1"/>
      <sheetName val="_x005f_x005f_x005f_x0000___x0051"/>
      <sheetName val="___x005f_x005f_x005f_x0008_p-NM1"/>
      <sheetName val="HYDROTEST_DIAGRAM1"/>
      <sheetName val="Precios"/>
      <sheetName val="SCHEDULE (9)"/>
      <sheetName val="SCHEDULE"/>
      <sheetName val="P&amp;L"/>
      <sheetName val="Vendors"/>
      <sheetName val="Recon Template"/>
      <sheetName val="#3e1_gcr"/>
      <sheetName val="Key Assumptions"/>
      <sheetName val="Detail excavation"/>
      <sheetName val="PriceSummary"/>
      <sheetName val="HARGA MATERIAL"/>
      <sheetName val="PROFITABILITY ANALYSIS (MONTH)"/>
      <sheetName val="PROFITABILITY ANALYSIS (YTD)"/>
      <sheetName val="Kitchen"/>
      <sheetName val="Adimi bldg"/>
      <sheetName val="Pump House"/>
      <sheetName val="Fuel Regu Station"/>
      <sheetName val="Cashflow"/>
      <sheetName val="Debits as on 12.04.08"/>
      <sheetName val="old boq"/>
      <sheetName val="Field Values"/>
      <sheetName val="PROFITABILITY_ANALYSIS_(MONTH)"/>
      <sheetName val="PROFITABILITY_ANALYSIS_(YTD)"/>
      <sheetName val="Adimi_bldg"/>
      <sheetName val="Pump_House"/>
      <sheetName val="Fuel_Regu_Station"/>
      <sheetName val="Project_Budget_Worksheet"/>
      <sheetName val="HARGA_MATERIAL"/>
      <sheetName val="BLOCK-A_(MEA_SHEET)"/>
      <sheetName val="Construction"/>
      <sheetName val="Quotation"/>
      <sheetName val="p&amp;m"/>
      <sheetName val="nVision"/>
      <sheetName val="Formulas"/>
      <sheetName val="pile Fabrication"/>
      <sheetName val="Top Line - WWW"/>
      <sheetName val="Pile cap"/>
      <sheetName val="Master Data Sheet"/>
      <sheetName val="Building 1"/>
      <sheetName val="SILICATE"/>
      <sheetName val="INDIGINEOUS ITEMS "/>
      <sheetName val="Macro1"/>
      <sheetName val="Mico"/>
      <sheetName val="10. &amp; 11. Rate Code &amp; BQ"/>
      <sheetName val="Results"/>
      <sheetName val="PLGroupings"/>
      <sheetName val="Variables_x"/>
      <sheetName val="Detail"/>
      <sheetName val="Design Sheet"/>
      <sheetName val="Portfolio Summary"/>
      <sheetName val="Fin. Assumpt. - Sensitivities"/>
      <sheetName val="Load Details-220kV"/>
      <sheetName val="jobhist"/>
      <sheetName val="Cable-data"/>
      <sheetName val="p1-costg"/>
      <sheetName val="MH Compensate-Nov"/>
      <sheetName val="RCC_Ret_ Wall"/>
      <sheetName val="Data sheet"/>
      <sheetName val="Charge Rates"/>
      <sheetName val="INPUT SHEET"/>
      <sheetName val="RES-PLANNING"/>
      <sheetName val="13. Steel - Ratio"/>
      <sheetName val="PRICE-COMP"/>
      <sheetName val="Pay_Sep06"/>
      <sheetName val="4K - (6a) Non Manual Breakdown"/>
      <sheetName val="Comparative"/>
      <sheetName val="9. Package split - Cost "/>
      <sheetName val="beam-reinft-IIInd floor"/>
      <sheetName val="Area Statement."/>
      <sheetName val="Settings"/>
      <sheetName val="ridgewood"/>
      <sheetName val="Lookups"/>
      <sheetName val="Variance Report"/>
      <sheetName val="Detail In Door Stad"/>
      <sheetName val="RCC,Ret. Wall"/>
      <sheetName val="Financials"/>
      <sheetName val="SPEC"/>
      <sheetName val="Concrete measurement"/>
      <sheetName val="2.civil-RA"/>
      <sheetName val="labour coeff"/>
      <sheetName val="Lead"/>
      <sheetName val="Model (Not Merged)"/>
      <sheetName val="BFS"/>
      <sheetName val="TOS-F"/>
      <sheetName val="GBW"/>
      <sheetName val="iNDEX"/>
      <sheetName val="Labour &amp; Plant"/>
      <sheetName val="S &amp; A"/>
      <sheetName val="nishanth"/>
      <sheetName val="PX1DATA"/>
      <sheetName val="PX2DATA"/>
      <sheetName val="Depreciation"/>
      <sheetName val="complexall"/>
      <sheetName val="RGF-0004-1"/>
      <sheetName val="RAW DATA"/>
      <sheetName val="1"/>
      <sheetName val="Intro."/>
      <sheetName val="PLAN_FEB97"/>
      <sheetName val="Own summary"/>
      <sheetName val="Measurment"/>
      <sheetName val="Net TB"/>
      <sheetName val="Labour Rate "/>
      <sheetName val="doq"/>
      <sheetName val="Factors"/>
      <sheetName val="dBase"/>
      <sheetName val="Formulae"/>
      <sheetName val="Variance_Report"/>
      <sheetName val="Pile_cap"/>
      <sheetName val="Top_Line_-_WWW"/>
      <sheetName val="COLUMN"/>
      <sheetName val="Area"/>
      <sheetName val="Sectional  Summary"/>
      <sheetName val="sumary"/>
      <sheetName val="concrete"/>
      <sheetName val="inter"/>
      <sheetName val="Licences"/>
      <sheetName val="Performance Report"/>
      <sheetName val="RA"/>
      <sheetName val="BHANDUP"/>
      <sheetName val="Open"/>
      <sheetName val="OpenSched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ow r="43">
          <cell r="K43">
            <v>357.72499999999991</v>
          </cell>
        </row>
      </sheetData>
      <sheetData sheetId="45">
        <row r="43">
          <cell r="K43">
            <v>357.72499999999991</v>
          </cell>
        </row>
      </sheetData>
      <sheetData sheetId="46">
        <row r="43">
          <cell r="K43">
            <v>357.72499999999991</v>
          </cell>
        </row>
      </sheetData>
      <sheetData sheetId="47">
        <row r="43">
          <cell r="K43">
            <v>357.72499999999991</v>
          </cell>
        </row>
      </sheetData>
      <sheetData sheetId="48">
        <row r="43">
          <cell r="K43">
            <v>357.72499999999991</v>
          </cell>
        </row>
      </sheetData>
      <sheetData sheetId="49">
        <row r="43">
          <cell r="K43">
            <v>357.72499999999991</v>
          </cell>
        </row>
      </sheetData>
      <sheetData sheetId="50">
        <row r="43">
          <cell r="K43">
            <v>357.72499999999991</v>
          </cell>
        </row>
      </sheetData>
      <sheetData sheetId="51">
        <row r="43">
          <cell r="K43">
            <v>357.72499999999991</v>
          </cell>
        </row>
      </sheetData>
      <sheetData sheetId="52">
        <row r="43">
          <cell r="K43">
            <v>357.72499999999991</v>
          </cell>
        </row>
      </sheetData>
      <sheetData sheetId="53">
        <row r="43">
          <cell r="K43">
            <v>357.72499999999991</v>
          </cell>
        </row>
      </sheetData>
      <sheetData sheetId="54">
        <row r="43">
          <cell r="K43">
            <v>357.72499999999991</v>
          </cell>
        </row>
      </sheetData>
      <sheetData sheetId="55">
        <row r="43">
          <cell r="K43">
            <v>357.72499999999991</v>
          </cell>
        </row>
      </sheetData>
      <sheetData sheetId="56">
        <row r="43">
          <cell r="K43">
            <v>357.72499999999991</v>
          </cell>
        </row>
      </sheetData>
      <sheetData sheetId="57">
        <row r="43">
          <cell r="K43">
            <v>357.72499999999991</v>
          </cell>
        </row>
      </sheetData>
      <sheetData sheetId="58">
        <row r="43">
          <cell r="K43">
            <v>357.72499999999991</v>
          </cell>
        </row>
      </sheetData>
      <sheetData sheetId="59">
        <row r="43">
          <cell r="K43">
            <v>357.72499999999991</v>
          </cell>
        </row>
      </sheetData>
      <sheetData sheetId="60">
        <row r="43">
          <cell r="K43">
            <v>357.72499999999991</v>
          </cell>
        </row>
      </sheetData>
      <sheetData sheetId="61">
        <row r="43">
          <cell r="K43">
            <v>357.72499999999991</v>
          </cell>
        </row>
      </sheetData>
      <sheetData sheetId="62">
        <row r="43">
          <cell r="K43">
            <v>357.72499999999991</v>
          </cell>
        </row>
      </sheetData>
      <sheetData sheetId="63">
        <row r="43">
          <cell r="K43">
            <v>357.72499999999991</v>
          </cell>
        </row>
      </sheetData>
      <sheetData sheetId="64">
        <row r="43">
          <cell r="K43">
            <v>357.72499999999991</v>
          </cell>
        </row>
      </sheetData>
      <sheetData sheetId="65">
        <row r="43">
          <cell r="K43">
            <v>357.72499999999991</v>
          </cell>
        </row>
      </sheetData>
      <sheetData sheetId="66">
        <row r="43">
          <cell r="K43">
            <v>357.72499999999991</v>
          </cell>
        </row>
      </sheetData>
      <sheetData sheetId="67" refreshError="1"/>
      <sheetData sheetId="68" refreshError="1"/>
      <sheetData sheetId="69" refreshError="1"/>
      <sheetData sheetId="70">
        <row r="43">
          <cell r="K43">
            <v>357.72499999999991</v>
          </cell>
        </row>
      </sheetData>
      <sheetData sheetId="71" refreshError="1"/>
      <sheetData sheetId="72">
        <row r="43">
          <cell r="K43">
            <v>357.72499999999991</v>
          </cell>
        </row>
      </sheetData>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ow r="43">
          <cell r="K43">
            <v>357.72499999999991</v>
          </cell>
        </row>
      </sheetData>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ow r="43">
          <cell r="K43">
            <v>357.72499999999991</v>
          </cell>
        </row>
      </sheetData>
      <sheetData sheetId="102">
        <row r="43">
          <cell r="K43">
            <v>357.72499999999991</v>
          </cell>
        </row>
      </sheetData>
      <sheetData sheetId="103">
        <row r="43">
          <cell r="K43">
            <v>357.72499999999991</v>
          </cell>
        </row>
      </sheetData>
      <sheetData sheetId="104">
        <row r="43">
          <cell r="K43">
            <v>357.72499999999991</v>
          </cell>
        </row>
      </sheetData>
      <sheetData sheetId="105">
        <row r="43">
          <cell r="K43">
            <v>357.72499999999991</v>
          </cell>
        </row>
      </sheetData>
      <sheetData sheetId="106">
        <row r="43">
          <cell r="K43">
            <v>357.72499999999991</v>
          </cell>
        </row>
      </sheetData>
      <sheetData sheetId="107">
        <row r="43">
          <cell r="K43">
            <v>357.72499999999991</v>
          </cell>
        </row>
      </sheetData>
      <sheetData sheetId="108">
        <row r="43">
          <cell r="K43">
            <v>357.72499999999991</v>
          </cell>
        </row>
      </sheetData>
      <sheetData sheetId="109">
        <row r="43">
          <cell r="K43">
            <v>357.72499999999991</v>
          </cell>
        </row>
      </sheetData>
      <sheetData sheetId="110">
        <row r="43">
          <cell r="K43">
            <v>357.72499999999991</v>
          </cell>
        </row>
      </sheetData>
      <sheetData sheetId="111">
        <row r="43">
          <cell r="K43">
            <v>357.72499999999991</v>
          </cell>
        </row>
      </sheetData>
      <sheetData sheetId="112">
        <row r="43">
          <cell r="K43">
            <v>357.72499999999991</v>
          </cell>
        </row>
      </sheetData>
      <sheetData sheetId="113">
        <row r="43">
          <cell r="K43">
            <v>357.72499999999991</v>
          </cell>
        </row>
      </sheetData>
      <sheetData sheetId="114">
        <row r="43">
          <cell r="K43">
            <v>357.72499999999991</v>
          </cell>
        </row>
      </sheetData>
      <sheetData sheetId="115">
        <row r="43">
          <cell r="K43">
            <v>357.72499999999991</v>
          </cell>
        </row>
      </sheetData>
      <sheetData sheetId="116">
        <row r="7">
          <cell r="I7" t="str">
            <v>Manpower</v>
          </cell>
        </row>
      </sheetData>
      <sheetData sheetId="117">
        <row r="7">
          <cell r="I7" t="str">
            <v>Manpower</v>
          </cell>
        </row>
      </sheetData>
      <sheetData sheetId="118">
        <row r="7">
          <cell r="I7" t="str">
            <v>Manpower</v>
          </cell>
        </row>
      </sheetData>
      <sheetData sheetId="119">
        <row r="43">
          <cell r="K43">
            <v>357.72499999999991</v>
          </cell>
        </row>
      </sheetData>
      <sheetData sheetId="120">
        <row r="43">
          <cell r="K43">
            <v>357.72499999999991</v>
          </cell>
        </row>
      </sheetData>
      <sheetData sheetId="121">
        <row r="43">
          <cell r="K43">
            <v>357.72499999999991</v>
          </cell>
        </row>
      </sheetData>
      <sheetData sheetId="122">
        <row r="43">
          <cell r="K43">
            <v>357.72499999999991</v>
          </cell>
        </row>
      </sheetData>
      <sheetData sheetId="123">
        <row r="43">
          <cell r="K43">
            <v>357.72499999999991</v>
          </cell>
        </row>
      </sheetData>
      <sheetData sheetId="124">
        <row r="43">
          <cell r="K43">
            <v>357.72499999999991</v>
          </cell>
        </row>
      </sheetData>
      <sheetData sheetId="125">
        <row r="43">
          <cell r="K43">
            <v>357.72499999999991</v>
          </cell>
        </row>
      </sheetData>
      <sheetData sheetId="126">
        <row r="43">
          <cell r="K43">
            <v>357.72499999999991</v>
          </cell>
        </row>
      </sheetData>
      <sheetData sheetId="127" refreshError="1"/>
      <sheetData sheetId="128" refreshError="1"/>
      <sheetData sheetId="129" refreshError="1"/>
      <sheetData sheetId="130" refreshError="1"/>
      <sheetData sheetId="131" refreshError="1"/>
      <sheetData sheetId="132" refreshError="1"/>
      <sheetData sheetId="133" refreshError="1"/>
      <sheetData sheetId="134">
        <row r="7">
          <cell r="I7" t="str">
            <v>Manpower</v>
          </cell>
        </row>
      </sheetData>
      <sheetData sheetId="135" refreshError="1"/>
      <sheetData sheetId="136" refreshError="1"/>
      <sheetData sheetId="137" refreshError="1"/>
      <sheetData sheetId="138" refreshError="1"/>
      <sheetData sheetId="139" refreshError="1"/>
      <sheetData sheetId="140">
        <row r="43">
          <cell r="K43">
            <v>357.72499999999991</v>
          </cell>
        </row>
      </sheetData>
      <sheetData sheetId="141">
        <row r="43">
          <cell r="K43">
            <v>357.72499999999991</v>
          </cell>
        </row>
      </sheetData>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ow r="7">
          <cell r="I7" t="str">
            <v>Manpower</v>
          </cell>
        </row>
      </sheetData>
      <sheetData sheetId="210">
        <row r="7">
          <cell r="I7" t="str">
            <v>Manpower</v>
          </cell>
        </row>
      </sheetData>
      <sheetData sheetId="211">
        <row r="7">
          <cell r="I7" t="str">
            <v>Manpower</v>
          </cell>
        </row>
      </sheetData>
      <sheetData sheetId="212">
        <row r="7">
          <cell r="I7" t="str">
            <v>Manpower</v>
          </cell>
        </row>
      </sheetData>
      <sheetData sheetId="213" refreshError="1"/>
      <sheetData sheetId="214" refreshError="1"/>
      <sheetData sheetId="215" refreshError="1"/>
      <sheetData sheetId="216">
        <row r="43">
          <cell r="K43">
            <v>357.72499999999991</v>
          </cell>
        </row>
      </sheetData>
      <sheetData sheetId="217">
        <row r="43">
          <cell r="K43">
            <v>357.72499999999991</v>
          </cell>
        </row>
      </sheetData>
      <sheetData sheetId="218">
        <row r="43">
          <cell r="K43">
            <v>357.72499999999991</v>
          </cell>
        </row>
      </sheetData>
      <sheetData sheetId="219">
        <row r="43">
          <cell r="K43">
            <v>357.72499999999991</v>
          </cell>
        </row>
      </sheetData>
      <sheetData sheetId="220">
        <row r="43">
          <cell r="K43">
            <v>357.72499999999991</v>
          </cell>
        </row>
      </sheetData>
      <sheetData sheetId="221">
        <row r="43">
          <cell r="K43">
            <v>357.72499999999991</v>
          </cell>
        </row>
      </sheetData>
      <sheetData sheetId="222">
        <row r="43">
          <cell r="K43">
            <v>357.72499999999991</v>
          </cell>
        </row>
      </sheetData>
      <sheetData sheetId="223">
        <row r="43">
          <cell r="K43">
            <v>357.72499999999991</v>
          </cell>
        </row>
      </sheetData>
      <sheetData sheetId="224">
        <row r="43">
          <cell r="K43">
            <v>357.72499999999991</v>
          </cell>
        </row>
      </sheetData>
      <sheetData sheetId="225">
        <row r="43">
          <cell r="K43">
            <v>357.72499999999991</v>
          </cell>
        </row>
      </sheetData>
      <sheetData sheetId="226">
        <row r="43">
          <cell r="K43">
            <v>357.72499999999991</v>
          </cell>
        </row>
      </sheetData>
      <sheetData sheetId="227">
        <row r="43">
          <cell r="K43">
            <v>357.72499999999991</v>
          </cell>
        </row>
      </sheetData>
      <sheetData sheetId="228">
        <row r="43">
          <cell r="K43">
            <v>357.72499999999991</v>
          </cell>
        </row>
      </sheetData>
      <sheetData sheetId="229">
        <row r="43">
          <cell r="K43">
            <v>357.72499999999991</v>
          </cell>
        </row>
      </sheetData>
      <sheetData sheetId="230">
        <row r="43">
          <cell r="K43">
            <v>357.72499999999991</v>
          </cell>
        </row>
      </sheetData>
      <sheetData sheetId="23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sheetData sheetId="246"/>
      <sheetData sheetId="247"/>
      <sheetData sheetId="248"/>
      <sheetData sheetId="249"/>
      <sheetData sheetId="250"/>
      <sheetData sheetId="251"/>
      <sheetData sheetId="252"/>
      <sheetData sheetId="253"/>
      <sheetData sheetId="254">
        <row r="43">
          <cell r="K43">
            <v>357.72499999999991</v>
          </cell>
        </row>
      </sheetData>
      <sheetData sheetId="255">
        <row r="43">
          <cell r="K43">
            <v>357.72499999999991</v>
          </cell>
        </row>
      </sheetData>
      <sheetData sheetId="256"/>
      <sheetData sheetId="257"/>
      <sheetData sheetId="258"/>
      <sheetData sheetId="259"/>
      <sheetData sheetId="260">
        <row r="43">
          <cell r="K43">
            <v>357.72499999999991</v>
          </cell>
        </row>
      </sheetData>
      <sheetData sheetId="261"/>
      <sheetData sheetId="262"/>
      <sheetData sheetId="263"/>
      <sheetData sheetId="264"/>
      <sheetData sheetId="265"/>
      <sheetData sheetId="266">
        <row r="43">
          <cell r="K43">
            <v>357.72499999999991</v>
          </cell>
        </row>
      </sheetData>
      <sheetData sheetId="267" refreshError="1"/>
      <sheetData sheetId="268"/>
      <sheetData sheetId="269"/>
      <sheetData sheetId="270"/>
      <sheetData sheetId="271"/>
      <sheetData sheetId="272"/>
      <sheetData sheetId="273"/>
      <sheetData sheetId="274"/>
      <sheetData sheetId="275"/>
      <sheetData sheetId="276">
        <row r="43">
          <cell r="K43">
            <v>357.72499999999991</v>
          </cell>
        </row>
      </sheetData>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row r="43">
          <cell r="K43">
            <v>357.72499999999991</v>
          </cell>
        </row>
      </sheetData>
      <sheetData sheetId="297"/>
      <sheetData sheetId="298"/>
      <sheetData sheetId="299"/>
      <sheetData sheetId="300"/>
      <sheetData sheetId="301"/>
      <sheetData sheetId="302"/>
      <sheetData sheetId="303"/>
      <sheetData sheetId="304"/>
      <sheetData sheetId="305"/>
      <sheetData sheetId="306"/>
      <sheetData sheetId="307">
        <row r="43">
          <cell r="K43">
            <v>357.72499999999991</v>
          </cell>
        </row>
      </sheetData>
      <sheetData sheetId="308"/>
      <sheetData sheetId="309"/>
      <sheetData sheetId="310"/>
      <sheetData sheetId="311">
        <row r="43">
          <cell r="K43">
            <v>357.72499999999991</v>
          </cell>
        </row>
      </sheetData>
      <sheetData sheetId="312">
        <row r="43">
          <cell r="K43">
            <v>357.72499999999991</v>
          </cell>
        </row>
      </sheetData>
      <sheetData sheetId="313">
        <row r="43">
          <cell r="K43">
            <v>357.72499999999991</v>
          </cell>
        </row>
      </sheetData>
      <sheetData sheetId="314">
        <row r="43">
          <cell r="K43">
            <v>357.72499999999991</v>
          </cell>
        </row>
      </sheetData>
      <sheetData sheetId="315">
        <row r="43">
          <cell r="K43">
            <v>357.72499999999991</v>
          </cell>
        </row>
      </sheetData>
      <sheetData sheetId="316"/>
      <sheetData sheetId="317"/>
      <sheetData sheetId="318"/>
      <sheetData sheetId="319"/>
      <sheetData sheetId="320"/>
      <sheetData sheetId="321"/>
      <sheetData sheetId="322"/>
      <sheetData sheetId="323"/>
      <sheetData sheetId="324"/>
      <sheetData sheetId="325" refreshError="1"/>
      <sheetData sheetId="326" refreshError="1"/>
      <sheetData sheetId="327"/>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row r="43">
          <cell r="K43">
            <v>357.72499999999991</v>
          </cell>
        </row>
      </sheetData>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row r="43">
          <cell r="K43">
            <v>357.72499999999991</v>
          </cell>
        </row>
      </sheetData>
      <sheetData sheetId="437"/>
      <sheetData sheetId="438"/>
      <sheetData sheetId="439"/>
      <sheetData sheetId="440"/>
      <sheetData sheetId="441"/>
      <sheetData sheetId="442"/>
      <sheetData sheetId="443"/>
      <sheetData sheetId="444"/>
      <sheetData sheetId="445" refreshError="1"/>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refreshError="1"/>
      <sheetData sheetId="498" refreshError="1"/>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row r="43">
          <cell r="K43">
            <v>357.72499999999991</v>
          </cell>
        </row>
      </sheetData>
      <sheetData sheetId="580"/>
      <sheetData sheetId="581">
        <row r="7">
          <cell r="I7" t="str">
            <v>Manpower</v>
          </cell>
        </row>
      </sheetData>
      <sheetData sheetId="582"/>
      <sheetData sheetId="583"/>
      <sheetData sheetId="584" refreshError="1"/>
      <sheetData sheetId="585" refreshError="1"/>
      <sheetData sheetId="586" refreshError="1"/>
      <sheetData sheetId="587"/>
      <sheetData sheetId="588"/>
      <sheetData sheetId="589"/>
      <sheetData sheetId="590"/>
      <sheetData sheetId="591"/>
      <sheetData sheetId="592"/>
      <sheetData sheetId="593"/>
      <sheetData sheetId="594"/>
      <sheetData sheetId="595">
        <row r="7">
          <cell r="I7" t="str">
            <v>Manpower</v>
          </cell>
        </row>
      </sheetData>
      <sheetData sheetId="596"/>
      <sheetData sheetId="597"/>
      <sheetData sheetId="598"/>
      <sheetData sheetId="599"/>
      <sheetData sheetId="600"/>
      <sheetData sheetId="601"/>
      <sheetData sheetId="602"/>
      <sheetData sheetId="603"/>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refreshError="1"/>
      <sheetData sheetId="723" refreshError="1"/>
      <sheetData sheetId="724" refreshError="1"/>
      <sheetData sheetId="725" refreshError="1"/>
      <sheetData sheetId="726" refreshError="1"/>
      <sheetData sheetId="727"/>
      <sheetData sheetId="728"/>
      <sheetData sheetId="729"/>
      <sheetData sheetId="730"/>
      <sheetData sheetId="731"/>
      <sheetData sheetId="732"/>
      <sheetData sheetId="733"/>
      <sheetData sheetId="734"/>
      <sheetData sheetId="735"/>
      <sheetData sheetId="736"/>
      <sheetData sheetId="737"/>
      <sheetData sheetId="738"/>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sheetData sheetId="773"/>
      <sheetData sheetId="774"/>
      <sheetData sheetId="775"/>
      <sheetData sheetId="776"/>
      <sheetData sheetId="777"/>
      <sheetData sheetId="778"/>
      <sheetData sheetId="779"/>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sheetData sheetId="858"/>
      <sheetData sheetId="859"/>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p-NMR"/>
      <sheetName val="Labor abs-PW"/>
      <sheetName val="Labor abs-NMR"/>
      <sheetName val="Labor bill - Plastering"/>
      <sheetName val="Labor bill - Mob"/>
      <sheetName val="Labor bill - EW"/>
      <sheetName val="Labor bill - Concrete"/>
      <sheetName val="Labor bill - Shuttering"/>
      <sheetName val="Labor bills - reinf"/>
      <sheetName val="Labor bills - Block masonry"/>
      <sheetName val="Labor bill Hard Finish"/>
      <sheetName val="Labor bill Water proofing"/>
      <sheetName val="Labor bill MS items"/>
      <sheetName val="Labor Painting"/>
      <sheetName val="RA-markate"/>
      <sheetName val="sept-plan"/>
      <sheetName val="Boq"/>
      <sheetName val="Staff Acco."/>
      <sheetName val="key dates"/>
      <sheetName val="Actuals"/>
      <sheetName val="T&amp;M"/>
      <sheetName val="Build-up"/>
      <sheetName val="GUT"/>
      <sheetName val="10"/>
      <sheetName val="11A"/>
      <sheetName val="11B "/>
      <sheetName val="12A"/>
      <sheetName val="12B"/>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BASIS -DEC 08"/>
      <sheetName val="FitOutConfCentre"/>
      <sheetName val="RA_MKT_QUOTE"/>
      <sheetName val="Rate analysis"/>
      <sheetName val="PROJECT BRIEF"/>
      <sheetName val="Labor bills 22.11.06"/>
      <sheetName val="BQ-Ext  "/>
      <sheetName val="7IFS-5A"/>
      <sheetName val="E_Summary"/>
      <sheetName val="D_Cntnts"/>
      <sheetName val="BQ"/>
      <sheetName val="final abstract"/>
      <sheetName val="Summ"/>
      <sheetName val="PROJECT BRIEF(EX.NEW)"/>
      <sheetName val="Labor_abs-PW"/>
      <sheetName val="Labor_abs-NMR"/>
      <sheetName val="Labor_bill_-_Plastering"/>
      <sheetName val="Labor_bill_-_Mob"/>
      <sheetName val="Labor_bill_-_EW"/>
      <sheetName val="Labor_bill_-_Concrete"/>
      <sheetName val="Labor_bill_-_Shuttering"/>
      <sheetName val="Labor_bills_-_reinf"/>
      <sheetName val="Labor_bills_-_Block_masonry"/>
      <sheetName val="Labor_bill_Hard_Finish"/>
      <sheetName val="Labor_bill_Water_proofing"/>
      <sheetName val="Labor_bill_MS_items"/>
      <sheetName val="Labor_Painting"/>
      <sheetName val="Staff_Acco_"/>
      <sheetName val="Labor_bills_22_11_06"/>
      <sheetName val="EATON SUMMARY"/>
      <sheetName val="POWER"/>
      <sheetName val="XREF"/>
      <sheetName val="key_dates"/>
      <sheetName val="11B_"/>
      <sheetName val="Data"/>
      <sheetName val="Cover"/>
      <sheetName val="Concrete"/>
      <sheetName val="SHORT LIST"/>
      <sheetName val="Summary"/>
      <sheetName val="Siteworks"/>
      <sheetName val="Summary:Siteworks"/>
      <sheetName val="RA_EIL"/>
      <sheetName val="RECAPITULATION"/>
      <sheetName val="AutoOpen Stub Data"/>
      <sheetName val="Design"/>
      <sheetName val="Guidelines"/>
      <sheetName val="Sheet1"/>
      <sheetName val="RawMatCost"/>
      <sheetName val="factors"/>
      <sheetName val="A-General"/>
      <sheetName val="COLUMN"/>
      <sheetName val="Labor_abs-PW1"/>
      <sheetName val="Labor_abs-NMR1"/>
      <sheetName val="Labor_bill_-_Plastering1"/>
      <sheetName val="Labor_bill_-_Mob1"/>
      <sheetName val="Labor_bill_-_EW1"/>
      <sheetName val="Labor_bill_-_Concrete1"/>
      <sheetName val="Labor_bill_-_Shuttering1"/>
      <sheetName val="Labor_bills_-_reinf1"/>
      <sheetName val="Labor_bills_-_Block_masonry1"/>
      <sheetName val="Labor_bill_Hard_Finish1"/>
      <sheetName val="Labor_bill_Water_proofing1"/>
      <sheetName val="Labor_bill_MS_items1"/>
      <sheetName val="Labor_Painting1"/>
      <sheetName val="Staff_Acco_1"/>
      <sheetName val="key_dates1"/>
      <sheetName val="11B_1"/>
      <sheetName val="BASIS_-DEC_08"/>
      <sheetName val="final_abstract"/>
      <sheetName val="Datas"/>
      <sheetName val="% prog figs -u5 and total"/>
      <sheetName val="rc01"/>
      <sheetName val="BOQ fire proofing"/>
      <sheetName val="Detailed Summary (5)"/>
      <sheetName val="ridgewood"/>
      <sheetName val="Footings"/>
      <sheetName val="HV SWITCHGEAR"/>
      <sheetName val="CABLE DATA"/>
      <sheetName val="MECHANICAL"/>
      <sheetName val="Projects"/>
      <sheetName val="BOQ Distribution"/>
      <sheetName val="Fin Sum"/>
      <sheetName val="Control"/>
      <sheetName val="Cash Flow Working"/>
      <sheetName val="Bank Guarantee"/>
      <sheetName val="Sheet3 (2)"/>
      <sheetName val="Database"/>
      <sheetName val="schedule nos"/>
      <sheetName val="Set"/>
      <sheetName val="beam-reinft-IIInd floor"/>
      <sheetName val="Summary_Bank"/>
      <sheetName val="Basic Rates"/>
      <sheetName val="WT-LIST"/>
      <sheetName val="Electrical"/>
      <sheetName val="horizontal"/>
      <sheetName val=" S-DIV02-CONCRETE"/>
      <sheetName val="M&amp;A D"/>
      <sheetName val="M&amp;A E"/>
      <sheetName val="M&amp;A G"/>
      <sheetName val="Break up Sheet"/>
      <sheetName val="SUM"/>
      <sheetName val="C9901"/>
      <sheetName val="Site_Expenses"/>
      <sheetName val="BOQ_Distribution"/>
      <sheetName val="Raw Data"/>
      <sheetName val="Site Expenses"/>
      <sheetName val="Summary Transformers"/>
      <sheetName val="Assumptions"/>
      <sheetName val="NR-PS-CL P1-MEP-0000"/>
      <sheetName val="Demand"/>
      <sheetName val="Occ"/>
      <sheetName val="Design Devmt"/>
      <sheetName val="Field Values"/>
      <sheetName val="STP"/>
      <sheetName val="PR Standards Technopark"/>
      <sheetName val="std"/>
      <sheetName val="CERTIFICATE"/>
      <sheetName val="BS Schedules"/>
      <sheetName val="AOR"/>
      <sheetName val="tender allowances"/>
      <sheetName val="Hardfinishes-Contemporary"/>
      <sheetName val="Labor_bills_22_11_061"/>
      <sheetName val="PROJECT_BRIEF"/>
      <sheetName val="BQ-Ext__"/>
      <sheetName val="Field_Values"/>
      <sheetName val="PR_Standards_Technopark"/>
      <sheetName val="SHORT_LIST"/>
      <sheetName val="CABLE_DATA"/>
      <sheetName val="Break_up_Sheet"/>
      <sheetName val="Rate_analysis"/>
      <sheetName val="Bank_Guarantee"/>
      <sheetName val="AutoOpen_Stub_Data"/>
      <sheetName val="Basic_Rates"/>
      <sheetName val="Fin_Sum"/>
      <sheetName val="BS_Schedules"/>
      <sheetName val="NR-PS-CL_P1-MEP-0000"/>
      <sheetName val="PROJECT_BRIEF(EX_NEW)"/>
      <sheetName val="Design_Devmt"/>
      <sheetName val="tender_allowances"/>
      <sheetName val="Labor_abs-PW2"/>
      <sheetName val="Labor_abs-NMR2"/>
      <sheetName val="Labor_bill_-_Plastering2"/>
      <sheetName val="Labor_bill_-_Mob2"/>
      <sheetName val="Labor_bill_-_EW2"/>
      <sheetName val="Labor_bill_-_Concrete2"/>
      <sheetName val="Labor_bill_-_Shuttering2"/>
      <sheetName val="Labor_bills_-_reinf2"/>
      <sheetName val="Labor_bills_-_Block_masonry2"/>
      <sheetName val="Labor_bill_Hard_Finish2"/>
      <sheetName val="Labor_bill_Water_proofing2"/>
      <sheetName val="Labor_bill_MS_items2"/>
      <sheetName val="Labor_Painting2"/>
      <sheetName val="Staff_Acco_2"/>
      <sheetName val="Labor_bills_22_11_062"/>
      <sheetName val="PROJECT_BRIEF1"/>
      <sheetName val="BQ-Ext__1"/>
      <sheetName val="Field_Values1"/>
      <sheetName val="final_abstract1"/>
      <sheetName val="PR_Standards_Technopark1"/>
      <sheetName val="BASIS_-DEC_081"/>
      <sheetName val="SHORT_LIST1"/>
      <sheetName val="CABLE_DATA1"/>
      <sheetName val="Break_up_Sheet1"/>
      <sheetName val="Rate_analysis1"/>
      <sheetName val="Bank_Guarantee1"/>
      <sheetName val="AutoOpen_Stub_Data1"/>
      <sheetName val="Basic_Rates1"/>
      <sheetName val="Fin_Sum1"/>
      <sheetName val="BS_Schedules1"/>
      <sheetName val="NR-PS-CL_P1-MEP-00001"/>
      <sheetName val="PROJECT_BRIEF(EX_NEW)1"/>
      <sheetName val="Design_Devmt1"/>
      <sheetName val="BOQ_Distribution1"/>
      <sheetName val="tender_allowances1"/>
      <sheetName val="grsummary"/>
      <sheetName val="Register"/>
      <sheetName val="Notes"/>
      <sheetName val="Scatter"/>
      <sheetName val="MPR_PA_1"/>
      <sheetName val="CL MEP -VOL 3"/>
      <sheetName val="Comments"/>
      <sheetName val="DETAILED  BOQ"/>
      <sheetName val="Day work"/>
      <sheetName val="Results"/>
      <sheetName val="PLGroupings"/>
      <sheetName val="P1 SUM"/>
      <sheetName val="PRICING"/>
      <sheetName val="Rate An"/>
      <sheetName val="dummy"/>
      <sheetName val="AK-Offertstammblatt"/>
      <sheetName val="#REF!"/>
      <sheetName val="FINOLEX"/>
      <sheetName val="PCC"/>
      <sheetName val="sumary"/>
      <sheetName val="shuttering"/>
      <sheetName val="Structure Bills Qty"/>
      <sheetName val="analysis"/>
      <sheetName val="INPUT SHEET"/>
      <sheetName val="Ra  stair"/>
      <sheetName val="Labor_abs-PW3"/>
      <sheetName val="Labor_abs-NMR3"/>
      <sheetName val="Labor_bill_-_Plastering3"/>
      <sheetName val="Labor_bill_-_Mob3"/>
      <sheetName val="Labor_bill_-_EW3"/>
      <sheetName val="Labor_bill_-_Concrete3"/>
      <sheetName val="Labor_bill_-_Shuttering3"/>
      <sheetName val="Labor_bills_-_reinf3"/>
      <sheetName val="Labor_bills_-_Block_masonry3"/>
      <sheetName val="Labor_bill_Hard_Finish3"/>
      <sheetName val="Labor_bill_Water_proofing3"/>
      <sheetName val="Labor_bill_MS_items3"/>
      <sheetName val="Labor_Painting3"/>
      <sheetName val="Staff_Acco_3"/>
      <sheetName val="key_dates2"/>
      <sheetName val="Labor_bills_22_11_063"/>
      <sheetName val="11B_2"/>
      <sheetName val="BASIS_-DEC_082"/>
      <sheetName val="final_abstract2"/>
      <sheetName val="SHORT_LIST2"/>
      <sheetName val="Rate_analysis2"/>
      <sheetName val="PROJECT_BRIEF2"/>
      <sheetName val="BQ-Ext__2"/>
      <sheetName val="PROJECT_BRIEF(EX_NEW)2"/>
      <sheetName val="EATON_SUMMARY"/>
      <sheetName val="AutoOpen_Stub_Data2"/>
      <sheetName val="%_prog_figs_-u5_and_total"/>
      <sheetName val="BOQ_fire_proofing"/>
      <sheetName val="Site_Expenses1"/>
      <sheetName val="NR-PS-CL_P1-MEP-00002"/>
      <sheetName val="CABLE_DATA2"/>
      <sheetName val="Design_Devmt2"/>
      <sheetName val="Field_Values2"/>
      <sheetName val="PR_Standards_Technopark2"/>
      <sheetName val="Break_up_Sheet2"/>
      <sheetName val="BOQ_Distribution2"/>
      <sheetName val="Bank_Guarantee2"/>
      <sheetName val="Basic_Rates2"/>
      <sheetName val="Fin_Sum2"/>
      <sheetName val="BS_Schedules2"/>
      <sheetName val="tender_allowances2"/>
      <sheetName val="HV_SWITCHGEAR"/>
      <sheetName val="Detailed_Summary_(5)"/>
      <sheetName val="CL_MEP_-VOL_3"/>
      <sheetName val="DETAILED__BOQ"/>
      <sheetName val="Day_work"/>
      <sheetName val="Master Equipment List"/>
      <sheetName val="SubS2"/>
      <sheetName val="LMP"/>
      <sheetName val="EPS"/>
      <sheetName val="TOEC"/>
      <sheetName val="key_dates3"/>
      <sheetName val="11B_3"/>
      <sheetName val="%_prog_figs_-u5_and_total1"/>
      <sheetName val="BOQ_fire_proofing1"/>
      <sheetName val="노임단가"/>
      <sheetName val="11"/>
      <sheetName val="12"/>
      <sheetName val="15"/>
      <sheetName val="16"/>
      <sheetName val="17"/>
      <sheetName val="18"/>
      <sheetName val="19"/>
      <sheetName val="2"/>
      <sheetName val="20"/>
      <sheetName val="21"/>
      <sheetName val="22"/>
      <sheetName val="23"/>
      <sheetName val="24"/>
      <sheetName val="25"/>
      <sheetName val="26"/>
      <sheetName val="27"/>
      <sheetName val="28"/>
      <sheetName val="29"/>
      <sheetName val="3"/>
      <sheetName val="30"/>
      <sheetName val="6"/>
      <sheetName val="8"/>
      <sheetName val="9"/>
      <sheetName val="Executive Summary"/>
      <sheetName val="Inter unit set off"/>
      <sheetName val="Lines (1 - 1)"/>
      <sheetName val="RCC,Ret. Wall"/>
      <sheetName val="P&amp;LSum"/>
      <sheetName val="SRC-B3U2"/>
      <sheetName val="eq_data"/>
      <sheetName val="A"/>
      <sheetName val="[Labor bills 22.11.06.xls]Sum_2"/>
      <sheetName val="Services_InitialEst_UtilityServ"/>
      <sheetName val="FORM7"/>
      <sheetName val="Risk"/>
      <sheetName val="sheeet7"/>
      <sheetName val="rebrand"/>
      <sheetName val="Mp-team 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ow r="1">
          <cell r="A1">
            <v>0</v>
          </cell>
        </row>
      </sheetData>
      <sheetData sheetId="75">
        <row r="1">
          <cell r="A1">
            <v>0</v>
          </cell>
        </row>
      </sheetData>
      <sheetData sheetId="76">
        <row r="1">
          <cell r="A1">
            <v>0</v>
          </cell>
        </row>
      </sheetData>
      <sheetData sheetId="77">
        <row r="1">
          <cell r="A1">
            <v>0</v>
          </cell>
        </row>
      </sheetData>
      <sheetData sheetId="78">
        <row r="1">
          <cell r="A1">
            <v>0</v>
          </cell>
        </row>
      </sheetData>
      <sheetData sheetId="79">
        <row r="1">
          <cell r="A1">
            <v>0</v>
          </cell>
        </row>
      </sheetData>
      <sheetData sheetId="80">
        <row r="1">
          <cell r="A1">
            <v>0</v>
          </cell>
        </row>
      </sheetData>
      <sheetData sheetId="81">
        <row r="1">
          <cell r="A1">
            <v>0</v>
          </cell>
        </row>
      </sheetData>
      <sheetData sheetId="82">
        <row r="1">
          <cell r="A1">
            <v>0</v>
          </cell>
        </row>
      </sheetData>
      <sheetData sheetId="83">
        <row r="1">
          <cell r="A1">
            <v>0</v>
          </cell>
        </row>
      </sheetData>
      <sheetData sheetId="84">
        <row r="20">
          <cell r="C20" t="str">
            <v>Cover</v>
          </cell>
        </row>
      </sheetData>
      <sheetData sheetId="85"/>
      <sheetData sheetId="86">
        <row r="1">
          <cell r="A1">
            <v>0</v>
          </cell>
        </row>
      </sheetData>
      <sheetData sheetId="87">
        <row r="20">
          <cell r="C20" t="str">
            <v>Cover</v>
          </cell>
        </row>
      </sheetData>
      <sheetData sheetId="88"/>
      <sheetData sheetId="89" refreshError="1"/>
      <sheetData sheetId="90" refreshError="1"/>
      <sheetData sheetId="91" refreshError="1"/>
      <sheetData sheetId="92">
        <row r="1">
          <cell r="A1">
            <v>0</v>
          </cell>
        </row>
      </sheetData>
      <sheetData sheetId="93">
        <row r="20">
          <cell r="C20" t="str">
            <v>Cover</v>
          </cell>
        </row>
      </sheetData>
      <sheetData sheetId="94" refreshError="1"/>
      <sheetData sheetId="95" refreshError="1"/>
      <sheetData sheetId="96" refreshError="1"/>
      <sheetData sheetId="97" refreshError="1"/>
      <sheetData sheetId="98" refreshError="1"/>
      <sheetData sheetId="99" refreshError="1"/>
      <sheetData sheetId="100" refreshError="1"/>
      <sheetData sheetId="101"/>
      <sheetData sheetId="102" refreshError="1"/>
      <sheetData sheetId="103"/>
      <sheetData sheetId="104">
        <row r="1">
          <cell r="A1">
            <v>0</v>
          </cell>
        </row>
      </sheetData>
      <sheetData sheetId="105" refreshError="1"/>
      <sheetData sheetId="106" refreshError="1"/>
      <sheetData sheetId="107" refreshError="1"/>
      <sheetData sheetId="108" refreshError="1"/>
      <sheetData sheetId="109" refreshError="1"/>
      <sheetData sheetId="110" refreshError="1"/>
      <sheetData sheetId="111">
        <row r="1">
          <cell r="A1">
            <v>0</v>
          </cell>
        </row>
      </sheetData>
      <sheetData sheetId="112">
        <row r="1">
          <cell r="A1">
            <v>0</v>
          </cell>
        </row>
      </sheetData>
      <sheetData sheetId="113">
        <row r="19">
          <cell r="I19">
            <v>10</v>
          </cell>
        </row>
      </sheetData>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sheetData sheetId="163"/>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row r="1">
          <cell r="A1">
            <v>0</v>
          </cell>
        </row>
      </sheetData>
      <sheetData sheetId="200">
        <row r="19">
          <cell r="I19">
            <v>10</v>
          </cell>
        </row>
      </sheetData>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sheetData sheetId="249"/>
      <sheetData sheetId="250"/>
      <sheetData sheetId="251" refreshError="1"/>
      <sheetData sheetId="252" refreshError="1"/>
      <sheetData sheetId="253"/>
      <sheetData sheetId="254"/>
      <sheetData sheetId="255"/>
      <sheetData sheetId="256"/>
      <sheetData sheetId="257"/>
      <sheetData sheetId="258" refreshError="1"/>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refreshError="1"/>
      <sheetData sheetId="306" refreshError="1"/>
      <sheetData sheetId="307" refreshError="1"/>
      <sheetData sheetId="308" refreshError="1"/>
      <sheetData sheetId="309" refreshError="1"/>
      <sheetData sheetId="310"/>
      <sheetData sheetId="311"/>
      <sheetData sheetId="312"/>
      <sheetData sheetId="313"/>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h flow workings (2)"/>
      <sheetName val="cash flow"/>
      <sheetName val="final segment"/>
      <sheetName val="For notes Segment in Rs. ('000)"/>
      <sheetName val="segment final break up"/>
      <sheetName val="Part 4"/>
      <sheetName val="EPS"/>
      <sheetName val="BS"/>
      <sheetName val="P&amp;L"/>
      <sheetName val="1"/>
      <sheetName val="2"/>
      <sheetName val="5"/>
      <sheetName val="6"/>
      <sheetName val="8"/>
      <sheetName val="10"/>
      <sheetName val="12"/>
      <sheetName val="14"/>
      <sheetName val="4"/>
      <sheetName val="Unit wise consol "/>
      <sheetName val=" Tax provision"/>
      <sheetName val="Tax provision workings"/>
      <sheetName val="IT Depreciation 01-02"/>
      <sheetName val="Inter unit set off"/>
      <sheetName val="Sheet1"/>
      <sheetName val="Co Depreciation 01-02 (2)"/>
      <sheetName val="Interest cost capitalised"/>
      <sheetName val="Rounded off"/>
      <sheetName val="NOTES -1"/>
      <sheetName val="NOTES-2"/>
      <sheetName val="List"/>
      <sheetName val="Labor abs-NMR"/>
      <sheetName val="PROJECT BRIEF"/>
      <sheetName val="Data"/>
      <sheetName val="MECH-1"/>
      <sheetName val="7IFS-5A"/>
      <sheetName val="Names"/>
      <sheetName val="Cash_flow_workings_(2)"/>
      <sheetName val="cash_flow"/>
      <sheetName val="final_segment"/>
      <sheetName val="For_notes_Segment_in_Rs__('000)"/>
      <sheetName val="segment_final_break_up"/>
      <sheetName val="Part_4"/>
      <sheetName val="Unit_wise_consol_"/>
      <sheetName val="_Tax_provision"/>
      <sheetName val="Tax_provision_workings"/>
      <sheetName val="IT_Depreciation_01-02"/>
      <sheetName val="Inter_unit_set_off"/>
      <sheetName val="Co_Depreciation_01-02_(2)"/>
      <sheetName val="Interest_cost_capitalised"/>
      <sheetName val="Rounded_off"/>
      <sheetName val="NOTES_-1"/>
      <sheetName val="Navigation"/>
      <sheetName val="Summary"/>
      <sheetName val="Basis"/>
      <sheetName val="Consolidated"/>
      <sheetName val="RA-markate"/>
      <sheetName val="BOQ Distribution"/>
      <sheetName val="T&amp;M"/>
      <sheetName val="SPrep_E4TK(R187)"/>
      <sheetName val="U00"/>
      <sheetName val="U01"/>
      <sheetName val="U03"/>
      <sheetName val="U06"/>
      <sheetName val="U07"/>
      <sheetName val="U08"/>
      <sheetName val="U09"/>
      <sheetName val="U10"/>
      <sheetName val="U11"/>
      <sheetName val="U13"/>
      <sheetName val="U21"/>
      <sheetName val="U25"/>
      <sheetName val="U26"/>
      <sheetName val="U29"/>
      <sheetName val="U30"/>
      <sheetName val="U40"/>
      <sheetName val="U42"/>
      <sheetName val="U43"/>
      <sheetName val="U45"/>
      <sheetName val="U47"/>
      <sheetName val="U60"/>
      <sheetName val="Labor_abs-NMR"/>
      <sheetName val="PROJECT_BRIEF"/>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sheetData sheetId="37"/>
      <sheetData sheetId="38"/>
      <sheetData sheetId="39"/>
      <sheetData sheetId="40"/>
      <sheetData sheetId="41"/>
      <sheetData sheetId="42"/>
      <sheetData sheetId="43"/>
      <sheetData sheetId="44"/>
      <sheetData sheetId="45"/>
      <sheetData sheetId="46">
        <row r="7">
          <cell r="C7">
            <v>-557907</v>
          </cell>
        </row>
      </sheetData>
      <sheetData sheetId="47"/>
      <sheetData sheetId="48"/>
      <sheetData sheetId="49"/>
      <sheetData sheetId="50"/>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sheetData sheetId="8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solidated"/>
      <sheetName val="Detailed dep sch"/>
      <sheetName val="XREF"/>
      <sheetName val="Tickmarks"/>
      <sheetName val="GM &amp; TA"/>
      <sheetName val="rates"/>
      <sheetName val="PRECAST lightconc-II"/>
      <sheetName val="Details"/>
      <sheetName val="Inter unit set off"/>
      <sheetName val="Labor abs-NMR"/>
      <sheetName val="Names"/>
      <sheetName val="Break up Sheet"/>
      <sheetName val="w't table"/>
      <sheetName val="Contents"/>
      <sheetName val="Civil Boq"/>
      <sheetName val="PL"/>
      <sheetName val="SCHEDULE"/>
      <sheetName val="Summary"/>
      <sheetName val="VENDOR LIST"/>
      <sheetName val="WORD"/>
      <sheetName val="Project Data"/>
      <sheetName val="Balance sheet DCCDL Nov 06"/>
      <sheetName val="Trial Balance"/>
      <sheetName val="Sheet1"/>
      <sheetName val="Global Assmptions"/>
      <sheetName val="factor"/>
      <sheetName val="CABLE DATA"/>
      <sheetName val="Balance Sheet"/>
      <sheetName val="mecon-summary"/>
      <sheetName val="2A"/>
      <sheetName val="BOQ"/>
      <sheetName val="9"/>
      <sheetName val="FIN-QTY"/>
      <sheetName val="Project Brief"/>
      <sheetName val="Base width"/>
      <sheetName val="abstract"/>
      <sheetName val="Option"/>
      <sheetName val="wordsdata"/>
      <sheetName val="RateAnalysis"/>
      <sheetName val="Data sheet"/>
      <sheetName val="PROJECT BRIEF(EX.NEW)"/>
      <sheetName val="URA"/>
      <sheetName val="Register"/>
      <sheetName val="SOF Alternative Offer"/>
      <sheetName val="Notes"/>
      <sheetName val="BQ"/>
      <sheetName val="CCNs"/>
      <sheetName val="cover page"/>
      <sheetName val="T&amp;M"/>
      <sheetName val="analysis"/>
      <sheetName val="Pile Schedule_R2"/>
      <sheetName val="Superstruc"/>
      <sheetName val="Base Data - Permanent Material"/>
      <sheetName val="FF-6"/>
      <sheetName val="rc01"/>
      <sheetName val="Basis"/>
      <sheetName val="Trial Bal "/>
      <sheetName val="UAE_Holidays"/>
      <sheetName val="est"/>
      <sheetName val="Assumptions"/>
      <sheetName val="Currencies"/>
      <sheetName val="C"/>
      <sheetName val="Amount"/>
      <sheetName val="d-7"/>
      <sheetName val="GS"/>
      <sheetName val="Macro"/>
      <sheetName val="Detailed_dep_sch"/>
      <sheetName val="GM_&amp;_TA"/>
      <sheetName val="PRECAST_lightconc-II"/>
      <sheetName val="Inter_unit_set_off"/>
      <sheetName val="Civil_Boq"/>
      <sheetName val="Balance_sheet_DCCDL_Nov_06"/>
      <sheetName val="Trial_Balance"/>
      <sheetName val="Global_Assmptions"/>
      <sheetName val="Labor_abs-NMR"/>
      <sheetName val="CABLE_DATA"/>
      <sheetName val="Balance_Sheet"/>
      <sheetName val="Data_sheet"/>
      <sheetName val="PROJECT_BRIEF(EX_NEW)"/>
      <sheetName val="Break_up_Sheet"/>
      <sheetName val="w't_table"/>
      <sheetName val="Detailed_dep_sch1"/>
      <sheetName val="GM_&amp;_TA1"/>
      <sheetName val="PRECAST_lightconc-II1"/>
      <sheetName val="Inter_unit_set_off1"/>
      <sheetName val="Civil_Boq1"/>
      <sheetName val="Balance_sheet_DCCDL_Nov_061"/>
      <sheetName val="Trial_Balance1"/>
      <sheetName val="Global_Assmptions1"/>
      <sheetName val="Labor_abs-NMR1"/>
      <sheetName val="CABLE_DATA1"/>
      <sheetName val="Balance_Sheet1"/>
      <sheetName val="Data_sheet1"/>
      <sheetName val="PROJECT_BRIEF(EX_NEW)1"/>
      <sheetName val="Break_up_Sheet1"/>
      <sheetName val="w't_table1"/>
      <sheetName val="Detailed_dep_sch2"/>
      <sheetName val="GM_&amp;_TA2"/>
      <sheetName val="PRECAST_lightconc-II2"/>
      <sheetName val="Inter_unit_set_off2"/>
      <sheetName val="Civil_Boq2"/>
      <sheetName val="Balance_sheet_DCCDL_Nov_062"/>
      <sheetName val="Trial_Balance2"/>
      <sheetName val="Global_Assmptions2"/>
      <sheetName val="Labor_abs-NMR2"/>
      <sheetName val="CABLE_DATA2"/>
      <sheetName val="Balance_Sheet2"/>
      <sheetName val="Data_sheet2"/>
      <sheetName val="PROJECT_BRIEF(EX_NEW)2"/>
      <sheetName val="Break_up_Sheet2"/>
      <sheetName val="w't_table2"/>
      <sheetName val="Detailed_dep_sch3"/>
      <sheetName val="GM_&amp;_TA3"/>
      <sheetName val="PRECAST_lightconc-II3"/>
      <sheetName val="Inter_unit_set_off3"/>
      <sheetName val="Civil_Boq3"/>
      <sheetName val="Balance_sheet_DCCDL_Nov_063"/>
      <sheetName val="Trial_Balance3"/>
      <sheetName val="Global_Assmptions3"/>
      <sheetName val="Labor_abs-NMR3"/>
      <sheetName val="CABLE_DATA3"/>
      <sheetName val="Balance_Sheet3"/>
      <sheetName val="Data_sheet3"/>
      <sheetName val="PROJECT_BRIEF(EX_NEW)3"/>
      <sheetName val="Break_up_Sheet3"/>
      <sheetName val="w't_table3"/>
      <sheetName val="Detailed_dep_sch4"/>
      <sheetName val="GM_&amp;_TA4"/>
      <sheetName val="PRECAST_lightconc-II4"/>
      <sheetName val="Inter_unit_set_off4"/>
      <sheetName val="Civil_Boq4"/>
      <sheetName val="Balance_sheet_DCCDL_Nov_064"/>
      <sheetName val="Trial_Balance4"/>
      <sheetName val="Global_Assmptions4"/>
      <sheetName val="Labor_abs-NMR4"/>
      <sheetName val="CABLE_DATA4"/>
      <sheetName val="Balance_Sheet4"/>
      <sheetName val="Data_sheet4"/>
      <sheetName val="PROJECT_BRIEF(EX_NEW)4"/>
      <sheetName val="Break_up_Sheet4"/>
      <sheetName val="w't_table4"/>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見積書 8月５日提出"/>
      <sheetName val="見積書 8月７日変更"/>
      <sheetName val="表紙"/>
      <sheetName val="表紙 (2)"/>
      <sheetName val="見積書 11月20日"/>
      <sheetName val="細目"/>
      <sheetName val="見積書 11月20日 連動"/>
      <sheetName val="ドル移行"/>
      <sheetName val="準備期間経費"/>
      <sheetName val="見積金額一覧表"/>
      <sheetName val="wordsdata"/>
      <sheetName val="RateAnalysis"/>
      <sheetName val="GM &amp; TA"/>
      <sheetName val="Micro"/>
      <sheetName val="Macro"/>
      <sheetName val="Scaff-Rose"/>
      <sheetName val="Consolidated"/>
      <sheetName val="MPR_PA_1"/>
      <sheetName val="Inter unit set off"/>
      <sheetName val="Unit cost- Drain-Protection-2"/>
      <sheetName val="Unit cost- Drain-Protection-1 "/>
      <sheetName val="일위대가"/>
      <sheetName val="HL8"/>
      <sheetName val="見積書_8月５日提出"/>
      <sheetName val="見積書_8月７日変更"/>
      <sheetName val="表紙_(2)"/>
      <sheetName val="見積書_11月20日"/>
      <sheetName val="見積書_11月20日_連動"/>
      <sheetName val="GM_&amp;_TA"/>
      <sheetName val="Civil Boq"/>
      <sheetName val="PRECAST lightconc-II"/>
      <sheetName val="Cover letter"/>
      <sheetName val="Invoice"/>
      <sheetName val="BoQ"/>
      <sheetName val="Room Matrix"/>
      <sheetName val="2ELEC"/>
      <sheetName val="Sheet1"/>
      <sheetName val="CHIFLET"/>
      <sheetName val="Contents"/>
      <sheetName val="CCNs"/>
      <sheetName val="TOSHIBA-Structure"/>
      <sheetName val="Summary"/>
      <sheetName val="SCHEDULE"/>
      <sheetName val="Construction"/>
      <sheetName val="VENDOR LIST"/>
      <sheetName val="Özet"/>
      <sheetName val="L&amp;T Shop Floor Drawings Status"/>
      <sheetName val="Load Details(B1)"/>
      <sheetName val="std.wt."/>
      <sheetName val="Wag&amp;Sal"/>
      <sheetName val="seT"/>
      <sheetName val="Matrix"/>
      <sheetName val="NLD - Assum"/>
      <sheetName val="Attributes"/>
      <sheetName val="見積書_8月５日提出1"/>
      <sheetName val="見積書_8月７日変更1"/>
      <sheetName val="表紙_(2)1"/>
      <sheetName val="見積書_11月20日1"/>
      <sheetName val="見積書_11月20日_連動1"/>
      <sheetName val="GM_&amp;_TA1"/>
      <sheetName val="L&amp;T_Shop_Floor_Drawings_Status"/>
      <sheetName val="Load_Details(B1)"/>
      <sheetName val="std_wt_"/>
      <sheetName val="PRECAST_lightconc-II"/>
      <sheetName val="Balance Sheet"/>
      <sheetName val="rate analysis"/>
      <sheetName val="rates"/>
      <sheetName val="6.1.7 Grand Summary"/>
      <sheetName val="Break up Sheet"/>
      <sheetName val="FitOutConfCentre"/>
      <sheetName val="見積書_8月５日提出2"/>
      <sheetName val="見積書_8月７日変更2"/>
      <sheetName val="表紙_(2)2"/>
      <sheetName val="見積書_11月20日2"/>
      <sheetName val="見積書_11月20日_連動2"/>
      <sheetName val="GM_&amp;_TA2"/>
      <sheetName val="Civil_Boq"/>
      <sheetName val="Inter_unit_set_off"/>
      <sheetName val="Unit_cost-_Drain-Protection-2"/>
      <sheetName val="Unit_cost-_Drain-Protection-1_"/>
      <sheetName val="PRECAST_lightconc-II1"/>
      <sheetName val="Cover_letter"/>
      <sheetName val="Room_Matrix"/>
      <sheetName val="VENDOR_LIST"/>
      <sheetName val="L&amp;T_Shop_Floor_Drawings_Status1"/>
      <sheetName val="Load_Details(B1)1"/>
      <sheetName val="std_wt_1"/>
      <sheetName val="NLD_-_Assum"/>
      <sheetName val="Balance_Sheet"/>
      <sheetName val="Project Man."/>
      <sheetName val="Labor abs-NMR"/>
      <sheetName val="Labor_abs-NMR"/>
      <sheetName val="見積書_8月５日提出3"/>
      <sheetName val="見積書_8月７日変更3"/>
      <sheetName val="表紙_(2)3"/>
      <sheetName val="見積書_11月20日3"/>
      <sheetName val="見積書_11月20日_連動3"/>
      <sheetName val="GM_&amp;_TA3"/>
      <sheetName val="L&amp;T_Shop_Floor_Drawings_Status2"/>
      <sheetName val="Load_Details(B1)2"/>
      <sheetName val="std_wt_2"/>
      <sheetName val="PRECAST_lightconc-II2"/>
      <sheetName val="NLD_-_Assum1"/>
      <sheetName val="Balance_Sheet1"/>
      <sheetName val="Labor_abs-NMR1"/>
      <sheetName val="accumdeprn"/>
      <sheetName val="Project Brief"/>
      <sheetName val="11. Weekly Progress"/>
      <sheetName val="Trial Bal "/>
      <sheetName val="pvc vent"/>
      <sheetName val="w_dn_idd"/>
      <sheetName val="col-reinft1"/>
      <sheetName val="Mechanical"/>
      <sheetName val="STEEL STRUCTURE"/>
      <sheetName val="Boq_ structure "/>
      <sheetName val="경비공통"/>
      <sheetName val="Fin Sum"/>
      <sheetName val="S"/>
      <sheetName val="EK B.3"/>
      <sheetName val="Wall Sched"/>
      <sheetName val="Civil_Boq1"/>
      <sheetName val="Inter_unit_set_off1"/>
      <sheetName val="G29A"/>
      <sheetName val="MOS"/>
      <sheetName val="Index"/>
      <sheetName val="Katsayılar"/>
      <sheetName val="eot288"/>
      <sheetName val="Risk"/>
      <sheetName val="rebrand"/>
      <sheetName val="成本多栏明细账"/>
      <sheetName val="KOYO提出見積書 "/>
      <sheetName val="DATA"/>
      <sheetName val="Notes"/>
      <sheetName val="T&amp;M"/>
      <sheetName val="QUOTE_E"/>
      <sheetName val="GS"/>
      <sheetName val="Project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sheetData sheetId="25"/>
      <sheetData sheetId="26"/>
      <sheetData sheetId="27"/>
      <sheetData sheetId="28"/>
      <sheetData sheetId="29" refreshError="1"/>
      <sheetData sheetId="30" refreshError="1"/>
      <sheetData sheetId="31"/>
      <sheetData sheetId="32"/>
      <sheetData sheetId="33">
        <row r="1">
          <cell r="F1">
            <v>0</v>
          </cell>
        </row>
      </sheetData>
      <sheetData sheetId="34">
        <row r="1">
          <cell r="F1">
            <v>0</v>
          </cell>
        </row>
      </sheetData>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sheetData sheetId="51"/>
      <sheetData sheetId="52" refreshError="1"/>
      <sheetData sheetId="53" refreshError="1"/>
      <sheetData sheetId="54"/>
      <sheetData sheetId="55"/>
      <sheetData sheetId="56"/>
      <sheetData sheetId="57"/>
      <sheetData sheetId="58"/>
      <sheetData sheetId="59"/>
      <sheetData sheetId="60"/>
      <sheetData sheetId="61"/>
      <sheetData sheetId="62">
        <row r="1">
          <cell r="F1">
            <v>0</v>
          </cell>
        </row>
      </sheetData>
      <sheetData sheetId="63"/>
      <sheetData sheetId="64" refreshError="1"/>
      <sheetData sheetId="65" refreshError="1"/>
      <sheetData sheetId="66" refreshError="1"/>
      <sheetData sheetId="67" refreshError="1"/>
      <sheetData sheetId="68" refreshError="1"/>
      <sheetData sheetId="69" refreshError="1"/>
      <sheetData sheetId="70"/>
      <sheetData sheetId="71"/>
      <sheetData sheetId="72"/>
      <sheetData sheetId="73"/>
      <sheetData sheetId="74"/>
      <sheetData sheetId="75"/>
      <sheetData sheetId="76"/>
      <sheetData sheetId="77"/>
      <sheetData sheetId="78"/>
      <sheetData sheetId="79"/>
      <sheetData sheetId="80"/>
      <sheetData sheetId="81"/>
      <sheetData sheetId="82">
        <row r="1">
          <cell r="F1">
            <v>0</v>
          </cell>
        </row>
      </sheetData>
      <sheetData sheetId="83"/>
      <sheetData sheetId="84"/>
      <sheetData sheetId="85"/>
      <sheetData sheetId="86"/>
      <sheetData sheetId="87"/>
      <sheetData sheetId="88"/>
      <sheetData sheetId="89" refreshError="1"/>
      <sheetData sheetId="90" refreshError="1"/>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sheetData sheetId="12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 Labour bills -Excav,Conc &amp; Rft"/>
      <sheetName val="Prelim-Breakup"/>
      <sheetName val="Safety material - Prorata"/>
      <sheetName val="SAFETTY ITEMS"/>
      <sheetName val="Mobilisation (2)"/>
      <sheetName val="NMR Alt"/>
      <sheetName val="Security,Acc &amp; mobile charges"/>
      <sheetName val="Backup - Mobilisation (2)"/>
      <sheetName val="GM &amp; TA"/>
      <sheetName val="Staff Salary"/>
      <sheetName val="Accts Prov"/>
      <sheetName val="Premobilisation"/>
      <sheetName val="P &amp; M "/>
      <sheetName val="C class items "/>
      <sheetName val="German tools"/>
      <sheetName val="Indian Tools"/>
      <sheetName val="Backup - Mobilisation"/>
      <sheetName val="Lab equipments"/>
      <sheetName val="Petty cash expenses"/>
      <sheetName val="Petty cash-Abstract"/>
      <sheetName val="Batch material"/>
      <sheetName val="Micro"/>
      <sheetName val="Macro"/>
      <sheetName val="Scaff-Rose"/>
      <sheetName val="wordsdata"/>
      <sheetName val="細目"/>
      <sheetName val="Fin Sum"/>
      <sheetName val="Break up Sheet"/>
      <sheetName val="est"/>
      <sheetName val="Boq_ structure "/>
      <sheetName val="SBI(Siliguri)"/>
      <sheetName val="NLD - Assum"/>
      <sheetName val="final abstract"/>
      <sheetName val="Civil Boq"/>
      <sheetName val="D5"/>
      <sheetName val="D5-P&amp;L"/>
      <sheetName val="Introduction"/>
      <sheetName val="Model (Not Merged)"/>
      <sheetName val="seT"/>
      <sheetName val="Analy_7-10"/>
      <sheetName val="analysis-superstructure"/>
      <sheetName val="Pile cap"/>
      <sheetName val="keyword"/>
      <sheetName val="Parametry"/>
      <sheetName val="RateAnalysis"/>
      <sheetName val="Consolidated"/>
      <sheetName val="Wag&amp;Sal"/>
      <sheetName val="_Labour_bills_-Excav,Conc_&amp;_Rft"/>
      <sheetName val="Safety_material_-_Prorata"/>
      <sheetName val="SAFETTY_ITEMS"/>
      <sheetName val="Mobilisation_(2)"/>
      <sheetName val="NMR_Alt"/>
      <sheetName val="Security,Acc_&amp;_mobile_charges"/>
      <sheetName val="Backup_-_Mobilisation_(2)"/>
      <sheetName val="GM_&amp;_TA"/>
      <sheetName val="Staff_Salary"/>
      <sheetName val="Accts_Prov"/>
      <sheetName val="P_&amp;_M_"/>
      <sheetName val="C_class_items_"/>
      <sheetName val="German_tools"/>
      <sheetName val="Indian_Tools"/>
      <sheetName val="Backup_-_Mobilisation"/>
      <sheetName val="Lab_equipments"/>
      <sheetName val="Petty_cash_expenses"/>
      <sheetName val="Petty_cash-Abstract"/>
      <sheetName val="Batch_material"/>
      <sheetName val="Fin_Sum"/>
      <sheetName val="Break_up_Sheet"/>
      <sheetName val="Boq__structure_"/>
      <sheetName val="NLD_-_Assum"/>
      <sheetName val="final_abstract"/>
      <sheetName val="Civil_Boq"/>
      <sheetName val="Model_(Not_Merged)"/>
      <sheetName val="Pile_cap"/>
      <sheetName val="Sheet1"/>
      <sheetName val="PRECAST lightconc-II"/>
      <sheetName val="GS"/>
      <sheetName val="Unit cost- Drain-Protection-2"/>
      <sheetName val="Unit cost- Drain-Protection-1 "/>
      <sheetName val="HL8"/>
      <sheetName val="Totowa commitment"/>
      <sheetName val="Quote Sheet"/>
      <sheetName val="Load Details(B1)"/>
      <sheetName val="Data sheet"/>
      <sheetName val="Data_sheet"/>
      <sheetName val="labour_rates"/>
      <sheetName val="Supplier"/>
      <sheetName val="_Labour_bills_-Excav,Conc_&amp;_Rf1"/>
      <sheetName val="Safety_material_-_Prorata1"/>
      <sheetName val="SAFETTY_ITEMS1"/>
      <sheetName val="Mobilisation_(2)1"/>
      <sheetName val="NMR_Alt1"/>
      <sheetName val="Security,Acc_&amp;_mobile_charges1"/>
      <sheetName val="Backup_-_Mobilisation_(2)1"/>
      <sheetName val="GM_&amp;_TA1"/>
      <sheetName val="Staff_Salary1"/>
      <sheetName val="Accts_Prov1"/>
      <sheetName val="P_&amp;_M_1"/>
      <sheetName val="C_class_items_1"/>
      <sheetName val="German_tools1"/>
      <sheetName val="Indian_Tools1"/>
      <sheetName val="Backup_-_Mobilisation1"/>
      <sheetName val="Lab_equipments1"/>
      <sheetName val="Petty_cash_expenses1"/>
      <sheetName val="Petty_cash-Abstract1"/>
      <sheetName val="Batch_material1"/>
      <sheetName val="Fin_Sum1"/>
      <sheetName val="Break_up_Sheet1"/>
      <sheetName val="Boq__structure_1"/>
      <sheetName val="NLD_-_Assum1"/>
      <sheetName val="final_abstract1"/>
      <sheetName val="Civil_Boq1"/>
      <sheetName val="Model_(Not_Merged)1"/>
      <sheetName val="Data_sheet1"/>
      <sheetName val="Headings"/>
      <sheetName val="Rate analysis"/>
      <sheetName val="labour coeff"/>
      <sheetName val="Basement Budget"/>
      <sheetName val="p&amp;m"/>
      <sheetName val="Summary year Plan"/>
      <sheetName val="Footings"/>
      <sheetName val="Ward areas"/>
      <sheetName val="D-F"/>
      <sheetName val="Control"/>
      <sheetName val="_Labour_bills_-Excav,Conc_&amp;_Rf2"/>
      <sheetName val="Safety_material_-_Prorata2"/>
      <sheetName val="SAFETTY_ITEMS2"/>
      <sheetName val="Mobilisation_(2)2"/>
      <sheetName val="NMR_Alt2"/>
      <sheetName val="Security,Acc_&amp;_mobile_charges2"/>
      <sheetName val="Backup_-_Mobilisation_(2)2"/>
      <sheetName val="GM_&amp;_TA2"/>
      <sheetName val="Staff_Salary2"/>
      <sheetName val="Accts_Prov2"/>
      <sheetName val="P_&amp;_M_2"/>
      <sheetName val="C_class_items_2"/>
      <sheetName val="German_tools2"/>
      <sheetName val="Indian_Tools2"/>
      <sheetName val="Backup_-_Mobilisation2"/>
      <sheetName val="Lab_equipments2"/>
      <sheetName val="Petty_cash_expenses2"/>
      <sheetName val="Petty_cash-Abstract2"/>
      <sheetName val="Batch_material2"/>
      <sheetName val="Fin_Sum2"/>
      <sheetName val="Break_up_Sheet2"/>
      <sheetName val="Boq__structure_2"/>
      <sheetName val="NLD_-_Assum2"/>
      <sheetName val="final_abstract2"/>
      <sheetName val="Civil_Boq2"/>
      <sheetName val="Model_(Not_Merged)2"/>
      <sheetName val="Pile_cap1"/>
      <sheetName val="Totowa_commitment"/>
      <sheetName val="Quote_Sheet"/>
      <sheetName val="Load_Details(B1)"/>
      <sheetName val="Data_sheet2"/>
      <sheetName val="Balance Sheet"/>
      <sheetName val="입찰내역 발주처 양식"/>
      <sheetName val="Project Data"/>
      <sheetName val="CHIFLET"/>
      <sheetName val="改加胶玻璃、室外栏杆"/>
      <sheetName val="Invoice summary"/>
      <sheetName val="_Labour_bills_-Excav,Conc_&amp;_Rf3"/>
      <sheetName val="Safety_material_-_Prorata3"/>
      <sheetName val="SAFETTY_ITEMS3"/>
      <sheetName val="Mobilisation_(2)3"/>
      <sheetName val="NMR_Alt3"/>
      <sheetName val="Security,Acc_&amp;_mobile_charges3"/>
      <sheetName val="Backup_-_Mobilisation_(2)3"/>
      <sheetName val="GM_&amp;_TA3"/>
      <sheetName val="Staff_Salary3"/>
      <sheetName val="Accts_Prov3"/>
      <sheetName val="P_&amp;_M_3"/>
      <sheetName val="C_class_items_3"/>
      <sheetName val="German_tools3"/>
      <sheetName val="Indian_Tools3"/>
      <sheetName val="Backup_-_Mobilisation3"/>
      <sheetName val="Lab_equipments3"/>
      <sheetName val="Petty_cash_expenses3"/>
      <sheetName val="Petty_cash-Abstract3"/>
      <sheetName val="Batch_material3"/>
      <sheetName val="Fin_Sum3"/>
      <sheetName val="Break_up_Sheet3"/>
      <sheetName val="Boq__structure_3"/>
      <sheetName val="NLD_-_Assum3"/>
      <sheetName val="final_abstract3"/>
      <sheetName val="Civil_Boq3"/>
      <sheetName val="Model_(Not_Merged)3"/>
      <sheetName val="Pile_cap2"/>
      <sheetName val="PRECAST_lightconc-II"/>
      <sheetName val="Unit_cost-_Drain-Protection-2"/>
      <sheetName val="Unit_cost-_Drain-Protection-1_"/>
      <sheetName val="Totowa_commitment1"/>
      <sheetName val="Quote_Sheet1"/>
      <sheetName val="Load_Details(B1)1"/>
      <sheetName val="Data_sheet3"/>
      <sheetName val="Rate_analysis"/>
      <sheetName val="labour_coeff"/>
      <sheetName val="Basement_Budget"/>
      <sheetName val="Summary_year_Plan"/>
      <sheetName val="Ward_areas"/>
      <sheetName val="Balance_Sheet"/>
      <sheetName val="Project Man."/>
      <sheetName val="_Labour_bills_-Excav,Conc_&amp;_Rf4"/>
      <sheetName val="Safety_material_-_Prorata4"/>
      <sheetName val="SAFETTY_ITEMS4"/>
      <sheetName val="Mobilisation_(2)4"/>
      <sheetName val="NMR_Alt4"/>
      <sheetName val="Security,Acc_&amp;_mobile_charges4"/>
      <sheetName val="Backup_-_Mobilisation_(2)4"/>
      <sheetName val="GM_&amp;_TA4"/>
      <sheetName val="Staff_Salary4"/>
      <sheetName val="Accts_Prov4"/>
      <sheetName val="P_&amp;_M_4"/>
      <sheetName val="C_class_items_4"/>
      <sheetName val="German_tools4"/>
      <sheetName val="Indian_Tools4"/>
      <sheetName val="Backup_-_Mobilisation4"/>
      <sheetName val="Lab_equipments4"/>
      <sheetName val="Petty_cash_expenses4"/>
      <sheetName val="Petty_cash-Abstract4"/>
      <sheetName val="Batch_material4"/>
      <sheetName val="Fin_Sum4"/>
      <sheetName val="Break_up_Sheet4"/>
      <sheetName val="Boq__structure_4"/>
      <sheetName val="NLD_-_Assum4"/>
      <sheetName val="final_abstract4"/>
      <sheetName val="Civil_Boq4"/>
      <sheetName val="Model_(Not_Merged)4"/>
      <sheetName val="Pile_cap3"/>
      <sheetName val="Totowa_commitment2"/>
      <sheetName val="Quote_Sheet2"/>
      <sheetName val="Load_Details(B1)2"/>
      <sheetName val="Data_sheet4"/>
      <sheetName val="Rate_analysis1"/>
      <sheetName val="labour_coeff1"/>
      <sheetName val="Basement_Budget1"/>
      <sheetName val="Summary_year_Plan1"/>
      <sheetName val="Ward_areas1"/>
      <sheetName val="Balance_Sheet1"/>
      <sheetName val="Names"/>
      <sheetName val="Inter unit set off"/>
      <sheetName val="입찰내역_발주처_양식"/>
      <sheetName val="입찰내역_발주처_양식1"/>
      <sheetName val="PRECAST_lightconc-II1"/>
      <sheetName val="Unit_cost-_Drain-Protection-21"/>
      <sheetName val="Unit_cost-_Drain-Protection-1_1"/>
      <sheetName val="FIN-QTY"/>
      <sheetName val="AN3"/>
      <sheetName val="eval"/>
      <sheetName val="COLUMN"/>
      <sheetName val="RA-markate"/>
      <sheetName val="Design"/>
      <sheetName val="Labor abs-NMR"/>
      <sheetName val="Attributes"/>
      <sheetName val="concrete"/>
      <sheetName val="SPT vs PHI"/>
      <sheetName val="FB-can-7.2.09"/>
      <sheetName val="US RCP Sep"/>
      <sheetName val="PURCHASE REQUISITION STATUS"/>
      <sheetName val="XREF"/>
      <sheetName val="master"/>
      <sheetName val="Arch"/>
      <sheetName val="CA"/>
      <sheetName val="Construction"/>
      <sheetName val="Tie Beams "/>
      <sheetName val="Stair-Data"/>
      <sheetName val="13M TRUSS-TOP CHORD"/>
      <sheetName val="Source - Never delete"/>
      <sheetName val="Boq"/>
      <sheetName val="Data"/>
      <sheetName val="見積書 8月５日提出"/>
      <sheetName val="G29A"/>
      <sheetName val="Summary"/>
      <sheetName val="预算封面"/>
      <sheetName val="材料单价"/>
      <sheetName val="2A"/>
      <sheetName val="材料数量"/>
      <sheetName val="rebrand"/>
      <sheetName val="Risk"/>
      <sheetName val="Storage Units"/>
      <sheetName val="T&amp;M"/>
      <sheetName val="AOR"/>
      <sheetName val="VENDOR LIST"/>
      <sheetName val="9"/>
    </sheetNames>
    <sheetDataSet>
      <sheetData sheetId="0"/>
      <sheetData sheetId="1"/>
      <sheetData sheetId="2"/>
      <sheetData sheetId="3"/>
      <sheetData sheetId="4"/>
      <sheetData sheetId="5"/>
      <sheetData sheetId="6"/>
      <sheetData sheetId="7"/>
      <sheetData sheetId="8" refreshError="1">
        <row r="5">
          <cell r="F5" t="str">
            <v>No of Days</v>
          </cell>
          <cell r="G5" t="str">
            <v>No of Months</v>
          </cell>
          <cell r="I5" t="str">
            <v>HRA</v>
          </cell>
          <cell r="J5" t="str">
            <v>TA</v>
          </cell>
          <cell r="K5" t="str">
            <v>OA</v>
          </cell>
          <cell r="L5" t="str">
            <v>Gross</v>
          </cell>
          <cell r="M5" t="str">
            <v>LA</v>
          </cell>
          <cell r="N5" t="str">
            <v>MA</v>
          </cell>
          <cell r="O5" t="str">
            <v>ESI</v>
          </cell>
          <cell r="P5" t="str">
            <v>PF</v>
          </cell>
          <cell r="Q5" t="str">
            <v>Gratuity</v>
          </cell>
          <cell r="R5" t="str">
            <v>Bonus</v>
          </cell>
          <cell r="S5" t="str">
            <v>Cost to Company</v>
          </cell>
          <cell r="T5" t="str">
            <v>Per day Cost</v>
          </cell>
        </row>
        <row r="8">
          <cell r="F8">
            <v>136</v>
          </cell>
          <cell r="G8">
            <v>4.5333333333333332</v>
          </cell>
          <cell r="I8">
            <v>8800</v>
          </cell>
          <cell r="J8">
            <v>8800</v>
          </cell>
          <cell r="K8">
            <v>4400</v>
          </cell>
          <cell r="L8">
            <v>44000</v>
          </cell>
          <cell r="M8">
            <v>1833.3333333333333</v>
          </cell>
          <cell r="N8">
            <v>1833.3333333333333</v>
          </cell>
          <cell r="O8">
            <v>0</v>
          </cell>
          <cell r="P8">
            <v>2640</v>
          </cell>
          <cell r="Q8">
            <v>916.66666666666663</v>
          </cell>
          <cell r="R8">
            <v>2750</v>
          </cell>
          <cell r="S8">
            <v>53973.333333333336</v>
          </cell>
          <cell r="T8">
            <v>1799.1111111111111</v>
          </cell>
        </row>
        <row r="9">
          <cell r="F9">
            <v>81</v>
          </cell>
          <cell r="G9">
            <v>2.7</v>
          </cell>
          <cell r="I9">
            <v>15200</v>
          </cell>
          <cell r="J9">
            <v>15200</v>
          </cell>
          <cell r="K9">
            <v>7600</v>
          </cell>
          <cell r="L9">
            <v>76000</v>
          </cell>
          <cell r="M9">
            <v>3166.6666666666665</v>
          </cell>
          <cell r="N9">
            <v>3166.6666666666665</v>
          </cell>
          <cell r="O9">
            <v>0</v>
          </cell>
          <cell r="P9">
            <v>4560</v>
          </cell>
          <cell r="Q9">
            <v>1583.3333333333333</v>
          </cell>
          <cell r="R9">
            <v>4750</v>
          </cell>
          <cell r="S9">
            <v>93226.666666666672</v>
          </cell>
          <cell r="T9">
            <v>3107.5555555555557</v>
          </cell>
        </row>
        <row r="10">
          <cell r="F10">
            <v>58</v>
          </cell>
          <cell r="G10">
            <v>1.9333333333333333</v>
          </cell>
          <cell r="I10">
            <v>8800</v>
          </cell>
          <cell r="J10">
            <v>8800</v>
          </cell>
          <cell r="K10">
            <v>4400</v>
          </cell>
          <cell r="L10">
            <v>44000</v>
          </cell>
          <cell r="M10">
            <v>1833.3333333333333</v>
          </cell>
          <cell r="N10">
            <v>1833.3333333333333</v>
          </cell>
          <cell r="O10">
            <v>0</v>
          </cell>
          <cell r="P10">
            <v>2640</v>
          </cell>
          <cell r="Q10">
            <v>916.66666666666663</v>
          </cell>
          <cell r="R10">
            <v>2750</v>
          </cell>
          <cell r="S10">
            <v>53973.333333333336</v>
          </cell>
          <cell r="T10">
            <v>1799.1111111111111</v>
          </cell>
        </row>
        <row r="15">
          <cell r="F15">
            <v>81</v>
          </cell>
          <cell r="G15">
            <v>2.7</v>
          </cell>
          <cell r="I15">
            <v>1620</v>
          </cell>
          <cell r="J15">
            <v>1620</v>
          </cell>
          <cell r="K15">
            <v>810</v>
          </cell>
          <cell r="L15">
            <v>8100</v>
          </cell>
          <cell r="M15">
            <v>337.5</v>
          </cell>
          <cell r="N15">
            <v>337.5</v>
          </cell>
          <cell r="O15">
            <v>0</v>
          </cell>
          <cell r="P15">
            <v>486</v>
          </cell>
          <cell r="Q15">
            <v>168.75</v>
          </cell>
          <cell r="R15">
            <v>506.25</v>
          </cell>
          <cell r="S15">
            <v>9936</v>
          </cell>
          <cell r="T15">
            <v>331.2</v>
          </cell>
        </row>
        <row r="16">
          <cell r="F16">
            <v>76</v>
          </cell>
          <cell r="G16">
            <v>2.5333333333333332</v>
          </cell>
          <cell r="I16">
            <v>1400</v>
          </cell>
          <cell r="J16">
            <v>1400</v>
          </cell>
          <cell r="K16">
            <v>700</v>
          </cell>
          <cell r="L16">
            <v>7000</v>
          </cell>
          <cell r="M16">
            <v>291.66666666666669</v>
          </cell>
          <cell r="N16">
            <v>291.66666666666669</v>
          </cell>
          <cell r="O16">
            <v>0</v>
          </cell>
          <cell r="P16">
            <v>420</v>
          </cell>
          <cell r="Q16">
            <v>145.83333333333334</v>
          </cell>
          <cell r="R16">
            <v>437.5</v>
          </cell>
          <cell r="S16">
            <v>8586.6666666666679</v>
          </cell>
          <cell r="T16">
            <v>286.22222222222229</v>
          </cell>
        </row>
        <row r="17">
          <cell r="F17">
            <v>120</v>
          </cell>
          <cell r="G17">
            <v>4</v>
          </cell>
          <cell r="I17">
            <v>1400</v>
          </cell>
          <cell r="J17">
            <v>1400</v>
          </cell>
          <cell r="K17">
            <v>700</v>
          </cell>
          <cell r="L17">
            <v>7000</v>
          </cell>
          <cell r="M17">
            <v>291.66666666666669</v>
          </cell>
          <cell r="N17">
            <v>291.66666666666669</v>
          </cell>
          <cell r="O17">
            <v>0</v>
          </cell>
          <cell r="P17">
            <v>420</v>
          </cell>
          <cell r="Q17">
            <v>145.83333333333334</v>
          </cell>
          <cell r="R17">
            <v>437.5</v>
          </cell>
          <cell r="S17">
            <v>8586.6666666666679</v>
          </cell>
          <cell r="T17">
            <v>286.22222222222229</v>
          </cell>
        </row>
        <row r="20">
          <cell r="F20">
            <v>218</v>
          </cell>
          <cell r="G20">
            <v>7.2666666666666666</v>
          </cell>
          <cell r="I20">
            <v>24452.400000000001</v>
          </cell>
          <cell r="J20">
            <v>24452.400000000001</v>
          </cell>
          <cell r="K20">
            <v>12226.2</v>
          </cell>
          <cell r="L20">
            <v>122261.99999999999</v>
          </cell>
          <cell r="M20">
            <v>5094.25</v>
          </cell>
          <cell r="N20">
            <v>5094.25</v>
          </cell>
          <cell r="O20">
            <v>0</v>
          </cell>
          <cell r="P20">
            <v>7335.7199999999993</v>
          </cell>
          <cell r="Q20">
            <v>2547.125</v>
          </cell>
          <cell r="R20">
            <v>7641.375</v>
          </cell>
          <cell r="S20">
            <v>149974.72</v>
          </cell>
          <cell r="T20">
            <v>4999.1573333333336</v>
          </cell>
        </row>
        <row r="21">
          <cell r="F21">
            <v>218</v>
          </cell>
          <cell r="G21">
            <v>7.2666666666666666</v>
          </cell>
          <cell r="I21">
            <v>1800</v>
          </cell>
          <cell r="J21">
            <v>1800</v>
          </cell>
          <cell r="K21">
            <v>900</v>
          </cell>
          <cell r="L21">
            <v>9000</v>
          </cell>
          <cell r="M21">
            <v>375</v>
          </cell>
          <cell r="N21">
            <v>375</v>
          </cell>
          <cell r="O21">
            <v>0</v>
          </cell>
          <cell r="P21">
            <v>540</v>
          </cell>
          <cell r="Q21">
            <v>187.5</v>
          </cell>
          <cell r="R21">
            <v>562.5</v>
          </cell>
          <cell r="S21">
            <v>11040</v>
          </cell>
          <cell r="T21">
            <v>368</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refreshError="1"/>
      <sheetData sheetId="156" refreshError="1"/>
      <sheetData sheetId="157" refreshError="1"/>
      <sheetData sheetId="158" refreshError="1"/>
      <sheetData sheetId="159" refreshError="1"/>
      <sheetData sheetId="160" refreshError="1"/>
      <sheetData sheetId="161"/>
      <sheetData sheetId="162"/>
      <sheetData sheetId="163"/>
      <sheetData sheetId="164"/>
      <sheetData sheetId="165"/>
      <sheetData sheetId="166"/>
      <sheetData sheetId="167"/>
      <sheetData sheetId="168">
        <row r="5">
          <cell r="F5" t="str">
            <v>No of Days</v>
          </cell>
        </row>
      </sheetData>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refreshError="1"/>
      <sheetData sheetId="202"/>
      <sheetData sheetId="203"/>
      <sheetData sheetId="204"/>
      <sheetData sheetId="205"/>
      <sheetData sheetId="206"/>
      <sheetData sheetId="207"/>
      <sheetData sheetId="208"/>
      <sheetData sheetId="209">
        <row r="5">
          <cell r="F5" t="str">
            <v>No of Days</v>
          </cell>
        </row>
      </sheetData>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refreshError="1"/>
      <sheetData sheetId="240" refreshError="1"/>
      <sheetData sheetId="241"/>
      <sheetData sheetId="242"/>
      <sheetData sheetId="243"/>
      <sheetData sheetId="244"/>
      <sheetData sheetId="245"/>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sheetData sheetId="279" refreshError="1"/>
      <sheetData sheetId="280" refreshError="1"/>
      <sheetData sheetId="281" refreshError="1"/>
      <sheetData sheetId="282" refreshError="1"/>
      <sheetData sheetId="283"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산근"/>
      <sheetName val="Factor"/>
      <sheetName val="HVAC"/>
      <sheetName val="공문"/>
      <sheetName val="갑지"/>
      <sheetName val="jobhist"/>
      <sheetName val="合成単価作成表-BLDG"/>
      <sheetName val="#2CDU실행"/>
      <sheetName val="w't table"/>
      <sheetName val="#REF"/>
      <sheetName val="해평견적"/>
      <sheetName val="토목(대안)"/>
      <sheetName val="할증 "/>
      <sheetName val="뜃맟뭁돽띿맟?-BLDG"/>
      <sheetName val="12CGOU"/>
      <sheetName val="단가집"/>
      <sheetName val="Main"/>
      <sheetName val="내역서"/>
      <sheetName val=" Sum"/>
      <sheetName val="Chi tiet"/>
      <sheetName val="Gia vat tu"/>
      <sheetName val="환율표"/>
      <sheetName val="기계내역서"/>
      <sheetName val="Macro"/>
      <sheetName val="GM &amp; TA"/>
      <sheetName val="2A"/>
      <sheetName val="개산공사비"/>
      <sheetName val="Consolidated"/>
      <sheetName val="eot288"/>
      <sheetName val="공정계획(내부계획25%,내부w.f)"/>
      <sheetName val="h-013211-2"/>
      <sheetName val="BATCH"/>
      <sheetName val="단가"/>
      <sheetName val="99노임기준"/>
      <sheetName val="일위대가"/>
      <sheetName val="제잡비"/>
      <sheetName val="공내역서"/>
      <sheetName val="식재"/>
      <sheetName val="시설물"/>
      <sheetName val="식재출력용"/>
      <sheetName val="유지관리"/>
      <sheetName val="단가조사"/>
      <sheetName val="계수시트"/>
      <sheetName val="원가계산서"/>
      <sheetName val="대림경상68억"/>
      <sheetName val="시설물일위"/>
      <sheetName val="수목데이타"/>
      <sheetName val="가설공사"/>
      <sheetName val="단가결정"/>
      <sheetName val="내역아"/>
      <sheetName val="울타리"/>
      <sheetName val="Piping(Methanol)"/>
      <sheetName val="HO ENG MH CAL"/>
      <sheetName val="Sheet1"/>
      <sheetName val="수지표"/>
      <sheetName val="셀명"/>
      <sheetName val="PipWT"/>
      <sheetName val="inter"/>
      <sheetName val="PIPE"/>
      <sheetName val="FLANGE"/>
      <sheetName val="VALVE"/>
      <sheetName val="cal"/>
      <sheetName val="Piping Design Data"/>
      <sheetName val="2-1. 경관조명 내역총괄표"/>
      <sheetName val="CAT_5"/>
      <sheetName val="뜃맟뭁돽띿맟_-BLDG"/>
      <sheetName val="원가계산"/>
      <sheetName val="재료비"/>
      <sheetName val="Currencies"/>
      <sheetName val="Price Summary Sheet (Final BQ)"/>
      <sheetName val="EQT-ESTN"/>
      <sheetName val="PDS U-1400"/>
      <sheetName val="PROGRESS"/>
      <sheetName val="일위대가표"/>
      <sheetName val="장비종합부표"/>
      <sheetName val="집계표_식재"/>
      <sheetName val="부표"/>
      <sheetName val="경비"/>
      <sheetName val="Summary"/>
      <sheetName val="AREA"/>
      <sheetName val="Sheet5"/>
      <sheetName val="D"/>
      <sheetName val="Report"/>
      <sheetName val="관련부서"/>
      <sheetName val="추가예산"/>
      <sheetName val="갑지(추정)"/>
      <sheetName val="공통(20-91)"/>
      <sheetName val="DATE"/>
      <sheetName val="Spec1"/>
      <sheetName val="8"/>
      <sheetName val="10"/>
      <sheetName val="12"/>
      <sheetName val="9"/>
      <sheetName val="11"/>
      <sheetName val="2"/>
      <sheetName val="AA"/>
      <sheetName val="도급"/>
      <sheetName val="도면자료제출일정"/>
      <sheetName val="MB(LAB_No.2)"/>
      <sheetName val="견적기준"/>
      <sheetName val="노임이"/>
      <sheetName val="공사_산출"/>
      <sheetName val="산출내역"/>
      <sheetName val="준공조서갑지"/>
      <sheetName val="PSV2701F"/>
      <sheetName val="costing_CV"/>
      <sheetName val="Chiet tinh dz35"/>
      <sheetName val="Chiet tinh dz22"/>
      <sheetName val="CT Thang Mo"/>
      <sheetName val="CT  PL"/>
      <sheetName val="MTP"/>
      <sheetName val="MTP1"/>
      <sheetName val="공사비 내역 (가)"/>
      <sheetName val="PBS"/>
      <sheetName val="편성절차"/>
      <sheetName val="AILC004"/>
      <sheetName val="SUBCON"/>
      <sheetName val="설계"/>
      <sheetName val="TOT-SUM"/>
      <sheetName val="cement"/>
      <sheetName val="예총"/>
      <sheetName val="UNIT PRICES"/>
      <sheetName val="주관사업"/>
      <sheetName val="기자재집계"/>
      <sheetName val="2002년12월"/>
      <sheetName val="일위대가목차"/>
      <sheetName val="노임단가"/>
      <sheetName val="전기"/>
      <sheetName val="BASE DE PERSONAL"/>
      <sheetName val="Facturación A"/>
      <sheetName val="TABLAS"/>
      <sheetName val="RES"/>
      <sheetName val="SILICATE"/>
      <sheetName val="CODE"/>
      <sheetName val="cable-data"/>
      <sheetName val="Pile"/>
      <sheetName val="SS2"/>
      <sheetName val="TRANSFER"/>
      <sheetName val="견적대비표"/>
      <sheetName val="Process Piping"/>
      <sheetName val="MEPS Structural Steel Index 비교"/>
      <sheetName val="MEPS CS Index 비교"/>
      <sheetName val="??-BLDG"/>
      <sheetName val="KP1590_E"/>
      <sheetName val="BOX 설계"/>
      <sheetName val="1.설계조건"/>
      <sheetName val="member design"/>
      <sheetName val="design criteria"/>
      <sheetName val="working load at the btm ft."/>
      <sheetName val="plan&amp;section of foundation"/>
      <sheetName val="soil bearing check"/>
      <sheetName val="SKETCH"/>
      <sheetName val="CAL."/>
      <sheetName val="토공개요"/>
      <sheetName val="실행내역"/>
      <sheetName val="name"/>
      <sheetName val="BQMPALOC"/>
      <sheetName val="ESTI."/>
      <sheetName val="DI-ESTI"/>
      <sheetName val="96.12"/>
      <sheetName val="영업소실적"/>
      <sheetName val="3514-HV-0201"/>
      <sheetName val="PROJECT"/>
      <sheetName val="eq_data"/>
      <sheetName val="COA-17"/>
      <sheetName val="C-18"/>
      <sheetName val="XLR_NoRangeSheet"/>
      <sheetName val="DELIVERIES"/>
      <sheetName val="참고자료"/>
      <sheetName val="見積条件入力画面"/>
      <sheetName val="性能取り纏め"/>
      <sheetName val="설계명세서"/>
      <sheetName val="품셈표"/>
      <sheetName val="設計条件"/>
      <sheetName val="Precall-new"/>
      <sheetName val="TIE-INS"/>
      <sheetName val="A01"/>
      <sheetName val="A11"/>
      <sheetName val="A16"/>
      <sheetName val="A02"/>
      <sheetName val="A03"/>
      <sheetName val="A04"/>
      <sheetName val="A05"/>
      <sheetName val="A06"/>
      <sheetName val="A07"/>
      <sheetName val="A08a"/>
      <sheetName val="A08b"/>
      <sheetName val="CE-ORG"/>
      <sheetName val="Variations"/>
      <sheetName val="잡비계산"/>
      <sheetName val="명세서"/>
      <sheetName val="98수지배부(수정)"/>
      <sheetName val="총괄표"/>
      <sheetName val="실행철강하도"/>
      <sheetName val="마감집계(창고)"/>
      <sheetName val="도장면적"/>
      <sheetName val="마감산근(창고)"/>
      <sheetName val="자재단가조사표-수목"/>
      <sheetName val="C3"/>
      <sheetName val="집계표(OPTION)"/>
      <sheetName val="M"/>
      <sheetName val="Total"/>
      <sheetName val="건축명"/>
      <sheetName val="기계명"/>
      <sheetName val="전기명"/>
      <sheetName val="토목명"/>
      <sheetName val="수주추정"/>
      <sheetName val="자금운영"/>
      <sheetName val="골조시행"/>
      <sheetName val="상반기손익차2총괄"/>
      <sheetName val="1100-1200-1300-1910-2140-LEV 2"/>
      <sheetName val="AU"/>
      <sheetName val="wp DESCRIPTION"/>
      <sheetName val="Civil Boq"/>
      <sheetName val="Data"/>
      <sheetName val="9-1차이내역"/>
      <sheetName val="Questions to Vendor"/>
      <sheetName val="요약배부"/>
      <sheetName val="대창(함평)"/>
      <sheetName val="대창(장성)"/>
      <sheetName val="경비집계"/>
      <sheetName val="CONSTANTES"/>
      <sheetName val="Weights"/>
      <sheetName val="당진1,2호기전선관설치및접지4차공사내역서-을지"/>
      <sheetName val="hGH정제"/>
      <sheetName val="POWER"/>
      <sheetName val="설명서 "/>
      <sheetName val="토목"/>
      <sheetName val="15100"/>
      <sheetName val="BM"/>
      <sheetName val="MEXICO-C"/>
      <sheetName val="laroux"/>
      <sheetName val="단중표-ST"/>
      <sheetName val="Segment"/>
      <sheetName val="실행내역서 "/>
      <sheetName val="Q5434 EQ LIST"/>
      <sheetName val="Pump"/>
      <sheetName val="costing_Misc"/>
      <sheetName val="거래처계좌"/>
      <sheetName val="대비표"/>
      <sheetName val="차액보증"/>
      <sheetName val="H_param"/>
      <sheetName val="Civil"/>
      <sheetName val="DB@Acess"/>
      <sheetName val="INDIRECTS"/>
      <sheetName val="Project Details"/>
      <sheetName val="steel data sheet"/>
      <sheetName val="CTEMCOST"/>
      <sheetName val="2. Project Orgarnization(Site)"/>
      <sheetName val="__-BLDG"/>
      <sheetName val="FAB별"/>
      <sheetName val="부서코드표"/>
      <sheetName val="각계정원장"/>
      <sheetName val="간접비차이_PJT"/>
      <sheetName val="자바라1"/>
      <sheetName val="X17-TOTAL"/>
      <sheetName val="견"/>
      <sheetName val="Det_IH"/>
      <sheetName val="Final(1)summary"/>
      <sheetName val="TENDER PROG."/>
      <sheetName val="Katsayılar"/>
      <sheetName val="왕갑지"/>
      <sheetName val="Sheet2"/>
      <sheetName val="Sheet3"/>
      <sheetName val="Sheet4"/>
      <sheetName val="Sheet6"/>
      <sheetName val="Sheet7"/>
      <sheetName val="Sheet8"/>
      <sheetName val="Sheet9"/>
      <sheetName val="Sheet10"/>
      <sheetName val="Sheet11"/>
      <sheetName val="Sheet12"/>
      <sheetName val="Sheet13"/>
      <sheetName val="Sheet14"/>
      <sheetName val="Sheet15"/>
      <sheetName val="Sheet16"/>
      <sheetName val="_REF"/>
      <sheetName val="지수"/>
      <sheetName val="INVOICE_CERT EIV'S"/>
      <sheetName val="w't_table"/>
      <sheetName val="wp_DESCRIPTION"/>
      <sheetName val="할증_"/>
      <sheetName val="INVOICE_CERT_EIV'S"/>
      <sheetName val="P2-Project Data"/>
      <sheetName val="PI"/>
      <sheetName val="자재코드"/>
      <sheetName val="Table"/>
      <sheetName val="기초입력"/>
      <sheetName val="입력"/>
      <sheetName val="구조물철거타공정이월"/>
      <sheetName val="Testing"/>
      <sheetName val="PROJECT DATA"/>
      <sheetName val="7-2"/>
      <sheetName val="BP"/>
      <sheetName val="INSTR"/>
      <sheetName val="찍기"/>
      <sheetName val="건축"/>
      <sheetName val="상계견적"/>
      <sheetName val="cover"/>
      <sheetName val="BEND LOSS"/>
      <sheetName val="M-EQPT-Z"/>
      <sheetName val="공사개요"/>
      <sheetName val="기준"/>
      <sheetName val="환율"/>
      <sheetName val="6.현장조직도"/>
      <sheetName val="Utility and Fire flange"/>
      <sheetName val="Quantity"/>
      <sheetName val="COST-TZ"/>
      <sheetName val="출금실적"/>
      <sheetName val="Status"/>
      <sheetName val="Fax"/>
      <sheetName val="비주거용"/>
      <sheetName val="Summary Sheets"/>
      <sheetName val="A(Rev.3)"/>
      <sheetName val="UnitList"/>
      <sheetName val="Macro1"/>
      <sheetName val="Aweer"/>
      <sheetName val="EQUIPMENT"/>
      <sheetName val="C-850R0.XLS"/>
      <sheetName val="Pittsburge"/>
      <sheetName val="activity"/>
      <sheetName val="1.cs sl(150)"/>
      <sheetName val="steam table"/>
      <sheetName val="GEN PROG"/>
      <sheetName val="TOTAL MHRS"/>
      <sheetName val="철거산출근거"/>
      <sheetName val="대치판정"/>
      <sheetName val="CC16-내역서"/>
      <sheetName val="معد .ث"/>
      <sheetName val="TTL"/>
      <sheetName val="D-623D"/>
      <sheetName val="ASCEandUBC"/>
      <sheetName val="1단계"/>
      <sheetName val="을"/>
      <sheetName val="계약자료"/>
      <sheetName val="Panel제작명세서"/>
      <sheetName val="CA1"/>
      <sheetName val="Contents"/>
      <sheetName val="SYS_DB"/>
      <sheetName val="건축내역"/>
      <sheetName val="소화실적"/>
      <sheetName val="D-3503"/>
      <sheetName val="Eq. Mobilization"/>
      <sheetName val="PROCURE"/>
      <sheetName val="BoQ"/>
      <sheetName val="DESIGN"/>
      <sheetName val="도"/>
      <sheetName val="수목단가"/>
      <sheetName val="시설수량표"/>
      <sheetName val="식재수량표"/>
      <sheetName val="일위목록"/>
      <sheetName val="자재단가"/>
      <sheetName val="Taux"/>
      <sheetName val="Graph (LGEN)"/>
      <sheetName val="out_prog"/>
      <sheetName val="선적schedule (2)"/>
      <sheetName val="가도공"/>
      <sheetName val="INDEX"/>
      <sheetName val="Food court "/>
      <sheetName val="부재력정리"/>
      <sheetName val="WIND"/>
      <sheetName val="Rates"/>
      <sheetName val="WITHOUT C&amp;I PROFIT (3)"/>
      <sheetName val="EIs Progress"/>
      <sheetName val="RFP003B"/>
      <sheetName val="5.) Time Delays"/>
      <sheetName val="BASE_DE_PERSONAL"/>
      <sheetName val="_Sum"/>
      <sheetName val="Facturación_A"/>
      <sheetName val="공정계획(내부계획25%,내부w_f)"/>
      <sheetName val="HO_ENG_MH_CAL"/>
      <sheetName val="Gia_vat_tu"/>
      <sheetName val="Piping_Design_Data"/>
      <sheetName val="2-1__경관조명_내역총괄표"/>
      <sheetName val="PDS_U-1400"/>
      <sheetName val="Price_Summary_Sheet_(Final_BQ)"/>
      <sheetName val="Chi_tiet"/>
      <sheetName val="Chiet_tinh_dz35"/>
      <sheetName val="Chiet_tinh_dz22"/>
      <sheetName val="CT_Thang_Mo"/>
      <sheetName val="CT__PL"/>
      <sheetName val="MB(LAB_No_2)"/>
      <sheetName val="UNIT_PRICES"/>
      <sheetName val="실행내역서_"/>
      <sheetName val="Q5434_EQ_LIST"/>
      <sheetName val="MEPS_Structural_Steel_Index_비교"/>
      <sheetName val="MEPS_CS_Index_비교"/>
      <sheetName val="Civil_Boq"/>
      <sheetName val="공사비_내역_(가)"/>
      <sheetName val="PipeLines"/>
      <sheetName val="공사비 내역 _가_"/>
      <sheetName val="ESTI_"/>
      <sheetName val="96_12"/>
      <sheetName val="Process_Piping"/>
      <sheetName val="BOX_설계"/>
      <sheetName val="1_설계조건"/>
      <sheetName val="member_design"/>
      <sheetName val="design_criteria"/>
      <sheetName val="working_load_at_the_btm_ft_"/>
      <sheetName val="plan&amp;section_of_foundation"/>
      <sheetName val="soil_bearing_check"/>
      <sheetName val="CAL_"/>
      <sheetName val="base"/>
      <sheetName val="ANALYSER"/>
      <sheetName val="WIP"/>
      <sheetName val="데이타"/>
      <sheetName val="식재인부"/>
      <sheetName val="기기리스트"/>
      <sheetName val="정부노임단가"/>
      <sheetName val="INGENIERÍA"/>
      <sheetName val="당초"/>
      <sheetName val="변경"/>
      <sheetName val="집계표"/>
      <sheetName val="CB"/>
      <sheetName val="cvr"/>
      <sheetName val="sum"/>
      <sheetName val="indirect"/>
      <sheetName val="bm (2)"/>
      <sheetName val="Instrument"/>
      <sheetName val="Junction Box"/>
      <sheetName val="JB_Final checked"/>
      <sheetName val="F&amp;G System"/>
      <sheetName val="F&amp;G System (Detail)"/>
      <sheetName val="MOTOR"/>
      <sheetName val="동결보온"/>
      <sheetName val="BID"/>
      <sheetName val="금액내역서"/>
      <sheetName val=" 배관자재비-SKEC구매분"/>
      <sheetName val="제경비"/>
      <sheetName val="abc"/>
      <sheetName val="108"/>
      <sheetName val="JCS"/>
      <sheetName val="Working"/>
      <sheetName val="Manpower"/>
      <sheetName val="Datas"/>
      <sheetName val="Int. Pr.-Shell"/>
      <sheetName val="Ext. Pr.-Shell"/>
      <sheetName val="Int. Pr.-D'End"/>
      <sheetName val="Ext. Pr.-D'End"/>
      <sheetName val="Reinforcement Pad"/>
      <sheetName val="Nozzles"/>
      <sheetName val="Painting"/>
      <sheetName val="수입"/>
      <sheetName val="품셈"/>
      <sheetName val="Onerous Terms"/>
      <sheetName val="fitting"/>
      <sheetName val="Erection"/>
      <sheetName val="Proposal"/>
      <sheetName val="WORK-VOL"/>
      <sheetName val="FAB_I"/>
      <sheetName val="적용환율"/>
      <sheetName val="조도계산서 (도서)"/>
      <sheetName val="도급양식"/>
      <sheetName val="입찰안"/>
      <sheetName val="직원동원SCH"/>
      <sheetName val="D-3109"/>
      <sheetName val="기성내역"/>
      <sheetName val="현장지지물물량"/>
      <sheetName val="General Data"/>
      <sheetName val="COST SUMMARY"/>
      <sheetName val="PIPING"/>
      <sheetName val="bm_(2)"/>
      <sheetName val="Junction_Box"/>
      <sheetName val="JB_Final_checked"/>
      <sheetName val="F&amp;G_System"/>
      <sheetName val="F&amp;G_System_(Detail)"/>
      <sheetName val="_배관자재비-SKEC구매분"/>
      <sheetName val="extensions lookup"/>
      <sheetName val="3. Piping"/>
      <sheetName val="EQUIP"/>
      <sheetName val="작성방법"/>
      <sheetName val="자격 땡겨오기"/>
      <sheetName val="연돌일위집계"/>
      <sheetName val="ITEM"/>
      <sheetName val="영업2"/>
      <sheetName val="4300 UTILITY BLDG (2)"/>
      <sheetName val="공정율 기초 Data"/>
      <sheetName val="가격분석@1100(990104)"/>
      <sheetName val="Escalation"/>
      <sheetName val="Rate Analysis"/>
      <sheetName val="wall"/>
      <sheetName val="결재판(삭제하지말아주세요)"/>
      <sheetName val="광통신 견적내역서1"/>
      <sheetName val="A-12"/>
      <sheetName val="MAN-Sch"/>
      <sheetName val="RING WALL"/>
      <sheetName val="HP-Steamdrum"/>
      <sheetName val="P-Ph3-F-002"/>
      <sheetName val="pvc vent"/>
      <sheetName val="산출근거#2-3"/>
      <sheetName val="A1 Thru A11- LUMP SUM CONSTR"/>
      <sheetName val="Utility_and_Fire_flange"/>
      <sheetName val="Questions_to_Vendor"/>
      <sheetName val="NIML"/>
      <sheetName val="BGT-00F2907"/>
      <sheetName val="COLUMN"/>
      <sheetName val="DRUM"/>
      <sheetName val="Dike(H=0.9m)"/>
      <sheetName val="PIPING_total"/>
      <sheetName val="static.cal"/>
      <sheetName val="TO_COST_PPS_METRIC"/>
      <sheetName val="NAMES"/>
      <sheetName val="RFP009"/>
      <sheetName val="CASE A1 CPP"/>
      <sheetName val="Sheet1 (2)"/>
      <sheetName val="est"/>
      <sheetName val="S1BOQ"/>
      <sheetName val="FORM7"/>
      <sheetName val="Labour"/>
      <sheetName val="Material"/>
      <sheetName val=" CC26R Tender Stag BoQ"/>
      <sheetName val="Balance Sheet"/>
      <sheetName val="CoverShawIntl"/>
      <sheetName val="VS배관내역서"/>
      <sheetName val="Database"/>
      <sheetName val="근거 및 가정"/>
      <sheetName val="NEWDRAW"/>
      <sheetName val="조명시설"/>
      <sheetName val="실행(ALT1)"/>
      <sheetName val="0110이후"/>
      <sheetName val="보수0831"/>
      <sheetName val="ANALYSIS"/>
      <sheetName val="w't_table1"/>
      <sheetName val="할증_1"/>
      <sheetName val="_Sum1"/>
      <sheetName val="공정계획(내부계획25%,내부w_f)1"/>
      <sheetName val="HO_ENG_MH_CAL1"/>
      <sheetName val="Gia_vat_tu1"/>
      <sheetName val="Piping_Design_Data1"/>
      <sheetName val="2-1__경관조명_내역총괄표1"/>
      <sheetName val="BASE_DE_PERSONAL1"/>
      <sheetName val="Facturación_A1"/>
      <sheetName val="Price_Summary_Sheet_(Final_BQ)1"/>
      <sheetName val="Chi_tiet1"/>
      <sheetName val="PDS_U-14001"/>
      <sheetName val="Chiet_tinh_dz351"/>
      <sheetName val="Chiet_tinh_dz221"/>
      <sheetName val="CT_Thang_Mo1"/>
      <sheetName val="CT__PL1"/>
      <sheetName val="MB(LAB_No_2)1"/>
      <sheetName val="UNIT_PRICES1"/>
      <sheetName val="Q5434_EQ_LIST1"/>
      <sheetName val="공사비_내역_(가)1"/>
      <sheetName val="MEPS_Structural_Steel_Index_비교1"/>
      <sheetName val="MEPS_CS_Index_비교1"/>
      <sheetName val="wp_DESCRIPTION1"/>
      <sheetName val="Civil_Boq1"/>
      <sheetName val="실행내역서_1"/>
      <sheetName val="Process_Piping1"/>
      <sheetName val="BOX_설계1"/>
      <sheetName val="1_설계조건1"/>
      <sheetName val="member_design1"/>
      <sheetName val="design_criteria1"/>
      <sheetName val="working_load_at_the_btm_ft_1"/>
      <sheetName val="plan&amp;section_of_foundation1"/>
      <sheetName val="soil_bearing_check1"/>
      <sheetName val="CAL_1"/>
      <sheetName val="Project_Details"/>
      <sheetName val="steel_data_sheet"/>
      <sheetName val="ESTI_1"/>
      <sheetName val="96_121"/>
      <sheetName val="설명서_"/>
      <sheetName val="5_)_Time_Delays"/>
      <sheetName val="1100-1200-1300-1910-2140-LEV_2"/>
      <sheetName val="P2-Project_Data"/>
      <sheetName val="2__Project_Orgarnization(Site)"/>
      <sheetName val="TENDER_PROG_"/>
      <sheetName val="Summary_Sheets"/>
      <sheetName val="INVOICE_CERT_EIV'S1"/>
      <sheetName val="공사비_내역__가_"/>
      <sheetName val="6_현장조직도"/>
      <sheetName val="w't_table2"/>
      <sheetName val="할증_2"/>
      <sheetName val="_Sum2"/>
      <sheetName val="공정계획(내부계획25%,내부w_f)2"/>
      <sheetName val="HO_ENG_MH_CAL2"/>
      <sheetName val="Gia_vat_tu2"/>
      <sheetName val="Piping_Design_Data2"/>
      <sheetName val="2-1__경관조명_내역총괄표2"/>
      <sheetName val="BASE_DE_PERSONAL2"/>
      <sheetName val="Facturación_A2"/>
      <sheetName val="Price_Summary_Sheet_(Final_BQ)2"/>
      <sheetName val="Chi_tiet2"/>
      <sheetName val="PDS_U-14002"/>
      <sheetName val="Chiet_tinh_dz352"/>
      <sheetName val="Chiet_tinh_dz222"/>
      <sheetName val="CT_Thang_Mo2"/>
      <sheetName val="CT__PL2"/>
      <sheetName val="MB(LAB_No_2)2"/>
      <sheetName val="UNIT_PRICES2"/>
      <sheetName val="Q5434_EQ_LIST2"/>
      <sheetName val="공사비_내역_(가)2"/>
      <sheetName val="MEPS_Structural_Steel_Index_비교2"/>
      <sheetName val="MEPS_CS_Index_비교2"/>
      <sheetName val="wp_DESCRIPTION2"/>
      <sheetName val="Civil_Boq2"/>
      <sheetName val="실행내역서_2"/>
      <sheetName val="Process_Piping2"/>
      <sheetName val="BOX_설계2"/>
      <sheetName val="1_설계조건2"/>
      <sheetName val="member_design2"/>
      <sheetName val="design_criteria2"/>
      <sheetName val="working_load_at_the_btm_ft_2"/>
      <sheetName val="plan&amp;section_of_foundation2"/>
      <sheetName val="soil_bearing_check2"/>
      <sheetName val="CAL_2"/>
      <sheetName val="Project_Details1"/>
      <sheetName val="steel_data_sheet1"/>
      <sheetName val="ESTI_2"/>
      <sheetName val="96_122"/>
      <sheetName val="Questions_to_Vendor1"/>
      <sheetName val="설명서_1"/>
      <sheetName val="5_)_Time_Delays1"/>
      <sheetName val="1100-1200-1300-1910-2140-LEV_21"/>
      <sheetName val="P2-Project_Data1"/>
      <sheetName val="Utility_and_Fire_flange1"/>
      <sheetName val="2__Project_Orgarnization(Site)1"/>
      <sheetName val="TENDER_PROG_1"/>
      <sheetName val="Summary_Sheets1"/>
      <sheetName val="INVOICE_CERT_EIV'S2"/>
      <sheetName val="공사비_내역__가_1"/>
      <sheetName val="6_현장조직도1"/>
      <sheetName val="vlookup - do not print"/>
      <sheetName val="안전장치"/>
      <sheetName val="EQUIPMENT ERECTION BREAKDOWN"/>
      <sheetName val="RING_WALL"/>
      <sheetName val="pvc_vent"/>
      <sheetName val="bm_(2)1"/>
      <sheetName val="Junction_Box1"/>
      <sheetName val="JB_Final_checked1"/>
      <sheetName val="F&amp;G_System1"/>
      <sheetName val="F&amp;G_System_(Detail)1"/>
      <sheetName val="_배관자재비-SKEC구매분1"/>
      <sheetName val="Int__Pr_-Shell"/>
      <sheetName val="Ext__Pr_-Shell"/>
      <sheetName val="Int__Pr_-D'End"/>
      <sheetName val="Ext__Pr_-D'End"/>
      <sheetName val="Reinforcement_Pad"/>
      <sheetName val="Onerous_Terms"/>
      <sheetName val="조도계산서_(도서)"/>
      <sheetName val="General_Data"/>
      <sheetName val="COST_SUMMARY"/>
      <sheetName val="extensions_lookup"/>
      <sheetName val="3__Piping"/>
      <sheetName val="자격_땡겨오기"/>
      <sheetName val="4300_UTILITY_BLDG_(2)"/>
      <sheetName val="공정율_기초_Data"/>
      <sheetName val="Rate_Analysis"/>
      <sheetName val="광통신_견적내역서1"/>
      <sheetName val="Dike(H=0_9m)"/>
      <sheetName val="static_cal"/>
      <sheetName val="BEND_LOSS"/>
      <sheetName val="A1_Thru_A11-_LUMP_SUM_CONSTR"/>
      <sheetName val="Option"/>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sheetData sheetId="391"/>
      <sheetData sheetId="392"/>
      <sheetData sheetId="393"/>
      <sheetData sheetId="394"/>
      <sheetData sheetId="395"/>
      <sheetData sheetId="396"/>
      <sheetData sheetId="397"/>
      <sheetData sheetId="398"/>
      <sheetData sheetId="399"/>
      <sheetData sheetId="400"/>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sheetData sheetId="432"/>
      <sheetData sheetId="433"/>
      <sheetData sheetId="434"/>
      <sheetData sheetId="435"/>
      <sheetData sheetId="436"/>
      <sheetData sheetId="437"/>
      <sheetData sheetId="438"/>
      <sheetData sheetId="439"/>
      <sheetData sheetId="440"/>
      <sheetData sheetId="44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sheetData sheetId="634"/>
      <sheetData sheetId="635"/>
      <sheetData sheetId="636"/>
      <sheetData sheetId="637"/>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Q Supply"/>
      <sheetName val="Macro"/>
      <sheetName val="산근"/>
    </sheetNames>
    <sheetDataSet>
      <sheetData sheetId="0"/>
      <sheetData sheetId="1" refreshError="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ecutive Summary"/>
      <sheetName val="Estimate Summary (Hotel)"/>
      <sheetName val="Estimate Summary (Parking)"/>
      <sheetName val="Estimate Summary (Timeshares)"/>
      <sheetName val="Estimate Summary (Condominiums)"/>
      <sheetName val="Detail Summary"/>
      <sheetName val="Detail Guestrooms"/>
      <sheetName val="Detail Public Spaces"/>
      <sheetName val="Detail Service Areas"/>
      <sheetName val="Detail Parking Deck"/>
      <sheetName val="Detail Condo"/>
      <sheetName val="Detail Timeshare"/>
      <sheetName val="CONDO Summary"/>
      <sheetName val="CONDO 1"/>
      <sheetName val="CONDO 2"/>
      <sheetName val="CONDO 3"/>
      <sheetName val="CONDO 4"/>
      <sheetName val="CONDO 5"/>
      <sheetName val="PENTHOUSE"/>
      <sheetName val="CONDO CIRCULATION"/>
      <sheetName val="TIMESHARE Summary"/>
      <sheetName val="TIMESHARE UNIT"/>
      <sheetName val="TIMESHARE CIRCULATION"/>
      <sheetName val="GRSummary"/>
      <sheetName val="TYPICAL"/>
      <sheetName val="SUITE"/>
      <sheetName val="JUNIOR SUITE"/>
      <sheetName val="PRESIDENTIAL SUITE"/>
      <sheetName val="GUESTROOM CIRC."/>
      <sheetName val="PUBSummary"/>
      <sheetName val="PUBLIC AREAS"/>
      <sheetName val="FUNCTION AREAS"/>
      <sheetName val="PUBLIC FOOD &amp; BEVERAGE AREAS"/>
      <sheetName val="HEALTH CLUB"/>
      <sheetName val="EXECUTIVE OFFICES"/>
      <sheetName val="ADMIN OFFICES"/>
      <sheetName val="ACCT'G OFFICES"/>
      <sheetName val="RECEPT.-BACK OFFICES"/>
      <sheetName val="SERVSummary"/>
      <sheetName val="GUESTROOM SERV."/>
      <sheetName val="BOH FOOD &amp; BEVERAGE"/>
      <sheetName val="HOUSEKPG-LAUNDRY"/>
      <sheetName val="MAINTENANCE"/>
      <sheetName val="EMPLOYEE FACILITIES"/>
      <sheetName val="RECEIVING &amp; PURCHASING"/>
      <sheetName val="MECHANICAL"/>
      <sheetName val="SECURITY"/>
      <sheetName val="SERVICE AREA CIRCULATION"/>
      <sheetName val="Site Summary"/>
      <sheetName val="Site Detail"/>
      <sheetName val="Room Count"/>
      <sheetName val="Room Floor SF"/>
      <sheetName val="Gross SF"/>
      <sheetName val="Vertical Trans."/>
      <sheetName val="Hotel Areas"/>
      <sheetName val="Day work"/>
      <sheetName val="BOQ"/>
      <sheetName val="Raw Data"/>
      <sheetName val="Sheet2"/>
      <sheetName val="Ramp data"/>
      <sheetName val="Sheet1"/>
      <sheetName val="#REF"/>
      <sheetName val="Inputs"/>
      <sheetName val="Income"/>
      <sheetName val="Cashflow"/>
      <sheetName val="Assumptions"/>
      <sheetName val="PPlay_Data"/>
      <sheetName val="Cap Cost"/>
      <sheetName val="Control"/>
      <sheetName val="Data_Sheet"/>
      <sheetName val="RLV Calc"/>
      <sheetName val="Costs (dev)"/>
      <sheetName val="Summary"/>
      <sheetName val="Bluewater NPV - sell January"/>
      <sheetName val="Calcs"/>
      <sheetName val="Upper Ground"/>
      <sheetName val="Lower Ground"/>
      <sheetName val="Letting"/>
      <sheetName val="Financial Summary"/>
      <sheetName val="D&amp;C Calcs"/>
      <sheetName val="CA Upside_Downside Old"/>
      <sheetName val="S-C+Market"/>
      <sheetName val="UBR"/>
      <sheetName val="EASEL CA Example"/>
      <sheetName val="Equip"/>
      <sheetName val="C1ㅇ"/>
      <sheetName val="Notes"/>
      <sheetName val="Site Det@_x0002_ö"/>
      <sheetName val="Analysis"/>
      <sheetName val="Stl-B"/>
    </sheetNames>
    <sheetDataSet>
      <sheetData sheetId="0" refreshError="1"/>
      <sheetData sheetId="1" refreshError="1"/>
      <sheetData sheetId="2" refreshError="1"/>
      <sheetData sheetId="3" refreshError="1"/>
      <sheetData sheetId="4" refreshError="1"/>
      <sheetData sheetId="5" refreshError="1"/>
      <sheetData sheetId="6"/>
      <sheetData sheetId="7"/>
      <sheetData sheetId="8"/>
      <sheetData sheetId="9"/>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sheetData sheetId="51" refreshError="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Q Supply"/>
      <sheetName val="Macro"/>
      <sheetName val="산근"/>
    </sheetNames>
    <sheetDataSet>
      <sheetData sheetId="0"/>
      <sheetData sheetId="1" refreshError="1"/>
      <sheetData sheetId="2"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UMMARY"/>
      <sheetName val="BOQ"/>
      <sheetName val="VO List"/>
      <sheetName val="Dayworks"/>
      <sheetName val="VO 01"/>
      <sheetName val="1.Ceiling Tiles "/>
      <sheetName val="VO 02"/>
      <sheetName val="Partition Work-VO 01"/>
      <sheetName val="Demising &amp; Shaft Walls-VO 02 "/>
      <sheetName val="VO 02 - Cement Boards"/>
      <sheetName val="Paint - BOQ"/>
      <sheetName val="Corridor - BOQ"/>
      <sheetName val=" Rockwool External - BOQ"/>
      <sheetName val="External - BOQ"/>
      <sheetName val="7.Shaft"/>
      <sheetName val="External (Paint) - BOQ"/>
      <sheetName val="Wall Liner - KCE"/>
      <sheetName val="VO-11"/>
      <sheetName val="VO-09"/>
      <sheetName val="VO-12"/>
      <sheetName val="VO-16a (2)"/>
      <sheetName val="VO-16a"/>
      <sheetName val="Valuation"/>
    </sheetNames>
    <sheetDataSet>
      <sheetData sheetId="0"/>
      <sheetData sheetId="1">
        <row r="94">
          <cell r="G94">
            <v>1954843.0356999999</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
      <sheetName val="B"/>
      <sheetName val="C"/>
      <sheetName val="D"/>
      <sheetName val="E"/>
      <sheetName val="G"/>
      <sheetName val="H"/>
      <sheetName val="I"/>
      <sheetName val="J"/>
      <sheetName val="K"/>
      <sheetName val="L"/>
      <sheetName val="M"/>
      <sheetName val="N"/>
      <sheetName val="O"/>
      <sheetName val="P"/>
      <sheetName val="Q"/>
      <sheetName val="R"/>
      <sheetName val="S"/>
      <sheetName val="T"/>
      <sheetName val="U"/>
      <sheetName val="V"/>
      <sheetName val="W"/>
      <sheetName val="X"/>
      <sheetName val="Y"/>
      <sheetName val="Z"/>
      <sheetName val="AA"/>
      <sheetName val="Cash1"/>
      <sheetName val="Cash2"/>
      <sheetName val="Cash_Sum"/>
      <sheetName val="Scope"/>
      <sheetName val="C1ㅇ"/>
      <sheetName val="Base BM-rebar"/>
      <sheetName val="Raw Data"/>
      <sheetName val="List"/>
      <sheetName val="BOQ"/>
      <sheetName val="katsayı"/>
      <sheetName val="Testing"/>
      <sheetName val="Qo-1585"/>
      <sheetName val="ANALIZ"/>
      <sheetName val="③赤紙(日文)"/>
      <sheetName val="KADIKES2"/>
      <sheetName val="Co_Ef"/>
      <sheetName val="Co Eff"/>
      <sheetName val="TESİSAT"/>
      <sheetName val="Fit Out B2a"/>
      <sheetName val="FOL - Bar"/>
      <sheetName val="Option"/>
      <sheetName val="기계내역서"/>
      <sheetName val="Calendar"/>
      <sheetName val="Base_BM-rebar"/>
      <sheetName val="Raw_Data"/>
      <sheetName val="C3"/>
      <sheetName val="Payments and Cash Calls"/>
      <sheetName val="FitOutConfCentre"/>
      <sheetName val="Day work"/>
      <sheetName val="COST"/>
      <sheetName val="1"/>
      <sheetName val="Schedules"/>
      <sheetName val="SubmitCal"/>
      <sheetName val="Sheet1"/>
      <sheetName val="Trade"/>
      <sheetName val="mvac_Offer"/>
      <sheetName val="mvac_BOQ"/>
      <sheetName val="Summary"/>
      <sheetName val="Factors"/>
      <sheetName val="Register"/>
      <sheetName val="Chiet tinh dz22"/>
      <sheetName val="입찰내역 발주처 양식"/>
      <sheetName val="NPV"/>
      <sheetName val="Co_Eff"/>
      <sheetName val="Fit_Out_B2a"/>
      <sheetName val="AOP Summary-2"/>
      <sheetName val="공사내역"/>
      <sheetName val="#REF"/>
      <sheetName val="KABLO"/>
      <sheetName val="SPT vs PHI"/>
      <sheetName val="Base_BM-rebar1"/>
      <sheetName val="Raw_Data1"/>
      <sheetName val="Fit_Out_B2a1"/>
      <sheetName val="FOL_-_Bar"/>
      <sheetName val="Co_Eff1"/>
      <sheetName val="Payments_and_Cash_Calls"/>
      <sheetName val="Day_work"/>
      <sheetName val="Chiet_tinh_dz22"/>
      <sheetName val="입찰내역_발주처_양식"/>
      <sheetName val="AOP_Summary-2"/>
      <sheetName val="SPT_vs_PHI"/>
      <sheetName val="1.11.b"/>
      <sheetName val="Basic Material Costs"/>
      <sheetName val="Control"/>
      <sheetName val="Direct"/>
      <sheetName val="NOTES"/>
      <sheetName val="SEX"/>
      <sheetName val="Lstsub"/>
      <sheetName val="QUOTE_E"/>
      <sheetName val="opstat"/>
      <sheetName val="costs"/>
      <sheetName val="item #13  Structur"/>
      <sheetName val="Item # 20 Structure"/>
      <sheetName val="PE"/>
      <sheetName val="15.13"/>
      <sheetName val="upa"/>
      <sheetName val="MASTER_RATE ANALYSIS"/>
      <sheetName val="SRC-B3U2"/>
      <sheetName val="Bill07"/>
      <sheetName val="운반"/>
      <sheetName val="Architect"/>
      <sheetName val="공문"/>
      <sheetName val="Takeoff"/>
      <sheetName val="Data"/>
      <sheetName val="BYBU96"/>
      <sheetName val="Gravel in pond"/>
      <sheetName val="Eq. Mobilization"/>
      <sheetName val="Base_BM-rebar2"/>
      <sheetName val="Raw_Data2"/>
      <sheetName val="FOL_-_Bar1"/>
      <sheetName val="Day_work1"/>
      <sheetName val="Payments_and_Cash_Calls1"/>
      <sheetName val="item_#13__Structur"/>
      <sheetName val="Item_#_20_Structure"/>
      <sheetName val="MASTER_RATE_ANALYSIS"/>
      <sheetName val="Gravel_in_pond"/>
      <sheetName val="Eq__Mobilization"/>
      <sheetName val="(Not to print)"/>
      <sheetName val="ERECIN"/>
      <sheetName val="COLUMN"/>
      <sheetName val="MOS"/>
      <sheetName val="Part-A"/>
      <sheetName val="Basic_Material_Costs"/>
      <sheetName val="New Rates"/>
      <sheetName val="Rate Analysis"/>
      <sheetName val="FA_SUMMARY"/>
      <sheetName val="intr stool brkup"/>
      <sheetName val="SCHEDULE"/>
      <sheetName val="Food"/>
      <sheetName val="Build-up"/>
      <sheetName val=" GULF"/>
      <sheetName val="CSC"/>
      <sheetName val="Spread"/>
      <sheetName val="???? ??? ??"/>
      <sheetName val="报价费率计算表"/>
      <sheetName val="Headings"/>
      <sheetName val="Basement Budget"/>
      <sheetName val="11"/>
      <sheetName val="Equip"/>
      <sheetName val="laroux"/>
      <sheetName val="Summary "/>
      <sheetName val="VVa"/>
      <sheetName val="BOQ-FD PA"/>
      <sheetName val="Price List FD PA"/>
      <sheetName val="imput costi par."/>
      <sheetName val="Demand"/>
      <sheetName val="Occ"/>
      <sheetName val="VIABILITY"/>
      <sheetName val="BILL 1"/>
      <sheetName val="Sheet7"/>
      <sheetName val="Base_BM-rebar3"/>
      <sheetName val="Raw_Data3"/>
      <sheetName val="Co_Eff2"/>
      <sheetName val="Fit_Out_B2a2"/>
      <sheetName val="FOL_-_Bar2"/>
      <sheetName val="Day_work2"/>
      <sheetName val="Payments_and_Cash_Calls2"/>
      <sheetName val="Chiet_tinh_dz221"/>
      <sheetName val="입찰내역_발주처_양식1"/>
      <sheetName val="AOP_Summary-21"/>
      <sheetName val="SPT_vs_PHI1"/>
      <sheetName val="1_11_b"/>
      <sheetName val="item_#13__Structur1"/>
      <sheetName val="Item_#_20_Structure1"/>
      <sheetName val="MASTER_RATE_ANALYSIS1"/>
      <sheetName val="Gravel_in_pond1"/>
      <sheetName val="Eq__Mobilization1"/>
      <sheetName val="(Not_to_print)"/>
      <sheetName val="15_13"/>
      <sheetName val="mw"/>
      <sheetName val="Bill No. 3"/>
      <sheetName val="PROGRAM"/>
      <sheetName val="CASHFLOW"/>
      <sheetName val="E H Blinding"/>
      <sheetName val="E H Excavation"/>
      <sheetName val="Pc name"/>
      <sheetName val="DCF_5"/>
      <sheetName val="US Ship Repair Industry Growth"/>
      <sheetName val="Market Overview"/>
      <sheetName val="US Shipyard Repair Output"/>
      <sheetName val="Charts"/>
      <sheetName val="LBO"/>
      <sheetName val="Summary Financials"/>
      <sheetName val="LOB"/>
      <sheetName val="sal"/>
      <sheetName val="MS08-01 S"/>
      <sheetName val="MS08-01 P"/>
      <sheetName val="A4 Register"/>
      <sheetName val="Cashflow Analysis"/>
      <sheetName val="mapping"/>
      <sheetName val="DBs"/>
      <sheetName val="Cost Sheet"/>
      <sheetName val="fire detection offer"/>
      <sheetName val="fire detection cost"/>
      <sheetName val="Price List"/>
      <sheetName val="vendor"/>
      <sheetName val="Formulas"/>
      <sheetName val="bkg"/>
      <sheetName val="cbrd460"/>
      <sheetName val="bcl"/>
      <sheetName val="1.0 Section 1 Cover"/>
      <sheetName val="analysis"/>
      <sheetName val="Labour"/>
      <sheetName val="Area Analysis"/>
      <sheetName val="Sensitivity"/>
      <sheetName val="DETAILED  BOQ"/>
      <sheetName val="Summ"/>
      <sheetName val="#3E1_GCR"/>
      <sheetName val="S3 Architectural"/>
      <sheetName val="FINA"/>
      <sheetName val="h-013211-2"/>
      <sheetName val="당초"/>
      <sheetName val="col-reinft1"/>
      <sheetName val="BT3-Package 05"/>
      <sheetName val="BOQ-Civil"/>
      <sheetName val="Bldg"/>
      <sheetName val="Est"/>
      <sheetName val="Sec 1 BOQ"/>
      <sheetName val="Sec 2 BOQ-MRO"/>
      <sheetName val="Sec 3 BOQ-FBO"/>
      <sheetName val="Sec 4 BOQ-CUP"/>
      <sheetName val="Adsorption - MRO"/>
      <sheetName val="Adsorption - CUP"/>
      <sheetName val="Sec 5 BOQ-ASG"/>
      <sheetName val="Sec 6 BOQ-SUBSTN"/>
      <sheetName val="Sec 8 BOQ-dayworks"/>
      <sheetName val="Grand Summary"/>
      <sheetName val="2.0 Section 2 Cover"/>
      <sheetName val="SOR"/>
      <sheetName val="Base_BM-rebar4"/>
      <sheetName val="Raw_Data4"/>
      <sheetName val="Co_Eff3"/>
      <sheetName val="Fit_Out_B2a3"/>
      <sheetName val="FOL_-_Bar3"/>
      <sheetName val="Day_work3"/>
      <sheetName val="Payments_and_Cash_Calls3"/>
      <sheetName val="Chiet_tinh_dz222"/>
      <sheetName val="입찰내역_발주처_양식2"/>
      <sheetName val="AOP_Summary-22"/>
      <sheetName val="SPT_vs_PHI2"/>
      <sheetName val="1_11_b1"/>
      <sheetName val="Basic_Material_Costs1"/>
      <sheetName val="item_#13__Structur2"/>
      <sheetName val="Item_#_20_Structure2"/>
      <sheetName val="MASTER_RATE_ANALYSIS2"/>
      <sheetName val="Gravel_in_pond2"/>
      <sheetName val="Eq__Mobilization2"/>
      <sheetName val="(Not_to_print)1"/>
      <sheetName val="15_131"/>
      <sheetName val="????_???_??"/>
      <sheetName val="Rate_Analysis"/>
      <sheetName val="_GULF"/>
      <sheetName val="Bill_No__3"/>
      <sheetName val="New_Rates"/>
      <sheetName val="1_0_Section_1_Cover"/>
      <sheetName val="Summary_"/>
      <sheetName val="BOQ-FD_PA"/>
      <sheetName val="Price_List_FD_PA"/>
      <sheetName val="office"/>
      <sheetName val="Lab"/>
      <sheetName val="DATI_CONS"/>
      <sheetName val="Kur"/>
      <sheetName val="Keşif-I"/>
      <sheetName val="HAKEDİŞ "/>
      <sheetName val="BUTCE+MANHOUR"/>
      <sheetName val="keşif özeti"/>
      <sheetName val="Katsayılar"/>
      <sheetName val="ELECTRICAL"/>
      <sheetName val="HVAC"/>
      <sheetName val="PLUMBING&amp;FF"/>
      <sheetName val="Bldg Wise Summaries 20-10-09"/>
      <sheetName val="Bill.10"/>
      <sheetName val="일위대가"/>
      <sheetName val="4"/>
      <sheetName val="E H - H. W.P."/>
      <sheetName val="E. H. Treatment for pile cap"/>
      <sheetName val="Ra  stair"/>
      <sheetName val="BILL-1"/>
      <sheetName val="BILL-3"/>
      <sheetName val="Base_BM-rebar5"/>
      <sheetName val="Raw_Data5"/>
      <sheetName val="Co_Eff4"/>
      <sheetName val="Fit_Out_B2a4"/>
      <sheetName val="FOL_-_Bar4"/>
      <sheetName val="Day_work4"/>
      <sheetName val="Payments_and_Cash_Calls4"/>
      <sheetName val="Chiet_tinh_dz223"/>
      <sheetName val="입찰내역_발주처_양식3"/>
      <sheetName val="AOP_Summary-23"/>
      <sheetName val="SPT_vs_PHI3"/>
      <sheetName val="1_11_b2"/>
      <sheetName val="Basic_Material_Costs2"/>
      <sheetName val="item_#13__Structur3"/>
      <sheetName val="Item_#_20_Structure3"/>
      <sheetName val="MASTER_RATE_ANALYSIS3"/>
      <sheetName val="Gravel_in_pond3"/>
      <sheetName val="Eq__Mobilization3"/>
      <sheetName val="(Not_to_print)2"/>
      <sheetName val="15_132"/>
      <sheetName val="????_???_??1"/>
      <sheetName val="Rate_Analysis1"/>
      <sheetName val="_GULF1"/>
      <sheetName val="Bill_No__31"/>
      <sheetName val="New_Rates1"/>
      <sheetName val="1_0_Section_1_Cover1"/>
      <sheetName val="Summary_1"/>
      <sheetName val="BOQ-FD_PA1"/>
      <sheetName val="Price_List_FD_PA1"/>
      <sheetName val="Area_Analysis"/>
      <sheetName val="DETAILED__BOQ"/>
      <sheetName val="BT3-Package_05"/>
      <sheetName val="E_H_-_H__W_P_"/>
      <sheetName val="E__H__Treatment_for_pile_cap"/>
      <sheetName val="imput_costi_par_"/>
      <sheetName val="Cost_Sheet"/>
      <sheetName val="fire_detection_offer"/>
      <sheetName val="fire_detection_cost"/>
      <sheetName val="Price_List"/>
      <sheetName val="Cashflow_Analysis"/>
      <sheetName val="MS08-01_S"/>
      <sheetName val="MS08-01_P"/>
      <sheetName val="E_H_Blinding"/>
      <sheetName val="E_H_Excavation"/>
      <sheetName val="Pc_name"/>
      <sheetName val="US_Ship_Repair_Industry_Growth"/>
      <sheetName val="Market_Overview"/>
      <sheetName val="US_Shipyard_Repair_Output"/>
      <sheetName val="Summary_Financials"/>
      <sheetName val="HAKEDİŞ_"/>
      <sheetName val="keşif_özeti"/>
      <sheetName val="basis"/>
      <sheetName val="DHEQSUPT"/>
      <sheetName val="GRSummary"/>
      <sheetName val="Funding Drwdn"/>
      <sheetName val="IPC"/>
      <sheetName val="Contents"/>
      <sheetName val="C P A Blinding"/>
      <sheetName val="BILL-6"/>
      <sheetName val="1. Summary Sheet (R01_Oct.2019)"/>
      <sheetName val="RTW4"/>
      <sheetName val="Filter Block"/>
      <sheetName val="1-G1"/>
      <sheetName val="Base_BM-rebar6"/>
      <sheetName val="Raw_Data6"/>
      <sheetName val="Fit_Out_B2a5"/>
      <sheetName val="FOL_-_Bar5"/>
      <sheetName val="Co_Eff5"/>
      <sheetName val="Day_work5"/>
      <sheetName val="Payments_and_Cash_Calls5"/>
      <sheetName val="Chiet_tinh_dz224"/>
      <sheetName val="입찰내역_발주처_양식4"/>
      <sheetName val="AOP_Summary-24"/>
      <sheetName val="SPT_vs_PHI4"/>
      <sheetName val="1_11_b3"/>
      <sheetName val="Basic_Material_Costs3"/>
      <sheetName val="item_#13__Structur4"/>
      <sheetName val="Item_#_20_Structure4"/>
      <sheetName val="MASTER_RATE_ANALYSIS4"/>
      <sheetName val="Gravel_in_pond4"/>
      <sheetName val="Eq__Mobilization4"/>
      <sheetName val="(Not_to_print)3"/>
      <sheetName val="Database"/>
      <sheetName val="Material-1"/>
      <sheetName val=" N Finansal Eğri"/>
      <sheetName val="HKED.KEŞFİ İmalat"/>
      <sheetName val="YEŞİL DEFTER-İmalat"/>
      <sheetName val="rayıc"/>
      <sheetName val="Rapor"/>
      <sheetName val="ESCON"/>
      <sheetName val="34. BLOK EK ISLER-NO1 HAKEDIS"/>
      <sheetName val="3004"/>
      <sheetName val="SERVICES I"/>
      <sheetName val="TABLO-3"/>
      <sheetName val="Sayfa1"/>
      <sheetName val="INDIRECT COST"/>
      <sheetName val="Project"/>
      <sheetName val="PRICE INFO"/>
      <sheetName val="RC SUMMARY"/>
      <sheetName val="LABOUR PRODUCTIVITY-TAV"/>
      <sheetName val="MATERIAL PRICES"/>
      <sheetName val="CONCRETE ANALYSIS"/>
      <sheetName val="PriceSummary"/>
      <sheetName val="CLAY"/>
      <sheetName val="Form 6"/>
      <sheetName val="Design"/>
      <sheetName val="fORMAT"/>
      <sheetName val="Certificate "/>
      <sheetName val="Valn Cover"/>
      <sheetName val="Contract Part"/>
      <sheetName val="M Budget"/>
      <sheetName val="Material of Quantities"/>
      <sheetName val="unit price list"/>
      <sheetName val="Project Data"/>
      <sheetName val="Cover"/>
      <sheetName val="Ｎｏ.13"/>
      <sheetName val="아파트 "/>
      <sheetName val="6MONTHS"/>
      <sheetName val="Sign (2)"/>
      <sheetName val="BILL_11"/>
      <sheetName val="HAKEDİŞ_1"/>
      <sheetName val="keşif_özeti1"/>
      <sheetName val="Bill_101"/>
      <sheetName val="imput_costi_par_1"/>
      <sheetName val="BILL_1"/>
      <sheetName val="Bill_10"/>
      <sheetName val="Inputs"/>
      <sheetName val="B.100"/>
      <sheetName val="ARC308-1"/>
      <sheetName val="Data Sheet"/>
      <sheetName val="DETAIL"/>
      <sheetName val="B_100"/>
      <sheetName val="3.1"/>
      <sheetName val="2.2"/>
      <sheetName val="3.4"/>
      <sheetName val="5.4"/>
      <sheetName val="8.1"/>
      <sheetName val="5.1"/>
      <sheetName val="6.3"/>
      <sheetName val="2.3"/>
      <sheetName val="3.6"/>
      <sheetName val="2.5"/>
      <sheetName val="8.3"/>
      <sheetName val="3.2"/>
      <sheetName val="2.4"/>
      <sheetName val="2.1"/>
      <sheetName val="5.7"/>
      <sheetName val="3.3"/>
      <sheetName val="3.5"/>
      <sheetName val="2.8"/>
      <sheetName val="2.6"/>
      <sheetName val="CBDG"/>
      <sheetName val="CREEL"/>
      <sheetName val="0RESULT"/>
      <sheetName val="schedule nos"/>
      <sheetName val="CERTIFICATE"/>
      <sheetName val="2.05 Sprinkler"/>
      <sheetName val="2.01 Electrical "/>
      <sheetName val="8.1-8.2"/>
      <sheetName val="8.3-8.4"/>
      <sheetName val="Category Lookup Table"/>
      <sheetName val="Netstatement"/>
      <sheetName val="EEV(Prilim)"/>
      <sheetName val="Specs"/>
      <sheetName val="Summary Transformers"/>
      <sheetName val="FORM5"/>
      <sheetName val="PB"/>
      <sheetName val="OnSchedule"/>
      <sheetName val="Budget"/>
      <sheetName val="Curve"/>
      <sheetName val="macros"/>
      <sheetName val="CostPlan"/>
      <sheetName val="COMPLEXALL"/>
      <sheetName val="Name"/>
      <sheetName val="dýsýplýn"/>
      <sheetName val="upa of boq"/>
      <sheetName val="inWords"/>
      <sheetName val="equipment"/>
      <sheetName val="Summary Foreign Comp"/>
      <sheetName val="material"/>
      <sheetName val="wordsdata"/>
      <sheetName val="Main Log"/>
      <sheetName val="Materials "/>
      <sheetName val="MAchinery(R1)"/>
      <sheetName val="APP. B"/>
      <sheetName val="App. A(contd)"/>
      <sheetName val="Col-Schedule"/>
      <sheetName val="BORDGC"/>
      <sheetName val="FAB별"/>
      <sheetName val="India F&amp;S Template"/>
      <sheetName val="sc"/>
      <sheetName val="200205C"/>
      <sheetName val="MOU"/>
      <sheetName val="Contra"/>
      <sheetName val="LetterofComf"/>
      <sheetName val="Forecast"/>
      <sheetName val="VO"/>
      <sheetName val="NegVO"/>
      <sheetName val="CrNotes"/>
      <sheetName val="AEAGraph"/>
      <sheetName val="Doha Farm"/>
      <sheetName val="15 문제점"/>
      <sheetName val="Preliminaries-REVISED"/>
      <sheetName val="p&amp;m"/>
      <sheetName val="01-RESOURCE LIST"/>
      <sheetName val="Sec_1_BOQ"/>
      <sheetName val="Sec_2_BOQ-MRO"/>
      <sheetName val="Sec_3_BOQ-FBO"/>
      <sheetName val="Sec_4_BOQ-CUP"/>
      <sheetName val="Adsorption_-_MRO"/>
      <sheetName val="Adsorption_-_CUP"/>
      <sheetName val="Sec_5_BOQ-ASG"/>
      <sheetName val="Sec_6_BOQ-SUBSTN"/>
      <sheetName val="Sec_8_BOQ-dayworks"/>
      <sheetName val="Grand_Summary"/>
      <sheetName val="01-RESOURCE_LIST"/>
      <sheetName val="Payment"/>
      <sheetName val="Input"/>
      <sheetName val="Ti"/>
      <sheetName val="Criteria"/>
      <sheetName val="PROJECT BRIEF_EX_NEW_"/>
      <sheetName val="cal"/>
      <sheetName val="INPUT - Revenue &amp; CGS"/>
      <sheetName val="Code03"/>
      <sheetName val="Part A"/>
      <sheetName val="PROJECT_BRIEF_EX_NEW_1"/>
      <sheetName val="B_1001"/>
      <sheetName val="schedule_nos1"/>
      <sheetName val="3_11"/>
      <sheetName val="2_21"/>
      <sheetName val="3_41"/>
      <sheetName val="5_41"/>
      <sheetName val="8_11"/>
      <sheetName val="5_11"/>
      <sheetName val="6_31"/>
      <sheetName val="2_31"/>
      <sheetName val="3_61"/>
      <sheetName val="2_51"/>
      <sheetName val="8_31"/>
      <sheetName val="3_21"/>
      <sheetName val="2_41"/>
      <sheetName val="2_11"/>
      <sheetName val="5_71"/>
      <sheetName val="3_31"/>
      <sheetName val="3_51"/>
      <sheetName val="2_81"/>
      <sheetName val="2_61"/>
      <sheetName val="Area_Analysis1"/>
      <sheetName val="DETAILED__BOQ1"/>
      <sheetName val="8_1-8_21"/>
      <sheetName val="8_3-8_41"/>
      <sheetName val="2_05_Sprinkler1"/>
      <sheetName val="2_01_Electrical_1"/>
      <sheetName val="INPUT_-_Revenue_&amp;_CGS1"/>
      <sheetName val="Category_Lookup_Table1"/>
      <sheetName val="Part_A1"/>
      <sheetName val="PROJECT_BRIEF_EX_NEW_"/>
      <sheetName val="schedule_nos"/>
      <sheetName val="3_1"/>
      <sheetName val="2_2"/>
      <sheetName val="3_4"/>
      <sheetName val="5_4"/>
      <sheetName val="8_1"/>
      <sheetName val="5_1"/>
      <sheetName val="6_3"/>
      <sheetName val="2_3"/>
      <sheetName val="3_6"/>
      <sheetName val="2_5"/>
      <sheetName val="8_3"/>
      <sheetName val="3_2"/>
      <sheetName val="2_4"/>
      <sheetName val="2_1"/>
      <sheetName val="5_7"/>
      <sheetName val="3_3"/>
      <sheetName val="3_5"/>
      <sheetName val="2_8"/>
      <sheetName val="2_6"/>
      <sheetName val="8_1-8_2"/>
      <sheetName val="8_3-8_4"/>
      <sheetName val="2_05_Sprinkler"/>
      <sheetName val="2_01_Electrical_"/>
      <sheetName val="INPUT_-_Revenue_&amp;_CGS"/>
      <sheetName val="Category_Lookup_Table"/>
      <sheetName val="Part_A"/>
      <sheetName val="B_1002"/>
      <sheetName val="2_05_Sprinkler2"/>
      <sheetName val="2_01_Electrical_2"/>
      <sheetName val="schedule_nos2"/>
      <sheetName val="3_12"/>
      <sheetName val="2_22"/>
      <sheetName val="3_42"/>
      <sheetName val="5_42"/>
      <sheetName val="8_12"/>
      <sheetName val="5_12"/>
      <sheetName val="6_32"/>
      <sheetName val="2_32"/>
      <sheetName val="3_62"/>
      <sheetName val="2_52"/>
      <sheetName val="8_32"/>
      <sheetName val="3_22"/>
      <sheetName val="2_42"/>
      <sheetName val="2_12"/>
      <sheetName val="5_72"/>
      <sheetName val="3_32"/>
      <sheetName val="3_52"/>
      <sheetName val="2_82"/>
      <sheetName val="2_62"/>
      <sheetName val="Area_Analysis2"/>
      <sheetName val="DETAILED__BOQ2"/>
      <sheetName val="8_1-8_22"/>
      <sheetName val="8_3-8_42"/>
      <sheetName val="_GULF2"/>
      <sheetName val="PROJECT_BRIEF_EX_NEW_2"/>
      <sheetName val="INPUT_-_Revenue_&amp;_CGS2"/>
      <sheetName val="Category_Lookup_Table2"/>
      <sheetName val="Part_A2"/>
      <sheetName val="PROJECT BRIEF(EX.NEW)"/>
      <sheetName val="Data_Sheet"/>
      <sheetName val="Staff Acco."/>
      <sheetName val="9618UH"/>
      <sheetName val="New Issue Pipeline"/>
      <sheetName val="BQMPALOC"/>
      <sheetName val="Degiskenler"/>
      <sheetName val="analizler"/>
      <sheetName val="Schedule(4)"/>
      <sheetName val="CASHFLOWS"/>
      <sheetName val="Master Data Sheet"/>
      <sheetName val="SUM"/>
      <sheetName val="Sheet8"/>
      <sheetName val="钢筋"/>
      <sheetName val="Rate_Analysis2"/>
      <sheetName val="E_H_Blinding1"/>
      <sheetName val="E_H_Excavation1"/>
      <sheetName val="Pc_name1"/>
      <sheetName val="C_P_A_Blinding"/>
      <sheetName val="imput_costi_par_2"/>
      <sheetName val="BILL_12"/>
      <sheetName val="15_133"/>
      <sheetName val="New_Rates2"/>
      <sheetName val="Basement_Budget"/>
      <sheetName val="Summary_2"/>
      <sheetName val="BOQ-FD_PA2"/>
      <sheetName val="Price_List_FD_PA2"/>
      <sheetName val="????_???_??2"/>
      <sheetName val="MS08-01_S1"/>
      <sheetName val="MS08-01_P1"/>
      <sheetName val="Cashflow_Analysis1"/>
      <sheetName val="Cost_Sheet1"/>
      <sheetName val="fire_detection_offer1"/>
      <sheetName val="fire_detection_cost1"/>
      <sheetName val="Price_List1"/>
      <sheetName val="US_Ship_Repair_Industry_Growth1"/>
      <sheetName val="Market_Overview1"/>
      <sheetName val="US_Shipyard_Repair_Output1"/>
      <sheetName val="Summary_Financials1"/>
      <sheetName val="HAKEDİŞ_2"/>
      <sheetName val="keşif_özeti2"/>
      <sheetName val="Bill_102"/>
      <sheetName val="1_0_Section_1_Cover2"/>
      <sheetName val="Bill_No__32"/>
      <sheetName val="intr_stool_brkup"/>
      <sheetName val="BT3-Package_051"/>
      <sheetName val="E_H_-_H__W_P_1"/>
      <sheetName val="E__H__Treatment_for_pile_cap1"/>
      <sheetName val="Ra__stair"/>
      <sheetName val="HQ-TO"/>
      <sheetName val="SS MH"/>
      <sheetName val="Manpower"/>
      <sheetName val="GWC"/>
      <sheetName val="NWC"/>
      <sheetName val="MANP"/>
      <sheetName val="Rates"/>
      <sheetName val="slipsumpR"/>
      <sheetName val="실행"/>
      <sheetName val="VENTILATIE"/>
      <sheetName val="MALZEME"/>
      <sheetName val="Airfreight(A)"/>
      <sheetName val="IMAR(B)"/>
      <sheetName val="HD(C)"/>
      <sheetName val="Z-Lock(D)"/>
      <sheetName val="Rentals(E)"/>
      <sheetName val="Not in Budget(F)"/>
      <sheetName val="Logistics(G)"/>
      <sheetName val="BES(H)"/>
      <sheetName val="RAF(I)"/>
      <sheetName val="HD Mat'ls(J)"/>
      <sheetName val="Qty(K)"/>
      <sheetName val="Disputed Rates(L)"/>
      <sheetName val="Schedule of Material Submittals"/>
      <sheetName val="STAFFSCHED "/>
      <sheetName val="MAIN"/>
      <sheetName val="Competitors"/>
      <sheetName val="업무처리전"/>
      <sheetName val="M_Budget"/>
      <sheetName val="Material_of_Quantities"/>
      <sheetName val="unit_price_list"/>
      <sheetName val="Project_Data"/>
      <sheetName val="아파트_"/>
      <sheetName val="Ｎｏ_13"/>
      <sheetName val="Labor (HA)"/>
      <sheetName val="Equiment (HA)"/>
      <sheetName val="MTP"/>
      <sheetName val="Compar 28.12.17"/>
      <sheetName val="Master"/>
      <sheetName val="PNT-QUOT-#3"/>
      <sheetName val="COAT&amp;WRAP-QIOT-#3"/>
      <sheetName val="VL"/>
      <sheetName val="TN"/>
      <sheetName val="ND"/>
      <sheetName val="RAB AR&amp;STR"/>
      <sheetName val="tifico"/>
      <sheetName val="負荷集計（断熱不燃）"/>
      <sheetName val="A2 (4)"/>
      <sheetName val="M_Budget1"/>
      <sheetName val="Material_of_Quantities1"/>
      <sheetName val="unit_price_list1"/>
      <sheetName val="Project_Data1"/>
      <sheetName val="Ｎｏ_131"/>
      <sheetName val="아파트_1"/>
      <sheetName val="Earthwork"/>
      <sheetName val="XL4Poppy"/>
      <sheetName val="Compar_28_12_17"/>
      <sheetName val="SUM-AIR-Submit"/>
      <sheetName val="MTO REV_2_ARMOR_"/>
      <sheetName val="Sheet2"/>
      <sheetName val="AQA"/>
      <sheetName val="Currency"/>
      <sheetName val="Sheet4"/>
      <sheetName val="도급양식"/>
      <sheetName val="nw4"/>
      <sheetName val="nw4 (2)"/>
      <sheetName val="PLT-SUM"/>
      <sheetName val="INDIRECTS"/>
      <sheetName val="SIVA"/>
      <sheetName val="SW"/>
      <sheetName val="SW (2)"/>
      <sheetName val="PRICES"/>
      <sheetName val="Civil Work - B Wall"/>
      <sheetName val="MEP"/>
      <sheetName val="LANDSCAPE"/>
      <sheetName val="SHADES &amp; GATES"/>
      <sheetName val="ADDITIONAL"/>
      <sheetName val="NOTES (2)"/>
      <sheetName val="LANDSCAPE (2)"/>
      <sheetName val="Civil Work - B Wall (2)"/>
      <sheetName val="LANDSCAPE (Hard &amp; Soft)"/>
      <sheetName val="Civil Work - B Wall (3)"/>
      <sheetName val="upa_of_boq"/>
      <sheetName val="Summary_Foreign_Comp"/>
      <sheetName val="Doha_Farm"/>
      <sheetName val="15_문제점"/>
      <sheetName val="Master_Data_Sheet"/>
      <sheetName val="PRICE_INFO"/>
      <sheetName val="RC_SUMMARY"/>
      <sheetName val="LABOUR_PRODUCTIVITY-TAV"/>
      <sheetName val="MATERIAL_PRICES"/>
      <sheetName val="CONCRETE_ANALYSIS"/>
      <sheetName val="Certificate_"/>
      <sheetName val="Valn_Cover"/>
      <sheetName val="Contract_Part"/>
      <sheetName val="_N_Finansal_Eğri"/>
      <sheetName val="HKED_KEŞFİ_İmalat"/>
      <sheetName val="YEŞİL_DEFTER-İmalat"/>
      <sheetName val="SERVICES_I"/>
      <sheetName val="34__BLOK_EK_ISLER-NO1_HAKEDIS"/>
      <sheetName val="Form_6"/>
      <sheetName val="APP__B"/>
      <sheetName val="App__A(contd)"/>
      <sheetName val="Base_BM-rebar7"/>
      <sheetName val="Raw_Data7"/>
      <sheetName val="Fit_Out_B2a6"/>
      <sheetName val="FOL_-_Bar6"/>
      <sheetName val="Co_Eff6"/>
      <sheetName val="Day_work6"/>
      <sheetName val="Payments_and_Cash_Calls6"/>
      <sheetName val="Chiet_tinh_dz225"/>
      <sheetName val="입찰내역_발주처_양식5"/>
      <sheetName val="SPT_vs_PHI5"/>
      <sheetName val="item_#13__Structur5"/>
      <sheetName val="Item_#_20_Structure5"/>
      <sheetName val="AOP_Summary-25"/>
      <sheetName val="1_11_b4"/>
      <sheetName val="Basic_Material_Costs4"/>
      <sheetName val="MASTER_RATE_ANALYSIS5"/>
      <sheetName val="Gravel_in_pond5"/>
      <sheetName val="Eq__Mobilization5"/>
      <sheetName val="(Not_to_print)4"/>
      <sheetName val="_GULF3"/>
      <sheetName val="Area_Analysis3"/>
      <sheetName val="DETAILED__BOQ3"/>
      <sheetName val="S3_Architectural"/>
      <sheetName val="Funding_Drwdn"/>
      <sheetName val="Bldg_Wise_Summaries_20-10-09"/>
      <sheetName val="A4_Register"/>
      <sheetName val="INDIRECT_COST"/>
      <sheetName val="Sign_(2)"/>
      <sheetName val="Materials_"/>
      <sheetName val="Data_Sheet1"/>
      <sheetName val="PROJECT_BRIEF_EX_NEW_3"/>
      <sheetName val="B_1003"/>
      <sheetName val="schedule_nos3"/>
      <sheetName val="3_13"/>
      <sheetName val="2_23"/>
      <sheetName val="3_43"/>
      <sheetName val="5_43"/>
      <sheetName val="8_13"/>
      <sheetName val="5_13"/>
      <sheetName val="6_33"/>
      <sheetName val="2_33"/>
      <sheetName val="3_63"/>
      <sheetName val="2_53"/>
      <sheetName val="8_33"/>
      <sheetName val="3_23"/>
      <sheetName val="2_43"/>
      <sheetName val="2_13"/>
      <sheetName val="5_73"/>
      <sheetName val="3_33"/>
      <sheetName val="3_53"/>
      <sheetName val="2_83"/>
      <sheetName val="2_63"/>
      <sheetName val="8_1-8_23"/>
      <sheetName val="8_3-8_43"/>
      <sheetName val="2_05_Sprinkler3"/>
      <sheetName val="2_01_Electrical_3"/>
      <sheetName val="INPUT_-_Revenue_&amp;_CGS3"/>
      <sheetName val="Category_Lookup_Table3"/>
      <sheetName val="Part_A3"/>
      <sheetName val="Summary_Transformers"/>
      <sheetName val="PROJECT_BRIEF(EX_NEW)"/>
      <sheetName val="Staff_Acco_"/>
      <sheetName val="New_Issue_Pipeline"/>
      <sheetName val="1__Summary_Sheet_(R01_Oct_2019)"/>
      <sheetName val="Main_Log"/>
      <sheetName val="Not_in_Budget(F)"/>
      <sheetName val="HD_Mat'ls(J)"/>
      <sheetName val="Disputed_Rates(L)"/>
      <sheetName val="Filter_Block"/>
      <sheetName val="SS_MH"/>
      <sheetName val="Base_BM-rebar8"/>
      <sheetName val="Raw_Data8"/>
      <sheetName val="Fit_Out_B2a7"/>
      <sheetName val="Co_Eff7"/>
      <sheetName val="FOL_-_Bar7"/>
      <sheetName val="Payments_and_Cash_Calls7"/>
      <sheetName val="Day_work7"/>
      <sheetName val="Chiet_tinh_dz226"/>
      <sheetName val="입찰내역_발주처_양식6"/>
      <sheetName val="AOP_Summary-26"/>
      <sheetName val="SPT_vs_PHI6"/>
      <sheetName val="item_#13__Structur6"/>
      <sheetName val="Item_#_20_Structure6"/>
      <sheetName val="Basic_Material_Costs5"/>
      <sheetName val="1_11_b5"/>
      <sheetName val="MASTER_RATE_ANALYSIS6"/>
      <sheetName val="Gravel_in_pond6"/>
      <sheetName val="Eq__Mobilization6"/>
      <sheetName val="(Not_to_print)5"/>
      <sheetName val="imput_costi_par_3"/>
      <sheetName val="Summary_3"/>
      <sheetName val="BOQ-FD_PA3"/>
      <sheetName val="Price_List_FD_PA3"/>
      <sheetName val="Cost_Sheet2"/>
      <sheetName val="fire_detection_offer2"/>
      <sheetName val="fire_detection_cost2"/>
      <sheetName val="Price_List2"/>
      <sheetName val="15_134"/>
      <sheetName val="BILL_13"/>
      <sheetName val="HAKEDİŞ_3"/>
      <sheetName val="keşif_özeti3"/>
      <sheetName val="Rate_Analysis3"/>
      <sheetName val="BT3-Package_052"/>
      <sheetName val="New_Rates3"/>
      <sheetName val="_GULF4"/>
      <sheetName val="????_???_??3"/>
      <sheetName val="Bill_No__33"/>
      <sheetName val="intr_stool_brkup1"/>
      <sheetName val="MS08-01_S2"/>
      <sheetName val="MS08-01_P2"/>
      <sheetName val="Cashflow_Analysis2"/>
      <sheetName val="upa_of_boq1"/>
      <sheetName val="Summary_Foreign_Comp1"/>
      <sheetName val="grand_summary1"/>
      <sheetName val="15_문제점1"/>
      <sheetName val="Doha_Farm1"/>
      <sheetName val="Ra__stair1"/>
      <sheetName val="Master_Data_Sheet1"/>
      <sheetName val="PRICE_INFO1"/>
      <sheetName val="RC_SUMMARY1"/>
      <sheetName val="LABOUR_PRODUCTIVITY-TAV1"/>
      <sheetName val="MATERIAL_PRICES1"/>
      <sheetName val="CONCRETE_ANALYSIS1"/>
      <sheetName val="Certificate_1"/>
      <sheetName val="Valn_Cover1"/>
      <sheetName val="Contract_Part1"/>
      <sheetName val="_N_Finansal_Eğri1"/>
      <sheetName val="HKED_KEŞFİ_İmalat1"/>
      <sheetName val="YEŞİL_DEFTER-İmalat1"/>
      <sheetName val="SERVICES_I1"/>
      <sheetName val="34__BLOK_EK_ISLER-NO1_HAKEDIS1"/>
      <sheetName val="Form_61"/>
      <sheetName val="APP__B1"/>
      <sheetName val="App__A(contd)1"/>
      <sheetName val="1_0_Section_1_Cover3"/>
      <sheetName val="Area_Analysis4"/>
      <sheetName val="DETAILED__BOQ4"/>
      <sheetName val="E_H_Blinding2"/>
      <sheetName val="E_H_Excavation2"/>
      <sheetName val="Pc_name2"/>
      <sheetName val="US_Ship_Repair_Industry_Growth2"/>
      <sheetName val="Market_Overview2"/>
      <sheetName val="US_Shipyard_Repair_Output2"/>
      <sheetName val="Summary_Financials2"/>
      <sheetName val="C_P_A_Blinding1"/>
      <sheetName val="Basement_Budget1"/>
      <sheetName val="S3_Architectural1"/>
      <sheetName val="E_H_-_H__W_P_2"/>
      <sheetName val="E__H__Treatment_for_pile_cap2"/>
      <sheetName val="Bill_103"/>
      <sheetName val="Sec_1_BOQ1"/>
      <sheetName val="Sec_2_BOQ-MRO1"/>
      <sheetName val="Sec_3_BOQ-FBO1"/>
      <sheetName val="Sec_4_BOQ-CUP1"/>
      <sheetName val="Adsorption_-_MRO1"/>
      <sheetName val="Adsorption_-_CUP1"/>
      <sheetName val="Sec_5_BOQ-ASG1"/>
      <sheetName val="Sec_6_BOQ-SUBSTN1"/>
      <sheetName val="Sec_8_BOQ-dayworks1"/>
      <sheetName val="A4_Register1"/>
      <sheetName val="Bldg_Wise_Summaries_20-10-091"/>
      <sheetName val="Category_Lookup_Table4"/>
      <sheetName val="Funding_Drwdn1"/>
      <sheetName val="INDIRECT_COST1"/>
      <sheetName val="Sign_(2)1"/>
      <sheetName val="01-RESOURCE_LIST1"/>
      <sheetName val="Materials_1"/>
      <sheetName val="Not_in_Budget(F)1"/>
      <sheetName val="HD_Mat'ls(J)1"/>
      <sheetName val="Disputed_Rates(L)1"/>
      <sheetName val="Filter_Block1"/>
      <sheetName val="1__Summary_Sheet_(R01_Oct_20191"/>
      <sheetName val="Data_Sheet2"/>
      <sheetName val="Summary_Transformers1"/>
      <sheetName val="B_1004"/>
      <sheetName val="schedule_nos4"/>
      <sheetName val="3_14"/>
      <sheetName val="2_24"/>
      <sheetName val="3_44"/>
      <sheetName val="5_44"/>
      <sheetName val="8_14"/>
      <sheetName val="5_14"/>
      <sheetName val="6_34"/>
      <sheetName val="2_34"/>
      <sheetName val="3_64"/>
      <sheetName val="2_54"/>
      <sheetName val="8_34"/>
      <sheetName val="3_24"/>
      <sheetName val="2_44"/>
      <sheetName val="2_14"/>
      <sheetName val="5_74"/>
      <sheetName val="3_34"/>
      <sheetName val="3_54"/>
      <sheetName val="2_84"/>
      <sheetName val="2_64"/>
      <sheetName val="2_05_Sprinkler4"/>
      <sheetName val="2_01_Electrical_4"/>
      <sheetName val="8_1-8_24"/>
      <sheetName val="8_3-8_44"/>
      <sheetName val="PROJECT_BRIEF(EX_NEW)1"/>
      <sheetName val="SW_(2)"/>
      <sheetName val="Civil_Work_-_B_Wall"/>
      <sheetName val="SHADES_&amp;_GATES"/>
      <sheetName val="NOTES_(2)"/>
      <sheetName val="LANDSCAPE_(2)"/>
      <sheetName val="Civil_Work_-_B_Wall_(2)"/>
      <sheetName val="LANDSCAPE_(Hard_&amp;_Soft)"/>
      <sheetName val="Civil_Work_-_B_Wall_(3)"/>
      <sheetName val="PROJECT_BRIEF_EX_NEW_4"/>
      <sheetName val="INPUT_-_Revenue_&amp;_CGS4"/>
      <sheetName val="Part_A4"/>
      <sheetName val="Staff_Acco_1"/>
      <sheetName val="New_Issue_Pipeline1"/>
      <sheetName val="Main_Log1"/>
      <sheetName val="SS_MH1"/>
      <sheetName val="2_0_Section_2_Cover"/>
      <sheetName val="8-31-98"/>
      <sheetName val="worksheet inchican"/>
      <sheetName val="combined 9-30"/>
      <sheetName val="____ ___ __"/>
      <sheetName val="___________"/>
      <sheetName val="___________1"/>
      <sheetName val="Cable Codes"/>
      <sheetName val="Graph"/>
      <sheetName val="Scatter"/>
      <sheetName val="2.2 STAFF Scedule"/>
      <sheetName val="Rate_Analysis4"/>
      <sheetName val="E_H_Blinding3"/>
      <sheetName val="E_H_Excavation3"/>
      <sheetName val="Pc_name3"/>
      <sheetName val="C_P_A_Blinding2"/>
      <sheetName val="imput_costi_par_4"/>
      <sheetName val="BILL_14"/>
      <sheetName val="15_135"/>
      <sheetName val="New_Rates4"/>
      <sheetName val="Basement_Budget2"/>
      <sheetName val="Summary_4"/>
      <sheetName val="BOQ-FD_PA4"/>
      <sheetName val="Price_List_FD_PA4"/>
      <sheetName val="????_???_??4"/>
      <sheetName val="MS08-01_S3"/>
      <sheetName val="MS08-01_P3"/>
      <sheetName val="Cashflow_Analysis3"/>
      <sheetName val="Cost_Sheet3"/>
      <sheetName val="fire_detection_offer3"/>
      <sheetName val="fire_detection_cost3"/>
      <sheetName val="Price_List3"/>
      <sheetName val="US_Ship_Repair_Industry_Growth3"/>
      <sheetName val="Market_Overview3"/>
      <sheetName val="US_Shipyard_Repair_Output3"/>
      <sheetName val="Summary_Financials3"/>
      <sheetName val="HAKEDİŞ_4"/>
      <sheetName val="keşif_özeti4"/>
      <sheetName val="Bill_104"/>
      <sheetName val="Sec_1_BOQ2"/>
      <sheetName val="Sec_2_BOQ-MRO2"/>
      <sheetName val="Sec_3_BOQ-FBO2"/>
      <sheetName val="Sec_4_BOQ-CUP2"/>
      <sheetName val="Adsorption_-_MRO2"/>
      <sheetName val="Adsorption_-_CUP2"/>
      <sheetName val="Sec_5_BOQ-ASG2"/>
      <sheetName val="Sec_6_BOQ-SUBSTN2"/>
      <sheetName val="Sec_8_BOQ-dayworks2"/>
      <sheetName val="Grand_Summary2"/>
      <sheetName val="1_0_Section_1_Cover4"/>
      <sheetName val="Bill_No__34"/>
      <sheetName val="intr_stool_brkup2"/>
      <sheetName val="BT3-Package_053"/>
      <sheetName val="E_H_-_H__W_P_3"/>
      <sheetName val="E__H__Treatment_for_pile_cap3"/>
      <sheetName val="Ra__stair2"/>
      <sheetName val="BOQ Distribution"/>
      <sheetName val="prl"/>
      <sheetName val="Mp-team 1"/>
      <sheetName val="MATERIALS"/>
      <sheetName val="Control Sheet Header"/>
      <sheetName val="G2- Ground works"/>
      <sheetName val="PRODL297"/>
      <sheetName val="2"/>
      <sheetName val=" "/>
      <sheetName val="sheet6"/>
      <sheetName val="_"/>
      <sheetName val="_2"/>
      <sheetName val="_1"/>
      <sheetName val="B9"/>
      <sheetName val="sumary"/>
      <sheetName val="Xenon(R2)"/>
      <sheetName val="Rate Analysis "/>
      <sheetName val="PROJECT_BRIEF(EX_NEW)2"/>
      <sheetName val="Staff_Acco_2"/>
      <sheetName val="Rate_Analysis_1"/>
      <sheetName val="Rate_Analysis_"/>
      <sheetName val="TB09"/>
      <sheetName val="Activity"/>
      <sheetName val="Crew"/>
      <sheetName val="Piping"/>
      <sheetName val="Pipe Supports"/>
      <sheetName val="Area_Analysis5"/>
      <sheetName val="DETAILED__BOQ5"/>
      <sheetName val="_GULF5"/>
      <sheetName val="PROJECT_BRIEF_EX_NEW_5"/>
      <sheetName val="B_1005"/>
      <sheetName val="schedule_nos5"/>
      <sheetName val="3_15"/>
      <sheetName val="2_25"/>
      <sheetName val="3_45"/>
      <sheetName val="5_45"/>
      <sheetName val="8_15"/>
      <sheetName val="5_15"/>
      <sheetName val="6_35"/>
      <sheetName val="2_35"/>
      <sheetName val="3_65"/>
      <sheetName val="2_55"/>
      <sheetName val="8_35"/>
      <sheetName val="3_25"/>
      <sheetName val="2_45"/>
      <sheetName val="2_15"/>
      <sheetName val="5_75"/>
      <sheetName val="3_35"/>
      <sheetName val="3_55"/>
      <sheetName val="2_85"/>
      <sheetName val="2_65"/>
      <sheetName val="8_1-8_25"/>
      <sheetName val="8_3-8_45"/>
      <sheetName val="2_05_Sprinkler5"/>
      <sheetName val="2_01_Electrical_5"/>
      <sheetName val="INPUT_-_Revenue_&amp;_CGS5"/>
      <sheetName val="Category_Lookup_Table5"/>
      <sheetName val="Part_A5"/>
      <sheetName val="Base_BM-rebar9"/>
      <sheetName val="Raw_Data9"/>
      <sheetName val="Co_Eff8"/>
      <sheetName val="Fit_Out_B2a8"/>
      <sheetName val="FOL_-_Bar8"/>
      <sheetName val="Day_work8"/>
      <sheetName val="Payments_and_Cash_Calls8"/>
      <sheetName val="Chiet_tinh_dz227"/>
      <sheetName val="입찰내역_발주처_양식7"/>
      <sheetName val="AOP_Summary-27"/>
      <sheetName val="SPT_vs_PHI7"/>
      <sheetName val="1_11_b6"/>
      <sheetName val="Basic_Material_Costs6"/>
      <sheetName val="item_#13__Structur7"/>
      <sheetName val="Item_#_20_Structure7"/>
      <sheetName val="MASTER_RATE_ANALYSIS7"/>
      <sheetName val="Gravel_in_pond7"/>
      <sheetName val="Eq__Mobilization7"/>
      <sheetName val="(Not_to_print)6"/>
      <sheetName val="Funding_Drwdn2"/>
      <sheetName val="SS_MH2"/>
      <sheetName val="_N_Finansal_Eğri2"/>
      <sheetName val="HKED_KEŞFİ_İmalat2"/>
      <sheetName val="YEŞİL_DEFTER-İmalat2"/>
      <sheetName val="34__BLOK_EK_ISLER-NO1_HAKEDIS2"/>
      <sheetName val="SERVICES_I2"/>
      <sheetName val="INDIRECT_COST2"/>
      <sheetName val="PRICE_INFO2"/>
      <sheetName val="RC_SUMMARY2"/>
      <sheetName val="LABOUR_PRODUCTIVITY-TAV2"/>
      <sheetName val="MATERIAL_PRICES2"/>
      <sheetName val="CONCRETE_ANALYSIS2"/>
      <sheetName val="Form_62"/>
      <sheetName val="Certificate_2"/>
      <sheetName val="Valn_Cover2"/>
      <sheetName val="Contract_Part2"/>
      <sheetName val="M_Budget2"/>
      <sheetName val="Material_of_Quantities2"/>
      <sheetName val="unit_price_list2"/>
      <sheetName val="Project_Data2"/>
      <sheetName val="Ｎｏ_132"/>
      <sheetName val="아파트_2"/>
      <sheetName val="Sign_(2)2"/>
      <sheetName val="Data_Sheet3"/>
      <sheetName val="Summary_Transformers2"/>
      <sheetName val="New_Issue_Pipeline2"/>
      <sheetName val="Bldg_Wise_Summaries_20-10-092"/>
      <sheetName val="A4_Register2"/>
      <sheetName val="01-RESOURCE_LIST2"/>
      <sheetName val="Materials_2"/>
      <sheetName val="CONS. PROJECT HITS"/>
      <sheetName val="Cost_Any."/>
      <sheetName val="Costing"/>
      <sheetName val="Mat.Cost"/>
      <sheetName val="Mat_Cost"/>
      <sheetName val="Assumptions"/>
      <sheetName val="@risk rents and incentives"/>
      <sheetName val="Car park lease"/>
      <sheetName val="Net rent analysis"/>
      <sheetName val="1.1. Manpower(Data Ref)"/>
      <sheetName val="1.2 STAFF Scedule"/>
      <sheetName val="B2-CTA"/>
      <sheetName val="B3-CTB"/>
      <sheetName val="B4-CUC"/>
      <sheetName val="B5-SBA"/>
      <sheetName val="B6-SBB"/>
      <sheetName val="B7-Walkway"/>
      <sheetName val="B8-External Works"/>
      <sheetName val="Final Summary"/>
      <sheetName val="Electrical VE"/>
      <sheetName val="Categories"/>
      <sheetName val="CarillionYTD"/>
      <sheetName val="Mp-team_1"/>
      <sheetName val="new ext"/>
      <sheetName val="Cables Link"/>
      <sheetName val="Doha WBS Clean"/>
      <sheetName val="Finansal tamamlanma Eğrisi"/>
      <sheetName val="BUS BAR"/>
      <sheetName val="BUTCE KURLARI"/>
      <sheetName val="GBA"/>
      <sheetName val="upa_of_boq2"/>
      <sheetName val="Summary_Foreign_Comp2"/>
      <sheetName val="15_문제점2"/>
      <sheetName val="Doha_Farm2"/>
      <sheetName val="3,000"/>
      <sheetName val="5,000"/>
      <sheetName val="6,000"/>
      <sheetName val="8,000"/>
      <sheetName val="9,000"/>
      <sheetName val="Sayfa2"/>
      <sheetName val="2-Sunum"/>
      <sheetName val="갑지"/>
      <sheetName val="pencere merkezi ys ab"/>
      <sheetName val="kule pencere merk"/>
      <sheetName val="B09.1"/>
      <sheetName val="B03"/>
      <sheetName val="Boru Çap - Fiyat"/>
      <sheetName val="borç"/>
      <sheetName val="V.O."/>
      <sheetName val="GDS"/>
      <sheetName val="yansıtma"/>
      <sheetName val="yüro - eski"/>
      <sheetName val="Özet"/>
      <sheetName val="€"/>
      <sheetName val="$"/>
      <sheetName val="AU"/>
      <sheetName val="TL"/>
      <sheetName val="Manhour"/>
      <sheetName val="Sheet3"/>
      <sheetName val="Table"/>
      <sheetName val="YEŞİL DEFTER (2)"/>
      <sheetName val="total"/>
      <sheetName val="yeşil-01"/>
      <sheetName val="bfk2000"/>
      <sheetName val="ısıtma"/>
      <sheetName val="288"/>
      <sheetName val="495"/>
      <sheetName val="498"/>
      <sheetName val="500"/>
      <sheetName val="505"/>
      <sheetName val="506"/>
      <sheetName val="509"/>
      <sheetName val="512"/>
      <sheetName val="515"/>
      <sheetName val="516"/>
      <sheetName val="520"/>
      <sheetName val="521"/>
      <sheetName val="523"/>
      <sheetName val="525"/>
      <sheetName val="526"/>
      <sheetName val="527"/>
      <sheetName val="528"/>
      <sheetName val="548"/>
      <sheetName val="580"/>
      <sheetName val="581"/>
      <sheetName val="348"/>
      <sheetName val="198"/>
      <sheetName val="335"/>
      <sheetName val="337"/>
      <sheetName val="339"/>
      <sheetName val="341"/>
      <sheetName val="343"/>
      <sheetName val="552"/>
      <sheetName val="555"/>
      <sheetName val="557"/>
      <sheetName val="Cost Codes "/>
      <sheetName val="Prodinox MA R1"/>
      <sheetName val="Prodinox ET R1"/>
      <sheetName val="Papirüs"/>
      <sheetName val="upa_of_boq3"/>
      <sheetName val="Summary_Foreign_Comp3"/>
      <sheetName val="grand_summary3"/>
      <sheetName val="Doha_Farm3"/>
      <sheetName val="Master_Data_Sheet3"/>
      <sheetName val="15_문제점3"/>
      <sheetName val="SERVICES_I3"/>
      <sheetName val="_N_Finansal_Eğri3"/>
      <sheetName val="HKED_KEŞFİ_İmalat3"/>
      <sheetName val="YEŞİL_DEFTER-İmalat3"/>
      <sheetName val="34__BLOK_EK_ISLER-NO1_HAKEDIS3"/>
      <sheetName val="PRICE_INFO3"/>
      <sheetName val="RC_SUMMARY3"/>
      <sheetName val="LABOUR_PRODUCTIVITY-TAV3"/>
      <sheetName val="MATERIAL_PRICES3"/>
      <sheetName val="CONCRETE_ANALYSIS3"/>
      <sheetName val="Ra__stair3"/>
      <sheetName val="Filter_Block3"/>
      <sheetName val="Certificate_3"/>
      <sheetName val="Valn_Cover3"/>
      <sheetName val="Contract_Part3"/>
      <sheetName val="SW_(2)3"/>
      <sheetName val="Form_63"/>
      <sheetName val="APP__B3"/>
      <sheetName val="App__A(contd)3"/>
      <sheetName val="SW_(2)1"/>
      <sheetName val="Master_Data_Sheet2"/>
      <sheetName val="SW_(2)2"/>
      <sheetName val="APP__B2"/>
      <sheetName val="App__A(contd)2"/>
      <sheetName val="Filter_Block2"/>
      <sheetName val="Summary_5"/>
      <sheetName val="BOQ-FD_PA5"/>
      <sheetName val="Price_List_FD_PA5"/>
      <sheetName val="MS08-01_S4"/>
      <sheetName val="MS08-01_P4"/>
      <sheetName val="Cashflow_Analysis4"/>
      <sheetName val="Cost_Sheet4"/>
      <sheetName val="fire_detection_offer4"/>
      <sheetName val="fire_detection_cost4"/>
      <sheetName val="Price_List4"/>
      <sheetName val="upa_of_boq4"/>
      <sheetName val="Summary_Foreign_Comp4"/>
      <sheetName val="grand_summary4"/>
      <sheetName val="Doha_Farm4"/>
      <sheetName val="Master_Data_Sheet4"/>
      <sheetName val="15_문제점4"/>
      <sheetName val="SERVICES_I4"/>
      <sheetName val="_N_Finansal_Eğri4"/>
      <sheetName val="HKED_KEŞFİ_İmalat4"/>
      <sheetName val="YEŞİL_DEFTER-İmalat4"/>
      <sheetName val="34__BLOK_EK_ISLER-NO1_HAKEDIS4"/>
      <sheetName val="PRICE_INFO4"/>
      <sheetName val="RC_SUMMARY4"/>
      <sheetName val="LABOUR_PRODUCTIVITY-TAV4"/>
      <sheetName val="MATERIAL_PRICES4"/>
      <sheetName val="CONCRETE_ANALYSIS4"/>
      <sheetName val="Ra__stair4"/>
      <sheetName val="Filter_Block4"/>
      <sheetName val="BT3-Package_054"/>
      <sheetName val="Certificate_4"/>
      <sheetName val="Valn_Cover4"/>
      <sheetName val="Contract_Part4"/>
      <sheetName val="Form_64"/>
      <sheetName val="APP__B4"/>
      <sheetName val="App__A(contd)4"/>
      <sheetName val="SW_(2)4"/>
      <sheetName val="PLUMBING WORK ADDITIONS"/>
      <sheetName val="B-3"/>
      <sheetName val=" Factor  "/>
      <sheetName val="Histry Price"/>
      <sheetName val="WIP"/>
      <sheetName val="inter"/>
      <sheetName val="Bill Summary"/>
      <sheetName val="N FURNITURE EQUIPMENT "/>
      <sheetName val="R DISPOSAL SYSTEM"/>
      <sheetName val="SbStn-FLTANK"/>
      <sheetName val="S PIPED SUPPLY SYSTEM"/>
      <sheetName val="Extwrk-FoulWater"/>
      <sheetName val="Extwrk-Firefighting"/>
      <sheetName val="Tender Adjustment"/>
      <sheetName val="Extwrk-Irrigation"/>
      <sheetName val="Ancillary Bldgs."/>
      <sheetName val="11-Guardhouse(New)"/>
      <sheetName val="12-ETS Room(New)"/>
      <sheetName val="13-Driver-cleaner room(New)"/>
      <sheetName val="DB"/>
      <sheetName val="5"/>
      <sheetName val="upa_of_boq5"/>
      <sheetName val="Summary_Foreign_Comp5"/>
      <sheetName val="grand_summary5"/>
      <sheetName val="Summary_6"/>
      <sheetName val="BOQ-FD_PA6"/>
      <sheetName val="Price_List_FD_PA6"/>
      <sheetName val="MS08-01_S5"/>
      <sheetName val="MS08-01_P5"/>
      <sheetName val="Cashflow_Analysis5"/>
      <sheetName val="Rate_Analysis5"/>
      <sheetName val="Cost_Sheet5"/>
      <sheetName val="fire_detection_offer5"/>
      <sheetName val="fire_detection_cost5"/>
      <sheetName val="Price_List5"/>
      <sheetName val="Doha_Farm5"/>
      <sheetName val="Master_Data_Sheet5"/>
      <sheetName val="15_문제점5"/>
      <sheetName val="SERVICES_I5"/>
      <sheetName val="_N_Finansal_Eğri5"/>
      <sheetName val="HKED_KEŞFİ_İmalat5"/>
      <sheetName val="YEŞİL_DEFTER-İmalat5"/>
      <sheetName val="34__BLOK_EK_ISLER-NO1_HAKEDIS5"/>
      <sheetName val="imput_costi_par_5"/>
      <sheetName val="PRICE_INFO5"/>
      <sheetName val="RC_SUMMARY5"/>
      <sheetName val="LABOUR_PRODUCTIVITY-TAV5"/>
      <sheetName val="MATERIAL_PRICES5"/>
      <sheetName val="CONCRETE_ANALYSIS5"/>
      <sheetName val="Ra__stair5"/>
      <sheetName val="BT3-Package_055"/>
      <sheetName val="SW_(2)5"/>
      <sheetName val="Form_65"/>
      <sheetName val="Certificate_5"/>
      <sheetName val="Valn_Cover5"/>
      <sheetName val="Contract_Part5"/>
      <sheetName val="APP__B5"/>
      <sheetName val="App__A(contd)5"/>
      <sheetName val="15_136"/>
      <sheetName val="????_???_??5"/>
      <sheetName val="Bill_No__35"/>
      <sheetName val="New_Rates5"/>
      <sheetName val="Filter_Block5"/>
      <sheetName val="Base_BM-rebar10"/>
      <sheetName val="Raw_Data10"/>
      <sheetName val="Fit_Out_B2a9"/>
      <sheetName val="Co_Eff9"/>
      <sheetName val="FOL_-_Bar9"/>
      <sheetName val="Day_work9"/>
      <sheetName val="Payments_and_Cash_Calls9"/>
      <sheetName val="item_#13__Structur8"/>
      <sheetName val="Item_#_20_Structure8"/>
      <sheetName val="(Not_to_print)7"/>
      <sheetName val="MASTER_RATE_ANALYSIS8"/>
      <sheetName val="Gravel_in_pond8"/>
      <sheetName val="Eq__Mobilization8"/>
      <sheetName val="Chiet_tinh_dz228"/>
      <sheetName val="AOP_Summary-28"/>
      <sheetName val="입찰내역_발주처_양식8"/>
      <sheetName val="upa_of_boq6"/>
      <sheetName val="Summary_Foreign_Comp6"/>
      <sheetName val="grand_summary6"/>
      <sheetName val="Doha_Farm6"/>
      <sheetName val="Summary_7"/>
      <sheetName val="BOQ-FD_PA7"/>
      <sheetName val="Price_List_FD_PA7"/>
      <sheetName val="SPT_vs_PHI8"/>
      <sheetName val="1_11_b7"/>
      <sheetName val="Basic_Material_Costs7"/>
      <sheetName val="MS08-01_S6"/>
      <sheetName val="MS08-01_P6"/>
      <sheetName val="Cashflow_Analysis6"/>
      <sheetName val="Rate_Analysis6"/>
      <sheetName val="Cost_Sheet6"/>
      <sheetName val="fire_detection_offer6"/>
      <sheetName val="fire_detection_cost6"/>
      <sheetName val="Price_List6"/>
      <sheetName val="_GULF6"/>
      <sheetName val="Master_Data_Sheet6"/>
      <sheetName val="15_문제점6"/>
      <sheetName val="SERVICES_I6"/>
      <sheetName val="_N_Finansal_Eğri6"/>
      <sheetName val="HKED_KEŞFİ_İmalat6"/>
      <sheetName val="YEŞİL_DEFTER-İmalat6"/>
      <sheetName val="34__BLOK_EK_ISLER-NO1_HAKEDIS6"/>
      <sheetName val="imput_costi_par_6"/>
      <sheetName val="PRICE_INFO6"/>
      <sheetName val="RC_SUMMARY6"/>
      <sheetName val="LABOUR_PRODUCTIVITY-TAV6"/>
      <sheetName val="MATERIAL_PRICES6"/>
      <sheetName val="CONCRETE_ANALYSIS6"/>
      <sheetName val="Ra__stair6"/>
      <sheetName val="Filter_Block6"/>
      <sheetName val="BT3-Package_056"/>
      <sheetName val="Certificate_6"/>
      <sheetName val="Valn_Cover6"/>
      <sheetName val="Contract_Part6"/>
      <sheetName val="SW_(2)6"/>
      <sheetName val="Form_66"/>
      <sheetName val="APP__B6"/>
      <sheetName val="App__A(contd)6"/>
      <sheetName val="15_137"/>
      <sheetName val="????_???_??6"/>
      <sheetName val="Bill_No__36"/>
      <sheetName val="New_Rates6"/>
      <sheetName val="Base_BM-rebar11"/>
      <sheetName val="Raw_Data11"/>
      <sheetName val="Fit_Out_B2a10"/>
      <sheetName val="Co_Eff10"/>
      <sheetName val="FOL_-_Bar10"/>
      <sheetName val="Day_work10"/>
      <sheetName val="Payments_and_Cash_Calls10"/>
      <sheetName val="item_#13__Structur9"/>
      <sheetName val="Item_#_20_Structure9"/>
      <sheetName val="(Not_to_print)8"/>
      <sheetName val="MASTER_RATE_ANALYSIS9"/>
      <sheetName val="Gravel_in_pond9"/>
      <sheetName val="Eq__Mobilization9"/>
      <sheetName val="Chiet_tinh_dz229"/>
      <sheetName val="AOP_Summary-29"/>
      <sheetName val="입찰내역_발주처_양식9"/>
      <sheetName val="upa_of_boq7"/>
      <sheetName val="Summary_Foreign_Comp7"/>
      <sheetName val="grand_summary7"/>
      <sheetName val="Doha_Farm7"/>
      <sheetName val="Summary_8"/>
      <sheetName val="BOQ-FD_PA8"/>
      <sheetName val="Price_List_FD_PA8"/>
      <sheetName val="SPT_vs_PHI9"/>
      <sheetName val="1_11_b8"/>
      <sheetName val="Basic_Material_Costs8"/>
      <sheetName val="MS08-01_S7"/>
      <sheetName val="MS08-01_P7"/>
      <sheetName val="Cashflow_Analysis7"/>
      <sheetName val="Rate_Analysis7"/>
      <sheetName val="Cost_Sheet7"/>
      <sheetName val="fire_detection_offer7"/>
      <sheetName val="fire_detection_cost7"/>
      <sheetName val="Price_List7"/>
      <sheetName val="_GULF7"/>
      <sheetName val="Master_Data_Sheet7"/>
      <sheetName val="15_문제점7"/>
      <sheetName val="SERVICES_I7"/>
      <sheetName val="_N_Finansal_Eğri7"/>
      <sheetName val="HKED_KEŞFİ_İmalat7"/>
      <sheetName val="YEŞİL_DEFTER-İmalat7"/>
      <sheetName val="34__BLOK_EK_ISLER-NO1_HAKEDIS7"/>
      <sheetName val="imput_costi_par_7"/>
      <sheetName val="PRICE_INFO7"/>
      <sheetName val="RC_SUMMARY7"/>
      <sheetName val="LABOUR_PRODUCTIVITY-TAV7"/>
      <sheetName val="MATERIAL_PRICES7"/>
      <sheetName val="CONCRETE_ANALYSIS7"/>
      <sheetName val="Ra__stair7"/>
      <sheetName val="Filter_Block7"/>
      <sheetName val="BT3-Package_057"/>
      <sheetName val="Certificate_7"/>
      <sheetName val="Valn_Cover7"/>
      <sheetName val="Contract_Part7"/>
      <sheetName val="SW_(2)7"/>
      <sheetName val="Form_67"/>
      <sheetName val="APP__B7"/>
      <sheetName val="App__A(contd)7"/>
      <sheetName val="15_138"/>
      <sheetName val="????_???_??7"/>
      <sheetName val="Bill_No__37"/>
      <sheetName val="New_Rates7"/>
      <sheetName val="Base_BM-rebar12"/>
      <sheetName val="Raw_Data12"/>
      <sheetName val="Fit_Out_B2a11"/>
      <sheetName val="FOL_-_Bar11"/>
      <sheetName val="Co_Eff11"/>
      <sheetName val="Payments_and_Cash_Calls11"/>
      <sheetName val="Day_work11"/>
      <sheetName val="Chiet_tinh_dz2210"/>
      <sheetName val="입찰내역_발주처_양식10"/>
      <sheetName val="item_#13__Structur10"/>
      <sheetName val="Item_#_20_Structure10"/>
      <sheetName val="(Not_to_print)9"/>
      <sheetName val="MASTER_RATE_ANALYSIS10"/>
      <sheetName val="Gravel_in_pond10"/>
      <sheetName val="Eq__Mobilization10"/>
      <sheetName val="AOP_Summary-210"/>
      <sheetName val="Summary_9"/>
      <sheetName val="BOQ-FD_PA9"/>
      <sheetName val="Price_List_FD_PA9"/>
      <sheetName val="SPT_vs_PHI10"/>
      <sheetName val="1_11_b9"/>
      <sheetName val="Basic_Material_Costs9"/>
      <sheetName val="MS08-01_S8"/>
      <sheetName val="MS08-01_P8"/>
      <sheetName val="Cashflow_Analysis8"/>
      <sheetName val="Rate_Analysis8"/>
      <sheetName val="Cost_Sheet8"/>
      <sheetName val="fire_detection_offer8"/>
      <sheetName val="fire_detection_cost8"/>
      <sheetName val="Price_List8"/>
      <sheetName val="upa_of_boq8"/>
      <sheetName val="Summary_Foreign_Comp8"/>
      <sheetName val="grand_summary8"/>
      <sheetName val="Doha_Farm8"/>
      <sheetName val="_GULF8"/>
      <sheetName val="Master_Data_Sheet8"/>
      <sheetName val="15_문제점8"/>
      <sheetName val="SERVICES_I8"/>
      <sheetName val="_N_Finansal_Eğri8"/>
      <sheetName val="HKED_KEŞFİ_İmalat8"/>
      <sheetName val="YEŞİL_DEFTER-İmalat8"/>
      <sheetName val="34__BLOK_EK_ISLER-NO1_HAKEDIS8"/>
      <sheetName val="imput_costi_par_8"/>
      <sheetName val="PRICE_INFO8"/>
      <sheetName val="RC_SUMMARY8"/>
      <sheetName val="LABOUR_PRODUCTIVITY-TAV8"/>
      <sheetName val="MATERIAL_PRICES8"/>
      <sheetName val="CONCRETE_ANALYSIS8"/>
      <sheetName val="Ra__stair8"/>
      <sheetName val="Filter_Block8"/>
      <sheetName val="BT3-Package_058"/>
      <sheetName val="Certificate_8"/>
      <sheetName val="Valn_Cover8"/>
      <sheetName val="Contract_Part8"/>
      <sheetName val="SW_(2)8"/>
      <sheetName val="Form_68"/>
      <sheetName val="APP__B8"/>
      <sheetName val="App__A(contd)8"/>
      <sheetName val="15_139"/>
      <sheetName val="Base_BM-rebar13"/>
      <sheetName val="Raw_Data13"/>
      <sheetName val="Fit_Out_B2a12"/>
      <sheetName val="FOL_-_Bar12"/>
      <sheetName val="Co_Eff12"/>
      <sheetName val="Payments_and_Cash_Calls12"/>
      <sheetName val="Day_work12"/>
      <sheetName val="Chiet_tinh_dz2211"/>
      <sheetName val="입찰내역_발주처_양식11"/>
      <sheetName val="item_#13__Structur11"/>
      <sheetName val="Item_#_20_Structure11"/>
      <sheetName val="(Not_to_print)10"/>
      <sheetName val="MASTER_RATE_ANALYSIS11"/>
      <sheetName val="Gravel_in_pond11"/>
      <sheetName val="Eq__Mobilization11"/>
      <sheetName val="AOP_Summary-211"/>
      <sheetName val="Summary_10"/>
      <sheetName val="BOQ-FD_PA10"/>
      <sheetName val="Price_List_FD_PA10"/>
      <sheetName val="SPT_vs_PHI11"/>
      <sheetName val="1_11_b10"/>
      <sheetName val="Basic_Material_Costs10"/>
      <sheetName val="MS08-01_S9"/>
      <sheetName val="MS08-01_P9"/>
      <sheetName val="Cashflow_Analysis9"/>
      <sheetName val="Rate_Analysis9"/>
      <sheetName val="Cost_Sheet9"/>
      <sheetName val="fire_detection_offer9"/>
      <sheetName val="fire_detection_cost9"/>
      <sheetName val="Price_List9"/>
      <sheetName val="upa_of_boq9"/>
      <sheetName val="Summary_Foreign_Comp9"/>
      <sheetName val="grand_summary9"/>
      <sheetName val="Doha_Farm9"/>
      <sheetName val="_GULF9"/>
      <sheetName val="Master_Data_Sheet9"/>
      <sheetName val="15_문제점9"/>
      <sheetName val="SERVICES_I9"/>
      <sheetName val="_N_Finansal_Eğri9"/>
      <sheetName val="HKED_KEŞFİ_İmalat9"/>
      <sheetName val="YEŞİL_DEFTER-İmalat9"/>
      <sheetName val="34__BLOK_EK_ISLER-NO1_HAKEDIS9"/>
      <sheetName val="imput_costi_par_9"/>
      <sheetName val="PRICE_INFO9"/>
      <sheetName val="RC_SUMMARY9"/>
      <sheetName val="LABOUR_PRODUCTIVITY-TAV9"/>
      <sheetName val="MATERIAL_PRICES9"/>
      <sheetName val="CONCRETE_ANALYSIS9"/>
      <sheetName val="Ra__stair9"/>
      <sheetName val="Filter_Block9"/>
      <sheetName val="BT3-Package_059"/>
      <sheetName val="Certificate_9"/>
      <sheetName val="Valn_Cover9"/>
      <sheetName val="Contract_Part9"/>
      <sheetName val="SW_(2)9"/>
      <sheetName val="Form_69"/>
      <sheetName val="APP__B9"/>
      <sheetName val="App__A(contd)9"/>
      <sheetName val="15_1310"/>
      <sheetName val="????_???_??8"/>
      <sheetName val="Bill_No__38"/>
      <sheetName val="New_Rates8"/>
      <sheetName val="Base_BM-rebar14"/>
      <sheetName val="Raw_Data14"/>
      <sheetName val="Fit_Out_B2a13"/>
      <sheetName val="FOL_-_Bar13"/>
      <sheetName val="Co_Eff13"/>
      <sheetName val="Payments_and_Cash_Calls13"/>
      <sheetName val="Day_work13"/>
      <sheetName val="Chiet_tinh_dz2212"/>
      <sheetName val="입찰내역_발주처_양식12"/>
      <sheetName val="item_#13__Structur12"/>
      <sheetName val="Item_#_20_Structure12"/>
      <sheetName val="(Not_to_print)11"/>
      <sheetName val="MASTER_RATE_ANALYSIS12"/>
      <sheetName val="Gravel_in_pond12"/>
      <sheetName val="Eq__Mobilization12"/>
      <sheetName val="AOP_Summary-212"/>
      <sheetName val="Summary_11"/>
      <sheetName val="BOQ-FD_PA11"/>
      <sheetName val="Price_List_FD_PA11"/>
      <sheetName val="SPT_vs_PHI12"/>
      <sheetName val="1_11_b11"/>
      <sheetName val="Basic_Material_Costs11"/>
      <sheetName val="MS08-01_S10"/>
      <sheetName val="MS08-01_P10"/>
      <sheetName val="Cashflow_Analysis10"/>
      <sheetName val="Rate_Analysis10"/>
      <sheetName val="Cost_Sheet10"/>
      <sheetName val="fire_detection_offer10"/>
      <sheetName val="fire_detection_cost10"/>
      <sheetName val="Price_List10"/>
      <sheetName val="upa_of_boq10"/>
      <sheetName val="Summary_Foreign_Comp10"/>
      <sheetName val="grand_summary10"/>
      <sheetName val="Doha_Farm10"/>
      <sheetName val="_GULF10"/>
      <sheetName val="Master_Data_Sheet10"/>
      <sheetName val="15_문제점10"/>
      <sheetName val="SERVICES_I10"/>
      <sheetName val="_N_Finansal_Eğri10"/>
      <sheetName val="HKED_KEŞFİ_İmalat10"/>
      <sheetName val="YEŞİL_DEFTER-İmalat10"/>
      <sheetName val="34__BLOK_EK_ISLER-NO1_HAKEDIS10"/>
      <sheetName val="imput_costi_par_10"/>
      <sheetName val="PRICE_INFO10"/>
      <sheetName val="RC_SUMMARY10"/>
      <sheetName val="LABOUR_PRODUCTIVITY-TAV10"/>
      <sheetName val="MATERIAL_PRICES10"/>
      <sheetName val="CONCRETE_ANALYSIS10"/>
      <sheetName val="Ra__stair10"/>
      <sheetName val="Filter_Block10"/>
      <sheetName val="BT3-Package_0510"/>
      <sheetName val="Certificate_10"/>
      <sheetName val="Valn_Cover10"/>
      <sheetName val="Contract_Part10"/>
      <sheetName val="SW_(2)10"/>
      <sheetName val="Form_610"/>
      <sheetName val="APP__B10"/>
      <sheetName val="App__A(contd)10"/>
      <sheetName val="15_1311"/>
      <sheetName val="????_???_??9"/>
      <sheetName val="Bill_No__39"/>
      <sheetName val="New_Rates9"/>
      <sheetName val="Satir Bazli Odeme Listesi"/>
      <sheetName val="328"/>
      <sheetName val="333"/>
      <sheetName val="405"/>
      <sheetName val="409"/>
      <sheetName val="419"/>
      <sheetName val="423"/>
      <sheetName val="426"/>
      <sheetName val="489"/>
      <sheetName val="491"/>
      <sheetName val="HWDG"/>
      <sheetName val="Flight-1"/>
      <sheetName val="CC4.5.4"/>
      <sheetName val="산근"/>
      <sheetName val="Cape- Summary"/>
      <sheetName val="집계표(OPTION)"/>
      <sheetName val="03년국내가격7월23일자"/>
      <sheetName val="03년해외가격7월23일자"/>
      <sheetName val="QualityDeliv."/>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row r="179">
          <cell r="T179">
            <v>205</v>
          </cell>
          <cell r="U179">
            <v>218</v>
          </cell>
          <cell r="V179">
            <v>302</v>
          </cell>
          <cell r="W179">
            <v>419</v>
          </cell>
          <cell r="X179">
            <v>433</v>
          </cell>
          <cell r="Y179">
            <v>430</v>
          </cell>
          <cell r="Z179">
            <v>494</v>
          </cell>
          <cell r="AA179">
            <v>520</v>
          </cell>
          <cell r="AB179">
            <v>522</v>
          </cell>
          <cell r="AC179">
            <v>508</v>
          </cell>
          <cell r="AD179">
            <v>581</v>
          </cell>
          <cell r="AE179">
            <v>524</v>
          </cell>
          <cell r="AF179">
            <v>526</v>
          </cell>
          <cell r="AG179">
            <v>502</v>
          </cell>
          <cell r="AH179">
            <v>248</v>
          </cell>
        </row>
        <row r="180">
          <cell r="T180">
            <v>205</v>
          </cell>
          <cell r="U180">
            <v>423</v>
          </cell>
          <cell r="V180">
            <v>725</v>
          </cell>
          <cell r="W180">
            <v>1144</v>
          </cell>
          <cell r="X180">
            <v>1577</v>
          </cell>
          <cell r="Y180">
            <v>2007</v>
          </cell>
          <cell r="Z180">
            <v>2501</v>
          </cell>
          <cell r="AA180">
            <v>3021</v>
          </cell>
          <cell r="AB180">
            <v>3543</v>
          </cell>
          <cell r="AC180">
            <v>4051</v>
          </cell>
          <cell r="AD180">
            <v>4632</v>
          </cell>
          <cell r="AE180">
            <v>5156</v>
          </cell>
          <cell r="AF180">
            <v>5682</v>
          </cell>
          <cell r="AG180">
            <v>6184</v>
          </cell>
          <cell r="AH180">
            <v>6432</v>
          </cell>
        </row>
      </sheetData>
      <sheetData sheetId="25" refreshError="1"/>
      <sheetData sheetId="26" refreshError="1"/>
      <sheetData sheetId="27" refreshError="1">
        <row r="16">
          <cell r="G16">
            <v>3100889.7360623879</v>
          </cell>
          <cell r="J16">
            <v>-3100889.7360623879</v>
          </cell>
          <cell r="K16">
            <v>-3100889.7360623879</v>
          </cell>
        </row>
        <row r="17">
          <cell r="G17">
            <v>934385.75607295427</v>
          </cell>
          <cell r="J17">
            <v>3270260.8906708667</v>
          </cell>
          <cell r="K17">
            <v>169371.15460847877</v>
          </cell>
        </row>
        <row r="18">
          <cell r="G18">
            <v>944284.9960087979</v>
          </cell>
          <cell r="J18">
            <v>-441747.35457777925</v>
          </cell>
          <cell r="K18">
            <v>-272376.19996930048</v>
          </cell>
        </row>
        <row r="19">
          <cell r="G19">
            <v>1100235.2378667907</v>
          </cell>
          <cell r="J19">
            <v>-565829.35575965873</v>
          </cell>
          <cell r="K19">
            <v>-838205.55572895915</v>
          </cell>
        </row>
        <row r="20">
          <cell r="G20">
            <v>1079751.2161132174</v>
          </cell>
          <cell r="J20">
            <v>-339427.47117581428</v>
          </cell>
          <cell r="K20">
            <v>-1177633.0269047734</v>
          </cell>
        </row>
        <row r="21">
          <cell r="G21">
            <v>1123783.6778401346</v>
          </cell>
          <cell r="J21">
            <v>-96645.766817710944</v>
          </cell>
          <cell r="K21">
            <v>-1274278.7937224843</v>
          </cell>
        </row>
        <row r="22">
          <cell r="G22">
            <v>1105143.8836787788</v>
          </cell>
          <cell r="J22">
            <v>-43686.328851310071</v>
          </cell>
          <cell r="K22">
            <v>-1317965.1225737943</v>
          </cell>
        </row>
        <row r="23">
          <cell r="G23">
            <v>1211873.7212221269</v>
          </cell>
          <cell r="J23">
            <v>-157770.37578145368</v>
          </cell>
          <cell r="K23">
            <v>-1475735.498355248</v>
          </cell>
        </row>
        <row r="24">
          <cell r="G24">
            <v>1242897.4469518734</v>
          </cell>
          <cell r="J24">
            <v>-31904.301259564934</v>
          </cell>
          <cell r="K24">
            <v>-1507639.7996148129</v>
          </cell>
        </row>
        <row r="25">
          <cell r="G25">
            <v>1242388.6634660121</v>
          </cell>
          <cell r="J25">
            <v>32340.963578523137</v>
          </cell>
          <cell r="K25">
            <v>-1475298.8360362898</v>
          </cell>
        </row>
        <row r="26">
          <cell r="G26">
            <v>1173097.4003922935</v>
          </cell>
          <cell r="J26">
            <v>106535.03291010531</v>
          </cell>
          <cell r="K26">
            <v>-1368763.8031261845</v>
          </cell>
        </row>
        <row r="27">
          <cell r="G27">
            <v>1246958.3770815907</v>
          </cell>
          <cell r="J27">
            <v>-1645.5875842371024</v>
          </cell>
          <cell r="K27">
            <v>-1370409.3907104216</v>
          </cell>
        </row>
        <row r="28">
          <cell r="G28">
            <v>1129849.8697283007</v>
          </cell>
          <cell r="J28">
            <v>294415.34818107402</v>
          </cell>
          <cell r="K28">
            <v>-1075994.0425293476</v>
          </cell>
        </row>
        <row r="29">
          <cell r="G29">
            <v>1362669.9593027527</v>
          </cell>
          <cell r="J29">
            <v>-78134.719742490212</v>
          </cell>
          <cell r="K29">
            <v>-1154128.7622718378</v>
          </cell>
        </row>
        <row r="30">
          <cell r="G30">
            <v>1257111.2537174637</v>
          </cell>
          <cell r="J30">
            <v>32326.792100662133</v>
          </cell>
          <cell r="K30">
            <v>-1121801.9701711757</v>
          </cell>
        </row>
        <row r="31">
          <cell r="G31">
            <v>766806.14375081041</v>
          </cell>
          <cell r="J31">
            <v>463798.22697295237</v>
          </cell>
          <cell r="K31">
            <v>-658003.7431982233</v>
          </cell>
        </row>
        <row r="32">
          <cell r="J32">
            <v>607947.97597508598</v>
          </cell>
          <cell r="K32">
            <v>-50055.767223137314</v>
          </cell>
        </row>
        <row r="33">
          <cell r="J33">
            <v>0</v>
          </cell>
          <cell r="K33">
            <v>-50055.767223137314</v>
          </cell>
        </row>
        <row r="34">
          <cell r="J34">
            <v>0</v>
          </cell>
          <cell r="K34">
            <v>-50055.767223137314</v>
          </cell>
        </row>
        <row r="35">
          <cell r="J35">
            <v>1051161.6616859552</v>
          </cell>
          <cell r="K35">
            <v>1001105.8944628179</v>
          </cell>
        </row>
        <row r="36">
          <cell r="J36">
            <v>0</v>
          </cell>
          <cell r="K36">
            <v>1001105.8944628179</v>
          </cell>
        </row>
      </sheetData>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sheetData sheetId="62"/>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sheetData sheetId="77"/>
      <sheetData sheetId="78"/>
      <sheetData sheetId="79">
        <row r="16">
          <cell r="J16">
            <v>0</v>
          </cell>
        </row>
      </sheetData>
      <sheetData sheetId="80"/>
      <sheetData sheetId="81"/>
      <sheetData sheetId="82">
        <row r="16">
          <cell r="G16">
            <v>1</v>
          </cell>
        </row>
      </sheetData>
      <sheetData sheetId="83">
        <row r="16">
          <cell r="G16">
            <v>1</v>
          </cell>
        </row>
      </sheetData>
      <sheetData sheetId="84"/>
      <sheetData sheetId="85">
        <row r="16">
          <cell r="G16">
            <v>1</v>
          </cell>
        </row>
      </sheetData>
      <sheetData sheetId="86">
        <row r="16">
          <cell r="G16">
            <v>1</v>
          </cell>
        </row>
      </sheetData>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ow r="16">
          <cell r="G16">
            <v>0</v>
          </cell>
        </row>
      </sheetData>
      <sheetData sheetId="114">
        <row r="16">
          <cell r="G16">
            <v>0</v>
          </cell>
        </row>
      </sheetData>
      <sheetData sheetId="115">
        <row r="16">
          <cell r="G16">
            <v>0</v>
          </cell>
        </row>
      </sheetData>
      <sheetData sheetId="116">
        <row r="16">
          <cell r="G16">
            <v>0</v>
          </cell>
        </row>
      </sheetData>
      <sheetData sheetId="117">
        <row r="16">
          <cell r="G16">
            <v>0</v>
          </cell>
        </row>
      </sheetData>
      <sheetData sheetId="118">
        <row r="16">
          <cell r="G16">
            <v>0</v>
          </cell>
        </row>
      </sheetData>
      <sheetData sheetId="119">
        <row r="16">
          <cell r="G16">
            <v>0</v>
          </cell>
        </row>
      </sheetData>
      <sheetData sheetId="120">
        <row r="16">
          <cell r="G16">
            <v>0</v>
          </cell>
        </row>
      </sheetData>
      <sheetData sheetId="121">
        <row r="16">
          <cell r="G16">
            <v>0</v>
          </cell>
        </row>
      </sheetData>
      <sheetData sheetId="122">
        <row r="16">
          <cell r="G16">
            <v>0</v>
          </cell>
        </row>
      </sheetData>
      <sheetData sheetId="123" refreshError="1"/>
      <sheetData sheetId="124" refreshError="1"/>
      <sheetData sheetId="125" refreshError="1"/>
      <sheetData sheetId="126" refreshError="1"/>
      <sheetData sheetId="127" refreshError="1"/>
      <sheetData sheetId="128">
        <row r="16">
          <cell r="G16">
            <v>0</v>
          </cell>
        </row>
      </sheetData>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ow r="16">
          <cell r="G16">
            <v>0</v>
          </cell>
        </row>
      </sheetData>
      <sheetData sheetId="148">
        <row r="16">
          <cell r="G16">
            <v>0</v>
          </cell>
        </row>
      </sheetData>
      <sheetData sheetId="149">
        <row r="16">
          <cell r="G16">
            <v>0</v>
          </cell>
        </row>
      </sheetData>
      <sheetData sheetId="150" refreshError="1"/>
      <sheetData sheetId="151" refreshError="1"/>
      <sheetData sheetId="152" refreshError="1"/>
      <sheetData sheetId="153" refreshError="1"/>
      <sheetData sheetId="154" refreshError="1"/>
      <sheetData sheetId="155" refreshError="1"/>
      <sheetData sheetId="156">
        <row r="16">
          <cell r="G16">
            <v>0</v>
          </cell>
        </row>
      </sheetData>
      <sheetData sheetId="157">
        <row r="16">
          <cell r="G16">
            <v>0</v>
          </cell>
        </row>
      </sheetData>
      <sheetData sheetId="158">
        <row r="16">
          <cell r="G16">
            <v>0</v>
          </cell>
        </row>
      </sheetData>
      <sheetData sheetId="159">
        <row r="16">
          <cell r="G16">
            <v>0</v>
          </cell>
        </row>
      </sheetData>
      <sheetData sheetId="160">
        <row r="16">
          <cell r="G16">
            <v>0</v>
          </cell>
        </row>
      </sheetData>
      <sheetData sheetId="161">
        <row r="16">
          <cell r="G16">
            <v>0</v>
          </cell>
        </row>
      </sheetData>
      <sheetData sheetId="162">
        <row r="16">
          <cell r="G16">
            <v>0</v>
          </cell>
        </row>
      </sheetData>
      <sheetData sheetId="163">
        <row r="16">
          <cell r="G16">
            <v>0</v>
          </cell>
        </row>
      </sheetData>
      <sheetData sheetId="164">
        <row r="16">
          <cell r="G16">
            <v>0</v>
          </cell>
        </row>
      </sheetData>
      <sheetData sheetId="165">
        <row r="16">
          <cell r="G16">
            <v>0</v>
          </cell>
        </row>
      </sheetData>
      <sheetData sheetId="166">
        <row r="16">
          <cell r="G16">
            <v>0</v>
          </cell>
        </row>
      </sheetData>
      <sheetData sheetId="167">
        <row r="16">
          <cell r="G16">
            <v>0</v>
          </cell>
        </row>
      </sheetData>
      <sheetData sheetId="168">
        <row r="16">
          <cell r="G16">
            <v>0</v>
          </cell>
        </row>
      </sheetData>
      <sheetData sheetId="169">
        <row r="16">
          <cell r="G16">
            <v>0</v>
          </cell>
        </row>
      </sheetData>
      <sheetData sheetId="170">
        <row r="16">
          <cell r="G16">
            <v>0</v>
          </cell>
        </row>
      </sheetData>
      <sheetData sheetId="171">
        <row r="16">
          <cell r="G16">
            <v>0</v>
          </cell>
        </row>
      </sheetData>
      <sheetData sheetId="172">
        <row r="16">
          <cell r="G16">
            <v>0</v>
          </cell>
        </row>
      </sheetData>
      <sheetData sheetId="173">
        <row r="16">
          <cell r="G16">
            <v>0</v>
          </cell>
        </row>
      </sheetData>
      <sheetData sheetId="174">
        <row r="16">
          <cell r="G16">
            <v>0</v>
          </cell>
        </row>
      </sheetData>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ow r="16">
          <cell r="G16">
            <v>0</v>
          </cell>
        </row>
      </sheetData>
      <sheetData sheetId="197" refreshError="1"/>
      <sheetData sheetId="198" refreshError="1"/>
      <sheetData sheetId="199" refreshError="1"/>
      <sheetData sheetId="200" refreshError="1"/>
      <sheetData sheetId="20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sheetData sheetId="219" refreshError="1"/>
      <sheetData sheetId="220" refreshError="1"/>
      <sheetData sheetId="221" refreshError="1"/>
      <sheetData sheetId="222" refreshError="1"/>
      <sheetData sheetId="223">
        <row r="16">
          <cell r="G16">
            <v>0</v>
          </cell>
        </row>
      </sheetData>
      <sheetData sheetId="224">
        <row r="16">
          <cell r="G16">
            <v>0</v>
          </cell>
        </row>
      </sheetData>
      <sheetData sheetId="225">
        <row r="16">
          <cell r="G16">
            <v>0</v>
          </cell>
        </row>
      </sheetData>
      <sheetData sheetId="226">
        <row r="16">
          <cell r="G16">
            <v>0</v>
          </cell>
        </row>
      </sheetData>
      <sheetData sheetId="227">
        <row r="16">
          <cell r="G16">
            <v>0</v>
          </cell>
        </row>
      </sheetData>
      <sheetData sheetId="228">
        <row r="16">
          <cell r="G16">
            <v>0</v>
          </cell>
        </row>
      </sheetData>
      <sheetData sheetId="229">
        <row r="16">
          <cell r="G16">
            <v>0</v>
          </cell>
        </row>
      </sheetData>
      <sheetData sheetId="230">
        <row r="16">
          <cell r="G16">
            <v>0</v>
          </cell>
        </row>
      </sheetData>
      <sheetData sheetId="231">
        <row r="16">
          <cell r="G16">
            <v>0</v>
          </cell>
        </row>
      </sheetData>
      <sheetData sheetId="232">
        <row r="16">
          <cell r="G16">
            <v>0</v>
          </cell>
        </row>
      </sheetData>
      <sheetData sheetId="233" refreshError="1"/>
      <sheetData sheetId="234" refreshError="1"/>
      <sheetData sheetId="235">
        <row r="16">
          <cell r="G16">
            <v>0</v>
          </cell>
        </row>
      </sheetData>
      <sheetData sheetId="236">
        <row r="16">
          <cell r="G16">
            <v>0</v>
          </cell>
        </row>
      </sheetData>
      <sheetData sheetId="237">
        <row r="16">
          <cell r="G16">
            <v>0</v>
          </cell>
        </row>
      </sheetData>
      <sheetData sheetId="238">
        <row r="16">
          <cell r="G16">
            <v>0</v>
          </cell>
        </row>
      </sheetData>
      <sheetData sheetId="239">
        <row r="16">
          <cell r="G16">
            <v>0</v>
          </cell>
        </row>
      </sheetData>
      <sheetData sheetId="240">
        <row r="16">
          <cell r="G16">
            <v>0</v>
          </cell>
        </row>
      </sheetData>
      <sheetData sheetId="241">
        <row r="16">
          <cell r="G16">
            <v>0</v>
          </cell>
        </row>
      </sheetData>
      <sheetData sheetId="242">
        <row r="16">
          <cell r="G16">
            <v>0</v>
          </cell>
        </row>
      </sheetData>
      <sheetData sheetId="243">
        <row r="16">
          <cell r="G16">
            <v>0</v>
          </cell>
        </row>
      </sheetData>
      <sheetData sheetId="244">
        <row r="16">
          <cell r="G16">
            <v>0</v>
          </cell>
        </row>
      </sheetData>
      <sheetData sheetId="245">
        <row r="16">
          <cell r="G16">
            <v>0</v>
          </cell>
        </row>
      </sheetData>
      <sheetData sheetId="246">
        <row r="16">
          <cell r="G16">
            <v>0</v>
          </cell>
        </row>
      </sheetData>
      <sheetData sheetId="247">
        <row r="16">
          <cell r="G16">
            <v>0</v>
          </cell>
        </row>
      </sheetData>
      <sheetData sheetId="248">
        <row r="16">
          <cell r="G16">
            <v>0</v>
          </cell>
        </row>
      </sheetData>
      <sheetData sheetId="249">
        <row r="16">
          <cell r="G16">
            <v>0</v>
          </cell>
        </row>
      </sheetData>
      <sheetData sheetId="250">
        <row r="16">
          <cell r="G16">
            <v>0</v>
          </cell>
        </row>
      </sheetData>
      <sheetData sheetId="251">
        <row r="16">
          <cell r="G16">
            <v>0</v>
          </cell>
        </row>
      </sheetData>
      <sheetData sheetId="252">
        <row r="16">
          <cell r="G16">
            <v>0</v>
          </cell>
        </row>
      </sheetData>
      <sheetData sheetId="253">
        <row r="16">
          <cell r="G16">
            <v>0</v>
          </cell>
        </row>
      </sheetData>
      <sheetData sheetId="254">
        <row r="16">
          <cell r="G16">
            <v>0</v>
          </cell>
        </row>
      </sheetData>
      <sheetData sheetId="255">
        <row r="16">
          <cell r="G16">
            <v>0</v>
          </cell>
        </row>
      </sheetData>
      <sheetData sheetId="256">
        <row r="16">
          <cell r="G16">
            <v>0</v>
          </cell>
        </row>
      </sheetData>
      <sheetData sheetId="257">
        <row r="16">
          <cell r="G16">
            <v>0</v>
          </cell>
        </row>
      </sheetData>
      <sheetData sheetId="258">
        <row r="16">
          <cell r="G16">
            <v>0</v>
          </cell>
        </row>
      </sheetData>
      <sheetData sheetId="259">
        <row r="16">
          <cell r="G16">
            <v>0</v>
          </cell>
        </row>
      </sheetData>
      <sheetData sheetId="260">
        <row r="16">
          <cell r="G16">
            <v>0</v>
          </cell>
        </row>
      </sheetData>
      <sheetData sheetId="261">
        <row r="16">
          <cell r="G16">
            <v>0</v>
          </cell>
        </row>
      </sheetData>
      <sheetData sheetId="262">
        <row r="16">
          <cell r="G16">
            <v>0</v>
          </cell>
        </row>
      </sheetData>
      <sheetData sheetId="263">
        <row r="16">
          <cell r="G16">
            <v>0</v>
          </cell>
        </row>
      </sheetData>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ow r="16">
          <cell r="G16">
            <v>0</v>
          </cell>
        </row>
      </sheetData>
      <sheetData sheetId="286">
        <row r="16">
          <cell r="G16">
            <v>0</v>
          </cell>
        </row>
      </sheetData>
      <sheetData sheetId="287">
        <row r="16">
          <cell r="G16">
            <v>0</v>
          </cell>
        </row>
      </sheetData>
      <sheetData sheetId="288">
        <row r="16">
          <cell r="G16">
            <v>1</v>
          </cell>
        </row>
      </sheetData>
      <sheetData sheetId="289">
        <row r="16">
          <cell r="G16">
            <v>0</v>
          </cell>
        </row>
      </sheetData>
      <sheetData sheetId="290">
        <row r="16">
          <cell r="G16">
            <v>0</v>
          </cell>
        </row>
      </sheetData>
      <sheetData sheetId="291">
        <row r="16">
          <cell r="G16">
            <v>0</v>
          </cell>
        </row>
      </sheetData>
      <sheetData sheetId="292">
        <row r="16">
          <cell r="G16">
            <v>0</v>
          </cell>
        </row>
      </sheetData>
      <sheetData sheetId="293">
        <row r="16">
          <cell r="G16">
            <v>0</v>
          </cell>
        </row>
      </sheetData>
      <sheetData sheetId="294">
        <row r="16">
          <cell r="G16">
            <v>0</v>
          </cell>
        </row>
      </sheetData>
      <sheetData sheetId="295">
        <row r="16">
          <cell r="G16">
            <v>0</v>
          </cell>
        </row>
      </sheetData>
      <sheetData sheetId="296">
        <row r="16">
          <cell r="G16">
            <v>0</v>
          </cell>
        </row>
      </sheetData>
      <sheetData sheetId="297">
        <row r="16">
          <cell r="G16">
            <v>0</v>
          </cell>
        </row>
      </sheetData>
      <sheetData sheetId="298">
        <row r="16">
          <cell r="G16">
            <v>0</v>
          </cell>
        </row>
      </sheetData>
      <sheetData sheetId="299">
        <row r="16">
          <cell r="G16">
            <v>0</v>
          </cell>
        </row>
      </sheetData>
      <sheetData sheetId="300">
        <row r="16">
          <cell r="G16">
            <v>0</v>
          </cell>
        </row>
      </sheetData>
      <sheetData sheetId="301">
        <row r="16">
          <cell r="G16">
            <v>0</v>
          </cell>
        </row>
      </sheetData>
      <sheetData sheetId="302">
        <row r="16">
          <cell r="G16">
            <v>0</v>
          </cell>
        </row>
      </sheetData>
      <sheetData sheetId="303">
        <row r="16">
          <cell r="G16">
            <v>0</v>
          </cell>
        </row>
      </sheetData>
      <sheetData sheetId="304">
        <row r="16">
          <cell r="G16">
            <v>0</v>
          </cell>
        </row>
      </sheetData>
      <sheetData sheetId="305">
        <row r="16">
          <cell r="G16">
            <v>0</v>
          </cell>
        </row>
      </sheetData>
      <sheetData sheetId="306">
        <row r="16">
          <cell r="G16">
            <v>0</v>
          </cell>
        </row>
      </sheetData>
      <sheetData sheetId="307">
        <row r="16">
          <cell r="G16">
            <v>0</v>
          </cell>
        </row>
      </sheetData>
      <sheetData sheetId="308">
        <row r="16">
          <cell r="G16">
            <v>0</v>
          </cell>
        </row>
      </sheetData>
      <sheetData sheetId="309">
        <row r="16">
          <cell r="G16">
            <v>0</v>
          </cell>
        </row>
      </sheetData>
      <sheetData sheetId="310">
        <row r="16">
          <cell r="G16">
            <v>0</v>
          </cell>
        </row>
      </sheetData>
      <sheetData sheetId="311">
        <row r="16">
          <cell r="G16">
            <v>0</v>
          </cell>
        </row>
      </sheetData>
      <sheetData sheetId="312">
        <row r="16">
          <cell r="G16">
            <v>0</v>
          </cell>
        </row>
      </sheetData>
      <sheetData sheetId="313">
        <row r="16">
          <cell r="G16">
            <v>0</v>
          </cell>
        </row>
      </sheetData>
      <sheetData sheetId="314">
        <row r="16">
          <cell r="G16">
            <v>0</v>
          </cell>
        </row>
      </sheetData>
      <sheetData sheetId="315">
        <row r="16">
          <cell r="G16">
            <v>0</v>
          </cell>
        </row>
      </sheetData>
      <sheetData sheetId="316">
        <row r="16">
          <cell r="G16">
            <v>0</v>
          </cell>
        </row>
      </sheetData>
      <sheetData sheetId="317">
        <row r="16">
          <cell r="G16">
            <v>0</v>
          </cell>
        </row>
      </sheetData>
      <sheetData sheetId="318">
        <row r="16">
          <cell r="G16">
            <v>0</v>
          </cell>
        </row>
      </sheetData>
      <sheetData sheetId="319">
        <row r="16">
          <cell r="G16">
            <v>0</v>
          </cell>
        </row>
      </sheetData>
      <sheetData sheetId="320">
        <row r="16">
          <cell r="G16">
            <v>0</v>
          </cell>
        </row>
      </sheetData>
      <sheetData sheetId="321">
        <row r="16">
          <cell r="G16">
            <v>0</v>
          </cell>
        </row>
      </sheetData>
      <sheetData sheetId="322">
        <row r="16">
          <cell r="G16">
            <v>0</v>
          </cell>
        </row>
      </sheetData>
      <sheetData sheetId="323">
        <row r="16">
          <cell r="G16">
            <v>0</v>
          </cell>
        </row>
      </sheetData>
      <sheetData sheetId="324">
        <row r="16">
          <cell r="G16">
            <v>0</v>
          </cell>
        </row>
      </sheetData>
      <sheetData sheetId="325">
        <row r="16">
          <cell r="G16">
            <v>0</v>
          </cell>
        </row>
      </sheetData>
      <sheetData sheetId="326">
        <row r="16">
          <cell r="G16">
            <v>0</v>
          </cell>
        </row>
      </sheetData>
      <sheetData sheetId="327">
        <row r="16">
          <cell r="G16">
            <v>0</v>
          </cell>
        </row>
      </sheetData>
      <sheetData sheetId="328">
        <row r="16">
          <cell r="G16">
            <v>0</v>
          </cell>
        </row>
      </sheetData>
      <sheetData sheetId="329">
        <row r="16">
          <cell r="G16">
            <v>0</v>
          </cell>
        </row>
      </sheetData>
      <sheetData sheetId="330">
        <row r="16">
          <cell r="G16">
            <v>0</v>
          </cell>
        </row>
      </sheetData>
      <sheetData sheetId="331">
        <row r="16">
          <cell r="G16">
            <v>0</v>
          </cell>
        </row>
      </sheetData>
      <sheetData sheetId="332">
        <row r="16">
          <cell r="G16">
            <v>0</v>
          </cell>
        </row>
      </sheetData>
      <sheetData sheetId="333">
        <row r="16">
          <cell r="G16">
            <v>0</v>
          </cell>
        </row>
      </sheetData>
      <sheetData sheetId="334">
        <row r="16">
          <cell r="G16">
            <v>0</v>
          </cell>
        </row>
      </sheetData>
      <sheetData sheetId="335">
        <row r="16">
          <cell r="G16">
            <v>0</v>
          </cell>
        </row>
      </sheetData>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ow r="16">
          <cell r="G16">
            <v>0</v>
          </cell>
        </row>
      </sheetData>
      <sheetData sheetId="349">
        <row r="16">
          <cell r="G16">
            <v>0</v>
          </cell>
        </row>
      </sheetData>
      <sheetData sheetId="350">
        <row r="16">
          <cell r="G16">
            <v>0</v>
          </cell>
        </row>
      </sheetData>
      <sheetData sheetId="351">
        <row r="16">
          <cell r="G16">
            <v>1</v>
          </cell>
        </row>
      </sheetData>
      <sheetData sheetId="352">
        <row r="16">
          <cell r="G16">
            <v>0</v>
          </cell>
        </row>
      </sheetData>
      <sheetData sheetId="353">
        <row r="16">
          <cell r="G16">
            <v>0</v>
          </cell>
        </row>
      </sheetData>
      <sheetData sheetId="354">
        <row r="16">
          <cell r="G16">
            <v>0</v>
          </cell>
        </row>
      </sheetData>
      <sheetData sheetId="355">
        <row r="16">
          <cell r="G16">
            <v>0</v>
          </cell>
        </row>
      </sheetData>
      <sheetData sheetId="356">
        <row r="16">
          <cell r="G16">
            <v>0</v>
          </cell>
        </row>
      </sheetData>
      <sheetData sheetId="357">
        <row r="16">
          <cell r="G16">
            <v>0</v>
          </cell>
        </row>
      </sheetData>
      <sheetData sheetId="358">
        <row r="16">
          <cell r="G16">
            <v>0</v>
          </cell>
        </row>
      </sheetData>
      <sheetData sheetId="359">
        <row r="16">
          <cell r="G16">
            <v>1</v>
          </cell>
        </row>
      </sheetData>
      <sheetData sheetId="360">
        <row r="16">
          <cell r="G16">
            <v>0</v>
          </cell>
        </row>
      </sheetData>
      <sheetData sheetId="361">
        <row r="16">
          <cell r="G16">
            <v>0</v>
          </cell>
        </row>
      </sheetData>
      <sheetData sheetId="362">
        <row r="16">
          <cell r="G16">
            <v>0</v>
          </cell>
        </row>
      </sheetData>
      <sheetData sheetId="363">
        <row r="16">
          <cell r="G16">
            <v>0</v>
          </cell>
        </row>
      </sheetData>
      <sheetData sheetId="364">
        <row r="16">
          <cell r="G16">
            <v>0</v>
          </cell>
        </row>
      </sheetData>
      <sheetData sheetId="365">
        <row r="16">
          <cell r="G16">
            <v>0</v>
          </cell>
        </row>
      </sheetData>
      <sheetData sheetId="366">
        <row r="16">
          <cell r="G16">
            <v>0</v>
          </cell>
        </row>
      </sheetData>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ow r="16">
          <cell r="G16">
            <v>0</v>
          </cell>
        </row>
      </sheetData>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ow r="16">
          <cell r="G16">
            <v>0</v>
          </cell>
        </row>
      </sheetData>
      <sheetData sheetId="405">
        <row r="16">
          <cell r="G16">
            <v>0</v>
          </cell>
        </row>
      </sheetData>
      <sheetData sheetId="406">
        <row r="16">
          <cell r="G16">
            <v>0</v>
          </cell>
        </row>
      </sheetData>
      <sheetData sheetId="407">
        <row r="16">
          <cell r="G16">
            <v>0</v>
          </cell>
        </row>
      </sheetData>
      <sheetData sheetId="408"/>
      <sheetData sheetId="409">
        <row r="16">
          <cell r="G16">
            <v>0</v>
          </cell>
        </row>
      </sheetData>
      <sheetData sheetId="410">
        <row r="16">
          <cell r="G16">
            <v>0</v>
          </cell>
        </row>
      </sheetData>
      <sheetData sheetId="411"/>
      <sheetData sheetId="412" refreshError="1"/>
      <sheetData sheetId="413" refreshError="1"/>
      <sheetData sheetId="414" refreshError="1"/>
      <sheetData sheetId="415" refreshError="1"/>
      <sheetData sheetId="416"/>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ow r="16">
          <cell r="G16">
            <v>0</v>
          </cell>
        </row>
      </sheetData>
      <sheetData sheetId="453"/>
      <sheetData sheetId="454">
        <row r="16">
          <cell r="G16">
            <v>0</v>
          </cell>
        </row>
      </sheetData>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ow r="16">
          <cell r="G16">
            <v>0</v>
          </cell>
        </row>
      </sheetData>
      <sheetData sheetId="478"/>
      <sheetData sheetId="479">
        <row r="16">
          <cell r="G16">
            <v>0</v>
          </cell>
        </row>
      </sheetData>
      <sheetData sheetId="480">
        <row r="16">
          <cell r="G16">
            <v>0</v>
          </cell>
        </row>
      </sheetData>
      <sheetData sheetId="481">
        <row r="16">
          <cell r="G16">
            <v>0</v>
          </cell>
        </row>
      </sheetData>
      <sheetData sheetId="482">
        <row r="16">
          <cell r="G16">
            <v>0</v>
          </cell>
        </row>
      </sheetData>
      <sheetData sheetId="483">
        <row r="16">
          <cell r="G16">
            <v>0</v>
          </cell>
        </row>
      </sheetData>
      <sheetData sheetId="484">
        <row r="16">
          <cell r="G16">
            <v>0</v>
          </cell>
        </row>
      </sheetData>
      <sheetData sheetId="485" refreshError="1"/>
      <sheetData sheetId="486" refreshError="1"/>
      <sheetData sheetId="487" refreshError="1"/>
      <sheetData sheetId="488" refreshError="1"/>
      <sheetData sheetId="489" refreshError="1"/>
      <sheetData sheetId="490">
        <row r="16">
          <cell r="G16">
            <v>0</v>
          </cell>
        </row>
      </sheetData>
      <sheetData sheetId="491">
        <row r="16">
          <cell r="G16">
            <v>0</v>
          </cell>
        </row>
      </sheetData>
      <sheetData sheetId="492">
        <row r="16">
          <cell r="G16">
            <v>0</v>
          </cell>
        </row>
      </sheetData>
      <sheetData sheetId="493"/>
      <sheetData sheetId="494">
        <row r="16">
          <cell r="G16">
            <v>0</v>
          </cell>
        </row>
      </sheetData>
      <sheetData sheetId="495">
        <row r="16">
          <cell r="G16">
            <v>0</v>
          </cell>
        </row>
      </sheetData>
      <sheetData sheetId="496"/>
      <sheetData sheetId="497">
        <row r="16">
          <cell r="G16">
            <v>0</v>
          </cell>
        </row>
      </sheetData>
      <sheetData sheetId="498">
        <row r="16">
          <cell r="G16">
            <v>0</v>
          </cell>
        </row>
      </sheetData>
      <sheetData sheetId="499">
        <row r="16">
          <cell r="G16">
            <v>1</v>
          </cell>
        </row>
      </sheetData>
      <sheetData sheetId="500">
        <row r="16">
          <cell r="G16">
            <v>0</v>
          </cell>
        </row>
      </sheetData>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sheetData sheetId="511"/>
      <sheetData sheetId="512"/>
      <sheetData sheetId="513">
        <row r="16">
          <cell r="G16">
            <v>0</v>
          </cell>
        </row>
      </sheetData>
      <sheetData sheetId="514"/>
      <sheetData sheetId="515">
        <row r="16">
          <cell r="G16">
            <v>0</v>
          </cell>
        </row>
      </sheetData>
      <sheetData sheetId="516"/>
      <sheetData sheetId="517"/>
      <sheetData sheetId="518"/>
      <sheetData sheetId="519">
        <row r="16">
          <cell r="G16">
            <v>0</v>
          </cell>
        </row>
      </sheetData>
      <sheetData sheetId="520"/>
      <sheetData sheetId="521"/>
      <sheetData sheetId="522"/>
      <sheetData sheetId="523"/>
      <sheetData sheetId="524"/>
      <sheetData sheetId="525"/>
      <sheetData sheetId="526"/>
      <sheetData sheetId="527">
        <row r="16">
          <cell r="G16">
            <v>0</v>
          </cell>
        </row>
      </sheetData>
      <sheetData sheetId="528"/>
      <sheetData sheetId="529"/>
      <sheetData sheetId="530"/>
      <sheetData sheetId="531"/>
      <sheetData sheetId="532">
        <row r="16">
          <cell r="G16">
            <v>0</v>
          </cell>
        </row>
      </sheetData>
      <sheetData sheetId="533">
        <row r="16">
          <cell r="G16">
            <v>0</v>
          </cell>
        </row>
      </sheetData>
      <sheetData sheetId="534"/>
      <sheetData sheetId="535"/>
      <sheetData sheetId="536">
        <row r="16">
          <cell r="G16">
            <v>0</v>
          </cell>
        </row>
      </sheetData>
      <sheetData sheetId="537"/>
      <sheetData sheetId="538">
        <row r="16">
          <cell r="G16">
            <v>0</v>
          </cell>
        </row>
      </sheetData>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row r="16">
          <cell r="G16">
            <v>1</v>
          </cell>
        </row>
      </sheetData>
      <sheetData sheetId="558">
        <row r="16">
          <cell r="G16">
            <v>1</v>
          </cell>
        </row>
      </sheetData>
      <sheetData sheetId="559"/>
      <sheetData sheetId="560"/>
      <sheetData sheetId="561"/>
      <sheetData sheetId="562">
        <row r="16">
          <cell r="G16">
            <v>1</v>
          </cell>
        </row>
      </sheetData>
      <sheetData sheetId="563">
        <row r="16">
          <cell r="G16">
            <v>1</v>
          </cell>
        </row>
      </sheetData>
      <sheetData sheetId="564">
        <row r="16">
          <cell r="G16">
            <v>1</v>
          </cell>
        </row>
      </sheetData>
      <sheetData sheetId="565"/>
      <sheetData sheetId="566">
        <row r="16">
          <cell r="G16">
            <v>1</v>
          </cell>
        </row>
      </sheetData>
      <sheetData sheetId="567">
        <row r="16">
          <cell r="G16">
            <v>1</v>
          </cell>
        </row>
      </sheetData>
      <sheetData sheetId="568">
        <row r="16">
          <cell r="G16">
            <v>1</v>
          </cell>
        </row>
      </sheetData>
      <sheetData sheetId="569">
        <row r="16">
          <cell r="G16">
            <v>1</v>
          </cell>
        </row>
      </sheetData>
      <sheetData sheetId="570">
        <row r="16">
          <cell r="G16">
            <v>1</v>
          </cell>
        </row>
      </sheetData>
      <sheetData sheetId="571"/>
      <sheetData sheetId="572">
        <row r="16">
          <cell r="G16">
            <v>1</v>
          </cell>
        </row>
      </sheetData>
      <sheetData sheetId="573">
        <row r="16">
          <cell r="G16">
            <v>1</v>
          </cell>
        </row>
      </sheetData>
      <sheetData sheetId="574">
        <row r="16">
          <cell r="G16">
            <v>1</v>
          </cell>
        </row>
      </sheetData>
      <sheetData sheetId="575">
        <row r="16">
          <cell r="G16">
            <v>1</v>
          </cell>
        </row>
      </sheetData>
      <sheetData sheetId="576"/>
      <sheetData sheetId="577"/>
      <sheetData sheetId="578">
        <row r="16">
          <cell r="G16">
            <v>1</v>
          </cell>
        </row>
      </sheetData>
      <sheetData sheetId="579">
        <row r="16">
          <cell r="G16">
            <v>0</v>
          </cell>
        </row>
      </sheetData>
      <sheetData sheetId="580">
        <row r="16">
          <cell r="G16">
            <v>1</v>
          </cell>
        </row>
      </sheetData>
      <sheetData sheetId="581">
        <row r="16">
          <cell r="G16">
            <v>0</v>
          </cell>
        </row>
      </sheetData>
      <sheetData sheetId="582">
        <row r="16">
          <cell r="G16">
            <v>0</v>
          </cell>
        </row>
      </sheetData>
      <sheetData sheetId="583"/>
      <sheetData sheetId="584">
        <row r="16">
          <cell r="G16">
            <v>1</v>
          </cell>
        </row>
      </sheetData>
      <sheetData sheetId="585">
        <row r="16">
          <cell r="G16">
            <v>1</v>
          </cell>
        </row>
      </sheetData>
      <sheetData sheetId="586">
        <row r="16">
          <cell r="G16">
            <v>1</v>
          </cell>
        </row>
      </sheetData>
      <sheetData sheetId="587"/>
      <sheetData sheetId="588">
        <row r="16">
          <cell r="G16">
            <v>1</v>
          </cell>
        </row>
      </sheetData>
      <sheetData sheetId="589">
        <row r="16">
          <cell r="G16">
            <v>1</v>
          </cell>
        </row>
      </sheetData>
      <sheetData sheetId="590">
        <row r="16">
          <cell r="G16">
            <v>1</v>
          </cell>
        </row>
      </sheetData>
      <sheetData sheetId="591">
        <row r="16">
          <cell r="G16">
            <v>1</v>
          </cell>
        </row>
      </sheetData>
      <sheetData sheetId="592">
        <row r="16">
          <cell r="G16">
            <v>1</v>
          </cell>
        </row>
      </sheetData>
      <sheetData sheetId="593">
        <row r="16">
          <cell r="G16">
            <v>1</v>
          </cell>
        </row>
      </sheetData>
      <sheetData sheetId="594">
        <row r="16">
          <cell r="G16">
            <v>1</v>
          </cell>
        </row>
      </sheetData>
      <sheetData sheetId="595">
        <row r="16">
          <cell r="G16">
            <v>1</v>
          </cell>
        </row>
      </sheetData>
      <sheetData sheetId="596">
        <row r="16">
          <cell r="G16">
            <v>1</v>
          </cell>
        </row>
      </sheetData>
      <sheetData sheetId="597">
        <row r="16">
          <cell r="G16">
            <v>1</v>
          </cell>
        </row>
      </sheetData>
      <sheetData sheetId="598"/>
      <sheetData sheetId="599">
        <row r="16">
          <cell r="G16">
            <v>1</v>
          </cell>
        </row>
      </sheetData>
      <sheetData sheetId="600">
        <row r="16">
          <cell r="G16">
            <v>1</v>
          </cell>
        </row>
      </sheetData>
      <sheetData sheetId="601" refreshError="1"/>
      <sheetData sheetId="602">
        <row r="16">
          <cell r="G16">
            <v>1</v>
          </cell>
        </row>
      </sheetData>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sheetData sheetId="614" refreshError="1"/>
      <sheetData sheetId="615">
        <row r="16">
          <cell r="G16">
            <v>1</v>
          </cell>
        </row>
      </sheetData>
      <sheetData sheetId="616">
        <row r="16">
          <cell r="G16">
            <v>0</v>
          </cell>
        </row>
      </sheetData>
      <sheetData sheetId="617">
        <row r="16">
          <cell r="G16">
            <v>0</v>
          </cell>
        </row>
      </sheetData>
      <sheetData sheetId="618">
        <row r="16">
          <cell r="G16">
            <v>0</v>
          </cell>
        </row>
      </sheetData>
      <sheetData sheetId="619">
        <row r="16">
          <cell r="G16">
            <v>0</v>
          </cell>
        </row>
      </sheetData>
      <sheetData sheetId="620">
        <row r="16">
          <cell r="G16">
            <v>0</v>
          </cell>
        </row>
      </sheetData>
      <sheetData sheetId="621">
        <row r="16">
          <cell r="G16">
            <v>0</v>
          </cell>
        </row>
      </sheetData>
      <sheetData sheetId="622"/>
      <sheetData sheetId="623">
        <row r="16">
          <cell r="G16">
            <v>0</v>
          </cell>
        </row>
      </sheetData>
      <sheetData sheetId="624">
        <row r="16">
          <cell r="G16">
            <v>1</v>
          </cell>
        </row>
      </sheetData>
      <sheetData sheetId="625">
        <row r="16">
          <cell r="G16">
            <v>0</v>
          </cell>
        </row>
      </sheetData>
      <sheetData sheetId="626">
        <row r="16">
          <cell r="G16">
            <v>1</v>
          </cell>
        </row>
      </sheetData>
      <sheetData sheetId="627">
        <row r="16">
          <cell r="G16">
            <v>0</v>
          </cell>
        </row>
      </sheetData>
      <sheetData sheetId="628"/>
      <sheetData sheetId="629">
        <row r="16">
          <cell r="G16">
            <v>0</v>
          </cell>
        </row>
      </sheetData>
      <sheetData sheetId="630">
        <row r="16">
          <cell r="G16">
            <v>0</v>
          </cell>
        </row>
      </sheetData>
      <sheetData sheetId="631"/>
      <sheetData sheetId="632"/>
      <sheetData sheetId="633">
        <row r="16">
          <cell r="G16">
            <v>0</v>
          </cell>
        </row>
      </sheetData>
      <sheetData sheetId="634">
        <row r="16">
          <cell r="G16">
            <v>0</v>
          </cell>
        </row>
      </sheetData>
      <sheetData sheetId="635">
        <row r="16">
          <cell r="G16">
            <v>0</v>
          </cell>
        </row>
      </sheetData>
      <sheetData sheetId="636">
        <row r="16">
          <cell r="G16">
            <v>0</v>
          </cell>
        </row>
      </sheetData>
      <sheetData sheetId="637">
        <row r="16">
          <cell r="G16">
            <v>0</v>
          </cell>
        </row>
      </sheetData>
      <sheetData sheetId="638"/>
      <sheetData sheetId="639">
        <row r="16">
          <cell r="G16">
            <v>0</v>
          </cell>
        </row>
      </sheetData>
      <sheetData sheetId="640"/>
      <sheetData sheetId="641">
        <row r="16">
          <cell r="G16">
            <v>0</v>
          </cell>
        </row>
      </sheetData>
      <sheetData sheetId="642">
        <row r="16">
          <cell r="G16">
            <v>0</v>
          </cell>
        </row>
      </sheetData>
      <sheetData sheetId="643">
        <row r="16">
          <cell r="G16">
            <v>0</v>
          </cell>
        </row>
      </sheetData>
      <sheetData sheetId="644">
        <row r="16">
          <cell r="G16">
            <v>0</v>
          </cell>
        </row>
      </sheetData>
      <sheetData sheetId="645">
        <row r="16">
          <cell r="G16">
            <v>0</v>
          </cell>
        </row>
      </sheetData>
      <sheetData sheetId="646">
        <row r="16">
          <cell r="G16">
            <v>0</v>
          </cell>
        </row>
      </sheetData>
      <sheetData sheetId="647">
        <row r="16">
          <cell r="G16">
            <v>0</v>
          </cell>
        </row>
      </sheetData>
      <sheetData sheetId="648">
        <row r="16">
          <cell r="G16">
            <v>0</v>
          </cell>
        </row>
      </sheetData>
      <sheetData sheetId="649">
        <row r="16">
          <cell r="G16">
            <v>0</v>
          </cell>
        </row>
      </sheetData>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ow r="16">
          <cell r="G16">
            <v>0</v>
          </cell>
        </row>
      </sheetData>
      <sheetData sheetId="661">
        <row r="16">
          <cell r="G16">
            <v>0</v>
          </cell>
        </row>
      </sheetData>
      <sheetData sheetId="662"/>
      <sheetData sheetId="663"/>
      <sheetData sheetId="664">
        <row r="16">
          <cell r="G16">
            <v>0</v>
          </cell>
        </row>
      </sheetData>
      <sheetData sheetId="665">
        <row r="16">
          <cell r="G16">
            <v>0</v>
          </cell>
        </row>
      </sheetData>
      <sheetData sheetId="666">
        <row r="16">
          <cell r="G16">
            <v>0</v>
          </cell>
        </row>
      </sheetData>
      <sheetData sheetId="667"/>
      <sheetData sheetId="668"/>
      <sheetData sheetId="669">
        <row r="16">
          <cell r="G16">
            <v>0</v>
          </cell>
        </row>
      </sheetData>
      <sheetData sheetId="670">
        <row r="16">
          <cell r="G16">
            <v>0</v>
          </cell>
        </row>
      </sheetData>
      <sheetData sheetId="671"/>
      <sheetData sheetId="672"/>
      <sheetData sheetId="673" refreshError="1"/>
      <sheetData sheetId="674" refreshError="1"/>
      <sheetData sheetId="675" refreshError="1"/>
      <sheetData sheetId="676" refreshError="1"/>
      <sheetData sheetId="677" refreshError="1"/>
      <sheetData sheetId="678">
        <row r="16">
          <cell r="G16">
            <v>0</v>
          </cell>
        </row>
      </sheetData>
      <sheetData sheetId="679"/>
      <sheetData sheetId="680"/>
      <sheetData sheetId="681">
        <row r="16">
          <cell r="G16">
            <v>0</v>
          </cell>
        </row>
      </sheetData>
      <sheetData sheetId="682">
        <row r="16">
          <cell r="G16">
            <v>0</v>
          </cell>
        </row>
      </sheetData>
      <sheetData sheetId="683">
        <row r="16">
          <cell r="G16">
            <v>0</v>
          </cell>
        </row>
      </sheetData>
      <sheetData sheetId="684" refreshError="1"/>
      <sheetData sheetId="685" refreshError="1"/>
      <sheetData sheetId="686" refreshError="1"/>
      <sheetData sheetId="687" refreshError="1"/>
      <sheetData sheetId="688"/>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sheetData sheetId="699">
        <row r="16">
          <cell r="G16">
            <v>0</v>
          </cell>
        </row>
      </sheetData>
      <sheetData sheetId="700"/>
      <sheetData sheetId="701">
        <row r="16">
          <cell r="G16">
            <v>0</v>
          </cell>
        </row>
      </sheetData>
      <sheetData sheetId="702">
        <row r="16">
          <cell r="G16">
            <v>0</v>
          </cell>
        </row>
      </sheetData>
      <sheetData sheetId="703">
        <row r="16">
          <cell r="G16">
            <v>0</v>
          </cell>
        </row>
      </sheetData>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sheetData sheetId="713">
        <row r="16">
          <cell r="G16">
            <v>0</v>
          </cell>
        </row>
      </sheetData>
      <sheetData sheetId="714" refreshError="1"/>
      <sheetData sheetId="715" refreshError="1"/>
      <sheetData sheetId="716" refreshError="1"/>
      <sheetData sheetId="717" refreshError="1"/>
      <sheetData sheetId="718" refreshError="1"/>
      <sheetData sheetId="719">
        <row r="16">
          <cell r="G16">
            <v>1</v>
          </cell>
        </row>
      </sheetData>
      <sheetData sheetId="720">
        <row r="16">
          <cell r="G16">
            <v>0</v>
          </cell>
        </row>
      </sheetData>
      <sheetData sheetId="721" refreshError="1"/>
      <sheetData sheetId="722">
        <row r="16">
          <cell r="G16">
            <v>1</v>
          </cell>
        </row>
      </sheetData>
      <sheetData sheetId="723">
        <row r="16">
          <cell r="G16">
            <v>0</v>
          </cell>
        </row>
      </sheetData>
      <sheetData sheetId="724">
        <row r="16">
          <cell r="G16">
            <v>1</v>
          </cell>
        </row>
      </sheetData>
      <sheetData sheetId="725">
        <row r="16">
          <cell r="G16">
            <v>1</v>
          </cell>
        </row>
      </sheetData>
      <sheetData sheetId="726"/>
      <sheetData sheetId="727">
        <row r="16">
          <cell r="G16">
            <v>1</v>
          </cell>
        </row>
      </sheetData>
      <sheetData sheetId="728"/>
      <sheetData sheetId="729">
        <row r="16">
          <cell r="G16">
            <v>1</v>
          </cell>
        </row>
      </sheetData>
      <sheetData sheetId="730">
        <row r="16">
          <cell r="G16">
            <v>0</v>
          </cell>
        </row>
      </sheetData>
      <sheetData sheetId="731">
        <row r="16">
          <cell r="G16">
            <v>1</v>
          </cell>
        </row>
      </sheetData>
      <sheetData sheetId="732">
        <row r="16">
          <cell r="G16">
            <v>0</v>
          </cell>
        </row>
      </sheetData>
      <sheetData sheetId="733">
        <row r="16">
          <cell r="G16">
            <v>0</v>
          </cell>
        </row>
      </sheetData>
      <sheetData sheetId="734">
        <row r="16">
          <cell r="G16">
            <v>0</v>
          </cell>
        </row>
      </sheetData>
      <sheetData sheetId="735"/>
      <sheetData sheetId="736">
        <row r="16">
          <cell r="G16">
            <v>0</v>
          </cell>
        </row>
      </sheetData>
      <sheetData sheetId="737">
        <row r="16">
          <cell r="G16">
            <v>0</v>
          </cell>
        </row>
      </sheetData>
      <sheetData sheetId="738">
        <row r="16">
          <cell r="G16">
            <v>0</v>
          </cell>
        </row>
      </sheetData>
      <sheetData sheetId="739"/>
      <sheetData sheetId="740">
        <row r="16">
          <cell r="G16">
            <v>0</v>
          </cell>
        </row>
      </sheetData>
      <sheetData sheetId="741">
        <row r="16">
          <cell r="G16">
            <v>0</v>
          </cell>
        </row>
      </sheetData>
      <sheetData sheetId="742">
        <row r="16">
          <cell r="G16">
            <v>0</v>
          </cell>
        </row>
      </sheetData>
      <sheetData sheetId="743">
        <row r="16">
          <cell r="G16">
            <v>0</v>
          </cell>
        </row>
      </sheetData>
      <sheetData sheetId="744">
        <row r="16">
          <cell r="G16">
            <v>0</v>
          </cell>
        </row>
      </sheetData>
      <sheetData sheetId="745">
        <row r="16">
          <cell r="G16">
            <v>0</v>
          </cell>
        </row>
      </sheetData>
      <sheetData sheetId="746">
        <row r="16">
          <cell r="G16">
            <v>0</v>
          </cell>
        </row>
      </sheetData>
      <sheetData sheetId="747">
        <row r="8">
          <cell r="B8">
            <v>43731</v>
          </cell>
        </row>
      </sheetData>
      <sheetData sheetId="748"/>
      <sheetData sheetId="749">
        <row r="16">
          <cell r="G16">
            <v>0</v>
          </cell>
        </row>
      </sheetData>
      <sheetData sheetId="750">
        <row r="16">
          <cell r="G16">
            <v>0</v>
          </cell>
        </row>
      </sheetData>
      <sheetData sheetId="751">
        <row r="16">
          <cell r="G16">
            <v>0</v>
          </cell>
        </row>
      </sheetData>
      <sheetData sheetId="752"/>
      <sheetData sheetId="753">
        <row r="16">
          <cell r="G16">
            <v>0</v>
          </cell>
        </row>
      </sheetData>
      <sheetData sheetId="754"/>
      <sheetData sheetId="755">
        <row r="16">
          <cell r="G16">
            <v>0</v>
          </cell>
        </row>
      </sheetData>
      <sheetData sheetId="756">
        <row r="16">
          <cell r="G16">
            <v>0</v>
          </cell>
        </row>
      </sheetData>
      <sheetData sheetId="757"/>
      <sheetData sheetId="758"/>
      <sheetData sheetId="759">
        <row r="16">
          <cell r="G16">
            <v>0</v>
          </cell>
        </row>
      </sheetData>
      <sheetData sheetId="760"/>
      <sheetData sheetId="761">
        <row r="16">
          <cell r="G16">
            <v>0</v>
          </cell>
        </row>
      </sheetData>
      <sheetData sheetId="762">
        <row r="16">
          <cell r="G16">
            <v>0</v>
          </cell>
        </row>
      </sheetData>
      <sheetData sheetId="763">
        <row r="16">
          <cell r="G16">
            <v>0</v>
          </cell>
        </row>
      </sheetData>
      <sheetData sheetId="764"/>
      <sheetData sheetId="765">
        <row r="16">
          <cell r="G16">
            <v>0</v>
          </cell>
        </row>
      </sheetData>
      <sheetData sheetId="766">
        <row r="16">
          <cell r="G16">
            <v>0</v>
          </cell>
        </row>
      </sheetData>
      <sheetData sheetId="767">
        <row r="16">
          <cell r="G16">
            <v>0</v>
          </cell>
        </row>
      </sheetData>
      <sheetData sheetId="768"/>
      <sheetData sheetId="769">
        <row r="16">
          <cell r="G16">
            <v>0</v>
          </cell>
        </row>
      </sheetData>
      <sheetData sheetId="770"/>
      <sheetData sheetId="771">
        <row r="16">
          <cell r="G16">
            <v>0</v>
          </cell>
        </row>
      </sheetData>
      <sheetData sheetId="772">
        <row r="16">
          <cell r="G16">
            <v>0</v>
          </cell>
        </row>
      </sheetData>
      <sheetData sheetId="773"/>
      <sheetData sheetId="774">
        <row r="16">
          <cell r="G16">
            <v>0</v>
          </cell>
        </row>
      </sheetData>
      <sheetData sheetId="775"/>
      <sheetData sheetId="776">
        <row r="16">
          <cell r="G16">
            <v>0</v>
          </cell>
        </row>
      </sheetData>
      <sheetData sheetId="777">
        <row r="16">
          <cell r="G16">
            <v>0</v>
          </cell>
        </row>
      </sheetData>
      <sheetData sheetId="778">
        <row r="16">
          <cell r="G16">
            <v>0</v>
          </cell>
        </row>
      </sheetData>
      <sheetData sheetId="779">
        <row r="16">
          <cell r="G16">
            <v>0</v>
          </cell>
        </row>
      </sheetData>
      <sheetData sheetId="780">
        <row r="16">
          <cell r="G16">
            <v>0</v>
          </cell>
        </row>
      </sheetData>
      <sheetData sheetId="781">
        <row r="16">
          <cell r="G16">
            <v>0</v>
          </cell>
        </row>
      </sheetData>
      <sheetData sheetId="782">
        <row r="16">
          <cell r="G16">
            <v>0</v>
          </cell>
        </row>
      </sheetData>
      <sheetData sheetId="783">
        <row r="16">
          <cell r="G16">
            <v>0</v>
          </cell>
        </row>
      </sheetData>
      <sheetData sheetId="784">
        <row r="16">
          <cell r="G16">
            <v>0</v>
          </cell>
        </row>
      </sheetData>
      <sheetData sheetId="785">
        <row r="16">
          <cell r="G16">
            <v>0</v>
          </cell>
        </row>
      </sheetData>
      <sheetData sheetId="786">
        <row r="16">
          <cell r="G16">
            <v>0</v>
          </cell>
        </row>
      </sheetData>
      <sheetData sheetId="787"/>
      <sheetData sheetId="788">
        <row r="16">
          <cell r="G16">
            <v>0</v>
          </cell>
        </row>
      </sheetData>
      <sheetData sheetId="789">
        <row r="16">
          <cell r="G16">
            <v>0</v>
          </cell>
        </row>
      </sheetData>
      <sheetData sheetId="790">
        <row r="16">
          <cell r="G16">
            <v>0</v>
          </cell>
        </row>
      </sheetData>
      <sheetData sheetId="791"/>
      <sheetData sheetId="792">
        <row r="16">
          <cell r="G16">
            <v>0</v>
          </cell>
        </row>
      </sheetData>
      <sheetData sheetId="793">
        <row r="16">
          <cell r="G16">
            <v>0</v>
          </cell>
        </row>
      </sheetData>
      <sheetData sheetId="794">
        <row r="16">
          <cell r="G16">
            <v>0</v>
          </cell>
        </row>
      </sheetData>
      <sheetData sheetId="795">
        <row r="16">
          <cell r="G16">
            <v>0</v>
          </cell>
        </row>
      </sheetData>
      <sheetData sheetId="796"/>
      <sheetData sheetId="797">
        <row r="16">
          <cell r="G16">
            <v>0</v>
          </cell>
        </row>
      </sheetData>
      <sheetData sheetId="798">
        <row r="16">
          <cell r="G16">
            <v>0</v>
          </cell>
        </row>
      </sheetData>
      <sheetData sheetId="799"/>
      <sheetData sheetId="800">
        <row r="16">
          <cell r="G16">
            <v>0</v>
          </cell>
        </row>
      </sheetData>
      <sheetData sheetId="801"/>
      <sheetData sheetId="802">
        <row r="16">
          <cell r="G16">
            <v>0</v>
          </cell>
        </row>
      </sheetData>
      <sheetData sheetId="803">
        <row r="16">
          <cell r="G16">
            <v>0</v>
          </cell>
        </row>
      </sheetData>
      <sheetData sheetId="804">
        <row r="16">
          <cell r="G16">
            <v>0</v>
          </cell>
        </row>
      </sheetData>
      <sheetData sheetId="805"/>
      <sheetData sheetId="806">
        <row r="16">
          <cell r="G16">
            <v>0</v>
          </cell>
        </row>
      </sheetData>
      <sheetData sheetId="807"/>
      <sheetData sheetId="808">
        <row r="16">
          <cell r="G16">
            <v>0</v>
          </cell>
        </row>
      </sheetData>
      <sheetData sheetId="809">
        <row r="16">
          <cell r="G16">
            <v>0</v>
          </cell>
        </row>
      </sheetData>
      <sheetData sheetId="810">
        <row r="16">
          <cell r="G16">
            <v>0</v>
          </cell>
        </row>
      </sheetData>
      <sheetData sheetId="811"/>
      <sheetData sheetId="812">
        <row r="16">
          <cell r="G16">
            <v>0</v>
          </cell>
        </row>
      </sheetData>
      <sheetData sheetId="813">
        <row r="16">
          <cell r="G16">
            <v>1</v>
          </cell>
        </row>
      </sheetData>
      <sheetData sheetId="814">
        <row r="16">
          <cell r="G16">
            <v>0</v>
          </cell>
        </row>
      </sheetData>
      <sheetData sheetId="815">
        <row r="16">
          <cell r="G16">
            <v>0</v>
          </cell>
        </row>
      </sheetData>
      <sheetData sheetId="816"/>
      <sheetData sheetId="817"/>
      <sheetData sheetId="818">
        <row r="16">
          <cell r="G16">
            <v>0</v>
          </cell>
        </row>
      </sheetData>
      <sheetData sheetId="819"/>
      <sheetData sheetId="820">
        <row r="16">
          <cell r="G16">
            <v>0</v>
          </cell>
        </row>
      </sheetData>
      <sheetData sheetId="821">
        <row r="16">
          <cell r="G16">
            <v>1</v>
          </cell>
        </row>
      </sheetData>
      <sheetData sheetId="822"/>
      <sheetData sheetId="823">
        <row r="16">
          <cell r="G16">
            <v>0</v>
          </cell>
        </row>
      </sheetData>
      <sheetData sheetId="824">
        <row r="16">
          <cell r="G16">
            <v>0</v>
          </cell>
        </row>
      </sheetData>
      <sheetData sheetId="825">
        <row r="16">
          <cell r="G16">
            <v>1</v>
          </cell>
        </row>
      </sheetData>
      <sheetData sheetId="826">
        <row r="16">
          <cell r="G16">
            <v>0</v>
          </cell>
        </row>
      </sheetData>
      <sheetData sheetId="827"/>
      <sheetData sheetId="828">
        <row r="16">
          <cell r="G16">
            <v>0</v>
          </cell>
        </row>
      </sheetData>
      <sheetData sheetId="829"/>
      <sheetData sheetId="830">
        <row r="16">
          <cell r="G16">
            <v>0</v>
          </cell>
        </row>
      </sheetData>
      <sheetData sheetId="831"/>
      <sheetData sheetId="832">
        <row r="16">
          <cell r="G16">
            <v>0</v>
          </cell>
        </row>
      </sheetData>
      <sheetData sheetId="833"/>
      <sheetData sheetId="834"/>
      <sheetData sheetId="835"/>
      <sheetData sheetId="836">
        <row r="16">
          <cell r="G16">
            <v>0</v>
          </cell>
        </row>
      </sheetData>
      <sheetData sheetId="837"/>
      <sheetData sheetId="838"/>
      <sheetData sheetId="839">
        <row r="16">
          <cell r="G16">
            <v>0</v>
          </cell>
        </row>
      </sheetData>
      <sheetData sheetId="840"/>
      <sheetData sheetId="841"/>
      <sheetData sheetId="842">
        <row r="16">
          <cell r="G16">
            <v>0</v>
          </cell>
        </row>
      </sheetData>
      <sheetData sheetId="843"/>
      <sheetData sheetId="844"/>
      <sheetData sheetId="845">
        <row r="16">
          <cell r="G16">
            <v>0</v>
          </cell>
        </row>
      </sheetData>
      <sheetData sheetId="846">
        <row r="16">
          <cell r="G16">
            <v>0</v>
          </cell>
        </row>
      </sheetData>
      <sheetData sheetId="847">
        <row r="16">
          <cell r="G16">
            <v>0</v>
          </cell>
        </row>
      </sheetData>
      <sheetData sheetId="848">
        <row r="16">
          <cell r="G16">
            <v>0</v>
          </cell>
        </row>
      </sheetData>
      <sheetData sheetId="849"/>
      <sheetData sheetId="850">
        <row r="16">
          <cell r="G16">
            <v>0</v>
          </cell>
        </row>
      </sheetData>
      <sheetData sheetId="851">
        <row r="16">
          <cell r="G16">
            <v>0</v>
          </cell>
        </row>
      </sheetData>
      <sheetData sheetId="852">
        <row r="16">
          <cell r="G16">
            <v>0</v>
          </cell>
        </row>
      </sheetData>
      <sheetData sheetId="853">
        <row r="16">
          <cell r="G16">
            <v>0</v>
          </cell>
        </row>
      </sheetData>
      <sheetData sheetId="854"/>
      <sheetData sheetId="855"/>
      <sheetData sheetId="856">
        <row r="16">
          <cell r="G16">
            <v>0</v>
          </cell>
        </row>
      </sheetData>
      <sheetData sheetId="857">
        <row r="16">
          <cell r="G16">
            <v>0</v>
          </cell>
        </row>
      </sheetData>
      <sheetData sheetId="858">
        <row r="16">
          <cell r="G16">
            <v>0</v>
          </cell>
        </row>
      </sheetData>
      <sheetData sheetId="859">
        <row r="16">
          <cell r="G16">
            <v>0</v>
          </cell>
        </row>
      </sheetData>
      <sheetData sheetId="860"/>
      <sheetData sheetId="861"/>
      <sheetData sheetId="862">
        <row r="16">
          <cell r="G16">
            <v>0</v>
          </cell>
        </row>
      </sheetData>
      <sheetData sheetId="863"/>
      <sheetData sheetId="864"/>
      <sheetData sheetId="865">
        <row r="16">
          <cell r="G16">
            <v>0</v>
          </cell>
        </row>
      </sheetData>
      <sheetData sheetId="866">
        <row r="16">
          <cell r="G16">
            <v>0</v>
          </cell>
        </row>
      </sheetData>
      <sheetData sheetId="867"/>
      <sheetData sheetId="868">
        <row r="16">
          <cell r="G16">
            <v>0</v>
          </cell>
        </row>
      </sheetData>
      <sheetData sheetId="869">
        <row r="16">
          <cell r="G16">
            <v>0</v>
          </cell>
        </row>
      </sheetData>
      <sheetData sheetId="870"/>
      <sheetData sheetId="871"/>
      <sheetData sheetId="872">
        <row r="16">
          <cell r="G16">
            <v>0</v>
          </cell>
        </row>
      </sheetData>
      <sheetData sheetId="873"/>
      <sheetData sheetId="874">
        <row r="16">
          <cell r="G16">
            <v>0</v>
          </cell>
        </row>
      </sheetData>
      <sheetData sheetId="875"/>
      <sheetData sheetId="876"/>
      <sheetData sheetId="877"/>
      <sheetData sheetId="878"/>
      <sheetData sheetId="879">
        <row r="16">
          <cell r="G16">
            <v>0</v>
          </cell>
        </row>
      </sheetData>
      <sheetData sheetId="880">
        <row r="16">
          <cell r="G16">
            <v>0</v>
          </cell>
        </row>
      </sheetData>
      <sheetData sheetId="881">
        <row r="16">
          <cell r="G16">
            <v>0</v>
          </cell>
        </row>
      </sheetData>
      <sheetData sheetId="882"/>
      <sheetData sheetId="883"/>
      <sheetData sheetId="884"/>
      <sheetData sheetId="885"/>
      <sheetData sheetId="886"/>
      <sheetData sheetId="887">
        <row r="16">
          <cell r="G16">
            <v>0</v>
          </cell>
        </row>
      </sheetData>
      <sheetData sheetId="888">
        <row r="16">
          <cell r="G16">
            <v>0</v>
          </cell>
        </row>
      </sheetData>
      <sheetData sheetId="889"/>
      <sheetData sheetId="890"/>
      <sheetData sheetId="891"/>
      <sheetData sheetId="892">
        <row r="16">
          <cell r="G16">
            <v>0</v>
          </cell>
        </row>
      </sheetData>
      <sheetData sheetId="893">
        <row r="16">
          <cell r="G16">
            <v>0</v>
          </cell>
        </row>
      </sheetData>
      <sheetData sheetId="894">
        <row r="16">
          <cell r="G16">
            <v>0</v>
          </cell>
        </row>
      </sheetData>
      <sheetData sheetId="895">
        <row r="16">
          <cell r="G16">
            <v>0</v>
          </cell>
        </row>
      </sheetData>
      <sheetData sheetId="896"/>
      <sheetData sheetId="897">
        <row r="16">
          <cell r="G16">
            <v>0</v>
          </cell>
        </row>
      </sheetData>
      <sheetData sheetId="898">
        <row r="16">
          <cell r="G16">
            <v>0</v>
          </cell>
        </row>
      </sheetData>
      <sheetData sheetId="899">
        <row r="16">
          <cell r="G16">
            <v>0</v>
          </cell>
        </row>
      </sheetData>
      <sheetData sheetId="900">
        <row r="16">
          <cell r="G16">
            <v>0</v>
          </cell>
        </row>
      </sheetData>
      <sheetData sheetId="901"/>
      <sheetData sheetId="902"/>
      <sheetData sheetId="903">
        <row r="16">
          <cell r="G16">
            <v>0</v>
          </cell>
        </row>
      </sheetData>
      <sheetData sheetId="904"/>
      <sheetData sheetId="905">
        <row r="16">
          <cell r="G16">
            <v>0</v>
          </cell>
        </row>
      </sheetData>
      <sheetData sheetId="906">
        <row r="16">
          <cell r="G16">
            <v>0</v>
          </cell>
        </row>
      </sheetData>
      <sheetData sheetId="907">
        <row r="16">
          <cell r="G16">
            <v>0</v>
          </cell>
        </row>
      </sheetData>
      <sheetData sheetId="908"/>
      <sheetData sheetId="909">
        <row r="16">
          <cell r="G16">
            <v>0</v>
          </cell>
        </row>
      </sheetData>
      <sheetData sheetId="910"/>
      <sheetData sheetId="911">
        <row r="16">
          <cell r="G16">
            <v>0</v>
          </cell>
        </row>
      </sheetData>
      <sheetData sheetId="912"/>
      <sheetData sheetId="913"/>
      <sheetData sheetId="914">
        <row r="16">
          <cell r="G16">
            <v>0</v>
          </cell>
        </row>
      </sheetData>
      <sheetData sheetId="915">
        <row r="16">
          <cell r="G16">
            <v>0</v>
          </cell>
        </row>
      </sheetData>
      <sheetData sheetId="916">
        <row r="16">
          <cell r="G16">
            <v>0</v>
          </cell>
        </row>
      </sheetData>
      <sheetData sheetId="917">
        <row r="16">
          <cell r="G16">
            <v>0</v>
          </cell>
        </row>
      </sheetData>
      <sheetData sheetId="918"/>
      <sheetData sheetId="919">
        <row r="16">
          <cell r="G16">
            <v>0</v>
          </cell>
        </row>
      </sheetData>
      <sheetData sheetId="920"/>
      <sheetData sheetId="921"/>
      <sheetData sheetId="922">
        <row r="16">
          <cell r="G16">
            <v>0</v>
          </cell>
        </row>
      </sheetData>
      <sheetData sheetId="923">
        <row r="16">
          <cell r="G16">
            <v>0</v>
          </cell>
        </row>
      </sheetData>
      <sheetData sheetId="924"/>
      <sheetData sheetId="925"/>
      <sheetData sheetId="926">
        <row r="16">
          <cell r="G16">
            <v>0</v>
          </cell>
        </row>
      </sheetData>
      <sheetData sheetId="927">
        <row r="16">
          <cell r="G16">
            <v>0</v>
          </cell>
        </row>
      </sheetData>
      <sheetData sheetId="928">
        <row r="16">
          <cell r="G16">
            <v>0</v>
          </cell>
        </row>
      </sheetData>
      <sheetData sheetId="929">
        <row r="16">
          <cell r="G16">
            <v>0</v>
          </cell>
        </row>
      </sheetData>
      <sheetData sheetId="930">
        <row r="16">
          <cell r="G16">
            <v>0</v>
          </cell>
        </row>
      </sheetData>
      <sheetData sheetId="931"/>
      <sheetData sheetId="932">
        <row r="16">
          <cell r="G16">
            <v>0</v>
          </cell>
        </row>
      </sheetData>
      <sheetData sheetId="933"/>
      <sheetData sheetId="934">
        <row r="16">
          <cell r="G16">
            <v>0</v>
          </cell>
        </row>
      </sheetData>
      <sheetData sheetId="935"/>
      <sheetData sheetId="936">
        <row r="16">
          <cell r="G16">
            <v>0</v>
          </cell>
        </row>
      </sheetData>
      <sheetData sheetId="937"/>
      <sheetData sheetId="938">
        <row r="16">
          <cell r="G16">
            <v>0</v>
          </cell>
        </row>
      </sheetData>
      <sheetData sheetId="939"/>
      <sheetData sheetId="940">
        <row r="16">
          <cell r="G16">
            <v>0</v>
          </cell>
        </row>
      </sheetData>
      <sheetData sheetId="941"/>
      <sheetData sheetId="942">
        <row r="16">
          <cell r="G16">
            <v>0</v>
          </cell>
        </row>
      </sheetData>
      <sheetData sheetId="943"/>
      <sheetData sheetId="944">
        <row r="16">
          <cell r="G16">
            <v>0</v>
          </cell>
        </row>
      </sheetData>
      <sheetData sheetId="945"/>
      <sheetData sheetId="946"/>
      <sheetData sheetId="947"/>
      <sheetData sheetId="948">
        <row r="16">
          <cell r="G16">
            <v>0</v>
          </cell>
        </row>
      </sheetData>
      <sheetData sheetId="949">
        <row r="16">
          <cell r="G16">
            <v>0</v>
          </cell>
        </row>
      </sheetData>
      <sheetData sheetId="950">
        <row r="16">
          <cell r="G16">
            <v>0</v>
          </cell>
        </row>
      </sheetData>
      <sheetData sheetId="951">
        <row r="16">
          <cell r="G16">
            <v>0</v>
          </cell>
        </row>
      </sheetData>
      <sheetData sheetId="952"/>
      <sheetData sheetId="953"/>
      <sheetData sheetId="954">
        <row r="16">
          <cell r="G16">
            <v>0</v>
          </cell>
        </row>
      </sheetData>
      <sheetData sheetId="955">
        <row r="16">
          <cell r="G16">
            <v>0</v>
          </cell>
        </row>
      </sheetData>
      <sheetData sheetId="956"/>
      <sheetData sheetId="957">
        <row r="16">
          <cell r="G16">
            <v>0</v>
          </cell>
        </row>
      </sheetData>
      <sheetData sheetId="958"/>
      <sheetData sheetId="959"/>
      <sheetData sheetId="960">
        <row r="16">
          <cell r="G16">
            <v>0</v>
          </cell>
        </row>
      </sheetData>
      <sheetData sheetId="961">
        <row r="16">
          <cell r="G16">
            <v>0</v>
          </cell>
        </row>
      </sheetData>
      <sheetData sheetId="962"/>
      <sheetData sheetId="963"/>
      <sheetData sheetId="964"/>
      <sheetData sheetId="965"/>
      <sheetData sheetId="966">
        <row r="16">
          <cell r="G16">
            <v>0</v>
          </cell>
        </row>
      </sheetData>
      <sheetData sheetId="967"/>
      <sheetData sheetId="968"/>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ow r="16">
          <cell r="G16">
            <v>0</v>
          </cell>
        </row>
      </sheetData>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row r="16">
          <cell r="G16">
            <v>0</v>
          </cell>
        </row>
      </sheetData>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row r="16">
          <cell r="G16">
            <v>0</v>
          </cell>
        </row>
      </sheetData>
      <sheetData sheetId="1008"/>
      <sheetData sheetId="1009"/>
      <sheetData sheetId="1010"/>
      <sheetData sheetId="1011"/>
      <sheetData sheetId="1012"/>
      <sheetData sheetId="1013"/>
      <sheetData sheetId="1014"/>
      <sheetData sheetId="1015"/>
      <sheetData sheetId="1016"/>
      <sheetData sheetId="1017"/>
      <sheetData sheetId="1018">
        <row r="16">
          <cell r="G16">
            <v>0</v>
          </cell>
        </row>
      </sheetData>
      <sheetData sheetId="1019"/>
      <sheetData sheetId="1020"/>
      <sheetData sheetId="1021"/>
      <sheetData sheetId="1022"/>
      <sheetData sheetId="1023"/>
      <sheetData sheetId="1024" refreshError="1"/>
      <sheetData sheetId="1025" refreshError="1"/>
      <sheetData sheetId="1026" refreshError="1"/>
      <sheetData sheetId="1027" refreshError="1"/>
      <sheetData sheetId="1028" refreshError="1"/>
      <sheetData sheetId="1029" refreshError="1"/>
      <sheetData sheetId="1030" refreshError="1"/>
      <sheetData sheetId="1031" refreshError="1"/>
      <sheetData sheetId="1032" refreshError="1"/>
      <sheetData sheetId="1033" refreshError="1"/>
      <sheetData sheetId="1034"/>
      <sheetData sheetId="1035"/>
      <sheetData sheetId="1036"/>
      <sheetData sheetId="1037" refreshError="1"/>
      <sheetData sheetId="1038" refreshError="1"/>
      <sheetData sheetId="1039" refreshError="1"/>
      <sheetData sheetId="1040" refreshError="1"/>
      <sheetData sheetId="1041"/>
      <sheetData sheetId="1042"/>
      <sheetData sheetId="1043"/>
      <sheetData sheetId="1044"/>
      <sheetData sheetId="1045" refreshError="1"/>
      <sheetData sheetId="1046" refreshError="1"/>
      <sheetData sheetId="1047" refreshError="1"/>
      <sheetData sheetId="1048" refreshError="1"/>
      <sheetData sheetId="1049" refreshError="1"/>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refreshError="1"/>
      <sheetData sheetId="1133" refreshError="1"/>
      <sheetData sheetId="1134" refreshError="1"/>
      <sheetData sheetId="1135" refreshError="1"/>
      <sheetData sheetId="1136" refreshError="1"/>
      <sheetData sheetId="1137" refreshError="1"/>
      <sheetData sheetId="1138" refreshError="1"/>
      <sheetData sheetId="1139" refreshError="1"/>
      <sheetData sheetId="1140" refreshError="1"/>
      <sheetData sheetId="1141" refreshError="1"/>
      <sheetData sheetId="1142" refreshError="1"/>
      <sheetData sheetId="1143" refreshError="1"/>
      <sheetData sheetId="1144" refreshError="1"/>
      <sheetData sheetId="1145" refreshError="1"/>
      <sheetData sheetId="1146" refreshError="1"/>
      <sheetData sheetId="1147" refreshError="1"/>
      <sheetData sheetId="1148" refreshError="1"/>
      <sheetData sheetId="1149" refreshError="1"/>
      <sheetData sheetId="1150" refreshError="1"/>
      <sheetData sheetId="1151" refreshError="1"/>
      <sheetData sheetId="1152" refreshError="1"/>
      <sheetData sheetId="1153" refreshError="1"/>
      <sheetData sheetId="1154"/>
      <sheetData sheetId="1155" refreshError="1"/>
      <sheetData sheetId="1156" refreshError="1"/>
      <sheetData sheetId="1157" refreshError="1"/>
      <sheetData sheetId="1158" refreshError="1"/>
      <sheetData sheetId="1159" refreshError="1"/>
      <sheetData sheetId="1160" refreshError="1"/>
      <sheetData sheetId="1161" refreshError="1"/>
      <sheetData sheetId="1162"/>
      <sheetData sheetId="1163"/>
      <sheetData sheetId="1164"/>
      <sheetData sheetId="1165"/>
      <sheetData sheetId="1166" refreshError="1"/>
      <sheetData sheetId="1167" refreshError="1"/>
      <sheetData sheetId="1168" refreshError="1"/>
      <sheetData sheetId="1169" refreshError="1"/>
      <sheetData sheetId="1170" refreshError="1"/>
      <sheetData sheetId="1171">
        <row r="16">
          <cell r="G16">
            <v>18750000</v>
          </cell>
        </row>
      </sheetData>
      <sheetData sheetId="1172">
        <row r="16">
          <cell r="G16">
            <v>18750000</v>
          </cell>
        </row>
      </sheetData>
      <sheetData sheetId="1173" refreshError="1"/>
      <sheetData sheetId="1174" refreshError="1"/>
      <sheetData sheetId="1175" refreshError="1"/>
      <sheetData sheetId="1176" refreshError="1"/>
      <sheetData sheetId="1177" refreshError="1"/>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sheetData sheetId="1191" refreshError="1"/>
      <sheetData sheetId="1192" refreshError="1"/>
      <sheetData sheetId="1193" refreshError="1"/>
      <sheetData sheetId="1194" refreshError="1"/>
      <sheetData sheetId="1195" refreshError="1"/>
      <sheetData sheetId="1196" refreshError="1"/>
      <sheetData sheetId="1197" refreshError="1"/>
      <sheetData sheetId="1198" refreshError="1"/>
      <sheetData sheetId="1199" refreshError="1"/>
      <sheetData sheetId="1200" refreshError="1"/>
      <sheetData sheetId="1201" refreshError="1"/>
      <sheetData sheetId="1202" refreshError="1"/>
      <sheetData sheetId="1203" refreshError="1"/>
      <sheetData sheetId="1204" refreshError="1"/>
      <sheetData sheetId="1205" refreshError="1"/>
      <sheetData sheetId="1206" refreshError="1"/>
      <sheetData sheetId="1207" refreshError="1"/>
      <sheetData sheetId="1208" refreshError="1"/>
      <sheetData sheetId="1209" refreshError="1"/>
      <sheetData sheetId="1210" refreshError="1"/>
      <sheetData sheetId="1211" refreshError="1"/>
      <sheetData sheetId="1212" refreshError="1"/>
      <sheetData sheetId="1213" refreshError="1"/>
      <sheetData sheetId="1214" refreshError="1"/>
      <sheetData sheetId="1215" refreshError="1"/>
      <sheetData sheetId="1216" refreshError="1"/>
      <sheetData sheetId="1217" refreshError="1"/>
      <sheetData sheetId="1218" refreshError="1"/>
      <sheetData sheetId="1219" refreshError="1"/>
      <sheetData sheetId="1220" refreshError="1"/>
      <sheetData sheetId="1221" refreshError="1"/>
      <sheetData sheetId="1222" refreshError="1"/>
      <sheetData sheetId="1223" refreshError="1"/>
      <sheetData sheetId="1224" refreshError="1"/>
      <sheetData sheetId="1225" refreshError="1"/>
      <sheetData sheetId="1226" refreshError="1"/>
      <sheetData sheetId="1227"/>
      <sheetData sheetId="1228"/>
      <sheetData sheetId="1229"/>
      <sheetData sheetId="1230"/>
      <sheetData sheetId="1231"/>
      <sheetData sheetId="1232"/>
      <sheetData sheetId="1233"/>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sheetData sheetId="1258"/>
      <sheetData sheetId="1259"/>
      <sheetData sheetId="1260"/>
      <sheetData sheetId="1261"/>
      <sheetData sheetId="1262"/>
      <sheetData sheetId="1263"/>
      <sheetData sheetId="1264"/>
      <sheetData sheetId="1265"/>
      <sheetData sheetId="1266"/>
      <sheetData sheetId="1267"/>
      <sheetData sheetId="1268"/>
      <sheetData sheetId="1269"/>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refreshError="1"/>
      <sheetData sheetId="1299" refreshError="1"/>
      <sheetData sheetId="1300" refreshError="1"/>
      <sheetData sheetId="1301" refreshError="1"/>
      <sheetData sheetId="1302" refreshError="1"/>
      <sheetData sheetId="1303" refreshError="1"/>
      <sheetData sheetId="1304"/>
      <sheetData sheetId="1305"/>
      <sheetData sheetId="1306"/>
      <sheetData sheetId="1307"/>
      <sheetData sheetId="1308"/>
      <sheetData sheetId="1309"/>
      <sheetData sheetId="1310"/>
      <sheetData sheetId="1311"/>
      <sheetData sheetId="1312"/>
      <sheetData sheetId="1313"/>
      <sheetData sheetId="1314"/>
      <sheetData sheetId="1315"/>
      <sheetData sheetId="1316"/>
      <sheetData sheetId="1317"/>
      <sheetData sheetId="1318" refreshError="1"/>
      <sheetData sheetId="1319"/>
      <sheetData sheetId="1320"/>
      <sheetData sheetId="1321"/>
      <sheetData sheetId="1322"/>
      <sheetData sheetId="1323"/>
      <sheetData sheetId="1324"/>
      <sheetData sheetId="1325"/>
      <sheetData sheetId="1326"/>
      <sheetData sheetId="1327"/>
      <sheetData sheetId="1328"/>
      <sheetData sheetId="1329"/>
      <sheetData sheetId="1330"/>
      <sheetData sheetId="1331"/>
      <sheetData sheetId="1332"/>
      <sheetData sheetId="1333"/>
      <sheetData sheetId="1334"/>
      <sheetData sheetId="1335"/>
      <sheetData sheetId="1336"/>
      <sheetData sheetId="1337"/>
      <sheetData sheetId="1338"/>
      <sheetData sheetId="1339"/>
      <sheetData sheetId="1340"/>
      <sheetData sheetId="1341"/>
      <sheetData sheetId="1342"/>
      <sheetData sheetId="1343"/>
      <sheetData sheetId="1344"/>
      <sheetData sheetId="1345"/>
      <sheetData sheetId="1346"/>
      <sheetData sheetId="1347"/>
      <sheetData sheetId="1348"/>
      <sheetData sheetId="1349"/>
      <sheetData sheetId="1350"/>
      <sheetData sheetId="1351"/>
      <sheetData sheetId="1352"/>
      <sheetData sheetId="1353"/>
      <sheetData sheetId="1354"/>
      <sheetData sheetId="1355"/>
      <sheetData sheetId="1356" refreshError="1"/>
      <sheetData sheetId="1357" refreshError="1"/>
      <sheetData sheetId="1358" refreshError="1"/>
      <sheetData sheetId="1359" refreshError="1"/>
      <sheetData sheetId="1360" refreshError="1"/>
      <sheetData sheetId="1361" refreshError="1"/>
      <sheetData sheetId="1362"/>
      <sheetData sheetId="1363"/>
      <sheetData sheetId="1364" refreshError="1"/>
      <sheetData sheetId="1365" refreshError="1"/>
      <sheetData sheetId="1366" refreshError="1"/>
      <sheetData sheetId="1367" refreshError="1"/>
      <sheetData sheetId="1368" refreshError="1"/>
      <sheetData sheetId="1369" refreshError="1"/>
      <sheetData sheetId="1370" refreshError="1"/>
      <sheetData sheetId="1371" refreshError="1"/>
      <sheetData sheetId="1372" refreshError="1"/>
      <sheetData sheetId="1373" refreshError="1"/>
      <sheetData sheetId="1374" refreshError="1"/>
      <sheetData sheetId="1375" refreshError="1"/>
      <sheetData sheetId="1376" refreshError="1"/>
      <sheetData sheetId="1377" refreshError="1"/>
      <sheetData sheetId="1378" refreshError="1"/>
      <sheetData sheetId="1379" refreshError="1"/>
      <sheetData sheetId="1380" refreshError="1"/>
      <sheetData sheetId="1381" refreshError="1"/>
      <sheetData sheetId="1382" refreshError="1"/>
      <sheetData sheetId="1383" refreshError="1"/>
      <sheetData sheetId="1384" refreshError="1"/>
      <sheetData sheetId="1385" refreshError="1"/>
      <sheetData sheetId="1386" refreshError="1"/>
      <sheetData sheetId="1387" refreshError="1"/>
      <sheetData sheetId="1388" refreshError="1"/>
      <sheetData sheetId="1389" refreshError="1"/>
      <sheetData sheetId="1390" refreshError="1"/>
      <sheetData sheetId="1391" refreshError="1"/>
      <sheetData sheetId="1392" refreshError="1"/>
      <sheetData sheetId="1393" refreshError="1"/>
      <sheetData sheetId="1394" refreshError="1"/>
      <sheetData sheetId="1395" refreshError="1"/>
      <sheetData sheetId="1396" refreshError="1"/>
      <sheetData sheetId="1397" refreshError="1"/>
      <sheetData sheetId="1398" refreshError="1"/>
      <sheetData sheetId="1399"/>
      <sheetData sheetId="1400" refreshError="1"/>
      <sheetData sheetId="1401" refreshError="1"/>
      <sheetData sheetId="1402" refreshError="1"/>
      <sheetData sheetId="1403" refreshError="1"/>
      <sheetData sheetId="1404" refreshError="1"/>
      <sheetData sheetId="1405" refreshError="1"/>
      <sheetData sheetId="1406" refreshError="1"/>
      <sheetData sheetId="1407" refreshError="1"/>
      <sheetData sheetId="1408" refreshError="1"/>
      <sheetData sheetId="1409" refreshError="1"/>
      <sheetData sheetId="1410" refreshError="1"/>
      <sheetData sheetId="1411" refreshError="1"/>
      <sheetData sheetId="1412" refreshError="1"/>
      <sheetData sheetId="1413" refreshError="1"/>
      <sheetData sheetId="1414" refreshError="1"/>
      <sheetData sheetId="1415" refreshError="1"/>
      <sheetData sheetId="1416" refreshError="1"/>
      <sheetData sheetId="1417" refreshError="1"/>
      <sheetData sheetId="1418" refreshError="1"/>
      <sheetData sheetId="1419" refreshError="1"/>
      <sheetData sheetId="1420" refreshError="1"/>
      <sheetData sheetId="1421" refreshError="1"/>
      <sheetData sheetId="1422" refreshError="1"/>
      <sheetData sheetId="1423" refreshError="1"/>
      <sheetData sheetId="1424" refreshError="1"/>
      <sheetData sheetId="1425" refreshError="1"/>
      <sheetData sheetId="1426" refreshError="1"/>
      <sheetData sheetId="1427" refreshError="1"/>
      <sheetData sheetId="1428" refreshError="1"/>
      <sheetData sheetId="1429" refreshError="1"/>
      <sheetData sheetId="1430" refreshError="1"/>
      <sheetData sheetId="1431" refreshError="1"/>
      <sheetData sheetId="1432" refreshError="1"/>
      <sheetData sheetId="1433" refreshError="1"/>
      <sheetData sheetId="1434" refreshError="1"/>
      <sheetData sheetId="1435" refreshError="1"/>
      <sheetData sheetId="1436" refreshError="1"/>
      <sheetData sheetId="1437" refreshError="1"/>
      <sheetData sheetId="1438" refreshError="1"/>
      <sheetData sheetId="1439" refreshError="1"/>
      <sheetData sheetId="1440" refreshError="1"/>
      <sheetData sheetId="1441" refreshError="1"/>
      <sheetData sheetId="1442" refreshError="1"/>
      <sheetData sheetId="1443" refreshError="1"/>
      <sheetData sheetId="1444" refreshError="1"/>
      <sheetData sheetId="1445" refreshError="1"/>
      <sheetData sheetId="1446" refreshError="1"/>
      <sheetData sheetId="1447" refreshError="1"/>
      <sheetData sheetId="1448" refreshError="1"/>
      <sheetData sheetId="1449" refreshError="1"/>
      <sheetData sheetId="1450" refreshError="1"/>
      <sheetData sheetId="1451" refreshError="1"/>
      <sheetData sheetId="1452" refreshError="1"/>
      <sheetData sheetId="1453" refreshError="1"/>
      <sheetData sheetId="1454" refreshError="1"/>
      <sheetData sheetId="1455" refreshError="1"/>
      <sheetData sheetId="1456" refreshError="1"/>
      <sheetData sheetId="1457" refreshError="1"/>
      <sheetData sheetId="1458" refreshError="1"/>
      <sheetData sheetId="1459" refreshError="1"/>
      <sheetData sheetId="1460" refreshError="1"/>
      <sheetData sheetId="1461" refreshError="1"/>
      <sheetData sheetId="1462" refreshError="1"/>
      <sheetData sheetId="1463" refreshError="1"/>
      <sheetData sheetId="1464" refreshError="1"/>
      <sheetData sheetId="1465" refreshError="1"/>
      <sheetData sheetId="1466" refreshError="1"/>
      <sheetData sheetId="1467" refreshError="1"/>
      <sheetData sheetId="1468" refreshError="1"/>
      <sheetData sheetId="1469" refreshError="1"/>
      <sheetData sheetId="1470" refreshError="1"/>
      <sheetData sheetId="1471" refreshError="1"/>
      <sheetData sheetId="1472" refreshError="1"/>
      <sheetData sheetId="1473" refreshError="1"/>
      <sheetData sheetId="1474" refreshError="1"/>
      <sheetData sheetId="1475"/>
      <sheetData sheetId="1476"/>
      <sheetData sheetId="1477"/>
      <sheetData sheetId="1478"/>
      <sheetData sheetId="1479"/>
      <sheetData sheetId="1480"/>
      <sheetData sheetId="1481"/>
      <sheetData sheetId="1482"/>
      <sheetData sheetId="1483"/>
      <sheetData sheetId="1484"/>
      <sheetData sheetId="1485"/>
      <sheetData sheetId="1486"/>
      <sheetData sheetId="1487"/>
      <sheetData sheetId="1488"/>
      <sheetData sheetId="1489"/>
      <sheetData sheetId="1490"/>
      <sheetData sheetId="1491"/>
      <sheetData sheetId="1492"/>
      <sheetData sheetId="1493"/>
      <sheetData sheetId="1494"/>
      <sheetData sheetId="1495"/>
      <sheetData sheetId="1496"/>
      <sheetData sheetId="1497"/>
      <sheetData sheetId="1498"/>
      <sheetData sheetId="1499"/>
      <sheetData sheetId="1500"/>
      <sheetData sheetId="1501"/>
      <sheetData sheetId="1502"/>
      <sheetData sheetId="1503"/>
      <sheetData sheetId="1504"/>
      <sheetData sheetId="1505"/>
      <sheetData sheetId="1506"/>
      <sheetData sheetId="1507"/>
      <sheetData sheetId="1508"/>
      <sheetData sheetId="1509"/>
      <sheetData sheetId="1510"/>
      <sheetData sheetId="1511"/>
      <sheetData sheetId="1512"/>
      <sheetData sheetId="1513"/>
      <sheetData sheetId="1514"/>
      <sheetData sheetId="1515"/>
      <sheetData sheetId="1516"/>
      <sheetData sheetId="1517"/>
      <sheetData sheetId="1518"/>
      <sheetData sheetId="1519"/>
      <sheetData sheetId="1520"/>
      <sheetData sheetId="1521"/>
      <sheetData sheetId="1522"/>
      <sheetData sheetId="1523"/>
      <sheetData sheetId="1524"/>
      <sheetData sheetId="1525"/>
      <sheetData sheetId="1526"/>
      <sheetData sheetId="1527"/>
      <sheetData sheetId="1528"/>
      <sheetData sheetId="1529"/>
      <sheetData sheetId="1530"/>
      <sheetData sheetId="1531"/>
      <sheetData sheetId="1532"/>
      <sheetData sheetId="1533"/>
      <sheetData sheetId="1534"/>
      <sheetData sheetId="1535"/>
      <sheetData sheetId="1536"/>
      <sheetData sheetId="1537"/>
      <sheetData sheetId="1538"/>
      <sheetData sheetId="1539"/>
      <sheetData sheetId="1540"/>
      <sheetData sheetId="1541"/>
      <sheetData sheetId="1542"/>
      <sheetData sheetId="1543"/>
      <sheetData sheetId="1544"/>
      <sheetData sheetId="1545"/>
      <sheetData sheetId="1546"/>
      <sheetData sheetId="1547"/>
      <sheetData sheetId="1548"/>
      <sheetData sheetId="1549"/>
      <sheetData sheetId="1550"/>
      <sheetData sheetId="1551"/>
      <sheetData sheetId="1552"/>
      <sheetData sheetId="1553"/>
      <sheetData sheetId="1554"/>
      <sheetData sheetId="1555"/>
      <sheetData sheetId="1556"/>
      <sheetData sheetId="1557"/>
      <sheetData sheetId="1558"/>
      <sheetData sheetId="1559"/>
      <sheetData sheetId="1560"/>
      <sheetData sheetId="1561"/>
      <sheetData sheetId="1562"/>
      <sheetData sheetId="1563"/>
      <sheetData sheetId="1564"/>
      <sheetData sheetId="1565" refreshError="1"/>
      <sheetData sheetId="1566"/>
      <sheetData sheetId="1567" refreshError="1"/>
      <sheetData sheetId="1568" refreshError="1"/>
      <sheetData sheetId="1569" refreshError="1"/>
      <sheetData sheetId="1570" refreshError="1"/>
      <sheetData sheetId="1571"/>
      <sheetData sheetId="1572"/>
      <sheetData sheetId="1573"/>
      <sheetData sheetId="1574"/>
      <sheetData sheetId="1575"/>
      <sheetData sheetId="1576"/>
      <sheetData sheetId="1577" refreshError="1"/>
      <sheetData sheetId="1578" refreshError="1"/>
      <sheetData sheetId="1579" refreshError="1"/>
      <sheetData sheetId="1580">
        <row r="16">
          <cell r="G16">
            <v>0</v>
          </cell>
        </row>
      </sheetData>
      <sheetData sheetId="1581"/>
      <sheetData sheetId="1582"/>
      <sheetData sheetId="1583" refreshError="1"/>
      <sheetData sheetId="1584"/>
      <sheetData sheetId="1585"/>
      <sheetData sheetId="1586"/>
      <sheetData sheetId="1587"/>
      <sheetData sheetId="1588"/>
      <sheetData sheetId="1589"/>
      <sheetData sheetId="1590"/>
      <sheetData sheetId="1591"/>
      <sheetData sheetId="1592"/>
      <sheetData sheetId="1593"/>
      <sheetData sheetId="1594" refreshError="1"/>
      <sheetData sheetId="1595" refreshError="1"/>
      <sheetData sheetId="1596" refreshError="1"/>
      <sheetData sheetId="1597" refreshError="1"/>
      <sheetData sheetId="1598" refreshError="1"/>
      <sheetData sheetId="1599" refreshError="1"/>
      <sheetData sheetId="1600"/>
      <sheetData sheetId="1601"/>
      <sheetData sheetId="1602"/>
      <sheetData sheetId="1603"/>
      <sheetData sheetId="1604"/>
      <sheetData sheetId="1605"/>
      <sheetData sheetId="1606"/>
      <sheetData sheetId="1607"/>
      <sheetData sheetId="1608"/>
      <sheetData sheetId="1609"/>
      <sheetData sheetId="1610"/>
      <sheetData sheetId="1611"/>
      <sheetData sheetId="1612"/>
      <sheetData sheetId="1613"/>
      <sheetData sheetId="1614"/>
      <sheetData sheetId="1615"/>
      <sheetData sheetId="1616"/>
      <sheetData sheetId="1617"/>
      <sheetData sheetId="1618"/>
      <sheetData sheetId="1619"/>
      <sheetData sheetId="1620"/>
      <sheetData sheetId="1621"/>
      <sheetData sheetId="1622"/>
      <sheetData sheetId="1623"/>
      <sheetData sheetId="1624"/>
      <sheetData sheetId="1625"/>
      <sheetData sheetId="1626"/>
      <sheetData sheetId="1627"/>
      <sheetData sheetId="1628"/>
      <sheetData sheetId="1629"/>
      <sheetData sheetId="1630"/>
      <sheetData sheetId="1631"/>
      <sheetData sheetId="1632"/>
      <sheetData sheetId="1633"/>
      <sheetData sheetId="1634"/>
      <sheetData sheetId="1635"/>
      <sheetData sheetId="1636"/>
      <sheetData sheetId="1637"/>
      <sheetData sheetId="1638"/>
      <sheetData sheetId="1639"/>
      <sheetData sheetId="1640"/>
      <sheetData sheetId="1641"/>
      <sheetData sheetId="1642"/>
      <sheetData sheetId="1643"/>
      <sheetData sheetId="1644"/>
      <sheetData sheetId="1645"/>
      <sheetData sheetId="1646"/>
      <sheetData sheetId="1647"/>
      <sheetData sheetId="1648"/>
      <sheetData sheetId="1649"/>
      <sheetData sheetId="1650"/>
      <sheetData sheetId="1651"/>
      <sheetData sheetId="1652"/>
      <sheetData sheetId="1653"/>
      <sheetData sheetId="1654"/>
      <sheetData sheetId="1655"/>
      <sheetData sheetId="1656"/>
      <sheetData sheetId="1657"/>
      <sheetData sheetId="1658"/>
      <sheetData sheetId="1659"/>
      <sheetData sheetId="1660"/>
      <sheetData sheetId="1661"/>
      <sheetData sheetId="1662"/>
      <sheetData sheetId="1663"/>
      <sheetData sheetId="1664"/>
      <sheetData sheetId="1665"/>
      <sheetData sheetId="1666"/>
      <sheetData sheetId="1667" refreshError="1"/>
      <sheetData sheetId="1668">
        <row r="8">
          <cell r="B8">
            <v>43731</v>
          </cell>
        </row>
      </sheetData>
      <sheetData sheetId="1669" refreshError="1"/>
      <sheetData sheetId="1670" refreshError="1"/>
      <sheetData sheetId="1671" refreshError="1"/>
      <sheetData sheetId="1672" refreshError="1"/>
      <sheetData sheetId="1673" refreshError="1"/>
      <sheetData sheetId="1674" refreshError="1"/>
      <sheetData sheetId="1675" refreshError="1"/>
      <sheetData sheetId="1676" refreshError="1"/>
      <sheetData sheetId="1677" refreshError="1"/>
      <sheetData sheetId="1678" refreshError="1"/>
      <sheetData sheetId="1679" refreshError="1"/>
      <sheetData sheetId="1680" refreshError="1"/>
      <sheetData sheetId="1681" refreshError="1"/>
      <sheetData sheetId="1682" refreshError="1"/>
      <sheetData sheetId="1683" refreshError="1"/>
      <sheetData sheetId="1684" refreshError="1"/>
      <sheetData sheetId="1685" refreshError="1"/>
      <sheetData sheetId="168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DC"/>
      <sheetName val="Shuttering"/>
      <sheetName val="Misc. points"/>
      <sheetName val="qty abst"/>
      <sheetName val="Programe"/>
      <sheetName val="boq"/>
      <sheetName val="P&amp;M"/>
      <sheetName val="LABOUR"/>
      <sheetName val="histogram"/>
      <sheetName val="basic "/>
      <sheetName val="bua"/>
      <sheetName val="topsheet"/>
      <sheetName val="Rate Analysis"/>
      <sheetName val="Iron Steel &amp; handrails"/>
      <sheetName val="ANALYSIS"/>
      <sheetName val="Top Sheet"/>
      <sheetName val="Publicbuilding"/>
      <sheetName val="STRUC"/>
      <sheetName val="DOOR-WIND"/>
      <sheetName val="STEEL"/>
      <sheetName val="ROOFING"/>
      <sheetName val="FLOORING"/>
      <sheetName val="MR"/>
      <sheetName val="Civil Boq"/>
      <sheetName val="WPR-IV"/>
      <sheetName val="S1BOQ"/>
      <sheetName val="VENDOR CODE WO NO"/>
      <sheetName val="Master Item List"/>
      <sheetName val="VENDER DETAIL"/>
      <sheetName val="Misc__points"/>
      <sheetName val="qty_abst"/>
      <sheetName val="basic_"/>
      <sheetName val="Rate_Analysis"/>
      <sheetName val="Top_Sheet"/>
      <sheetName val="Misc__points2"/>
      <sheetName val="qty_abst2"/>
      <sheetName val="basic_2"/>
      <sheetName val="Rate_Analysis2"/>
      <sheetName val="Top_Sheet2"/>
      <sheetName val="Iron_Steel_&amp;_handrails2"/>
      <sheetName val="Iron_Steel_&amp;_handrails"/>
      <sheetName val="Misc__points1"/>
      <sheetName val="qty_abst1"/>
      <sheetName val="basic_1"/>
      <sheetName val="Rate_Analysis1"/>
      <sheetName val="Top_Sheet1"/>
      <sheetName val="Iron_Steel_&amp;_handrails1"/>
      <sheetName val="WAGES"/>
      <sheetName val="1-BOQ_Civil"/>
      <sheetName val="Concrete"/>
      <sheetName val="Reinf"/>
      <sheetName val="Main Summary"/>
      <sheetName val="Summary (G.H.Bachlor C)"/>
      <sheetName val="General preliminaries"/>
      <sheetName val="Work Done Bill (2)"/>
      <sheetName val="IS Summary"/>
      <sheetName val="BASIC"/>
      <sheetName val="Drain Work"/>
      <sheetName val="Non-BOQ summary"/>
      <sheetName val="Curing Bund for Sep'13"/>
      <sheetName val="GBW"/>
      <sheetName val="Basic Rate"/>
      <sheetName val="INFLUENCES ON GM"/>
      <sheetName val="acevsSp (ABC)"/>
      <sheetName val="Main_Summary"/>
      <sheetName val="Summary_(G_H_Bachlor_C)"/>
      <sheetName val="BOQ_(2)"/>
      <sheetName val="SPT_vs_PHI1"/>
      <sheetName val="Stress_Calculation"/>
      <sheetName val="CABLERET"/>
      <sheetName val="FINOLEX"/>
      <sheetName val="TBAL9697_-group_wise__sdpl"/>
      <sheetName val="PRECAST_lightconc-II2"/>
      <sheetName val="main"/>
      <sheetName val="switch"/>
      <sheetName val="Civil_Boq1"/>
      <sheetName val="Monthly Format.ATH (ro)revised"/>
      <sheetName val="ASCE"/>
      <sheetName val="DBCA"/>
      <sheetName val="BPL"/>
      <sheetName val="경비공통"/>
      <sheetName val="Abs Sheet(Fuel oil area)JAN"/>
      <sheetName val="WDA_Sept'13"/>
      <sheetName val="Data"/>
      <sheetName val="Site Dev BOQ"/>
      <sheetName val="Steel Summary"/>
      <sheetName val="int hire"/>
      <sheetName val="Drop Down (Fixed)"/>
      <sheetName val="Master"/>
      <sheetName val="Drop Down"/>
      <sheetName val="BOQ_Direct_selling cost"/>
      <sheetName val="Basis"/>
      <sheetName val="STAFFSCHED "/>
      <sheetName val="Assumptions"/>
      <sheetName val="girder"/>
      <sheetName val="sept-plan"/>
      <sheetName val="Ref_Lists_SER"/>
      <sheetName val="pol-60"/>
      <sheetName val="BLK2"/>
      <sheetName val="BLK3"/>
      <sheetName val="E &amp; R"/>
      <sheetName val="radar"/>
      <sheetName val="UG"/>
      <sheetName val="Misc__points3"/>
      <sheetName val="qty_abst3"/>
      <sheetName val="basic_3"/>
      <sheetName val="Rate_Analysis3"/>
      <sheetName val="Iron_Steel_&amp;_handrails3"/>
      <sheetName val="Top_Sheet3"/>
      <sheetName val="Main_Summary1"/>
      <sheetName val="Summary_(G_H_Bachlor_C)1"/>
      <sheetName val="Monthly_Format_ATH_(ro)revised"/>
      <sheetName val="General_preliminaries"/>
      <sheetName val="Civil_Boq"/>
      <sheetName val="VENDOR_CODE_WO_NO"/>
      <sheetName val="Master_Item_List"/>
      <sheetName val="Abs_Sheet(Fuel_oil_area)JAN"/>
      <sheetName val="Steel_Summary"/>
      <sheetName val="Site_Dev_BOQ"/>
      <sheetName val="IS_Summary"/>
      <sheetName val="VENDER_DETAIL"/>
      <sheetName val="Work_Done_Bill_(2)"/>
      <sheetName val="Basic_Rate"/>
      <sheetName val="INFLUENCES_ON_GM"/>
      <sheetName val="acevsSp_(ABC)"/>
      <sheetName val="ABSTRACT"/>
      <sheetName val="Legal Risk Analysis"/>
      <sheetName val="Stress Calculation"/>
      <sheetName val="MORGACTS"/>
      <sheetName val="PRECAST lightconc-II"/>
      <sheetName val="IO List"/>
      <sheetName val="Progress"/>
      <sheetName val="#REF"/>
      <sheetName val="RA Format"/>
      <sheetName val="Measurement-ID works"/>
      <sheetName val="1"/>
      <sheetName val="Ph 1 -ESM Pipe, Bitumen"/>
      <sheetName val="Shuttering Abstract"/>
      <sheetName val="ISRO"/>
      <sheetName val="IIST (2)"/>
      <sheetName val="IRIS"/>
      <sheetName val="spre"/>
      <sheetName val="TMLB-II"/>
      <sheetName val="IIST (3)"/>
      <sheetName val="IRISMAY13"/>
      <sheetName val="TMLB II MAY13"/>
      <sheetName val="isro JUL13"/>
      <sheetName val="IRIS Jul13"/>
      <sheetName val="IRS 2 jul13"/>
      <sheetName val="isro aug13"/>
      <sheetName val="IRIS augg13"/>
      <sheetName val="SPRE WORKING"/>
      <sheetName val="IRS 2augg 13"/>
      <sheetName val="iist sept13"/>
      <sheetName val="IRIS SEPT13"/>
      <sheetName val="SPRE SEPT"/>
      <sheetName val="IRS2 SEPT 13"/>
      <sheetName val="iist OCT 13"/>
      <sheetName val="IRIS OCT13"/>
      <sheetName val="IRIS2 OCT13"/>
      <sheetName val="iist nov13"/>
      <sheetName val="iris nov13"/>
      <sheetName val="spre nov13"/>
      <sheetName val="isro dec13"/>
      <sheetName val="IRIS DEC13"/>
      <sheetName val="isro jan 14"/>
      <sheetName val="isro feb14"/>
      <sheetName val="IRIS FEB-14"/>
      <sheetName val="TMLB-II FEB-14"/>
      <sheetName val="PointNo.5"/>
      <sheetName val="Sheet1"/>
      <sheetName val="Dropdown"/>
      <sheetName val="CORRECTION"/>
      <sheetName val="major qty"/>
      <sheetName val="Major P&amp;M deployment"/>
      <sheetName val="p&amp;m L&amp;T Hire"/>
      <sheetName val="Data 1"/>
      <sheetName val="A6"/>
      <sheetName val="dummy"/>
      <sheetName val="Unit Rate"/>
      <sheetName val="Rates"/>
      <sheetName val="Lead"/>
      <sheetName val="SPT vs PHI"/>
      <sheetName val="Rehab podium footing"/>
      <sheetName val="Sheet2"/>
      <sheetName val="ETC Panorama"/>
      <sheetName val="Input"/>
      <sheetName val="omm-add"/>
      <sheetName val="Breakdown"/>
      <sheetName val="Cover"/>
      <sheetName val="Total Amount"/>
      <sheetName val="Fill this out first..."/>
      <sheetName val="Misc__points4"/>
      <sheetName val="qty_abst4"/>
      <sheetName val="basic_4"/>
      <sheetName val="Rate_Analysis4"/>
      <sheetName val="Iron_Steel_&amp;_handrails4"/>
      <sheetName val="Top_Sheet4"/>
      <sheetName val="Monthly_Format_ATH_(ro)revised1"/>
      <sheetName val="Main_Summary2"/>
      <sheetName val="Summary_(G_H_Bachlor_C)2"/>
      <sheetName val="General_preliminaries1"/>
      <sheetName val="Abs_Sheet(Fuel_oil_area)JAN1"/>
      <sheetName val="Civil_Boq2"/>
      <sheetName val="VENDOR_CODE_WO_NO1"/>
      <sheetName val="Master_Item_List1"/>
      <sheetName val="VENDER_DETAIL1"/>
      <sheetName val="BOQ_Direct_selling_cost"/>
      <sheetName val="Site_Dev_BOQ1"/>
      <sheetName val="Drain_Work"/>
      <sheetName val="Non-BOQ_summary"/>
      <sheetName val="Curing_Bund_for_Sep'13"/>
      <sheetName val="IS_Summary1"/>
      <sheetName val="int_hire"/>
      <sheetName val="Steel_Summary1"/>
      <sheetName val="Basic_Rate1"/>
      <sheetName val="INFLUENCES_ON_GM1"/>
      <sheetName val="acevsSp_(ABC)1"/>
      <sheetName val="Work_Done_Bill_(2)1"/>
      <sheetName val="Drop_Down_(Fixed)"/>
      <sheetName val="Drop_Down"/>
      <sheetName val="STAFFSCHED_"/>
      <sheetName val="E_&amp;_R"/>
      <sheetName val="Legal_Risk_Analysis"/>
      <sheetName val="PointNo_5"/>
      <sheetName val="IIST_(2)"/>
      <sheetName val="IIST_(3)"/>
      <sheetName val="TMLB_II_MAY13"/>
      <sheetName val="isro_JUL13"/>
      <sheetName val="IRIS_Jul13"/>
      <sheetName val="IRS_2_jul13"/>
      <sheetName val="isro_aug13"/>
      <sheetName val="IRIS_augg13"/>
      <sheetName val="SPRE_WORKING"/>
      <sheetName val="IRS_2augg_13"/>
      <sheetName val="iist_sept13"/>
      <sheetName val="IRIS_SEPT13"/>
      <sheetName val="SPRE_SEPT"/>
      <sheetName val="IRS2_SEPT_13"/>
      <sheetName val="iist_OCT_13"/>
      <sheetName val="IRIS_OCT13"/>
      <sheetName val="IRIS2_OCT13"/>
      <sheetName val="iist_nov13"/>
      <sheetName val="iris_nov13"/>
      <sheetName val="spre_nov13"/>
      <sheetName val="isro_dec13"/>
      <sheetName val="IRIS_DEC13"/>
      <sheetName val="isro_jan_14"/>
      <sheetName val="isro_feb14"/>
      <sheetName val="IRIS_FEB-14"/>
      <sheetName val="TMLB-II_FEB-14"/>
      <sheetName val="Fill_this_out_first___"/>
      <sheetName val="Misc__points5"/>
      <sheetName val="qty_abst5"/>
      <sheetName val="basic_5"/>
      <sheetName val="Rate_Analysis5"/>
      <sheetName val="Iron_Steel_&amp;_handrails5"/>
      <sheetName val="Top_Sheet5"/>
      <sheetName val="Monthly_Format_ATH_(ro)revised2"/>
      <sheetName val="Main_Summary3"/>
      <sheetName val="Summary_(G_H_Bachlor_C)3"/>
      <sheetName val="General_preliminaries2"/>
      <sheetName val="Abs_Sheet(Fuel_oil_area)JAN2"/>
      <sheetName val="Civil_Boq3"/>
      <sheetName val="VENDOR_CODE_WO_NO2"/>
      <sheetName val="Master_Item_List2"/>
      <sheetName val="VENDER_DETAIL2"/>
      <sheetName val="BOQ_Direct_selling_cost1"/>
      <sheetName val="Site_Dev_BOQ2"/>
      <sheetName val="Drain_Work1"/>
      <sheetName val="Non-BOQ_summary1"/>
      <sheetName val="Curing_Bund_for_Sep'131"/>
      <sheetName val="IS_Summary2"/>
      <sheetName val="int_hire1"/>
      <sheetName val="Steel_Summary2"/>
      <sheetName val="Basic_Rate2"/>
      <sheetName val="INFLUENCES_ON_GM2"/>
      <sheetName val="acevsSp_(ABC)2"/>
      <sheetName val="Work_Done_Bill_(2)2"/>
      <sheetName val="Drop_Down_(Fixed)1"/>
      <sheetName val="Drop_Down1"/>
      <sheetName val="STAFFSCHED_1"/>
      <sheetName val="E_&amp;_R1"/>
      <sheetName val="Legal_Risk_Analysis1"/>
      <sheetName val="PointNo_51"/>
      <sheetName val="IIST_(2)1"/>
      <sheetName val="IIST_(3)1"/>
      <sheetName val="TMLB_II_MAY131"/>
      <sheetName val="isro_JUL131"/>
      <sheetName val="IRIS_Jul131"/>
      <sheetName val="IRS_2_jul131"/>
      <sheetName val="isro_aug131"/>
      <sheetName val="IRIS_augg131"/>
      <sheetName val="SPRE_WORKING1"/>
      <sheetName val="IRS_2augg_131"/>
      <sheetName val="iist_sept131"/>
      <sheetName val="IRIS_SEPT131"/>
      <sheetName val="SPRE_SEPT1"/>
      <sheetName val="IRS2_SEPT_131"/>
      <sheetName val="iist_OCT_131"/>
      <sheetName val="IRIS_OCT131"/>
      <sheetName val="IRIS2_OCT131"/>
      <sheetName val="iist_nov131"/>
      <sheetName val="iris_nov131"/>
      <sheetName val="spre_nov131"/>
      <sheetName val="isro_dec131"/>
      <sheetName val="IRIS_DEC131"/>
      <sheetName val="isro_jan_141"/>
      <sheetName val="isro_feb141"/>
      <sheetName val="IRIS_FEB-141"/>
      <sheetName val="TMLB-II_FEB-141"/>
      <sheetName val="Fill_this_out_first___1"/>
      <sheetName val="Staff Forecast spread"/>
      <sheetName val="Calc_ISC"/>
      <sheetName val="Misc__points6"/>
      <sheetName val="qty_abst6"/>
      <sheetName val="basic_6"/>
      <sheetName val="Rate_Analysis6"/>
      <sheetName val="Iron_Steel_&amp;_handrails6"/>
      <sheetName val="Top_Sheet6"/>
      <sheetName val="Abs_Sheet(Fuel_oil_area)JAN3"/>
      <sheetName val="Monthly_Format_ATH_(ro)revised3"/>
      <sheetName val="Main_Summary4"/>
      <sheetName val="Summary_(G_H_Bachlor_C)4"/>
      <sheetName val="General_preliminaries3"/>
      <sheetName val="Site_Dev_BOQ3"/>
      <sheetName val="Civil_Boq4"/>
      <sheetName val="VENDOR_CODE_WO_NO3"/>
      <sheetName val="Master_Item_List3"/>
      <sheetName val="VENDER_DETAIL3"/>
      <sheetName val="BOQ_Direct_selling_cost2"/>
      <sheetName val="Drain_Work2"/>
      <sheetName val="Non-BOQ_summary2"/>
      <sheetName val="Curing_Bund_for_Sep'132"/>
      <sheetName val="IS_Summary3"/>
      <sheetName val="int_hire2"/>
      <sheetName val="Steel_Summary3"/>
      <sheetName val="Work_Done_Bill_(2)3"/>
      <sheetName val="Basic_Rate3"/>
      <sheetName val="INFLUENCES_ON_GM3"/>
      <sheetName val="acevsSp_(ABC)3"/>
      <sheetName val="Drop_Down2"/>
      <sheetName val="Drop_Down_(Fixed)2"/>
      <sheetName val="STAFFSCHED_2"/>
      <sheetName val="E_&amp;_R2"/>
      <sheetName val="Legal_Risk_Analysis2"/>
      <sheetName val="PointNo_52"/>
      <sheetName val="IIST_(2)2"/>
      <sheetName val="IIST_(3)2"/>
      <sheetName val="TMLB_II_MAY132"/>
      <sheetName val="isro_JUL132"/>
      <sheetName val="IRIS_Jul132"/>
      <sheetName val="IRS_2_jul132"/>
      <sheetName val="isro_aug132"/>
      <sheetName val="IRIS_augg132"/>
      <sheetName val="SPRE_WORKING2"/>
      <sheetName val="IRS_2augg_132"/>
      <sheetName val="iist_sept132"/>
      <sheetName val="IRIS_SEPT132"/>
      <sheetName val="SPRE_SEPT2"/>
      <sheetName val="IRS2_SEPT_132"/>
      <sheetName val="iist_OCT_132"/>
      <sheetName val="IRIS_OCT132"/>
      <sheetName val="IRIS2_OCT132"/>
      <sheetName val="iist_nov132"/>
      <sheetName val="iris_nov132"/>
      <sheetName val="spre_nov132"/>
      <sheetName val="isro_dec132"/>
      <sheetName val="IRIS_DEC132"/>
      <sheetName val="isro_jan_142"/>
      <sheetName val="isro_feb142"/>
      <sheetName val="IRIS_FEB-142"/>
      <sheetName val="TMLB-II_FEB-142"/>
      <sheetName val="Fill_this_out_first___2"/>
      <sheetName val="Ph_1_-ESM_Pipe,_Bitumen"/>
      <sheetName val="RA_Format"/>
      <sheetName val="Measurement-ID_works"/>
      <sheetName val="MLAP"/>
      <sheetName val="Misc__points7"/>
      <sheetName val="qty_abst7"/>
      <sheetName val="basic_7"/>
      <sheetName val="Rate_Analysis7"/>
      <sheetName val="Iron_Steel_&amp;_handrails7"/>
      <sheetName val="Top_Sheet7"/>
      <sheetName val="Abs_Sheet(Fuel_oil_area)JAN4"/>
      <sheetName val="Monthly_Format_ATH_(ro)revised4"/>
      <sheetName val="Main_Summary5"/>
      <sheetName val="Summary_(G_H_Bachlor_C)5"/>
      <sheetName val="General_preliminaries4"/>
      <sheetName val="Site_Dev_BOQ4"/>
      <sheetName val="Civil_Boq5"/>
      <sheetName val="VENDOR_CODE_WO_NO4"/>
      <sheetName val="Master_Item_List4"/>
      <sheetName val="VENDER_DETAIL4"/>
      <sheetName val="BOQ_Direct_selling_cost3"/>
      <sheetName val="Drain_Work3"/>
      <sheetName val="Non-BOQ_summary3"/>
      <sheetName val="Curing_Bund_for_Sep'133"/>
      <sheetName val="IS_Summary4"/>
      <sheetName val="int_hire3"/>
      <sheetName val="Steel_Summary4"/>
      <sheetName val="Work_Done_Bill_(2)4"/>
      <sheetName val="Basic_Rate4"/>
      <sheetName val="INFLUENCES_ON_GM4"/>
      <sheetName val="acevsSp_(ABC)4"/>
      <sheetName val="Drop_Down3"/>
      <sheetName val="Drop_Down_(Fixed)3"/>
      <sheetName val="STAFFSCHED_3"/>
      <sheetName val="E_&amp;_R3"/>
      <sheetName val="Legal_Risk_Analysis3"/>
      <sheetName val="PointNo_53"/>
      <sheetName val="IIST_(2)3"/>
      <sheetName val="IIST_(3)3"/>
      <sheetName val="TMLB_II_MAY133"/>
      <sheetName val="isro_JUL133"/>
      <sheetName val="IRIS_Jul133"/>
      <sheetName val="IRS_2_jul133"/>
      <sheetName val="isro_aug133"/>
      <sheetName val="IRIS_augg133"/>
      <sheetName val="SPRE_WORKING3"/>
      <sheetName val="IRS_2augg_133"/>
      <sheetName val="iist_sept133"/>
      <sheetName val="IRIS_SEPT133"/>
      <sheetName val="SPRE_SEPT3"/>
      <sheetName val="IRS2_SEPT_133"/>
      <sheetName val="iist_OCT_133"/>
      <sheetName val="IRIS_OCT133"/>
      <sheetName val="IRIS2_OCT133"/>
      <sheetName val="iist_nov133"/>
      <sheetName val="iris_nov133"/>
      <sheetName val="spre_nov133"/>
      <sheetName val="isro_dec133"/>
      <sheetName val="IRIS_DEC133"/>
      <sheetName val="isro_jan_143"/>
      <sheetName val="isro_feb143"/>
      <sheetName val="IRIS_FEB-143"/>
      <sheetName val="TMLB-II_FEB-143"/>
      <sheetName val="Fill_this_out_first___3"/>
      <sheetName val="Ph_1_-ESM_Pipe,_Bitumen1"/>
      <sheetName val="RA_Format1"/>
      <sheetName val="Measurement-ID_works1"/>
      <sheetName val="Staff_Forecast_spread"/>
      <sheetName val="A.O.R r1Str"/>
      <sheetName val="A.O.R r1"/>
      <sheetName val="A.O.R (2)"/>
      <sheetName val="2gii"/>
      <sheetName val="Assumption Inputs"/>
      <sheetName val="입찰내역 발주처 양식"/>
      <sheetName val="Boulevard I Summary"/>
      <sheetName val="B-I Blockwork "/>
      <sheetName val="B-II-summary sheet "/>
      <sheetName val="B-II Blockwork  (2)"/>
      <sheetName val="B - III - Summary Sheet (2)"/>
      <sheetName val="B - III - Blockwork"/>
      <sheetName val="Hold Amount"/>
      <sheetName val="V-I Summary Sheet "/>
      <sheetName val="V-I Blockwork"/>
      <sheetName val="V-II Blockwork"/>
      <sheetName val="V-III- Blockwork"/>
      <sheetName val="Panorama -Summary-dwg"/>
      <sheetName val="NTA - 02 summary sheet (2)"/>
      <sheetName val="NTA-12-Summary"/>
      <sheetName val="NTA-13-Summary "/>
      <sheetName val="NTA-14-Summary "/>
      <sheetName val="NTA-21-Summary (2)"/>
      <sheetName val="Sludge Cal"/>
      <sheetName val="合成単価作成表-BLDG"/>
      <sheetName val="RATE ANALYSIS."/>
      <sheetName val="COMPLEXALL"/>
      <sheetName val=""/>
      <sheetName val="Design"/>
      <sheetName val="gen"/>
      <sheetName val="ABP inputs"/>
      <sheetName val="Synergy Sales Budget"/>
      <sheetName val="FitOutConfCentre"/>
      <sheetName val="P4-B"/>
      <sheetName val="d-safe DELUXE"/>
      <sheetName val="Main-Material"/>
      <sheetName val="TAV ANALIZ"/>
      <sheetName val="IO_List"/>
      <sheetName val="major_qty"/>
      <sheetName val="Major_P&amp;M_deployment"/>
      <sheetName val="p&amp;m_L&amp;T_Hire"/>
      <sheetName val="Data_1"/>
      <sheetName val="Rehab_podium_footing"/>
      <sheetName val="11-hsd"/>
      <sheetName val="13-septic"/>
      <sheetName val="7-ug"/>
      <sheetName val="2-utility"/>
      <sheetName val="18-misc"/>
      <sheetName val="5-pipe"/>
      <sheetName val="Build-up"/>
      <sheetName val="REL"/>
      <sheetName val="Process"/>
      <sheetName val="On-Costs"/>
      <sheetName val="77S(O)"/>
      <sheetName val="Vendor"/>
      <sheetName val="std.wt."/>
      <sheetName val="BOQ FORM FOR INQUIRY"/>
      <sheetName val="FORM OF PROPOSAL RFP-003"/>
      <sheetName val="뜃맟뭁돽띿맟?-BLDG"/>
      <sheetName val="合成??作成表-BLDG"/>
      <sheetName val="合成単価作成表_BLDG"/>
      <sheetName val="Recon"/>
      <sheetName val="Revised Summary"/>
      <sheetName val="Assumption_Inputs"/>
      <sheetName val="Code"/>
      <sheetName val="upa"/>
      <sheetName val="Exp. Villa  R2B 216"/>
      <sheetName val="RMC April 16"/>
      <sheetName val="LMR PF"/>
      <sheetName val="AoR Finishing"/>
      <sheetName val="P+M - Tower Crane"/>
      <sheetName val="Civil Works"/>
      <sheetName val="Assumption_Inputs1"/>
      <sheetName val="Stress_Calculation1"/>
      <sheetName val="PNTEXT"/>
      <sheetName val="MASONARY"/>
      <sheetName val="Working"/>
      <sheetName val="Assumption_Inputs2"/>
      <sheetName val="Stress_Calculation2"/>
      <sheetName val="Assumption_Inputs3"/>
      <sheetName val="Stress_Calculation3"/>
      <sheetName val="STAFFSCHED_4"/>
      <sheetName val="Drain_Work4"/>
      <sheetName val="Non-BOQ_summary4"/>
      <sheetName val="Curing_Bund_for_Sep'134"/>
      <sheetName val="Assumption_Inputs4"/>
      <sheetName val="Stress_Calculation4"/>
      <sheetName val="PRECAST_lightconc-II"/>
      <sheetName val="Unit_Rate"/>
      <sheetName val="d-safe_DELUXE"/>
      <sheetName val="ABP_inputs"/>
      <sheetName val="Synergy_Sales_Budget"/>
      <sheetName val="Misc__points8"/>
      <sheetName val="qty_abst8"/>
      <sheetName val="basic_8"/>
      <sheetName val="Rate_Analysis8"/>
      <sheetName val="Top_Sheet8"/>
      <sheetName val="Iron_Steel_&amp;_handrails8"/>
      <sheetName val="STAFFSCHED_5"/>
      <sheetName val="IS_Summary5"/>
      <sheetName val="Work_Done_Bill_(2)5"/>
      <sheetName val="VENDOR_CODE_WO_NO5"/>
      <sheetName val="Master_Item_List5"/>
      <sheetName val="VENDER_DETAIL5"/>
      <sheetName val="General_preliminaries5"/>
      <sheetName val="Drain_Work5"/>
      <sheetName val="Non-BOQ_summary5"/>
      <sheetName val="Curing_Bund_for_Sep'135"/>
      <sheetName val="Site_Dev_BOQ5"/>
      <sheetName val="Assumption_Inputs5"/>
      <sheetName val="Stress_Calculation5"/>
      <sheetName val="IO_List1"/>
      <sheetName val="major_qty1"/>
      <sheetName val="Major_P&amp;M_deployment1"/>
      <sheetName val="p&amp;m_L&amp;T_Hire1"/>
      <sheetName val="PRECAST_lightconc-II1"/>
      <sheetName val="Unit_Rate1"/>
      <sheetName val="d-safe_DELUXE1"/>
      <sheetName val="ABP_inputs1"/>
      <sheetName val="Synergy_Sales_Budget1"/>
      <sheetName val="Misc__points9"/>
      <sheetName val="qty_abst9"/>
      <sheetName val="basic_9"/>
      <sheetName val="Rate_Analysis9"/>
      <sheetName val="Top_Sheet9"/>
      <sheetName val="Iron_Steel_&amp;_handrails9"/>
      <sheetName val="STAFFSCHED_6"/>
      <sheetName val="IS_Summary6"/>
      <sheetName val="Civil_Boq6"/>
      <sheetName val="Work_Done_Bill_(2)6"/>
      <sheetName val="VENDOR_CODE_WO_NO6"/>
      <sheetName val="Master_Item_List6"/>
      <sheetName val="VENDER_DETAIL6"/>
      <sheetName val="Main_Summary6"/>
      <sheetName val="Summary_(G_H_Bachlor_C)6"/>
      <sheetName val="General_preliminaries6"/>
      <sheetName val="Drain_Work6"/>
      <sheetName val="Non-BOQ_summary6"/>
      <sheetName val="Curing_Bund_for_Sep'136"/>
      <sheetName val="Site_Dev_BOQ6"/>
      <sheetName val="Assumption_Inputs6"/>
      <sheetName val="Stress_Calculation6"/>
      <sheetName val="Ph_1_-ESM_Pipe,_Bitumen2"/>
      <sheetName val="RA_Format2"/>
      <sheetName val="Measurement-ID_works2"/>
      <sheetName val="IO_List2"/>
      <sheetName val="major_qty2"/>
      <sheetName val="Major_P&amp;M_deployment2"/>
      <sheetName val="p&amp;m_L&amp;T_Hire2"/>
      <sheetName val="PRECAST_lightconc-II3"/>
      <sheetName val="Unit_Rate2"/>
      <sheetName val="d-safe_DELUXE2"/>
      <sheetName val="ABP_inputs2"/>
      <sheetName val="Synergy_Sales_Budget2"/>
      <sheetName val="Cement Price Variation"/>
      <sheetName val="beam-reinft-IIInd floor"/>
      <sheetName val="Basic_Rate5"/>
      <sheetName val="INFLUENCES_ON_GM5"/>
      <sheetName val="acevsSp_(ABC)5"/>
      <sheetName val="Monthly_Format_ATH_(ro)revised5"/>
      <sheetName val="Abs_Sheet(Fuel_oil_area)JAN5"/>
      <sheetName val="Steel_Summary5"/>
      <sheetName val="int_hire4"/>
      <sheetName val="Drop_Down_(Fixed)4"/>
      <sheetName val="Drop_Down4"/>
      <sheetName val="BOQ_Direct_selling_cost4"/>
      <sheetName val="E_&amp;_R4"/>
      <sheetName val="Legal_Risk_Analysis4"/>
      <sheetName val="Data_11"/>
      <sheetName val="Rehab_podium_footing1"/>
      <sheetName val="PointNo_54"/>
      <sheetName val="Staff_Forecast_spread1"/>
      <sheetName val="IIST_(2)4"/>
      <sheetName val="IIST_(3)4"/>
      <sheetName val="TMLB_II_MAY134"/>
      <sheetName val="isro_JUL134"/>
      <sheetName val="IRIS_Jul134"/>
      <sheetName val="IRS_2_jul134"/>
      <sheetName val="isro_aug134"/>
      <sheetName val="IRIS_augg134"/>
      <sheetName val="SPRE_WORKING4"/>
      <sheetName val="IRS_2augg_134"/>
      <sheetName val="iist_sept134"/>
      <sheetName val="IRIS_SEPT134"/>
      <sheetName val="SPRE_SEPT4"/>
      <sheetName val="IRS2_SEPT_134"/>
      <sheetName val="iist_OCT_134"/>
      <sheetName val="IRIS_OCT134"/>
      <sheetName val="IRIS2_OCT134"/>
      <sheetName val="iist_nov134"/>
      <sheetName val="iris_nov134"/>
      <sheetName val="spre_nov134"/>
      <sheetName val="isro_dec134"/>
      <sheetName val="IRIS_DEC134"/>
      <sheetName val="isro_jan_144"/>
      <sheetName val="isro_feb144"/>
      <sheetName val="IRIS_FEB-144"/>
      <sheetName val="TMLB-II_FEB-144"/>
      <sheetName val="ETC_Panorama"/>
      <sheetName val="TAV_ANALIZ"/>
      <sheetName val="Sludge_Cal"/>
      <sheetName val="Shuttering_Abstract"/>
      <sheetName val="SPT_vs_PHI"/>
      <sheetName val="Total_Amount"/>
      <sheetName val="Fill_this_out_first___4"/>
      <sheetName val="A_O_R_r1Str"/>
      <sheetName val="A_O_R_r1"/>
      <sheetName val="A_O_R_(2)"/>
      <sheetName val="입찰내역_발주처_양식"/>
      <sheetName val="Boulevard_I_Summary"/>
      <sheetName val="B-I_Blockwork_"/>
      <sheetName val="B-II-summary_sheet_"/>
      <sheetName val="B-II_Blockwork__(2)"/>
      <sheetName val="B_-_III_-_Summary_Sheet_(2)"/>
      <sheetName val="B_-_III_-_Blockwork"/>
      <sheetName val="Hold_Amount"/>
      <sheetName val="V-I_Summary_Sheet_"/>
      <sheetName val="V-I_Blockwork"/>
      <sheetName val="V-II_Blockwork"/>
      <sheetName val="V-III-_Blockwork"/>
      <sheetName val="Panorama_-Summary-dwg"/>
      <sheetName val="NTA_-_02_summary_sheet_(2)"/>
      <sheetName val="NTA-13-Summary_"/>
      <sheetName val="NTA-14-Summary_"/>
      <sheetName val="NTA-21-Summary_(2)"/>
      <sheetName val="std_wt_"/>
      <sheetName val="BOQ_FORM_FOR_INQUIRY"/>
      <sheetName val="FORM_OF_PROPOSAL_RFP-003"/>
      <sheetName val="Revised_Summary"/>
      <sheetName val="RATE_ANALYSIS_"/>
      <sheetName val="Civil_Boq7"/>
      <sheetName val="Main_Summary7"/>
      <sheetName val="Summary_(G_H_Bachlor_C)7"/>
      <sheetName val="Basic_Rate6"/>
      <sheetName val="INFLUENCES_ON_GM6"/>
      <sheetName val="acevsSp_(ABC)6"/>
      <sheetName val="Monthly_Format_ATH_(ro)revised6"/>
      <sheetName val="Abs_Sheet(Fuel_oil_area)JAN6"/>
      <sheetName val="Steel_Summary6"/>
      <sheetName val="int_hire5"/>
      <sheetName val="Drop_Down_(Fixed)5"/>
      <sheetName val="Drop_Down5"/>
      <sheetName val="BOQ_Direct_selling_cost5"/>
      <sheetName val="E_&amp;_R5"/>
      <sheetName val="Legal_Risk_Analysis5"/>
      <sheetName val="RA_Format3"/>
      <sheetName val="Measurement-ID_works3"/>
      <sheetName val="Ph_1_-ESM_Pipe,_Bitumen3"/>
      <sheetName val="Data_12"/>
      <sheetName val="Rehab_podium_footing2"/>
      <sheetName val="PointNo_55"/>
      <sheetName val="Staff_Forecast_spread2"/>
      <sheetName val="IIST_(2)5"/>
      <sheetName val="IIST_(3)5"/>
      <sheetName val="TMLB_II_MAY135"/>
      <sheetName val="isro_JUL135"/>
      <sheetName val="IRIS_Jul135"/>
      <sheetName val="IRS_2_jul135"/>
      <sheetName val="isro_aug135"/>
      <sheetName val="IRIS_augg135"/>
      <sheetName val="SPRE_WORKING5"/>
      <sheetName val="IRS_2augg_135"/>
      <sheetName val="iist_sept135"/>
      <sheetName val="IRIS_SEPT135"/>
      <sheetName val="SPRE_SEPT5"/>
      <sheetName val="IRS2_SEPT_135"/>
      <sheetName val="iist_OCT_135"/>
      <sheetName val="IRIS_OCT135"/>
      <sheetName val="IRIS2_OCT135"/>
      <sheetName val="iist_nov135"/>
      <sheetName val="iris_nov135"/>
      <sheetName val="spre_nov135"/>
      <sheetName val="isro_dec135"/>
      <sheetName val="IRIS_DEC135"/>
      <sheetName val="isro_jan_145"/>
      <sheetName val="isro_feb145"/>
      <sheetName val="IRIS_FEB-145"/>
      <sheetName val="TMLB-II_FEB-145"/>
      <sheetName val="ETC_Panorama1"/>
      <sheetName val="TAV_ANALIZ1"/>
      <sheetName val="Sludge_Cal1"/>
      <sheetName val="Shuttering_Abstract1"/>
      <sheetName val="SPT_vs_PHI2"/>
      <sheetName val="Total_Amount1"/>
      <sheetName val="Fill_this_out_first___5"/>
      <sheetName val="A_O_R_r1Str1"/>
      <sheetName val="A_O_R_r11"/>
      <sheetName val="A_O_R_(2)1"/>
      <sheetName val="입찰내역_발주처_양식1"/>
      <sheetName val="Boulevard_I_Summary1"/>
      <sheetName val="B-I_Blockwork_1"/>
      <sheetName val="B-II-summary_sheet_1"/>
      <sheetName val="B-II_Blockwork__(2)1"/>
      <sheetName val="B_-_III_-_Summary_Sheet_(2)1"/>
      <sheetName val="B_-_III_-_Blockwork1"/>
      <sheetName val="Hold_Amount1"/>
      <sheetName val="V-I_Summary_Sheet_1"/>
      <sheetName val="V-I_Blockwork1"/>
      <sheetName val="V-II_Blockwork1"/>
      <sheetName val="V-III-_Blockwork1"/>
      <sheetName val="Panorama_-Summary-dwg1"/>
      <sheetName val="NTA_-_02_summary_sheet_(2)1"/>
      <sheetName val="NTA-13-Summary_1"/>
      <sheetName val="NTA-14-Summary_1"/>
      <sheetName val="NTA-21-Summary_(2)1"/>
      <sheetName val="std_wt_1"/>
      <sheetName val="BOQ_FORM_FOR_INQUIRY1"/>
      <sheetName val="FORM_OF_PROPOSAL_RFP-0031"/>
      <sheetName val="Revised_Summary1"/>
      <sheetName val="RATE_ANALYSIS_1"/>
      <sheetName val="Misc__points11"/>
      <sheetName val="qty_abst11"/>
      <sheetName val="basic_11"/>
      <sheetName val="Rate_Analysis11"/>
      <sheetName val="Top_Sheet11"/>
      <sheetName val="Iron_Steel_&amp;_handrails11"/>
      <sheetName val="Civil_Boq9"/>
      <sheetName val="VENDOR_CODE_WO_NO8"/>
      <sheetName val="Master_Item_List8"/>
      <sheetName val="VENDER_DETAIL8"/>
      <sheetName val="Main_Summary9"/>
      <sheetName val="Summary_(G_H_Bachlor_C)9"/>
      <sheetName val="General_preliminaries8"/>
      <sheetName val="Work_Done_Bill_(2)8"/>
      <sheetName val="Drain_Work7"/>
      <sheetName val="Non-BOQ_summary7"/>
      <sheetName val="Curing_Bund_for_Sep'137"/>
      <sheetName val="IS_Summary8"/>
      <sheetName val="Basic_Rate8"/>
      <sheetName val="INFLUENCES_ON_GM8"/>
      <sheetName val="acevsSp_(ABC)8"/>
      <sheetName val="Monthly_Format_ATH_(ro)revised8"/>
      <sheetName val="Abs_Sheet(Fuel_oil_area)JAN8"/>
      <sheetName val="Site_Dev_BOQ8"/>
      <sheetName val="Steel_Summary8"/>
      <sheetName val="int_hire7"/>
      <sheetName val="Drop_Down_(Fixed)7"/>
      <sheetName val="Drop_Down7"/>
      <sheetName val="BOQ_Direct_selling_cost7"/>
      <sheetName val="STAFFSCHED_7"/>
      <sheetName val="E_&amp;_R7"/>
      <sheetName val="Legal_Risk_Analysis7"/>
      <sheetName val="RA_Format5"/>
      <sheetName val="Measurement-ID_works5"/>
      <sheetName val="IO_List4"/>
      <sheetName val="Ph_1_-ESM_Pipe,_Bitumen5"/>
      <sheetName val="major_qty4"/>
      <sheetName val="Major_P&amp;M_deployment4"/>
      <sheetName val="p&amp;m_L&amp;T_Hire4"/>
      <sheetName val="Data_14"/>
      <sheetName val="Rehab_podium_footing4"/>
      <sheetName val="PointNo_57"/>
      <sheetName val="Staff_Forecast_spread4"/>
      <sheetName val="IIST_(2)7"/>
      <sheetName val="IIST_(3)7"/>
      <sheetName val="TMLB_II_MAY137"/>
      <sheetName val="isro_JUL137"/>
      <sheetName val="IRIS_Jul137"/>
      <sheetName val="IRS_2_jul137"/>
      <sheetName val="isro_aug137"/>
      <sheetName val="IRIS_augg137"/>
      <sheetName val="SPRE_WORKING7"/>
      <sheetName val="IRS_2augg_137"/>
      <sheetName val="iist_sept137"/>
      <sheetName val="IRIS_SEPT137"/>
      <sheetName val="SPRE_SEPT7"/>
      <sheetName val="IRS2_SEPT_137"/>
      <sheetName val="iist_OCT_137"/>
      <sheetName val="IRIS_OCT137"/>
      <sheetName val="IRIS2_OCT137"/>
      <sheetName val="iist_nov137"/>
      <sheetName val="iris_nov137"/>
      <sheetName val="spre_nov137"/>
      <sheetName val="isro_dec137"/>
      <sheetName val="IRIS_DEC137"/>
      <sheetName val="isro_jan_147"/>
      <sheetName val="isro_feb147"/>
      <sheetName val="IRIS_FEB-147"/>
      <sheetName val="TMLB-II_FEB-147"/>
      <sheetName val="Unit_Rate3"/>
      <sheetName val="ETC_Panorama3"/>
      <sheetName val="PRECAST_lightconc-II4"/>
      <sheetName val="TAV_ANALIZ3"/>
      <sheetName val="Sludge_Cal3"/>
      <sheetName val="Shuttering_Abstract3"/>
      <sheetName val="SPT_vs_PHI4"/>
      <sheetName val="Total_Amount3"/>
      <sheetName val="Fill_this_out_first___7"/>
      <sheetName val="A_O_R_r1Str3"/>
      <sheetName val="A_O_R_r13"/>
      <sheetName val="A_O_R_(2)3"/>
      <sheetName val="입찰내역_발주처_양식3"/>
      <sheetName val="ABP_inputs3"/>
      <sheetName val="Synergy_Sales_Budget3"/>
      <sheetName val="Boulevard_I_Summary3"/>
      <sheetName val="B-I_Blockwork_3"/>
      <sheetName val="B-II-summary_sheet_3"/>
      <sheetName val="B-II_Blockwork__(2)3"/>
      <sheetName val="B_-_III_-_Summary_Sheet_(2)3"/>
      <sheetName val="B_-_III_-_Blockwork3"/>
      <sheetName val="Hold_Amount3"/>
      <sheetName val="V-I_Summary_Sheet_3"/>
      <sheetName val="V-I_Blockwork3"/>
      <sheetName val="V-II_Blockwork3"/>
      <sheetName val="V-III-_Blockwork3"/>
      <sheetName val="Panorama_-Summary-dwg3"/>
      <sheetName val="NTA_-_02_summary_sheet_(2)3"/>
      <sheetName val="NTA-13-Summary_3"/>
      <sheetName val="NTA-14-Summary_3"/>
      <sheetName val="NTA-21-Summary_(2)3"/>
      <sheetName val="std_wt_3"/>
      <sheetName val="BOQ_FORM_FOR_INQUIRY3"/>
      <sheetName val="FORM_OF_PROPOSAL_RFP-0033"/>
      <sheetName val="Revised_Summary3"/>
      <sheetName val="d-safe_DELUXE3"/>
      <sheetName val="RATE_ANALYSIS_3"/>
      <sheetName val="Misc__points10"/>
      <sheetName val="qty_abst10"/>
      <sheetName val="basic_10"/>
      <sheetName val="Rate_Analysis10"/>
      <sheetName val="Top_Sheet10"/>
      <sheetName val="Iron_Steel_&amp;_handrails10"/>
      <sheetName val="Civil_Boq8"/>
      <sheetName val="VENDOR_CODE_WO_NO7"/>
      <sheetName val="Master_Item_List7"/>
      <sheetName val="VENDER_DETAIL7"/>
      <sheetName val="Main_Summary8"/>
      <sheetName val="Summary_(G_H_Bachlor_C)8"/>
      <sheetName val="General_preliminaries7"/>
      <sheetName val="Work_Done_Bill_(2)7"/>
      <sheetName val="IS_Summary7"/>
      <sheetName val="Basic_Rate7"/>
      <sheetName val="INFLUENCES_ON_GM7"/>
      <sheetName val="acevsSp_(ABC)7"/>
      <sheetName val="Monthly_Format_ATH_(ro)revised7"/>
      <sheetName val="Abs_Sheet(Fuel_oil_area)JAN7"/>
      <sheetName val="Site_Dev_BOQ7"/>
      <sheetName val="Steel_Summary7"/>
      <sheetName val="int_hire6"/>
      <sheetName val="Drop_Down_(Fixed)6"/>
      <sheetName val="Drop_Down6"/>
      <sheetName val="BOQ_Direct_selling_cost6"/>
      <sheetName val="E_&amp;_R6"/>
      <sheetName val="Legal_Risk_Analysis6"/>
      <sheetName val="RA_Format4"/>
      <sheetName val="Measurement-ID_works4"/>
      <sheetName val="IO_List3"/>
      <sheetName val="Ph_1_-ESM_Pipe,_Bitumen4"/>
      <sheetName val="major_qty3"/>
      <sheetName val="Major_P&amp;M_deployment3"/>
      <sheetName val="p&amp;m_L&amp;T_Hire3"/>
      <sheetName val="Data_13"/>
      <sheetName val="Rehab_podium_footing3"/>
      <sheetName val="PointNo_56"/>
      <sheetName val="Staff_Forecast_spread3"/>
      <sheetName val="IIST_(2)6"/>
      <sheetName val="IIST_(3)6"/>
      <sheetName val="TMLB_II_MAY136"/>
      <sheetName val="isro_JUL136"/>
      <sheetName val="IRIS_Jul136"/>
      <sheetName val="IRS_2_jul136"/>
      <sheetName val="isro_aug136"/>
      <sheetName val="IRIS_augg136"/>
      <sheetName val="SPRE_WORKING6"/>
      <sheetName val="IRS_2augg_136"/>
      <sheetName val="iist_sept136"/>
      <sheetName val="IRIS_SEPT136"/>
      <sheetName val="SPRE_SEPT6"/>
      <sheetName val="IRS2_SEPT_136"/>
      <sheetName val="iist_OCT_136"/>
      <sheetName val="IRIS_OCT136"/>
      <sheetName val="IRIS2_OCT136"/>
      <sheetName val="iist_nov136"/>
      <sheetName val="iris_nov136"/>
      <sheetName val="spre_nov136"/>
      <sheetName val="isro_dec136"/>
      <sheetName val="IRIS_DEC136"/>
      <sheetName val="isro_jan_146"/>
      <sheetName val="isro_feb146"/>
      <sheetName val="IRIS_FEB-146"/>
      <sheetName val="TMLB-II_FEB-146"/>
      <sheetName val="ETC_Panorama2"/>
      <sheetName val="TAV_ANALIZ2"/>
      <sheetName val="Sludge_Cal2"/>
      <sheetName val="Shuttering_Abstract2"/>
      <sheetName val="SPT_vs_PHI3"/>
      <sheetName val="Total_Amount2"/>
      <sheetName val="Fill_this_out_first___6"/>
      <sheetName val="A_O_R_r1Str2"/>
      <sheetName val="A_O_R_r12"/>
      <sheetName val="A_O_R_(2)2"/>
      <sheetName val="입찰내역_발주처_양식2"/>
      <sheetName val="Boulevard_I_Summary2"/>
      <sheetName val="B-I_Blockwork_2"/>
      <sheetName val="B-II-summary_sheet_2"/>
      <sheetName val="B-II_Blockwork__(2)2"/>
      <sheetName val="B_-_III_-_Summary_Sheet_(2)2"/>
      <sheetName val="B_-_III_-_Blockwork2"/>
      <sheetName val="Hold_Amount2"/>
      <sheetName val="V-I_Summary_Sheet_2"/>
      <sheetName val="V-I_Blockwork2"/>
      <sheetName val="V-II_Blockwork2"/>
      <sheetName val="V-III-_Blockwork2"/>
      <sheetName val="Panorama_-Summary-dwg2"/>
      <sheetName val="NTA_-_02_summary_sheet_(2)2"/>
      <sheetName val="NTA-13-Summary_2"/>
      <sheetName val="NTA-14-Summary_2"/>
      <sheetName val="NTA-21-Summary_(2)2"/>
      <sheetName val="std_wt_2"/>
      <sheetName val="BOQ_FORM_FOR_INQUIRY2"/>
      <sheetName val="FORM_OF_PROPOSAL_RFP-0032"/>
      <sheetName val="Revised_Summary2"/>
      <sheetName val="RATE_ANALYSIS_2"/>
      <sheetName val="Stress_Calculation7"/>
      <sheetName val="Assumption_Inputs7"/>
      <sheetName val="AoR_Finishing"/>
      <sheetName val="P+M_-_Tower_Crane"/>
      <sheetName val="RMC_April_16"/>
      <sheetName val="beam-reinft-IIInd_floor"/>
      <sheetName val="LMR_PF"/>
      <sheetName val="Cement_Price_Variation"/>
      <sheetName val="Name Manager"/>
      <sheetName val="Input Rates"/>
      <sheetName val="Detailed Areas"/>
      <sheetName val="Drop-Downs"/>
      <sheetName val="major_qty5"/>
      <sheetName val="장비"/>
      <sheetName val="노무"/>
      <sheetName val="HS"/>
      <sheetName val="RW"/>
      <sheetName val="Area"/>
      <sheetName val="FINISH"/>
      <sheetName val="MFR"/>
      <sheetName val="james's"/>
      <sheetName val="nÁuknÁu"/>
      <sheetName val="Bill No. 3"/>
      <sheetName val="SUMMARY"/>
      <sheetName val="Voucher"/>
      <sheetName val="20 mm aggregates "/>
      <sheetName val="3cd Annexure"/>
      <sheetName val="Detail"/>
      <sheetName val="factors"/>
      <sheetName val="DEPOT WBS"/>
      <sheetName val="List"/>
      <sheetName val="???? ??? ??"/>
      <sheetName val="TTL"/>
      <sheetName val="石炭性状"/>
      <sheetName val="예가표"/>
      <sheetName val="손익현황"/>
      <sheetName val="현황CODE"/>
      <sheetName val="제출계산서"/>
      <sheetName val="당초"/>
      <sheetName val="Joints"/>
      <sheetName val="具志川H社"/>
      <sheetName val="자재단가"/>
      <sheetName val="수량 총괄표"/>
      <sheetName val="품질관리비 산출"/>
      <sheetName val="BQMPALOC"/>
      <sheetName val="Waste Wtr Drg"/>
      <sheetName val="BOQ-Sum"/>
      <sheetName val="목표세부명세"/>
      <sheetName val="Sheet5"/>
      <sheetName val="jyp"/>
      <sheetName val="Lup"/>
      <sheetName val="Onerous Terms"/>
      <sheetName val="가격분석@1100(990104)"/>
      <sheetName val="Escalation"/>
      <sheetName val="ELECTRICAL"/>
      <sheetName val="A"/>
      <sheetName val="AB.SOW"/>
      <sheetName val="Valid Data"/>
      <sheetName val="Sheet3"/>
      <sheetName val="갑지(추정)"/>
      <sheetName val="WORK"/>
      <sheetName val="horizontal"/>
      <sheetName val="Item Master"/>
      <sheetName val="Misc__points12"/>
      <sheetName val="qty_abst12"/>
      <sheetName val="basic_12"/>
      <sheetName val="Rate_Analysis12"/>
      <sheetName val="Iron_Steel_&amp;_handrails12"/>
      <sheetName val="Top_Sheet12"/>
      <sheetName val="VENDOR_CODE_WO_NO9"/>
      <sheetName val="Master_Item_List9"/>
      <sheetName val="Steel_Summary9"/>
      <sheetName val="General_preliminaries9"/>
      <sheetName val="VENDER_DETAIL9"/>
      <sheetName val="Misc__points13"/>
      <sheetName val="qty_abst13"/>
      <sheetName val="basic_13"/>
      <sheetName val="Rate_Analysis13"/>
      <sheetName val="Iron_Steel_&amp;_handrails13"/>
      <sheetName val="Top_Sheet13"/>
      <sheetName val="VENDOR_CODE_WO_NO10"/>
      <sheetName val="Master_Item_List10"/>
      <sheetName val="Steel_Summary10"/>
      <sheetName val="Civil_Boq10"/>
      <sheetName val="Main_Summary10"/>
      <sheetName val="Summary_(G_H_Bachlor_C)10"/>
      <sheetName val="General_preliminaries10"/>
      <sheetName val="VENDER_DETAIL10"/>
      <sheetName val="Misc__points14"/>
      <sheetName val="qty_abst14"/>
      <sheetName val="basic_14"/>
      <sheetName val="Rate_Analysis14"/>
      <sheetName val="Iron_Steel_&amp;_handrails14"/>
      <sheetName val="Top_Sheet14"/>
      <sheetName val="VENDOR_CODE_WO_NO11"/>
      <sheetName val="Master_Item_List11"/>
      <sheetName val="Steel_Summary11"/>
      <sheetName val="Civil_Boq11"/>
      <sheetName val="Main_Summary11"/>
      <sheetName val="Summary_(G_H_Bachlor_C)11"/>
      <sheetName val="General_preliminaries11"/>
      <sheetName val="VENDER_DETAIL11"/>
      <sheetName val="Misc__points15"/>
      <sheetName val="qty_abst15"/>
      <sheetName val="basic_15"/>
      <sheetName val="Rate_Analysis15"/>
      <sheetName val="Iron_Steel_&amp;_handrails15"/>
      <sheetName val="Top_Sheet15"/>
      <sheetName val="VENDOR_CODE_WO_NO12"/>
      <sheetName val="Master_Item_List12"/>
      <sheetName val="Steel_Summary12"/>
      <sheetName val="Civil_Boq12"/>
      <sheetName val="Main_Summary12"/>
      <sheetName val="Summary_(G_H_Bachlor_C)12"/>
      <sheetName val="General_preliminaries12"/>
      <sheetName val="VENDER_DETAIL12"/>
      <sheetName val="Misc__points16"/>
      <sheetName val="qty_abst16"/>
      <sheetName val="basic_16"/>
      <sheetName val="Rate_Analysis16"/>
      <sheetName val="Iron_Steel_&amp;_handrails16"/>
      <sheetName val="Top_Sheet16"/>
      <sheetName val="VENDOR_CODE_WO_NO13"/>
      <sheetName val="Master_Item_List13"/>
      <sheetName val="Steel_Summary13"/>
      <sheetName val="Civil_Boq13"/>
      <sheetName val="Main_Summary13"/>
      <sheetName val="Summary_(G_H_Bachlor_C)13"/>
      <sheetName val="General_preliminaries13"/>
      <sheetName val="VENDER_DETAIL13"/>
      <sheetName val="Misc__points17"/>
      <sheetName val="qty_abst17"/>
      <sheetName val="basic_17"/>
      <sheetName val="Rate_Analysis17"/>
      <sheetName val="Iron_Steel_&amp;_handrails17"/>
      <sheetName val="Top_Sheet17"/>
      <sheetName val="VENDOR_CODE_WO_NO14"/>
      <sheetName val="Master_Item_List14"/>
      <sheetName val="Steel_Summary14"/>
      <sheetName val="Civil_Boq14"/>
      <sheetName val="Main_Summary14"/>
      <sheetName val="Summary_(G_H_Bachlor_C)14"/>
      <sheetName val="General_preliminaries14"/>
      <sheetName val="VENDER_DETAIL14"/>
      <sheetName val="Misc__points18"/>
      <sheetName val="qty_abst18"/>
      <sheetName val="basic_18"/>
      <sheetName val="Rate_Analysis18"/>
      <sheetName val="Iron_Steel_&amp;_handrails18"/>
      <sheetName val="Top_Sheet18"/>
      <sheetName val="VENDOR_CODE_WO_NO15"/>
      <sheetName val="Master_Item_List15"/>
      <sheetName val="Steel_Summary15"/>
      <sheetName val="Civil_Boq15"/>
      <sheetName val="Main_Summary15"/>
      <sheetName val="Summary_(G_H_Bachlor_C)15"/>
      <sheetName val="General_preliminaries15"/>
      <sheetName val="VENDER_DETAIL15"/>
      <sheetName val="Misc__points19"/>
      <sheetName val="qty_abst19"/>
      <sheetName val="basic_19"/>
      <sheetName val="Rate_Analysis19"/>
      <sheetName val="Iron_Steel_&amp;_handrails19"/>
      <sheetName val="Top_Sheet19"/>
      <sheetName val="VENDOR_CODE_WO_NO16"/>
      <sheetName val="Master_Item_List16"/>
      <sheetName val="Steel_Summary16"/>
      <sheetName val="Civil_Boq16"/>
      <sheetName val="Main_Summary16"/>
      <sheetName val="Summary_(G_H_Bachlor_C)16"/>
      <sheetName val="General_preliminaries16"/>
      <sheetName val="VENDER_DETAIL16"/>
      <sheetName val="Misc__points20"/>
      <sheetName val="qty_abst20"/>
      <sheetName val="basic_20"/>
      <sheetName val="Rate_Analysis20"/>
      <sheetName val="Iron_Steel_&amp;_handrails20"/>
      <sheetName val="Top_Sheet20"/>
      <sheetName val="VENDOR_CODE_WO_NO17"/>
      <sheetName val="Master_Item_List17"/>
      <sheetName val="Steel_Summary17"/>
      <sheetName val="Civil_Boq17"/>
      <sheetName val="Main_Summary17"/>
      <sheetName val="Summary_(G_H_Bachlor_C)17"/>
      <sheetName val="General_preliminaries17"/>
      <sheetName val="VENDER_DETAIL17"/>
      <sheetName val="Misc__points21"/>
      <sheetName val="qty_abst21"/>
      <sheetName val="basic_21"/>
      <sheetName val="Rate_Analysis21"/>
      <sheetName val="Iron_Steel_&amp;_handrails21"/>
      <sheetName val="Top_Sheet21"/>
      <sheetName val="VENDOR_CODE_WO_NO18"/>
      <sheetName val="Master_Item_List18"/>
      <sheetName val="Steel_Summary18"/>
      <sheetName val="Civil_Boq18"/>
      <sheetName val="Main_Summary18"/>
      <sheetName val="Summary_(G_H_Bachlor_C)18"/>
      <sheetName val="General_preliminaries18"/>
      <sheetName val="VENDER_DETAIL18"/>
      <sheetName val="Misc__points22"/>
      <sheetName val="qty_abst22"/>
      <sheetName val="basic_22"/>
      <sheetName val="Rate_Analysis22"/>
      <sheetName val="Iron_Steel_&amp;_handrails22"/>
      <sheetName val="Top_Sheet22"/>
      <sheetName val="VENDOR_CODE_WO_NO19"/>
      <sheetName val="Master_Item_List19"/>
      <sheetName val="Steel_Summary19"/>
      <sheetName val="Civil_Boq19"/>
      <sheetName val="Main_Summary19"/>
      <sheetName val="Summary_(G_H_Bachlor_C)19"/>
      <sheetName val="General_preliminaries19"/>
      <sheetName val="VENDER_DETAIL19"/>
      <sheetName val="Misc__points23"/>
      <sheetName val="qty_abst23"/>
      <sheetName val="basic_23"/>
      <sheetName val="Rate_Analysis23"/>
      <sheetName val="Iron_Steel_&amp;_handrails23"/>
      <sheetName val="Top_Sheet23"/>
      <sheetName val="VENDOR_CODE_WO_NO20"/>
      <sheetName val="Master_Item_List20"/>
      <sheetName val="Steel_Summary20"/>
      <sheetName val="Civil_Boq20"/>
      <sheetName val="Main_Summary20"/>
      <sheetName val="Summary_(G_H_Bachlor_C)20"/>
      <sheetName val="General_preliminaries20"/>
      <sheetName val="VENDER_DETAIL20"/>
      <sheetName val="Misc__points24"/>
      <sheetName val="qty_abst24"/>
      <sheetName val="basic_24"/>
      <sheetName val="Rate_Analysis24"/>
      <sheetName val="Iron_Steel_&amp;_handrails24"/>
      <sheetName val="Top_Sheet24"/>
      <sheetName val="VENDOR_CODE_WO_NO21"/>
      <sheetName val="Master_Item_List21"/>
      <sheetName val="Steel_Summary21"/>
      <sheetName val="Civil_Boq21"/>
      <sheetName val="Main_Summary21"/>
      <sheetName val="Summary_(G_H_Bachlor_C)21"/>
      <sheetName val="General_preliminaries21"/>
      <sheetName val="VENDER_DETAIL21"/>
      <sheetName val="Misc__points25"/>
      <sheetName val="qty_abst25"/>
      <sheetName val="basic_25"/>
      <sheetName val="Rate_Analysis25"/>
      <sheetName val="Iron_Steel_&amp;_handrails25"/>
      <sheetName val="Top_Sheet25"/>
      <sheetName val="VENDOR_CODE_WO_NO22"/>
      <sheetName val="Master_Item_List22"/>
      <sheetName val="Steel_Summary22"/>
      <sheetName val="Civil_Boq22"/>
      <sheetName val="Main_Summary22"/>
      <sheetName val="Summary_(G_H_Bachlor_C)22"/>
      <sheetName val="General_preliminaries22"/>
      <sheetName val="VENDER_DETAIL22"/>
      <sheetName val="Misc__points26"/>
      <sheetName val="qty_abst26"/>
      <sheetName val="basic_26"/>
      <sheetName val="Rate_Analysis26"/>
      <sheetName val="Iron_Steel_&amp;_handrails26"/>
      <sheetName val="Top_Sheet26"/>
      <sheetName val="VENDOR_CODE_WO_NO23"/>
      <sheetName val="Master_Item_List23"/>
      <sheetName val="Steel_Summary23"/>
      <sheetName val="Civil_Boq23"/>
      <sheetName val="Main_Summary23"/>
      <sheetName val="Summary_(G_H_Bachlor_C)23"/>
      <sheetName val="General_preliminaries23"/>
      <sheetName val="VENDER_DETAIL23"/>
      <sheetName val="Misc__points27"/>
      <sheetName val="qty_abst27"/>
      <sheetName val="basic_27"/>
      <sheetName val="Rate_Analysis27"/>
      <sheetName val="Iron_Steel_&amp;_handrails27"/>
      <sheetName val="Top_Sheet27"/>
      <sheetName val="VENDOR_CODE_WO_NO24"/>
      <sheetName val="Master_Item_List24"/>
      <sheetName val="Steel_Summary24"/>
      <sheetName val="Civil_Boq24"/>
      <sheetName val="Main_Summary24"/>
      <sheetName val="Summary_(G_H_Bachlor_C)24"/>
      <sheetName val="General_preliminaries24"/>
      <sheetName val="VENDER_DETAIL24"/>
      <sheetName val="13. Steel - Ratio"/>
      <sheetName val="Administrative Prices"/>
      <sheetName val="para"/>
      <sheetName val="kppl pl"/>
      <sheetName val="Settings"/>
      <sheetName val="HWDG"/>
      <sheetName val="Démol."/>
      <sheetName val="Productivity"/>
      <sheetName val="Material"/>
      <sheetName val="Labour rate"/>
      <sheetName val="Reinforcement"/>
      <sheetName val="Formwork"/>
      <sheetName val="Block work"/>
      <sheetName val="Plaster"/>
      <sheetName val="RR masonry"/>
      <sheetName val="Concrete for arch."/>
      <sheetName val="뜃맟뭁돽띿맟_-BLDG"/>
      <sheetName val="CASH-FLOW"/>
      <sheetName val="Cash Flow Input Data_ISC"/>
      <sheetName val="Interface_SC"/>
      <sheetName val="Calc_SC"/>
      <sheetName val="Interface_ISC"/>
      <sheetName val="GD"/>
      <sheetName val="beam-reinft-IIInd_floor1"/>
      <sheetName val="beam-reinft-IIInd_floor2"/>
      <sheetName val="beam-reinft-IIInd_floor3"/>
      <sheetName val="beam-reinft-IIInd_floor4"/>
      <sheetName val="beam-reinft-IIInd_floor5"/>
      <sheetName val="beam-reinft-IIInd_floor6"/>
      <sheetName val="beam-reinft-machine rm"/>
      <sheetName val="Material List "/>
      <sheetName val="Labour Rate "/>
      <sheetName val="(M+L)"/>
      <sheetName val="Labour productivity"/>
      <sheetName val="level"/>
      <sheetName val="Shor &amp; Shuter"/>
      <sheetName val="2 BHK"/>
      <sheetName val="CASHFLOWS"/>
      <sheetName val="Sec-I"/>
      <sheetName val="Back"/>
      <sheetName val="22-SHUTTERING"/>
      <sheetName val="Activity List"/>
      <sheetName val="SUMM_ACTI. DISTRIBUTION"/>
      <sheetName val="PO Status"/>
      <sheetName val="Layout"/>
      <sheetName val="dlvoid"/>
      <sheetName val="Set"/>
      <sheetName val="PRL"/>
      <sheetName val="Fee Rate Summary"/>
      <sheetName val="Costing"/>
      <sheetName val="office"/>
      <sheetName val="Lab"/>
      <sheetName val="STEEL STRUCTURE"/>
      <sheetName val="Load Details(B1)"/>
      <sheetName val="Wall"/>
      <sheetName val="Pile cap"/>
      <sheetName val="loadcal"/>
      <sheetName val="合成__作成表-BLDG"/>
      <sheetName val="MG"/>
      <sheetName val="India F&amp;S Template"/>
      <sheetName val="Bank Guarantee"/>
      <sheetName val="Demand"/>
      <sheetName val="Occ"/>
      <sheetName val="Headings"/>
      <sheetName val="Schedule(4)"/>
      <sheetName val="DetEst"/>
      <sheetName val="hist&amp;proj"/>
      <sheetName val="TABLO-3"/>
      <sheetName val="AC"/>
      <sheetName val="Assumption For Collection"/>
      <sheetName val="col-reinft1"/>
      <sheetName val="Sump"/>
      <sheetName val="Electrical "/>
      <sheetName val="sheet6"/>
      <sheetName val="Form 6"/>
      <sheetName val="FORM7"/>
      <sheetName val="3M_WP"/>
      <sheetName val="Input Data R"/>
      <sheetName val="Input Data70+100MSA"/>
      <sheetName val="Input Data F"/>
      <sheetName val="ENCL9"/>
      <sheetName val="3. Elemental Summary"/>
      <sheetName val="ETC Plant Cost"/>
      <sheetName val="Piling - Winch"/>
      <sheetName val="Basic Rates"/>
      <sheetName val="Qty. Abs"/>
      <sheetName val="Pile Liner &amp; Rebar"/>
      <sheetName val="BP"/>
      <sheetName val="Pile Conc."/>
      <sheetName val="Deck - Insitu Conc."/>
      <sheetName val="Precast Placing"/>
      <sheetName val="SS Rein"/>
      <sheetName val="Casting Yard"/>
      <sheetName val="Shutter"/>
      <sheetName val="Piling - Rig"/>
      <sheetName val="P&amp;M List"/>
      <sheetName val="Pile Cycle Time"/>
      <sheetName val="Enabling Structure"/>
      <sheetName val="BQ202 -App. Bridge"/>
      <sheetName val="BOQ 201&amp;203-Cont. Berth"/>
      <sheetName val="Lists"/>
      <sheetName val="Total Debtors Ageing Sheet"/>
      <sheetName val="SCHEDULE"/>
      <sheetName val="Database"/>
      <sheetName val="schedule nos"/>
      <sheetName val="PLUMBING &amp; SANITORY"/>
      <sheetName val="VCH-SLC"/>
      <sheetName val="Item- Compact"/>
      <sheetName val="Supplier"/>
      <sheetName val="Ins &amp; Bonds"/>
      <sheetName val="YN"/>
      <sheetName val="banilad"/>
      <sheetName val="inWords"/>
      <sheetName val="dBase"/>
      <sheetName val="labour_coeff"/>
      <sheetName val="item"/>
      <sheetName val="Material&amp;equipment"/>
      <sheetName val="Mactan"/>
      <sheetName val="Mandaue"/>
      <sheetName val="AOR"/>
      <sheetName val="RateAnalysis"/>
      <sheetName val="Wordsdata"/>
      <sheetName val="細目"/>
      <sheetName val="Day work"/>
      <sheetName val="Intro"/>
      <sheetName val="HQ-TO"/>
      <sheetName val="WD"/>
      <sheetName val="Customize Your Purchase Order"/>
      <sheetName val="Customize Your Invoice"/>
      <sheetName val="Architect"/>
      <sheetName val="PE"/>
      <sheetName val="Wag&amp;Sal"/>
      <sheetName val="bill 2"/>
      <sheetName val="총괄표"/>
      <sheetName val="Micro"/>
      <sheetName val="Macro"/>
      <sheetName val="Scaff-Rose"/>
      <sheetName val="SSR _ NSSR Market final"/>
      <sheetName val="CSC"/>
      <sheetName val="Truss Section"/>
      <sheetName val="cusions"/>
      <sheetName val="qty schedule"/>
      <sheetName val="Prelim_Summ"/>
      <sheetName val="VOP_June_07"/>
      <sheetName val="VOP_June_07 _rev1_"/>
      <sheetName val="VOP_Sept_07"/>
      <sheetName val="FEVA"/>
      <sheetName val="HO Costs"/>
      <sheetName val="Timesheet"/>
      <sheetName val="MP"/>
      <sheetName val="Benchmark Data"/>
      <sheetName val="C1ㅇ"/>
      <sheetName val="Apx AA"/>
      <sheetName val="Calendar"/>
      <sheetName val="총괄표 (2)"/>
      <sheetName val="ESTIMATE"/>
      <sheetName val="Application 03"/>
      <sheetName val="GenSummary"/>
      <sheetName val="F-Adv.Pay."/>
      <sheetName val="Gen.SUMMARY "/>
      <sheetName val="H-Ret."/>
      <sheetName val="K-Prev. Pay"/>
      <sheetName val="PRELIMS"/>
      <sheetName val="Bill 5"/>
      <sheetName val="Bill 6"/>
      <sheetName val="Bill 05 Mech. W. "/>
      <sheetName val="Bill 06 Elec. W."/>
      <sheetName val="Material On Site"/>
      <sheetName val="Payment Applicationold"/>
      <sheetName val="Bill 01"/>
      <sheetName val=" As built"/>
      <sheetName val="As Built Summary"/>
      <sheetName val="FENCE"/>
      <sheetName val="Fence Work"/>
      <sheetName val="finshes"/>
      <sheetName val="Hollowcore study"/>
      <sheetName val="FinishesType-Code"/>
      <sheetName val="DATABASE(MASONRY)"/>
      <sheetName val="DATABASE(STRUCTURAL)"/>
      <sheetName val="Benchmark Data (2)"/>
      <sheetName val="Material Price List"/>
      <sheetName val="Initial Data"/>
      <sheetName val="Reference"/>
      <sheetName val="major_qty6"/>
      <sheetName val="Major_P&amp;M_deployment5"/>
      <sheetName val="p&amp;m_L&amp;T_Hire5"/>
      <sheetName val="Drain_Work8"/>
      <sheetName val="Non-BOQ_summary8"/>
      <sheetName val="Curing_Bund_for_Sep'138"/>
      <sheetName val="Work_Done_Bill_(2)9"/>
      <sheetName val="IS_Summary9"/>
      <sheetName val="Basic_Rate9"/>
      <sheetName val="INFLUENCES_ON_GM9"/>
      <sheetName val="acevsSp_(ABC)9"/>
      <sheetName val="Monthly_Format_ATH_(ro)revised9"/>
      <sheetName val="Abs_Sheet(Fuel_oil_area)JAN9"/>
      <sheetName val="Site_Dev_BOQ9"/>
      <sheetName val="int_hire8"/>
      <sheetName val="Drop_Down_(Fixed)8"/>
      <sheetName val="Drop_Down8"/>
      <sheetName val="BOQ_Direct_selling_cost8"/>
      <sheetName val="STAFFSCHED_8"/>
      <sheetName val="E_&amp;_R8"/>
      <sheetName val="Legal_Risk_Analysis8"/>
      <sheetName val="RA_Format6"/>
      <sheetName val="Measurement-ID_works6"/>
      <sheetName val="IO_List5"/>
      <sheetName val="Ph_1_-ESM_Pipe,_Bitumen6"/>
      <sheetName val="Data_15"/>
      <sheetName val="Rehab_podium_footing5"/>
      <sheetName val="PointNo_58"/>
      <sheetName val="Staff_Forecast_spread5"/>
      <sheetName val="IIST_(2)8"/>
      <sheetName val="IIST_(3)8"/>
      <sheetName val="TMLB_II_MAY138"/>
      <sheetName val="isro_JUL138"/>
      <sheetName val="IRIS_Jul138"/>
      <sheetName val="IRS_2_jul138"/>
      <sheetName val="isro_aug138"/>
      <sheetName val="IRIS_augg138"/>
      <sheetName val="SPRE_WORKING8"/>
      <sheetName val="IRS_2augg_138"/>
      <sheetName val="iist_sept138"/>
      <sheetName val="IRIS_SEPT138"/>
      <sheetName val="SPRE_SEPT8"/>
      <sheetName val="IRS2_SEPT_138"/>
      <sheetName val="iist_OCT_138"/>
      <sheetName val="IRIS_OCT138"/>
      <sheetName val="IRIS2_OCT138"/>
      <sheetName val="iist_nov138"/>
      <sheetName val="iris_nov138"/>
      <sheetName val="spre_nov138"/>
      <sheetName val="isro_dec138"/>
      <sheetName val="IRIS_DEC138"/>
      <sheetName val="isro_jan_148"/>
      <sheetName val="isro_feb148"/>
      <sheetName val="IRIS_FEB-148"/>
      <sheetName val="TMLB-II_FEB-148"/>
      <sheetName val="Unit_Rate4"/>
      <sheetName val="ETC_Panorama4"/>
      <sheetName val="PRECAST_lightconc-II5"/>
      <sheetName val="TAV_ANALIZ4"/>
      <sheetName val="Sludge_Cal4"/>
      <sheetName val="Stress_Calculation8"/>
      <sheetName val="Shuttering_Abstract4"/>
      <sheetName val="SPT_vs_PHI5"/>
      <sheetName val="Total_Amount4"/>
      <sheetName val="Fill_this_out_first___8"/>
      <sheetName val="A_O_R_r1Str4"/>
      <sheetName val="A_O_R_r14"/>
      <sheetName val="A_O_R_(2)4"/>
      <sheetName val="Assumption_Inputs8"/>
      <sheetName val="입찰내역_발주처_양식4"/>
      <sheetName val="ABP_inputs4"/>
      <sheetName val="Synergy_Sales_Budget4"/>
      <sheetName val="Boulevard_I_Summary4"/>
      <sheetName val="B-I_Blockwork_4"/>
      <sheetName val="B-II-summary_sheet_4"/>
      <sheetName val="B-II_Blockwork__(2)4"/>
      <sheetName val="B_-_III_-_Summary_Sheet_(2)4"/>
      <sheetName val="B_-_III_-_Blockwork4"/>
      <sheetName val="Hold_Amount4"/>
      <sheetName val="V-I_Summary_Sheet_4"/>
      <sheetName val="V-I_Blockwork4"/>
      <sheetName val="V-II_Blockwork4"/>
      <sheetName val="V-III-_Blockwork4"/>
      <sheetName val="Panorama_-Summary-dwg4"/>
      <sheetName val="NTA_-_02_summary_sheet_(2)4"/>
      <sheetName val="NTA-13-Summary_4"/>
      <sheetName val="NTA-14-Summary_4"/>
      <sheetName val="NTA-21-Summary_(2)4"/>
      <sheetName val="std_wt_4"/>
      <sheetName val="BOQ_FORM_FOR_INQUIRY4"/>
      <sheetName val="FORM_OF_PROPOSAL_RFP-0034"/>
      <sheetName val="Revised_Summary4"/>
      <sheetName val="d-safe_DELUXE4"/>
      <sheetName val="RATE_ANALYSIS_4"/>
      <sheetName val="AoR_Finishing1"/>
      <sheetName val="P+M_-_Tower_Crane1"/>
      <sheetName val="RMC_April_161"/>
      <sheetName val="LMR_PF1"/>
      <sheetName val="Cement_Price_Variation1"/>
      <sheetName val="Civil_Works"/>
      <sheetName val="Name_Manager"/>
      <sheetName val="Input_Rates"/>
      <sheetName val="Detailed_Areas"/>
      <sheetName val="Exp__Villa__R2B_216"/>
      <sheetName val="수량_총괄표"/>
      <sheetName val="품질관리비_산출"/>
      <sheetName val="Waste_Wtr_Drg"/>
      <sheetName val="Onerous_Terms"/>
      <sheetName val="AB_SOW"/>
      <sheetName val="Valid_Data"/>
      <sheetName val="20_mm_aggregates_"/>
      <sheetName val="3cd_Annexure"/>
      <sheetName val="Item_Master"/>
      <sheetName val="????_???_??"/>
      <sheetName val="Planned"/>
      <sheetName val="PriceSummary"/>
      <sheetName val="Entry"/>
      <sheetName val="Mp-team 1"/>
      <sheetName val="F4.13"/>
      <sheetName val="TOTAL"/>
      <sheetName val="Architectural"/>
      <sheetName val="External"/>
      <sheetName val="Lift"/>
      <sheetName val=" Structural"/>
      <sheetName val="Travel.Cranes"/>
      <sheetName val="Recap Architect"/>
      <sheetName val="Recap External"/>
      <sheetName val="Recap Struct"/>
      <sheetName val="Recap Travel.Crane"/>
      <sheetName val="Package 1"/>
      <sheetName val="Recap Lift"/>
      <sheetName val="PAYWORK"/>
      <sheetName val="MOS"/>
      <sheetName val="Work_Done_Bill_(2)10"/>
      <sheetName val="IS_Summary10"/>
      <sheetName val="Drain_Work9"/>
      <sheetName val="Non-BOQ_summary9"/>
      <sheetName val="Curing_Bund_for_Sep'139"/>
      <sheetName val="Basic_Rate10"/>
      <sheetName val="INFLUENCES_ON_GM10"/>
      <sheetName val="acevsSp_(ABC)10"/>
      <sheetName val="Monthly_Format_ATH_(ro)revise10"/>
      <sheetName val="Legal_Risk_Analysis9"/>
      <sheetName val="STAFFSCHED_9"/>
      <sheetName val="Stress_Calculation9"/>
      <sheetName val="Site_Dev_BOQ10"/>
      <sheetName val="PRECAST_lightconc-II6"/>
      <sheetName val="IO_List6"/>
      <sheetName val="Abs_Sheet(Fuel_oil_area)JAN10"/>
      <sheetName val="int_hire9"/>
      <sheetName val="Drop_Down_(Fixed)9"/>
      <sheetName val="Drop_Down9"/>
      <sheetName val="BOQ_Direct_selling_cost9"/>
      <sheetName val="E_&amp;_R9"/>
      <sheetName val="RA_Format7"/>
      <sheetName val="Measurement-ID_works7"/>
      <sheetName val="Ph_1_-ESM_Pipe,_Bitumen7"/>
      <sheetName val="Shuttering_Abstract5"/>
      <sheetName val="IIST_(2)9"/>
      <sheetName val="IIST_(3)9"/>
      <sheetName val="TMLB_II_MAY139"/>
      <sheetName val="isro_JUL139"/>
      <sheetName val="IRIS_Jul139"/>
      <sheetName val="IRS_2_jul139"/>
      <sheetName val="isro_aug139"/>
      <sheetName val="IRIS_augg139"/>
      <sheetName val="SPRE_WORKING9"/>
      <sheetName val="IRS_2augg_139"/>
      <sheetName val="iist_sept139"/>
      <sheetName val="IRIS_SEPT139"/>
      <sheetName val="SPRE_SEPT9"/>
      <sheetName val="IRS2_SEPT_139"/>
      <sheetName val="iist_OCT_139"/>
      <sheetName val="IRIS_OCT139"/>
      <sheetName val="IRIS2_OCT139"/>
      <sheetName val="iist_nov139"/>
      <sheetName val="iris_nov139"/>
      <sheetName val="spre_nov139"/>
      <sheetName val="isro_dec139"/>
      <sheetName val="IRIS_DEC139"/>
      <sheetName val="isro_jan_149"/>
      <sheetName val="isro_feb149"/>
      <sheetName val="IRIS_FEB-149"/>
      <sheetName val="TMLB-II_FEB-149"/>
      <sheetName val="PointNo_59"/>
      <sheetName val="major_qty7"/>
      <sheetName val="Major_P&amp;M_deployment6"/>
      <sheetName val="p&amp;m_L&amp;T_Hire6"/>
      <sheetName val="Data_16"/>
      <sheetName val="Unit_Rate5"/>
      <sheetName val="SPT_vs_PHI6"/>
      <sheetName val="Rehab_podium_footing6"/>
      <sheetName val="ETC_Panorama5"/>
      <sheetName val="Total_Amount5"/>
      <sheetName val="Fill_this_out_first___9"/>
      <sheetName val="Staff_Forecast_spread6"/>
      <sheetName val="A_O_R_r1Str5"/>
      <sheetName val="A_O_R_r15"/>
      <sheetName val="A_O_R_(2)5"/>
      <sheetName val="Assumption_Inputs9"/>
      <sheetName val="입찰내역_발주처_양식5"/>
      <sheetName val="Sludge_Cal5"/>
      <sheetName val="ABP_inputs5"/>
      <sheetName val="Synergy_Sales_Budget5"/>
      <sheetName val="Boulevard_I_Summary5"/>
      <sheetName val="B-I_Blockwork_5"/>
      <sheetName val="B-II-summary_sheet_5"/>
      <sheetName val="B-II_Blockwork__(2)5"/>
      <sheetName val="B_-_III_-_Summary_Sheet_(2)5"/>
      <sheetName val="B_-_III_-_Blockwork5"/>
      <sheetName val="Hold_Amount5"/>
      <sheetName val="V-I_Summary_Sheet_5"/>
      <sheetName val="V-I_Blockwork5"/>
      <sheetName val="V-II_Blockwork5"/>
      <sheetName val="V-III-_Blockwork5"/>
      <sheetName val="Panorama_-Summary-dwg5"/>
      <sheetName val="NTA_-_02_summary_sheet_(2)5"/>
      <sheetName val="NTA-13-Summary_5"/>
      <sheetName val="NTA-14-Summary_5"/>
      <sheetName val="NTA-21-Summary_(2)5"/>
      <sheetName val="std_wt_5"/>
      <sheetName val="BOQ_FORM_FOR_INQUIRY5"/>
      <sheetName val="FORM_OF_PROPOSAL_RFP-0035"/>
      <sheetName val="Revised_Summary5"/>
      <sheetName val="d-safe_DELUXE5"/>
      <sheetName val="RATE_ANALYSIS_5"/>
      <sheetName val="Exp__Villa__R2B_2161"/>
      <sheetName val="RMC_April_162"/>
      <sheetName val="LMR_PF2"/>
      <sheetName val="AoR_Finishing2"/>
      <sheetName val="P+M_-_Tower_Crane2"/>
      <sheetName val="Civil_Works1"/>
      <sheetName val="Cement_Price_Variation2"/>
      <sheetName val="beam-reinft-IIInd_floor7"/>
      <sheetName val="TAV_ANALIZ5"/>
      <sheetName val="????_???_??1"/>
      <sheetName val="Name_Manager1"/>
      <sheetName val="Input_Rates1"/>
      <sheetName val="Detailed_Areas1"/>
      <sheetName val="Bill_No__31"/>
      <sheetName val="수량_총괄표1"/>
      <sheetName val="품질관리비_산출1"/>
      <sheetName val="Waste_Wtr_Drg1"/>
      <sheetName val="Onerous_Terms1"/>
      <sheetName val="AB_SOW1"/>
      <sheetName val="Valid_Data1"/>
      <sheetName val="20_mm_aggregates_1"/>
      <sheetName val="3cd_Annexure1"/>
      <sheetName val="Item_Master1"/>
      <sheetName val="Labour_productivity1"/>
      <sheetName val="Cash_Flow_Input_Data_ISC1"/>
      <sheetName val="Labour_rate"/>
      <sheetName val="Block_work"/>
      <sheetName val="RR_masonry"/>
      <sheetName val="Concrete_for_arch_"/>
      <sheetName val="beam-reinft-machine_rm"/>
      <sheetName val="kppl_pl"/>
      <sheetName val="13__Steel_-_Ratio"/>
      <sheetName val="Material_List_"/>
      <sheetName val="Labour_Rate_"/>
      <sheetName val="Truss_Section"/>
      <sheetName val="Bill_No__3"/>
      <sheetName val="Labour_productivity"/>
      <sheetName val="Cash_Flow_Input_Data_ISC"/>
      <sheetName val="CIF COST ITEM"/>
      <sheetName val="Struct-Grass root"/>
      <sheetName val="KPI"/>
      <sheetName val="Cov"/>
      <sheetName val="cost summary"/>
      <sheetName val="Elec Summ"/>
      <sheetName val="ELEC BOQ"/>
      <sheetName val="TRACK BUSWAY"/>
      <sheetName val="BBT"/>
      <sheetName val="LIGHTING"/>
      <sheetName val="LMS"/>
      <sheetName val="Cash2"/>
      <sheetName val="Z"/>
      <sheetName val=" "/>
      <sheetName val="sheeet7"/>
      <sheetName val="MASTER COMPONENT VIEW"/>
      <sheetName val="INDEX"/>
      <sheetName val="AREAS"/>
      <sheetName val="XL4Test5"/>
      <sheetName val="Internet"/>
      <sheetName val="BILL-6"/>
      <sheetName val="BILL-5"/>
      <sheetName val="DIV.3"/>
      <sheetName val="CTC - Projection"/>
      <sheetName val="FY wise - 1"/>
      <sheetName val="Turn Over &amp; Target - FY18-19"/>
      <sheetName val="Staff cost"/>
      <sheetName val="Labour cost"/>
      <sheetName val="Forex"/>
      <sheetName val="Asset Details"/>
      <sheetName val="BG as on 31.12.18"/>
      <sheetName val="Detailed Billed Status"/>
      <sheetName val="FINA"/>
      <sheetName val="Raw Data"/>
      <sheetName val="Misc__points28"/>
      <sheetName val="qty_abst28"/>
      <sheetName val="basic_28"/>
      <sheetName val="Rate_Analysis28"/>
      <sheetName val="Top_Sheet28"/>
      <sheetName val="Iron_Steel_&amp;_handrails28"/>
      <sheetName val="VENDOR_CODE_WO_NO25"/>
      <sheetName val="Master_Item_List25"/>
      <sheetName val="VENDER_DETAIL25"/>
      <sheetName val="Civil_Boq25"/>
      <sheetName val="Main_Summary25"/>
      <sheetName val="Summary_(G_H_Bachlor_C)25"/>
      <sheetName val="General_preliminaries25"/>
      <sheetName val="Steel_Summary25"/>
      <sheetName val="qty_schedule"/>
      <sheetName val="VOP_June_07__rev1_"/>
      <sheetName val="HO_Costs"/>
      <sheetName val="Benchmark_Data"/>
      <sheetName val="Apx_AA"/>
      <sheetName val="총괄표_(2)"/>
      <sheetName val="Application_03"/>
      <sheetName val="F-Adv_Pay_"/>
      <sheetName val="Gen_SUMMARY_"/>
      <sheetName val="H-Ret_"/>
      <sheetName val="K-Prev__Pay"/>
      <sheetName val="Bill_5"/>
      <sheetName val="Bill_6"/>
      <sheetName val="Bill_05_Mech__W__"/>
      <sheetName val="Bill_06_Elec__W_"/>
      <sheetName val="Material_On_Site"/>
      <sheetName val="Payment_Applicationold"/>
      <sheetName val="Bill_01"/>
      <sheetName val="_As_built"/>
      <sheetName val="As_Built_Summary"/>
      <sheetName val="Fence_Work"/>
      <sheetName val="Hollowcore_study"/>
      <sheetName val="Benchmark_Data_(2)"/>
      <sheetName val="Material_Price_List"/>
      <sheetName val="Initial_Data"/>
      <sheetName val="DEPOT_WBS"/>
      <sheetName val="Customize_Your_Purchase_Order"/>
      <sheetName val="Customize_Your_Invoice"/>
      <sheetName val="Day_work"/>
      <sheetName val="BQLIST"/>
      <sheetName val="Summ"/>
      <sheetName val="Misc__points29"/>
      <sheetName val="qty_abst29"/>
      <sheetName val="basic_29"/>
      <sheetName val="Rate_Analysis29"/>
      <sheetName val="Iron_Steel_&amp;_handrails29"/>
      <sheetName val="Top_Sheet29"/>
      <sheetName val="VENDOR_CODE_WO_NO26"/>
      <sheetName val="Master_Item_List26"/>
      <sheetName val="Steel_Summary26"/>
      <sheetName val="Civil_Boq26"/>
      <sheetName val="Main_Summary26"/>
      <sheetName val="Summary_(G_H_Bachlor_C)26"/>
      <sheetName val="General_preliminaries26"/>
      <sheetName val="VENDER_DETAIL26"/>
      <sheetName val="11"/>
      <sheetName val="Contents"/>
      <sheetName val="Misc__points33"/>
      <sheetName val="qty_abst33"/>
      <sheetName val="basic_33"/>
      <sheetName val="Rate_Analysis33"/>
      <sheetName val="Iron_Steel_&amp;_handrails33"/>
      <sheetName val="Top_Sheet33"/>
      <sheetName val="VENDOR_CODE_WO_NO30"/>
      <sheetName val="Master_Item_List30"/>
      <sheetName val="Steel_Summary30"/>
      <sheetName val="Civil_Boq30"/>
      <sheetName val="Main_Summary30"/>
      <sheetName val="Summary_(G_H_Bachlor_C)30"/>
      <sheetName val="General_preliminaries30"/>
      <sheetName val="VENDER_DETAIL30"/>
      <sheetName val="IS_Summary14"/>
      <sheetName val="Work_Done_Bill_(2)14"/>
      <sheetName val="Basic_Rate14"/>
      <sheetName val="INFLUENCES_ON_GM14"/>
      <sheetName val="acevsSp_(ABC)14"/>
      <sheetName val="Drain_Work13"/>
      <sheetName val="Non-BOQ_summary13"/>
      <sheetName val="Curing_Bund_for_Sep'1313"/>
      <sheetName val="Legal_Risk_Analysis13"/>
      <sheetName val="Monthly_Format_ATH_(ro)revise14"/>
      <sheetName val="Abs_Sheet(Fuel_oil_area)JAN14"/>
      <sheetName val="STAFFSCHED_13"/>
      <sheetName val="int_hire13"/>
      <sheetName val="Site_Dev_BOQ14"/>
      <sheetName val="Drop_Down_(Fixed)13"/>
      <sheetName val="Drop_Down13"/>
      <sheetName val="BOQ_Direct_selling_cost13"/>
      <sheetName val="E_&amp;_R13"/>
      <sheetName val="RA_Format11"/>
      <sheetName val="Measurement-ID_works11"/>
      <sheetName val="IO_List10"/>
      <sheetName val="Ph_1_-ESM_Pipe,_Bitumen11"/>
      <sheetName val="major_qty10"/>
      <sheetName val="Major_P&amp;M_deployment10"/>
      <sheetName val="p&amp;m_L&amp;T_Hire10"/>
      <sheetName val="Data_110"/>
      <sheetName val="Rehab_podium_footing10"/>
      <sheetName val="PointNo_513"/>
      <sheetName val="Staff_Forecast_spread10"/>
      <sheetName val="IIST_(2)13"/>
      <sheetName val="IIST_(3)13"/>
      <sheetName val="TMLB_II_MAY1313"/>
      <sheetName val="isro_JUL1313"/>
      <sheetName val="IRIS_Jul1313"/>
      <sheetName val="IRS_2_jul1313"/>
      <sheetName val="isro_aug1313"/>
      <sheetName val="IRIS_augg1313"/>
      <sheetName val="SPRE_WORKING13"/>
      <sheetName val="IRS_2augg_1313"/>
      <sheetName val="iist_sept1313"/>
      <sheetName val="IRIS_SEPT1313"/>
      <sheetName val="SPRE_SEPT13"/>
      <sheetName val="IRS2_SEPT_1313"/>
      <sheetName val="iist_OCT_1313"/>
      <sheetName val="IRIS_OCT1313"/>
      <sheetName val="IRIS2_OCT1313"/>
      <sheetName val="iist_nov1313"/>
      <sheetName val="iris_nov1313"/>
      <sheetName val="spre_nov1313"/>
      <sheetName val="isro_dec1313"/>
      <sheetName val="IRIS_DEC1313"/>
      <sheetName val="isro_jan_1413"/>
      <sheetName val="isro_feb1413"/>
      <sheetName val="IRIS_FEB-1413"/>
      <sheetName val="TMLB-II_FEB-1413"/>
      <sheetName val="Unit_Rate9"/>
      <sheetName val="ETC_Panorama9"/>
      <sheetName val="PRECAST_lightconc-II10"/>
      <sheetName val="Stress_Calculation13"/>
      <sheetName val="Shuttering_Abstract9"/>
      <sheetName val="SPT_vs_PHI10"/>
      <sheetName val="Total_Amount9"/>
      <sheetName val="Fill_this_out_first___13"/>
      <sheetName val="A_O_R_r1Str9"/>
      <sheetName val="A_O_R_r19"/>
      <sheetName val="A_O_R_(2)9"/>
      <sheetName val="Assumption_Inputs13"/>
      <sheetName val="d-safe_DELUXE9"/>
      <sheetName val="ABP_inputs9"/>
      <sheetName val="Synergy_Sales_Budget9"/>
      <sheetName val="TAV_ANALIZ9"/>
      <sheetName val="Sludge_Cal9"/>
      <sheetName val="입찰내역_발주처_양식9"/>
      <sheetName val="Boulevard_I_Summary9"/>
      <sheetName val="B-I_Blockwork_9"/>
      <sheetName val="B-II-summary_sheet_9"/>
      <sheetName val="B-II_Blockwork__(2)9"/>
      <sheetName val="B_-_III_-_Summary_Sheet_(2)9"/>
      <sheetName val="B_-_III_-_Blockwork9"/>
      <sheetName val="Hold_Amount9"/>
      <sheetName val="V-I_Summary_Sheet_9"/>
      <sheetName val="V-I_Blockwork9"/>
      <sheetName val="V-II_Blockwork9"/>
      <sheetName val="V-III-_Blockwork9"/>
      <sheetName val="Panorama_-Summary-dwg9"/>
      <sheetName val="NTA_-_02_summary_sheet_(2)9"/>
      <sheetName val="NTA-13-Summary_9"/>
      <sheetName val="NTA-14-Summary_9"/>
      <sheetName val="NTA-21-Summary_(2)9"/>
      <sheetName val="std_wt_9"/>
      <sheetName val="BOQ_FORM_FOR_INQUIRY9"/>
      <sheetName val="FORM_OF_PROPOSAL_RFP-0039"/>
      <sheetName val="Revised_Summary9"/>
      <sheetName val="RATE_ANALYSIS_9"/>
      <sheetName val="AoR_Finishing6"/>
      <sheetName val="P+M_-_Tower_Crane6"/>
      <sheetName val="RMC_April_166"/>
      <sheetName val="LMR_PF6"/>
      <sheetName val="Cement_Price_Variation6"/>
      <sheetName val="Civil_Works5"/>
      <sheetName val="Name_Manager5"/>
      <sheetName val="Input_Rates5"/>
      <sheetName val="Detailed_Areas5"/>
      <sheetName val="Misc__points31"/>
      <sheetName val="qty_abst31"/>
      <sheetName val="basic_31"/>
      <sheetName val="Rate_Analysis31"/>
      <sheetName val="Iron_Steel_&amp;_handrails31"/>
      <sheetName val="Top_Sheet31"/>
      <sheetName val="VENDOR_CODE_WO_NO28"/>
      <sheetName val="Master_Item_List28"/>
      <sheetName val="Steel_Summary28"/>
      <sheetName val="Civil_Boq28"/>
      <sheetName val="Main_Summary28"/>
      <sheetName val="Summary_(G_H_Bachlor_C)28"/>
      <sheetName val="General_preliminaries28"/>
      <sheetName val="VENDER_DETAIL28"/>
      <sheetName val="IS_Summary12"/>
      <sheetName val="Work_Done_Bill_(2)12"/>
      <sheetName val="Basic_Rate12"/>
      <sheetName val="INFLUENCES_ON_GM12"/>
      <sheetName val="acevsSp_(ABC)12"/>
      <sheetName val="Drain_Work11"/>
      <sheetName val="Non-BOQ_summary11"/>
      <sheetName val="Curing_Bund_for_Sep'1311"/>
      <sheetName val="Legal_Risk_Analysis11"/>
      <sheetName val="Monthly_Format_ATH_(ro)revise12"/>
      <sheetName val="Abs_Sheet(Fuel_oil_area)JAN12"/>
      <sheetName val="STAFFSCHED_11"/>
      <sheetName val="int_hire11"/>
      <sheetName val="Site_Dev_BOQ12"/>
      <sheetName val="Drop_Down_(Fixed)11"/>
      <sheetName val="Drop_Down11"/>
      <sheetName val="BOQ_Direct_selling_cost11"/>
      <sheetName val="E_&amp;_R11"/>
      <sheetName val="RA_Format9"/>
      <sheetName val="Measurement-ID_works9"/>
      <sheetName val="IO_List8"/>
      <sheetName val="Ph_1_-ESM_Pipe,_Bitumen9"/>
      <sheetName val="major_qty8"/>
      <sheetName val="Major_P&amp;M_deployment8"/>
      <sheetName val="p&amp;m_L&amp;T_Hire8"/>
      <sheetName val="Data_18"/>
      <sheetName val="Rehab_podium_footing8"/>
      <sheetName val="PointNo_511"/>
      <sheetName val="Staff_Forecast_spread8"/>
      <sheetName val="IIST_(2)11"/>
      <sheetName val="IIST_(3)11"/>
      <sheetName val="TMLB_II_MAY1311"/>
      <sheetName val="isro_JUL1311"/>
      <sheetName val="IRIS_Jul1311"/>
      <sheetName val="IRS_2_jul1311"/>
      <sheetName val="isro_aug1311"/>
      <sheetName val="IRIS_augg1311"/>
      <sheetName val="SPRE_WORKING11"/>
      <sheetName val="IRS_2augg_1311"/>
      <sheetName val="iist_sept1311"/>
      <sheetName val="IRIS_SEPT1311"/>
      <sheetName val="SPRE_SEPT11"/>
      <sheetName val="IRS2_SEPT_1311"/>
      <sheetName val="iist_OCT_1311"/>
      <sheetName val="IRIS_OCT1311"/>
      <sheetName val="IRIS2_OCT1311"/>
      <sheetName val="iist_nov1311"/>
      <sheetName val="iris_nov1311"/>
      <sheetName val="spre_nov1311"/>
      <sheetName val="isro_dec1311"/>
      <sheetName val="IRIS_DEC1311"/>
      <sheetName val="isro_jan_1411"/>
      <sheetName val="isro_feb1411"/>
      <sheetName val="IRIS_FEB-1411"/>
      <sheetName val="TMLB-II_FEB-1411"/>
      <sheetName val="Unit_Rate7"/>
      <sheetName val="ETC_Panorama7"/>
      <sheetName val="PRECAST_lightconc-II8"/>
      <sheetName val="Stress_Calculation11"/>
      <sheetName val="Shuttering_Abstract7"/>
      <sheetName val="SPT_vs_PHI8"/>
      <sheetName val="Total_Amount7"/>
      <sheetName val="Fill_this_out_first___11"/>
      <sheetName val="A_O_R_r1Str7"/>
      <sheetName val="A_O_R_r17"/>
      <sheetName val="A_O_R_(2)7"/>
      <sheetName val="Assumption_Inputs11"/>
      <sheetName val="d-safe_DELUXE7"/>
      <sheetName val="ABP_inputs7"/>
      <sheetName val="Synergy_Sales_Budget7"/>
      <sheetName val="TAV_ANALIZ7"/>
      <sheetName val="Sludge_Cal7"/>
      <sheetName val="입찰내역_발주처_양식7"/>
      <sheetName val="Boulevard_I_Summary7"/>
      <sheetName val="B-I_Blockwork_7"/>
      <sheetName val="B-II-summary_sheet_7"/>
      <sheetName val="B-II_Blockwork__(2)7"/>
      <sheetName val="B_-_III_-_Summary_Sheet_(2)7"/>
      <sheetName val="B_-_III_-_Blockwork7"/>
      <sheetName val="Hold_Amount7"/>
      <sheetName val="V-I_Summary_Sheet_7"/>
      <sheetName val="V-I_Blockwork7"/>
      <sheetName val="V-II_Blockwork7"/>
      <sheetName val="V-III-_Blockwork7"/>
      <sheetName val="Panorama_-Summary-dwg7"/>
      <sheetName val="NTA_-_02_summary_sheet_(2)7"/>
      <sheetName val="NTA-13-Summary_7"/>
      <sheetName val="NTA-14-Summary_7"/>
      <sheetName val="NTA-21-Summary_(2)7"/>
      <sheetName val="std_wt_7"/>
      <sheetName val="BOQ_FORM_FOR_INQUIRY7"/>
      <sheetName val="FORM_OF_PROPOSAL_RFP-0037"/>
      <sheetName val="Revised_Summary7"/>
      <sheetName val="RATE_ANALYSIS_7"/>
      <sheetName val="AoR_Finishing4"/>
      <sheetName val="P+M_-_Tower_Crane4"/>
      <sheetName val="RMC_April_164"/>
      <sheetName val="LMR_PF4"/>
      <sheetName val="Cement_Price_Variation4"/>
      <sheetName val="Civil_Works3"/>
      <sheetName val="Name_Manager3"/>
      <sheetName val="Input_Rates3"/>
      <sheetName val="Detailed_Areas3"/>
      <sheetName val="Misc__points30"/>
      <sheetName val="qty_abst30"/>
      <sheetName val="basic_30"/>
      <sheetName val="Rate_Analysis30"/>
      <sheetName val="Iron_Steel_&amp;_handrails30"/>
      <sheetName val="Top_Sheet30"/>
      <sheetName val="VENDOR_CODE_WO_NO27"/>
      <sheetName val="Master_Item_List27"/>
      <sheetName val="Steel_Summary27"/>
      <sheetName val="Civil_Boq27"/>
      <sheetName val="Main_Summary27"/>
      <sheetName val="Summary_(G_H_Bachlor_C)27"/>
      <sheetName val="General_preliminaries27"/>
      <sheetName val="VENDER_DETAIL27"/>
      <sheetName val="IS_Summary11"/>
      <sheetName val="Work_Done_Bill_(2)11"/>
      <sheetName val="Basic_Rate11"/>
      <sheetName val="INFLUENCES_ON_GM11"/>
      <sheetName val="acevsSp_(ABC)11"/>
      <sheetName val="Drain_Work10"/>
      <sheetName val="Non-BOQ_summary10"/>
      <sheetName val="Curing_Bund_for_Sep'1310"/>
      <sheetName val="Legal_Risk_Analysis10"/>
      <sheetName val="Monthly_Format_ATH_(ro)revise11"/>
      <sheetName val="Abs_Sheet(Fuel_oil_area)JAN11"/>
      <sheetName val="STAFFSCHED_10"/>
      <sheetName val="int_hire10"/>
      <sheetName val="Site_Dev_BOQ11"/>
      <sheetName val="Drop_Down_(Fixed)10"/>
      <sheetName val="Drop_Down10"/>
      <sheetName val="BOQ_Direct_selling_cost10"/>
      <sheetName val="E_&amp;_R10"/>
      <sheetName val="RA_Format8"/>
      <sheetName val="Measurement-ID_works8"/>
      <sheetName val="IO_List7"/>
      <sheetName val="Ph_1_-ESM_Pipe,_Bitumen8"/>
      <sheetName val="Major_P&amp;M_deployment7"/>
      <sheetName val="p&amp;m_L&amp;T_Hire7"/>
      <sheetName val="Data_17"/>
      <sheetName val="Rehab_podium_footing7"/>
      <sheetName val="PointNo_510"/>
      <sheetName val="Staff_Forecast_spread7"/>
      <sheetName val="IIST_(2)10"/>
      <sheetName val="IIST_(3)10"/>
      <sheetName val="TMLB_II_MAY1310"/>
      <sheetName val="isro_JUL1310"/>
      <sheetName val="IRIS_Jul1310"/>
      <sheetName val="IRS_2_jul1310"/>
      <sheetName val="isro_aug1310"/>
      <sheetName val="IRIS_augg1310"/>
      <sheetName val="SPRE_WORKING10"/>
      <sheetName val="IRS_2augg_1310"/>
      <sheetName val="iist_sept1310"/>
      <sheetName val="IRIS_SEPT1310"/>
      <sheetName val="SPRE_SEPT10"/>
      <sheetName val="IRS2_SEPT_1310"/>
      <sheetName val="iist_OCT_1310"/>
      <sheetName val="IRIS_OCT1310"/>
      <sheetName val="IRIS2_OCT1310"/>
      <sheetName val="iist_nov1310"/>
      <sheetName val="iris_nov1310"/>
      <sheetName val="spre_nov1310"/>
      <sheetName val="isro_dec1310"/>
      <sheetName val="IRIS_DEC1310"/>
      <sheetName val="isro_jan_1410"/>
      <sheetName val="isro_feb1410"/>
      <sheetName val="IRIS_FEB-1410"/>
      <sheetName val="TMLB-II_FEB-1410"/>
      <sheetName val="Unit_Rate6"/>
      <sheetName val="ETC_Panorama6"/>
      <sheetName val="PRECAST_lightconc-II7"/>
      <sheetName val="Stress_Calculation10"/>
      <sheetName val="Shuttering_Abstract6"/>
      <sheetName val="SPT_vs_PHI7"/>
      <sheetName val="Total_Amount6"/>
      <sheetName val="Fill_this_out_first___10"/>
      <sheetName val="A_O_R_r1Str6"/>
      <sheetName val="A_O_R_r16"/>
      <sheetName val="A_O_R_(2)6"/>
      <sheetName val="Assumption_Inputs10"/>
      <sheetName val="d-safe_DELUXE6"/>
      <sheetName val="ABP_inputs6"/>
      <sheetName val="Synergy_Sales_Budget6"/>
      <sheetName val="TAV_ANALIZ6"/>
      <sheetName val="Sludge_Cal6"/>
      <sheetName val="입찰내역_발주처_양식6"/>
      <sheetName val="Boulevard_I_Summary6"/>
      <sheetName val="B-I_Blockwork_6"/>
      <sheetName val="B-II-summary_sheet_6"/>
      <sheetName val="B-II_Blockwork__(2)6"/>
      <sheetName val="B_-_III_-_Summary_Sheet_(2)6"/>
      <sheetName val="B_-_III_-_Blockwork6"/>
      <sheetName val="Hold_Amount6"/>
      <sheetName val="V-I_Summary_Sheet_6"/>
      <sheetName val="V-I_Blockwork6"/>
      <sheetName val="V-II_Blockwork6"/>
      <sheetName val="V-III-_Blockwork6"/>
      <sheetName val="Panorama_-Summary-dwg6"/>
      <sheetName val="NTA_-_02_summary_sheet_(2)6"/>
      <sheetName val="NTA-13-Summary_6"/>
      <sheetName val="NTA-14-Summary_6"/>
      <sheetName val="NTA-21-Summary_(2)6"/>
      <sheetName val="std_wt_6"/>
      <sheetName val="BOQ_FORM_FOR_INQUIRY6"/>
      <sheetName val="FORM_OF_PROPOSAL_RFP-0036"/>
      <sheetName val="Revised_Summary6"/>
      <sheetName val="RATE_ANALYSIS_6"/>
      <sheetName val="AoR_Finishing3"/>
      <sheetName val="P+M_-_Tower_Crane3"/>
      <sheetName val="RMC_April_163"/>
      <sheetName val="LMR_PF3"/>
      <sheetName val="Cement_Price_Variation3"/>
      <sheetName val="Civil_Works2"/>
      <sheetName val="Name_Manager2"/>
      <sheetName val="Input_Rates2"/>
      <sheetName val="Detailed_Areas2"/>
      <sheetName val="DEPOT_WBS1"/>
      <sheetName val="Misc__points32"/>
      <sheetName val="qty_abst32"/>
      <sheetName val="basic_32"/>
      <sheetName val="Rate_Analysis32"/>
      <sheetName val="Iron_Steel_&amp;_handrails32"/>
      <sheetName val="Top_Sheet32"/>
      <sheetName val="VENDOR_CODE_WO_NO29"/>
      <sheetName val="Master_Item_List29"/>
      <sheetName val="Steel_Summary29"/>
      <sheetName val="Civil_Boq29"/>
      <sheetName val="Main_Summary29"/>
      <sheetName val="Summary_(G_H_Bachlor_C)29"/>
      <sheetName val="General_preliminaries29"/>
      <sheetName val="VENDER_DETAIL29"/>
      <sheetName val="IS_Summary13"/>
      <sheetName val="Work_Done_Bill_(2)13"/>
      <sheetName val="Basic_Rate13"/>
      <sheetName val="INFLUENCES_ON_GM13"/>
      <sheetName val="acevsSp_(ABC)13"/>
      <sheetName val="Drain_Work12"/>
      <sheetName val="Non-BOQ_summary12"/>
      <sheetName val="Curing_Bund_for_Sep'1312"/>
      <sheetName val="Legal_Risk_Analysis12"/>
      <sheetName val="Monthly_Format_ATH_(ro)revise13"/>
      <sheetName val="Abs_Sheet(Fuel_oil_area)JAN13"/>
      <sheetName val="STAFFSCHED_12"/>
      <sheetName val="int_hire12"/>
      <sheetName val="Site_Dev_BOQ13"/>
      <sheetName val="Drop_Down_(Fixed)12"/>
      <sheetName val="Drop_Down12"/>
      <sheetName val="BOQ_Direct_selling_cost12"/>
      <sheetName val="E_&amp;_R12"/>
      <sheetName val="RA_Format10"/>
      <sheetName val="Measurement-ID_works10"/>
      <sheetName val="IO_List9"/>
      <sheetName val="Ph_1_-ESM_Pipe,_Bitumen10"/>
      <sheetName val="major_qty9"/>
      <sheetName val="Major_P&amp;M_deployment9"/>
      <sheetName val="p&amp;m_L&amp;T_Hire9"/>
      <sheetName val="Data_19"/>
      <sheetName val="Rehab_podium_footing9"/>
      <sheetName val="PointNo_512"/>
      <sheetName val="Staff_Forecast_spread9"/>
      <sheetName val="IIST_(2)12"/>
      <sheetName val="IIST_(3)12"/>
      <sheetName val="TMLB_II_MAY1312"/>
      <sheetName val="isro_JUL1312"/>
      <sheetName val="IRIS_Jul1312"/>
      <sheetName val="IRS_2_jul1312"/>
      <sheetName val="isro_aug1312"/>
      <sheetName val="IRIS_augg1312"/>
      <sheetName val="SPRE_WORKING12"/>
      <sheetName val="IRS_2augg_1312"/>
      <sheetName val="iist_sept1312"/>
      <sheetName val="IRIS_SEPT1312"/>
      <sheetName val="SPRE_SEPT12"/>
      <sheetName val="IRS2_SEPT_1312"/>
      <sheetName val="iist_OCT_1312"/>
      <sheetName val="IRIS_OCT1312"/>
      <sheetName val="IRIS2_OCT1312"/>
      <sheetName val="iist_nov1312"/>
      <sheetName val="iris_nov1312"/>
      <sheetName val="spre_nov1312"/>
      <sheetName val="isro_dec1312"/>
      <sheetName val="IRIS_DEC1312"/>
      <sheetName val="isro_jan_1412"/>
      <sheetName val="isro_feb1412"/>
      <sheetName val="IRIS_FEB-1412"/>
      <sheetName val="TMLB-II_FEB-1412"/>
      <sheetName val="Unit_Rate8"/>
      <sheetName val="ETC_Panorama8"/>
      <sheetName val="PRECAST_lightconc-II9"/>
      <sheetName val="Stress_Calculation12"/>
      <sheetName val="Shuttering_Abstract8"/>
      <sheetName val="SPT_vs_PHI9"/>
      <sheetName val="Total_Amount8"/>
      <sheetName val="Fill_this_out_first___12"/>
      <sheetName val="A_O_R_r1Str8"/>
      <sheetName val="A_O_R_r18"/>
      <sheetName val="A_O_R_(2)8"/>
      <sheetName val="Assumption_Inputs12"/>
      <sheetName val="d-safe_DELUXE8"/>
      <sheetName val="ABP_inputs8"/>
      <sheetName val="Synergy_Sales_Budget8"/>
      <sheetName val="TAV_ANALIZ8"/>
      <sheetName val="Sludge_Cal8"/>
      <sheetName val="입찰내역_발주처_양식8"/>
      <sheetName val="Boulevard_I_Summary8"/>
      <sheetName val="B-I_Blockwork_8"/>
      <sheetName val="B-II-summary_sheet_8"/>
      <sheetName val="B-II_Blockwork__(2)8"/>
      <sheetName val="B_-_III_-_Summary_Sheet_(2)8"/>
      <sheetName val="B_-_III_-_Blockwork8"/>
      <sheetName val="Hold_Amount8"/>
      <sheetName val="V-I_Summary_Sheet_8"/>
      <sheetName val="V-I_Blockwork8"/>
      <sheetName val="V-II_Blockwork8"/>
      <sheetName val="V-III-_Blockwork8"/>
      <sheetName val="Panorama_-Summary-dwg8"/>
      <sheetName val="NTA_-_02_summary_sheet_(2)8"/>
      <sheetName val="NTA-13-Summary_8"/>
      <sheetName val="NTA-14-Summary_8"/>
      <sheetName val="NTA-21-Summary_(2)8"/>
      <sheetName val="std_wt_8"/>
      <sheetName val="BOQ_FORM_FOR_INQUIRY8"/>
      <sheetName val="FORM_OF_PROPOSAL_RFP-0038"/>
      <sheetName val="Revised_Summary8"/>
      <sheetName val="RATE_ANALYSIS_8"/>
      <sheetName val="AoR_Finishing5"/>
      <sheetName val="P+M_-_Tower_Crane5"/>
      <sheetName val="RMC_April_165"/>
      <sheetName val="LMR_PF5"/>
      <sheetName val="Cement_Price_Variation5"/>
      <sheetName val="Civil_Works4"/>
      <sheetName val="Name_Manager4"/>
      <sheetName val="Input_Rates4"/>
      <sheetName val="Detailed_Areas4"/>
      <sheetName val="Misc__points34"/>
      <sheetName val="qty_abst34"/>
      <sheetName val="basic_34"/>
      <sheetName val="Rate_Analysis34"/>
      <sheetName val="Iron_Steel_&amp;_handrails34"/>
      <sheetName val="Top_Sheet34"/>
      <sheetName val="VENDOR_CODE_WO_NO31"/>
      <sheetName val="Master_Item_List31"/>
      <sheetName val="Steel_Summary31"/>
      <sheetName val="Civil_Boq31"/>
      <sheetName val="Main_Summary31"/>
      <sheetName val="Summary_(G_H_Bachlor_C)31"/>
      <sheetName val="General_preliminaries31"/>
      <sheetName val="VENDER_DETAIL31"/>
      <sheetName val="IS_Summary15"/>
      <sheetName val="Work_Done_Bill_(2)15"/>
      <sheetName val="Basic_Rate15"/>
      <sheetName val="INFLUENCES_ON_GM15"/>
      <sheetName val="acevsSp_(ABC)15"/>
      <sheetName val="Drain_Work14"/>
      <sheetName val="Non-BOQ_summary14"/>
      <sheetName val="Curing_Bund_for_Sep'1314"/>
      <sheetName val="Legal_Risk_Analysis14"/>
      <sheetName val="Monthly_Format_ATH_(ro)revise15"/>
      <sheetName val="Abs_Sheet(Fuel_oil_area)JAN15"/>
      <sheetName val="STAFFSCHED_14"/>
      <sheetName val="int_hire14"/>
      <sheetName val="Site_Dev_BOQ15"/>
      <sheetName val="Drop_Down_(Fixed)14"/>
      <sheetName val="Drop_Down14"/>
      <sheetName val="BOQ_Direct_selling_cost14"/>
      <sheetName val="E_&amp;_R14"/>
      <sheetName val="RA_Format12"/>
      <sheetName val="Measurement-ID_works12"/>
      <sheetName val="IO_List11"/>
      <sheetName val="Ph_1_-ESM_Pipe,_Bitumen12"/>
      <sheetName val="major_qty11"/>
      <sheetName val="Major_P&amp;M_deployment11"/>
      <sheetName val="p&amp;m_L&amp;T_Hire11"/>
      <sheetName val="Data_111"/>
      <sheetName val="Rehab_podium_footing11"/>
      <sheetName val="PointNo_514"/>
      <sheetName val="Staff_Forecast_spread11"/>
      <sheetName val="IIST_(2)14"/>
      <sheetName val="IIST_(3)14"/>
      <sheetName val="TMLB_II_MAY1314"/>
      <sheetName val="isro_JUL1314"/>
      <sheetName val="IRIS_Jul1314"/>
      <sheetName val="IRS_2_jul1314"/>
      <sheetName val="isro_aug1314"/>
      <sheetName val="IRIS_augg1314"/>
      <sheetName val="SPRE_WORKING14"/>
      <sheetName val="IRS_2augg_1314"/>
      <sheetName val="iist_sept1314"/>
      <sheetName val="IRIS_SEPT1314"/>
      <sheetName val="SPRE_SEPT14"/>
      <sheetName val="IRS2_SEPT_1314"/>
      <sheetName val="iist_OCT_1314"/>
      <sheetName val="IRIS_OCT1314"/>
      <sheetName val="IRIS2_OCT1314"/>
      <sheetName val="iist_nov1314"/>
      <sheetName val="iris_nov1314"/>
      <sheetName val="spre_nov1314"/>
      <sheetName val="isro_dec1314"/>
      <sheetName val="IRIS_DEC1314"/>
      <sheetName val="isro_jan_1414"/>
      <sheetName val="isro_feb1414"/>
      <sheetName val="IRIS_FEB-1414"/>
      <sheetName val="TMLB-II_FEB-1414"/>
      <sheetName val="Unit_Rate10"/>
      <sheetName val="ETC_Panorama10"/>
      <sheetName val="PRECAST_lightconc-II11"/>
      <sheetName val="Stress_Calculation14"/>
      <sheetName val="Shuttering_Abstract10"/>
      <sheetName val="SPT_vs_PHI11"/>
      <sheetName val="Total_Amount10"/>
      <sheetName val="Fill_this_out_first___14"/>
      <sheetName val="A_O_R_r1Str10"/>
      <sheetName val="A_O_R_r110"/>
      <sheetName val="A_O_R_(2)10"/>
      <sheetName val="Assumption_Inputs14"/>
      <sheetName val="d-safe_DELUXE10"/>
      <sheetName val="ABP_inputs10"/>
      <sheetName val="Synergy_Sales_Budget10"/>
      <sheetName val="TAV_ANALIZ10"/>
      <sheetName val="Sludge_Cal10"/>
      <sheetName val="입찰내역_발주처_양식10"/>
      <sheetName val="Boulevard_I_Summary10"/>
      <sheetName val="B-I_Blockwork_10"/>
      <sheetName val="B-II-summary_sheet_10"/>
      <sheetName val="B-II_Blockwork__(2)10"/>
      <sheetName val="B_-_III_-_Summary_Sheet_(2)10"/>
      <sheetName val="B_-_III_-_Blockwork10"/>
      <sheetName val="Hold_Amount10"/>
      <sheetName val="V-I_Summary_Sheet_10"/>
      <sheetName val="V-I_Blockwork10"/>
      <sheetName val="V-II_Blockwork10"/>
      <sheetName val="V-III-_Blockwork10"/>
      <sheetName val="Panorama_-Summary-dwg10"/>
      <sheetName val="NTA_-_02_summary_sheet_(2)10"/>
      <sheetName val="NTA-13-Summary_10"/>
      <sheetName val="NTA-14-Summary_10"/>
      <sheetName val="NTA-21-Summary_(2)10"/>
      <sheetName val="std_wt_10"/>
      <sheetName val="BOQ_FORM_FOR_INQUIRY10"/>
      <sheetName val="FORM_OF_PROPOSAL_RFP-00310"/>
      <sheetName val="Revised_Summary10"/>
      <sheetName val="RATE_ANALYSIS_10"/>
      <sheetName val="AoR_Finishing7"/>
      <sheetName val="P+M_-_Tower_Crane7"/>
      <sheetName val="RMC_April_167"/>
      <sheetName val="LMR_PF7"/>
      <sheetName val="Cement_Price_Variation7"/>
      <sheetName val="Civil_Works6"/>
      <sheetName val="Name_Manager6"/>
      <sheetName val="Input_Rates6"/>
      <sheetName val="Detailed_Areas6"/>
      <sheetName val="Exp__Villa__R2B_2162"/>
      <sheetName val="????_???_??2"/>
      <sheetName val="수량_총괄표2"/>
      <sheetName val="품질관리비_산출2"/>
      <sheetName val="Waste_Wtr_Drg2"/>
      <sheetName val="Onerous_Terms2"/>
      <sheetName val="AB_SOW2"/>
      <sheetName val="Valid_Data2"/>
      <sheetName val="20_mm_aggregates_2"/>
      <sheetName val="3cd_Annexure2"/>
      <sheetName val="Item_Master2"/>
      <sheetName val="DEPOT_WBS2"/>
      <sheetName val="Administrative_Prices"/>
      <sheetName val="Misc__points35"/>
      <sheetName val="qty_abst35"/>
      <sheetName val="basic_35"/>
      <sheetName val="Rate_Analysis35"/>
      <sheetName val="Iron_Steel_&amp;_handrails35"/>
      <sheetName val="Top_Sheet35"/>
      <sheetName val="VENDOR_CODE_WO_NO32"/>
      <sheetName val="Master_Item_List32"/>
      <sheetName val="Steel_Summary32"/>
      <sheetName val="Civil_Boq32"/>
      <sheetName val="Main_Summary32"/>
      <sheetName val="Summary_(G_H_Bachlor_C)32"/>
      <sheetName val="General_preliminaries32"/>
      <sheetName val="VENDER_DETAIL32"/>
      <sheetName val="IS_Summary16"/>
      <sheetName val="Work_Done_Bill_(2)16"/>
      <sheetName val="Basic_Rate16"/>
      <sheetName val="INFLUENCES_ON_GM16"/>
      <sheetName val="acevsSp_(ABC)16"/>
      <sheetName val="Drain_Work15"/>
      <sheetName val="Non-BOQ_summary15"/>
      <sheetName val="Curing_Bund_for_Sep'1315"/>
      <sheetName val="Legal_Risk_Analysis15"/>
      <sheetName val="Monthly_Format_ATH_(ro)revise16"/>
      <sheetName val="Abs_Sheet(Fuel_oil_area)JAN16"/>
      <sheetName val="STAFFSCHED_15"/>
      <sheetName val="int_hire15"/>
      <sheetName val="Site_Dev_BOQ16"/>
      <sheetName val="Drop_Down_(Fixed)15"/>
      <sheetName val="Drop_Down15"/>
      <sheetName val="BOQ_Direct_selling_cost15"/>
      <sheetName val="E_&amp;_R15"/>
      <sheetName val="RA_Format13"/>
      <sheetName val="Measurement-ID_works13"/>
      <sheetName val="IO_List12"/>
      <sheetName val="Ph_1_-ESM_Pipe,_Bitumen13"/>
      <sheetName val="major_qty12"/>
      <sheetName val="Major_P&amp;M_deployment12"/>
      <sheetName val="p&amp;m_L&amp;T_Hire12"/>
      <sheetName val="Data_112"/>
      <sheetName val="Rehab_podium_footing12"/>
      <sheetName val="PointNo_515"/>
      <sheetName val="Staff_Forecast_spread12"/>
      <sheetName val="IIST_(2)15"/>
      <sheetName val="IIST_(3)15"/>
      <sheetName val="TMLB_II_MAY1315"/>
      <sheetName val="isro_JUL1315"/>
      <sheetName val="IRIS_Jul1315"/>
      <sheetName val="IRS_2_jul1315"/>
      <sheetName val="isro_aug1315"/>
      <sheetName val="IRIS_augg1315"/>
      <sheetName val="SPRE_WORKING15"/>
      <sheetName val="IRS_2augg_1315"/>
      <sheetName val="iist_sept1315"/>
      <sheetName val="IRIS_SEPT1315"/>
      <sheetName val="SPRE_SEPT15"/>
      <sheetName val="IRS2_SEPT_1315"/>
      <sheetName val="iist_OCT_1315"/>
      <sheetName val="IRIS_OCT1315"/>
      <sheetName val="IRIS2_OCT1315"/>
      <sheetName val="iist_nov1315"/>
      <sheetName val="iris_nov1315"/>
      <sheetName val="spre_nov1315"/>
      <sheetName val="isro_dec1315"/>
      <sheetName val="IRIS_DEC1315"/>
      <sheetName val="isro_jan_1415"/>
      <sheetName val="isro_feb1415"/>
      <sheetName val="IRIS_FEB-1415"/>
      <sheetName val="TMLB-II_FEB-1415"/>
      <sheetName val="Unit_Rate11"/>
      <sheetName val="ETC_Panorama11"/>
      <sheetName val="PRECAST_lightconc-II12"/>
      <sheetName val="Stress_Calculation15"/>
      <sheetName val="Shuttering_Abstract11"/>
      <sheetName val="SPT_vs_PHI12"/>
      <sheetName val="Total_Amount11"/>
      <sheetName val="Fill_this_out_first___15"/>
      <sheetName val="A_O_R_r1Str11"/>
      <sheetName val="A_O_R_r111"/>
      <sheetName val="A_O_R_(2)11"/>
      <sheetName val="Assumption_Inputs15"/>
      <sheetName val="d-safe_DELUXE11"/>
      <sheetName val="ABP_inputs11"/>
      <sheetName val="Synergy_Sales_Budget11"/>
      <sheetName val="TAV_ANALIZ11"/>
      <sheetName val="Sludge_Cal11"/>
      <sheetName val="입찰내역_발주처_양식11"/>
      <sheetName val="Boulevard_I_Summary11"/>
      <sheetName val="B-I_Blockwork_11"/>
      <sheetName val="B-II-summary_sheet_11"/>
      <sheetName val="B-II_Blockwork__(2)11"/>
      <sheetName val="B_-_III_-_Summary_Sheet_(2)11"/>
      <sheetName val="B_-_III_-_Blockwork11"/>
      <sheetName val="Hold_Amount11"/>
      <sheetName val="V-I_Summary_Sheet_11"/>
      <sheetName val="V-I_Blockwork11"/>
      <sheetName val="V-II_Blockwork11"/>
      <sheetName val="V-III-_Blockwork11"/>
      <sheetName val="Panorama_-Summary-dwg11"/>
      <sheetName val="NTA_-_02_summary_sheet_(2)11"/>
      <sheetName val="NTA-13-Summary_11"/>
      <sheetName val="NTA-14-Summary_11"/>
      <sheetName val="NTA-21-Summary_(2)11"/>
      <sheetName val="std_wt_11"/>
      <sheetName val="BOQ_FORM_FOR_INQUIRY11"/>
      <sheetName val="FORM_OF_PROPOSAL_RFP-00311"/>
      <sheetName val="Revised_Summary11"/>
      <sheetName val="RATE_ANALYSIS_11"/>
      <sheetName val="AoR_Finishing8"/>
      <sheetName val="P+M_-_Tower_Crane8"/>
      <sheetName val="RMC_April_168"/>
      <sheetName val="beam-reinft-IIInd_floor8"/>
      <sheetName val="LMR_PF8"/>
      <sheetName val="Cement_Price_Variation8"/>
      <sheetName val="Civil_Works7"/>
      <sheetName val="Name_Manager7"/>
      <sheetName val="Input_Rates7"/>
      <sheetName val="Detailed_Areas7"/>
      <sheetName val="Exp__Villa__R2B_2163"/>
      <sheetName val="????_???_??3"/>
      <sheetName val="수량_총괄표3"/>
      <sheetName val="품질관리비_산출3"/>
      <sheetName val="Waste_Wtr_Drg3"/>
      <sheetName val="Onerous_Terms3"/>
      <sheetName val="AB_SOW3"/>
      <sheetName val="Valid_Data3"/>
      <sheetName val="20_mm_aggregates_3"/>
      <sheetName val="3cd_Annexure3"/>
      <sheetName val="Item_Master3"/>
      <sheetName val="DEPOT_WBS3"/>
      <sheetName val="13__Steel_-_Ratio1"/>
      <sheetName val="Administrative_Prices1"/>
      <sheetName val="kppl_pl1"/>
      <sheetName val="Notes"/>
      <sheetName val="DIV_3"/>
      <sheetName val="DIV_31"/>
      <sheetName val="Cul_detail"/>
      <sheetName val="Sheet3 (2)"/>
      <sheetName val="cul-invSUBMITTED"/>
      <sheetName val="BHANDUP"/>
      <sheetName val="qty_schedule1"/>
      <sheetName val="VOP_June_07__rev1_1"/>
      <sheetName val="HO_Costs1"/>
      <sheetName val="Benchmark_Data1"/>
      <sheetName val="qty_schedule2"/>
      <sheetName val="VOP_June_07__rev1_2"/>
      <sheetName val="HO_Costs2"/>
      <sheetName val="Bill_No__32"/>
      <sheetName val="Benchmark_Data2"/>
      <sheetName val="mw"/>
      <sheetName val="Vehicles"/>
      <sheetName val="Sub Cont. Comp."/>
      <sheetName val="Harewood"/>
      <sheetName val="GULF"/>
      <sheetName val="1 Summary"/>
      <sheetName val="PC"/>
      <sheetName val="GRSummary"/>
      <sheetName val="Amortization"/>
      <sheetName val="RCC,Ret. Wall"/>
      <sheetName val="crews"/>
      <sheetName val="Ceiling"/>
      <sheetName val="Main Summary- Contractor"/>
      <sheetName val="Apx_AA1"/>
      <sheetName val="총괄표_(2)1"/>
      <sheetName val="Benchmark_Data_(2)1"/>
      <sheetName val="Application_031"/>
      <sheetName val="F-Adv_Pay_1"/>
      <sheetName val="Gen_SUMMARY_1"/>
      <sheetName val="H-Ret_1"/>
      <sheetName val="K-Prev__Pay1"/>
      <sheetName val="Bill_51"/>
      <sheetName val="Bill_61"/>
      <sheetName val="Bill_05_Mech__W__1"/>
      <sheetName val="Bill_06_Elec__W_1"/>
      <sheetName val="Material_On_Site1"/>
      <sheetName val="Payment_Applicationold1"/>
      <sheetName val="Bill_011"/>
      <sheetName val="_As_built1"/>
      <sheetName val="As_Built_Summary1"/>
      <sheetName val="Fence_Work1"/>
      <sheetName val="Hollowcore_study1"/>
      <sheetName val="Material_Price_List1"/>
      <sheetName val="Initial_Data1"/>
      <sheetName val="Site Summary"/>
      <sheetName val="Apx_AA2"/>
      <sheetName val="Benchmark_Data_(2)2"/>
      <sheetName val="총괄표_(2)2"/>
      <sheetName val="Application_032"/>
      <sheetName val="F-Adv_Pay_2"/>
      <sheetName val="Gen_SUMMARY_2"/>
      <sheetName val="H-Ret_2"/>
      <sheetName val="K-Prev__Pay2"/>
      <sheetName val="Bill_52"/>
      <sheetName val="Bill_62"/>
      <sheetName val="Bill_05_Mech__W__2"/>
      <sheetName val="Bill_06_Elec__W_2"/>
      <sheetName val="Material_On_Site2"/>
      <sheetName val="Payment_Applicationold2"/>
      <sheetName val="Bill_012"/>
      <sheetName val="_As_built2"/>
      <sheetName val="As_Built_Summary2"/>
      <sheetName val="Fence_Work2"/>
      <sheetName val="Hollowcore_study2"/>
      <sheetName val="Material_Price_List2"/>
      <sheetName val="Initial_Data2"/>
      <sheetName val="Démol_"/>
      <sheetName val="2_BHK"/>
      <sheetName val="Activity_List"/>
      <sheetName val="SUMM_ACTI__DISTRIBUTION"/>
      <sheetName val="PO_Status"/>
      <sheetName val="Fee_Rate_Summary"/>
      <sheetName val="STEEL_STRUCTURE"/>
      <sheetName val="Load_Details(B1)"/>
      <sheetName val="Shor_&amp;_Shuter"/>
      <sheetName val="India_F&amp;S_Template"/>
      <sheetName val="Bank_Guarantee"/>
      <sheetName val="Pile_cap"/>
      <sheetName val="Assumption_For_Collection"/>
      <sheetName val="Electrical_"/>
      <sheetName val="Form_6"/>
      <sheetName val="Input_Data_R"/>
      <sheetName val="Input_Data70+100MSA"/>
      <sheetName val="Input_Data_F"/>
      <sheetName val="3__Elemental_Summary"/>
      <sheetName val="ETC_Plant_Cost"/>
      <sheetName val="Piling_-_Winch"/>
      <sheetName val="Basic_Rates"/>
      <sheetName val="Qty__Abs"/>
      <sheetName val="Pile_Liner_&amp;_Rebar"/>
      <sheetName val="Pile_Conc_"/>
      <sheetName val="Deck_-_Insitu_Conc_"/>
      <sheetName val="Precast_Placing"/>
      <sheetName val="SS_Rein"/>
      <sheetName val="Casting_Yard"/>
      <sheetName val="Piling_-_Rig"/>
      <sheetName val="P&amp;M_List"/>
      <sheetName val="Pile_Cycle_Time"/>
      <sheetName val="Enabling_Structure"/>
      <sheetName val="BQ202_-App__Bridge"/>
      <sheetName val="BOQ_201&amp;203-Cont__Berth"/>
      <sheetName val="Total_Debtors_Ageing_Sheet"/>
      <sheetName val="schedule_nos"/>
      <sheetName val="PLUMBING_&amp;_SANITORY"/>
      <sheetName val="Item-_Compact"/>
      <sheetName val="Ins_&amp;_Bonds"/>
      <sheetName val="MECH-1"/>
      <sheetName val="Equip"/>
      <sheetName val="Proposal"/>
      <sheetName val="CPA7-31"/>
      <sheetName val="WBS"/>
      <sheetName val="MATER._FUEL_SUB"/>
      <sheetName val="CEILING WORKS"/>
      <sheetName val="DRYWALL PARTITIONS"/>
      <sheetName val="GF"/>
      <sheetName val="1ST"/>
      <sheetName val="2ND"/>
      <sheetName val="3RD"/>
      <sheetName val="4TH"/>
      <sheetName val="EO Area"/>
      <sheetName val="Calc"/>
      <sheetName val="UNP-NCW "/>
      <sheetName val="]ain_Summary2"/>
      <sheetName val="QTAFFSCHED_"/>
      <sheetName val="QPRE_WORKING"/>
      <sheetName val="aist_sept13"/>
      <sheetName val="HRIS_OCT13"/>
      <sheetName val="DMLB-II_FEB-14"/>
      <sheetName val="산근"/>
      <sheetName val="GM &amp; TA"/>
      <sheetName val="NPV"/>
      <sheetName val="Core Data"/>
      <sheetName val="MFG"/>
      <sheetName val="DATI_CONS"/>
      <sheetName val="GulfDuraElectroProductRange"/>
      <sheetName val="EA Sum"/>
      <sheetName val="Co-ef"/>
      <sheetName val="Appendix A"/>
      <sheetName val="TPR"/>
      <sheetName val="Civil-Mat."/>
      <sheetName val="FORM5"/>
      <sheetName val="SAMPLE"/>
      <sheetName val="LOCAL RATES"/>
      <sheetName val="New Lines"/>
      <sheetName val="CERTIFICATE"/>
      <sheetName val="dw evln-temp"/>
      <sheetName val="Equipment"/>
      <sheetName val="Labor"/>
      <sheetName val="Materials"/>
      <sheetName val="BOQ건축"/>
      <sheetName val="Sch. Areas"/>
      <sheetName val="Construction"/>
      <sheetName val="K"/>
      <sheetName val="Sheet9"/>
      <sheetName val="P1926-H2B Pkg 2A&amp;2B"/>
      <sheetName val="P1940-H2B Pkg 1 Guestrooms"/>
      <sheetName val="P1929-DHCT"/>
      <sheetName val="1.1 Cost Breakdown"/>
      <sheetName val="1.1 Cost Breakdown (2)"/>
      <sheetName val="HITS"/>
      <sheetName val="TBAL9697 -group wise  sdpl"/>
      <sheetName val="billrate"/>
      <sheetName val="newsales"/>
      <sheetName val="Data Lists"/>
      <sheetName val="Activities"/>
      <sheetName val="MATCAT.BOQ"/>
      <sheetName val="____ ___ __"/>
      <sheetName val="___________"/>
      <sheetName val="___________1"/>
      <sheetName val="___________2"/>
      <sheetName val="___________3"/>
      <sheetName val="BM Data"/>
      <sheetName val="Data Validation"/>
      <sheetName val="Mp-team_1"/>
      <sheetName val="F4_13"/>
      <sheetName val="_Structural"/>
      <sheetName val="Travel_Cranes"/>
      <sheetName val="Recap_Architect"/>
      <sheetName val="Recap_External"/>
      <sheetName val="Recap_Struct"/>
      <sheetName val="Recap_Travel_Crane"/>
      <sheetName val="Package_1"/>
      <sheetName val="Recap_Lift"/>
      <sheetName val="Sub_Cont__Comp_"/>
      <sheetName val="1_Summary"/>
      <sheetName val="RCC,Ret__Wall"/>
      <sheetName val="Main_Summary-_Contractor"/>
      <sheetName val="qty_schedule3"/>
      <sheetName val="VOP_June_07__rev1_3"/>
      <sheetName val="HO_Costs3"/>
      <sheetName val="Bill_No__33"/>
      <sheetName val="Benchmark_Data3"/>
      <sheetName val="Apx_AA3"/>
      <sheetName val="Benchmark_Data_(2)3"/>
      <sheetName val="총괄표_(2)3"/>
      <sheetName val="Application_033"/>
      <sheetName val="F-Adv_Pay_3"/>
      <sheetName val="Gen_SUMMARY_3"/>
      <sheetName val="H-Ret_3"/>
      <sheetName val="K-Prev__Pay3"/>
      <sheetName val="Bill_53"/>
      <sheetName val="Bill_63"/>
      <sheetName val="Bill_05_Mech__W__3"/>
      <sheetName val="Bill_06_Elec__W_3"/>
      <sheetName val="Material_On_Site3"/>
      <sheetName val="Payment_Applicationold3"/>
      <sheetName val="Bill_013"/>
      <sheetName val="_As_built3"/>
      <sheetName val="As_Built_Summary3"/>
      <sheetName val="Fence_Work3"/>
      <sheetName val="Hollowcore_study3"/>
      <sheetName val="Material_Price_List3"/>
      <sheetName val="Initial_Data3"/>
      <sheetName val="Mp-team_11"/>
      <sheetName val="F4_131"/>
      <sheetName val="_Structural1"/>
      <sheetName val="Travel_Cranes1"/>
      <sheetName val="Recap_Architect1"/>
      <sheetName val="Recap_External1"/>
      <sheetName val="Recap_Struct1"/>
      <sheetName val="Recap_Travel_Crane1"/>
      <sheetName val="Package_11"/>
      <sheetName val="Recap_Lift1"/>
      <sheetName val="Sub_Cont__Comp_1"/>
      <sheetName val="1_Summary1"/>
      <sheetName val="RCC,Ret__Wall1"/>
      <sheetName val="Main_Summary-_Contractor1"/>
      <sheetName val="beam-reinft-machine_rm1"/>
      <sheetName val="Material_List_1"/>
      <sheetName val="Labour_Rate_1"/>
      <sheetName val="Labour_rate1"/>
      <sheetName val="Block_work1"/>
      <sheetName val="RR_masonry1"/>
      <sheetName val="Concrete_for_arch_1"/>
      <sheetName val="Activity_List1"/>
      <sheetName val="SUMM_ACTI__DISTRIBUTION1"/>
      <sheetName val="PO_Status1"/>
      <sheetName val="2_BHK1"/>
      <sheetName val="Shor_&amp;_Shuter1"/>
      <sheetName val="Assumption_For_Collection1"/>
      <sheetName val="schedule_nos1"/>
      <sheetName val="qty_schedule4"/>
      <sheetName val="VOP_June_07__rev1_4"/>
      <sheetName val="HO_Costs4"/>
      <sheetName val="Bill_No__34"/>
      <sheetName val="Benchmark_Data4"/>
      <sheetName val="Apx_AA4"/>
      <sheetName val="Benchmark_Data_(2)4"/>
      <sheetName val="총괄표_(2)4"/>
      <sheetName val="Application_034"/>
      <sheetName val="F-Adv_Pay_4"/>
      <sheetName val="Gen_SUMMARY_4"/>
      <sheetName val="H-Ret_4"/>
      <sheetName val="K-Prev__Pay4"/>
      <sheetName val="Bill_54"/>
      <sheetName val="Bill_64"/>
      <sheetName val="Bill_05_Mech__W__4"/>
      <sheetName val="Bill_06_Elec__W_4"/>
      <sheetName val="Material_On_Site4"/>
      <sheetName val="Payment_Applicationold4"/>
      <sheetName val="Bill_014"/>
      <sheetName val="_As_built4"/>
      <sheetName val="As_Built_Summary4"/>
      <sheetName val="Fence_Work4"/>
      <sheetName val="Hollowcore_study4"/>
      <sheetName val="Material_Price_List4"/>
      <sheetName val="Initial_Data4"/>
      <sheetName val="Mp-team_12"/>
      <sheetName val="F4_132"/>
      <sheetName val="_Structural2"/>
      <sheetName val="Travel_Cranes2"/>
      <sheetName val="Recap_Architect2"/>
      <sheetName val="Recap_External2"/>
      <sheetName val="Recap_Struct2"/>
      <sheetName val="Recap_Travel_Crane2"/>
      <sheetName val="Package_12"/>
      <sheetName val="Recap_Lift2"/>
      <sheetName val="Sub_Cont__Comp_2"/>
      <sheetName val="1_Summary2"/>
      <sheetName val="RCC,Ret__Wall2"/>
      <sheetName val="Main_Summary-_Contractor2"/>
      <sheetName val="beam-reinft-IIInd_floor9"/>
      <sheetName val="Cash_Flow_Input_Data_ISC2"/>
      <sheetName val="13__Steel_-_Ratio2"/>
      <sheetName val="beam-reinft-machine_rm2"/>
      <sheetName val="kppl_pl2"/>
      <sheetName val="Administrative_Prices2"/>
      <sheetName val="Material_List_2"/>
      <sheetName val="Labour_Rate_2"/>
      <sheetName val="Labour_productivity2"/>
      <sheetName val="Labour_rate2"/>
      <sheetName val="Block_work2"/>
      <sheetName val="RR_masonry2"/>
      <sheetName val="Concrete_for_arch_2"/>
      <sheetName val="Activity_List2"/>
      <sheetName val="SUMM_ACTI__DISTRIBUTION2"/>
      <sheetName val="PO_Status2"/>
      <sheetName val="2_BHK2"/>
      <sheetName val="Shor_&amp;_Shuter2"/>
      <sheetName val="Assumption_For_Collection2"/>
      <sheetName val="schedule_nos2"/>
      <sheetName val="qty_schedule5"/>
      <sheetName val="VOP_June_07__rev1_5"/>
      <sheetName val="HO_Costs5"/>
      <sheetName val="Bill_No__35"/>
      <sheetName val="Benchmark_Data5"/>
      <sheetName val="Apx_AA5"/>
      <sheetName val="Benchmark_Data_(2)5"/>
      <sheetName val="총괄표_(2)5"/>
      <sheetName val="Application_035"/>
      <sheetName val="F-Adv_Pay_5"/>
      <sheetName val="Gen_SUMMARY_5"/>
      <sheetName val="H-Ret_5"/>
      <sheetName val="K-Prev__Pay5"/>
      <sheetName val="Bill_55"/>
      <sheetName val="Bill_65"/>
      <sheetName val="Bill_05_Mech__W__5"/>
      <sheetName val="Bill_06_Elec__W_5"/>
      <sheetName val="Material_On_Site5"/>
      <sheetName val="Payment_Applicationold5"/>
      <sheetName val="Bill_015"/>
      <sheetName val="_As_built5"/>
      <sheetName val="As_Built_Summary5"/>
      <sheetName val="Fence_Work5"/>
      <sheetName val="Hollowcore_study5"/>
      <sheetName val="Material_Price_List5"/>
      <sheetName val="Initial_Data5"/>
      <sheetName val="Mp-team_13"/>
      <sheetName val="F4_133"/>
      <sheetName val="_Structural3"/>
      <sheetName val="Travel_Cranes3"/>
      <sheetName val="Recap_Architect3"/>
      <sheetName val="Recap_External3"/>
      <sheetName val="Recap_Struct3"/>
      <sheetName val="Recap_Travel_Crane3"/>
      <sheetName val="Package_13"/>
      <sheetName val="Recap_Lift3"/>
      <sheetName val="Sub_Cont__Comp_3"/>
      <sheetName val="1_Summary3"/>
      <sheetName val="RCC,Ret__Wall3"/>
      <sheetName val="Main_Summary-_Contractor3"/>
      <sheetName val="beam-reinft-IIInd_floor10"/>
      <sheetName val="Cash_Flow_Input_Data_ISC3"/>
      <sheetName val="13__Steel_-_Ratio3"/>
      <sheetName val="beam-reinft-machine_rm3"/>
      <sheetName val="kppl_pl3"/>
      <sheetName val="Administrative_Prices3"/>
      <sheetName val="Material_List_3"/>
      <sheetName val="Labour_Rate_3"/>
      <sheetName val="Labour_productivity3"/>
      <sheetName val="Labour_rate3"/>
      <sheetName val="Block_work3"/>
      <sheetName val="RR_masonry3"/>
      <sheetName val="Concrete_for_arch_3"/>
      <sheetName val="Activity_List3"/>
      <sheetName val="SUMM_ACTI__DISTRIBUTION3"/>
      <sheetName val="PO_Status3"/>
      <sheetName val="2_BHK3"/>
      <sheetName val="Shor_&amp;_Shuter3"/>
      <sheetName val="Assumption_For_Collection3"/>
      <sheetName val="schedule_nos3"/>
      <sheetName val="qty_schedule6"/>
      <sheetName val="VOP_June_07__rev1_6"/>
      <sheetName val="HO_Costs6"/>
      <sheetName val="Bill_No__36"/>
      <sheetName val="Benchmark_Data6"/>
      <sheetName val="Apx_AA6"/>
      <sheetName val="Benchmark_Data_(2)6"/>
      <sheetName val="총괄표_(2)6"/>
      <sheetName val="Application_036"/>
      <sheetName val="F-Adv_Pay_6"/>
      <sheetName val="Gen_SUMMARY_6"/>
      <sheetName val="H-Ret_6"/>
      <sheetName val="K-Prev__Pay6"/>
      <sheetName val="Bill_56"/>
      <sheetName val="Bill_66"/>
      <sheetName val="Bill_05_Mech__W__6"/>
      <sheetName val="Bill_06_Elec__W_6"/>
      <sheetName val="Material_On_Site6"/>
      <sheetName val="Payment_Applicationold6"/>
      <sheetName val="Bill_016"/>
      <sheetName val="_As_built6"/>
      <sheetName val="As_Built_Summary6"/>
      <sheetName val="Fence_Work6"/>
      <sheetName val="Hollowcore_study6"/>
      <sheetName val="Material_Price_List6"/>
      <sheetName val="Initial_Data6"/>
      <sheetName val="Mp-team_14"/>
      <sheetName val="F4_134"/>
      <sheetName val="_Structural4"/>
      <sheetName val="Travel_Cranes4"/>
      <sheetName val="Recap_Architect4"/>
      <sheetName val="Recap_External4"/>
      <sheetName val="Recap_Struct4"/>
      <sheetName val="Recap_Travel_Crane4"/>
      <sheetName val="Package_14"/>
      <sheetName val="Recap_Lift4"/>
      <sheetName val="Sub_Cont__Comp_4"/>
      <sheetName val="1_Summary4"/>
      <sheetName val="RCC,Ret__Wall4"/>
      <sheetName val="Main_Summary-_Contractor4"/>
      <sheetName val="beam-reinft-IIInd_floor11"/>
      <sheetName val="Exp__Villa__R2B_2164"/>
      <sheetName val="20_mm_aggregates_4"/>
      <sheetName val="3cd_Annexure4"/>
      <sheetName val="수량_총괄표4"/>
      <sheetName val="품질관리비_산출4"/>
      <sheetName val="Waste_Wtr_Drg4"/>
      <sheetName val="Onerous_Terms4"/>
      <sheetName val="AB_SOW4"/>
      <sheetName val="Valid_Data4"/>
      <sheetName val="Cash_Flow_Input_Data_ISC4"/>
      <sheetName val="13__Steel_-_Ratio4"/>
      <sheetName val="beam-reinft-machine_rm4"/>
      <sheetName val="kppl_pl4"/>
      <sheetName val="Administrative_Prices4"/>
      <sheetName val="Item_Master4"/>
      <sheetName val="Material_List_4"/>
      <sheetName val="Labour_Rate_4"/>
      <sheetName val="Labour_productivity4"/>
      <sheetName val="Labour_rate4"/>
      <sheetName val="Block_work4"/>
      <sheetName val="RR_masonry4"/>
      <sheetName val="Concrete_for_arch_4"/>
      <sheetName val="Activity_List4"/>
      <sheetName val="SUMM_ACTI__DISTRIBUTION4"/>
      <sheetName val="PO_Status4"/>
      <sheetName val="2_BHK4"/>
      <sheetName val="Shor_&amp;_Shuter4"/>
      <sheetName val="Assumption_For_Collection4"/>
      <sheetName val="schedule_nos4"/>
      <sheetName val="major_qty13"/>
      <sheetName val="qty_schedule7"/>
      <sheetName val="VOP_June_07__rev1_7"/>
      <sheetName val="HO_Costs7"/>
      <sheetName val="Bill_No__37"/>
      <sheetName val="Benchmark_Data7"/>
      <sheetName val="Apx_AA7"/>
      <sheetName val="Benchmark_Data_(2)7"/>
      <sheetName val="총괄표_(2)7"/>
      <sheetName val="Application_037"/>
      <sheetName val="F-Adv_Pay_7"/>
      <sheetName val="Gen_SUMMARY_7"/>
      <sheetName val="H-Ret_7"/>
      <sheetName val="K-Prev__Pay7"/>
      <sheetName val="Bill_57"/>
      <sheetName val="Bill_67"/>
      <sheetName val="Bill_05_Mech__W__7"/>
      <sheetName val="Bill_06_Elec__W_7"/>
      <sheetName val="Material_On_Site7"/>
      <sheetName val="Payment_Applicationold7"/>
      <sheetName val="Bill_017"/>
      <sheetName val="_As_built7"/>
      <sheetName val="As_Built_Summary7"/>
      <sheetName val="Fence_Work7"/>
      <sheetName val="Hollowcore_study7"/>
      <sheetName val="Material_Price_List7"/>
      <sheetName val="Initial_Data7"/>
      <sheetName val="Mp-team_15"/>
      <sheetName val="F4_135"/>
      <sheetName val="_Structural5"/>
      <sheetName val="Travel_Cranes5"/>
      <sheetName val="Recap_Architect5"/>
      <sheetName val="Recap_External5"/>
      <sheetName val="Recap_Struct5"/>
      <sheetName val="Recap_Travel_Crane5"/>
      <sheetName val="Package_15"/>
      <sheetName val="Recap_Lift5"/>
      <sheetName val="Sub_Cont__Comp_5"/>
      <sheetName val="1_Summary5"/>
      <sheetName val="RCC,Ret__Wall5"/>
      <sheetName val="Main_Summary-_Contractor5"/>
      <sheetName val="beam-reinft-IIInd_floor12"/>
      <sheetName val="Exp__Villa__R2B_2165"/>
      <sheetName val="20_mm_aggregates_5"/>
      <sheetName val="3cd_Annexure5"/>
      <sheetName val="수량_총괄표5"/>
      <sheetName val="품질관리비_산출5"/>
      <sheetName val="Waste_Wtr_Drg5"/>
      <sheetName val="Onerous_Terms5"/>
      <sheetName val="AB_SOW5"/>
      <sheetName val="Valid_Data5"/>
      <sheetName val="Cash_Flow_Input_Data_ISC5"/>
      <sheetName val="13__Steel_-_Ratio5"/>
      <sheetName val="beam-reinft-machine_rm5"/>
      <sheetName val="kppl_pl5"/>
      <sheetName val="Administrative_Prices5"/>
      <sheetName val="Item_Master5"/>
      <sheetName val="Material_List_5"/>
      <sheetName val="Labour_Rate_5"/>
      <sheetName val="Labour_productivity5"/>
      <sheetName val="Labour_rate5"/>
      <sheetName val="Block_work5"/>
      <sheetName val="RR_masonry5"/>
      <sheetName val="Concrete_for_arch_5"/>
      <sheetName val="Activity_List5"/>
      <sheetName val="SUMM_ACTI__DISTRIBUTION5"/>
      <sheetName val="PO_Status5"/>
      <sheetName val="2_BHK5"/>
      <sheetName val="Shor_&amp;_Shuter5"/>
      <sheetName val="Assumption_For_Collection5"/>
      <sheetName val="schedule_nos5"/>
      <sheetName val="Site_Summary"/>
      <sheetName val="W"/>
      <sheetName val="Table 1"/>
      <sheetName val="J-7"/>
      <sheetName val="K-7"/>
      <sheetName val="1-H2-WN"/>
      <sheetName val="2-C1-R1-F1-F3"/>
      <sheetName val="3-F4-F5"/>
      <sheetName val="4-B3.1-3"/>
      <sheetName val="5-R2"/>
      <sheetName val="6-F2"/>
      <sheetName val="7-H1"/>
      <sheetName val="8-H3.2,4.2"/>
      <sheetName val="9-H3.1,3.3,4.1"/>
      <sheetName val="10--A15"/>
      <sheetName val="11-A4.1,4.2,4.3,11.1,3"/>
      <sheetName val="12-A5.1-5.3-5.2"/>
      <sheetName val="13-A1.1.1.2.1.3"/>
      <sheetName val="14-A9"/>
      <sheetName val="15-P7"/>
      <sheetName val="16-B4"/>
      <sheetName val="17-A2.2,2.1,2.3"/>
      <sheetName val="18-Traffic Signs"/>
      <sheetName val="19-P1.1,1.2"/>
      <sheetName val="P2.1"/>
      <sheetName val="P2.2"/>
      <sheetName val="P2.3"/>
      <sheetName val="P2.4"/>
      <sheetName val="P4"/>
      <sheetName val="Z8.1-8.6"/>
      <sheetName val="Z9.1-9.7"/>
      <sheetName val="Z5.1-5.7"/>
      <sheetName val="Z2"/>
      <sheetName val="P3"/>
      <sheetName val="P5.2"/>
      <sheetName val="P5.1"/>
      <sheetName val="D1"/>
      <sheetName val="A7"/>
      <sheetName val="P6.1-6.2"/>
      <sheetName val="Z4.1-4.7 "/>
      <sheetName val="Z7"/>
      <sheetName val="Z1.1-1.2"/>
      <sheetName val="Z3"/>
      <sheetName val="A3.1,3.2"/>
      <sheetName val="A3.3"/>
      <sheetName val="A8"/>
      <sheetName val="P8"/>
      <sheetName val="B5-b-6"/>
      <sheetName val="B7"/>
      <sheetName val="Summary Sheet"/>
      <sheetName val="cover letter"/>
      <sheetName val="Sheet3_(2)"/>
      <sheetName val="ETC_Plant_Cost1"/>
      <sheetName val="Steel_Structure1"/>
      <sheetName val="Sheet3_(2)1"/>
      <sheetName val="ETC_Plant_Cost2"/>
      <sheetName val="Steel_Structure2"/>
      <sheetName val="Sheet3_(2)2"/>
      <sheetName val="Site_Summary1"/>
      <sheetName val="sc"/>
      <sheetName val="Benchmark Data (Resi)"/>
      <sheetName val="TG-P-07 (50% CON)"/>
      <sheetName val="TG-P-09 (50% CD)"/>
      <sheetName val="5"/>
      <sheetName val="TG-P-02_Branded Resi"/>
      <sheetName val="Register"/>
      <sheetName val="Dry Cost BOQ"/>
      <sheetName val="P.S contractors Payment sum"/>
      <sheetName val="Summary-f"/>
      <sheetName val="Previous Pay"/>
      <sheetName val="General Summary"/>
      <sheetName val="Retention"/>
      <sheetName val="VAT"/>
      <sheetName val="B1-Preliminaries"/>
      <sheetName val="B2-the Works"/>
      <sheetName val="B3-provisional sums"/>
      <sheetName val="B5-mock up works "/>
      <sheetName val="GWC-UAE"/>
      <sheetName val="M4081-Prov"/>
      <sheetName val="title"/>
      <sheetName val="ValueList_Helper"/>
      <sheetName val="M4701"/>
      <sheetName val="M4701-Watchman"/>
      <sheetName val="COLUMN"/>
      <sheetName val="Navigation"/>
      <sheetName val="Raw_Data"/>
      <sheetName val="Benchmark_Data_(Resi)"/>
      <sheetName val="TG-P-07_(50%_CON)"/>
      <sheetName val="TG-P-09_(50%_CD)"/>
      <sheetName val="Raw_Data1"/>
      <sheetName val="Benchmark_Data_(Resi)1"/>
      <sheetName val="TG-P-07_(50%_CON)1"/>
      <sheetName val="TG-P-09_(50%_CD)1"/>
      <sheetName val="Values"/>
      <sheetName val="Site Findings Status Sheet"/>
      <sheetName val="Check Manpower!Sheet"/>
      <sheetName val="Discipline Master"/>
      <sheetName val="S Curve (3)"/>
      <sheetName val="AR Ageing ReportQAR "/>
      <sheetName val="C"/>
      <sheetName val="Soarin"/>
      <sheetName val="TG-P-02_Branded_Resi"/>
      <sheetName val="LOCAL_RATES"/>
      <sheetName val="EA_Sum"/>
      <sheetName val="Appendix_A"/>
      <sheetName val="Civil-Mat_"/>
      <sheetName val="P_S_contractors_Payment_sum"/>
      <sheetName val="Previous_Pay"/>
      <sheetName val="General_Summary"/>
      <sheetName val="B2-the_Works"/>
      <sheetName val="B3-provisional_sums"/>
      <sheetName val="B5-mock_up_works_"/>
      <sheetName val="SD-SUMMARY"/>
      <sheetName val="Setup"/>
      <sheetName val="ELE BOQ"/>
      <sheetName val="Mec  BOQ"/>
      <sheetName val="Prelim"/>
      <sheetName val="4"/>
      <sheetName val="Option"/>
      <sheetName val="6"/>
      <sheetName val="8"/>
      <sheetName val="2"/>
      <sheetName val="3"/>
      <sheetName val="orgoae"/>
      <sheetName val="Manning Schedule"/>
      <sheetName val="ANALIZ"/>
      <sheetName val="Detail Page"/>
      <sheetName val="rc01"/>
      <sheetName val="Sum6Jun99"/>
      <sheetName val="EXRATES"/>
      <sheetName val="Sum"/>
      <sheetName val="type ahead combo"/>
      <sheetName val="beam-reinft"/>
      <sheetName val="GulfDuraDrainoProductRange"/>
      <sheetName val="BQ"/>
      <sheetName val="BQ External"/>
      <sheetName val="SubmitCal"/>
      <sheetName val="Primavera Output Resources"/>
      <sheetName val="P-Sum-Cab"/>
      <sheetName val="IPC"/>
      <sheetName val="icmalKRY"/>
      <sheetName val="Tank"/>
      <sheetName val="LTR-2"/>
      <sheetName val="GROUP A - JEDDAH SITE"/>
      <sheetName val="bldg"/>
      <sheetName val="meas"/>
      <sheetName val="Break up Sheet"/>
      <sheetName val="6. Light Fixture (True Light)"/>
      <sheetName val="Data Input"/>
      <sheetName val="Vendor Details"/>
      <sheetName val="Filters"/>
      <sheetName val="TB"/>
      <sheetName val="BS"/>
      <sheetName val="RA"/>
      <sheetName val="Name List"/>
      <sheetName val="VARIABLE"/>
      <sheetName val="ABST"/>
      <sheetName val="Sheet4"/>
      <sheetName val="Debit Notes"/>
      <sheetName val="Summary "/>
      <sheetName val="BOQ (2)"/>
      <sheetName val="dummy2"/>
      <sheetName val="BLOCK-A (MEA.SHEET)"/>
      <sheetName val="Est To comp-KTRP"/>
      <sheetName val="JCR TOP(ITEM)-KTRP"/>
      <sheetName val="Sign Boards"/>
      <sheetName val="FRL Shan"/>
      <sheetName val="Rates Basic"/>
      <sheetName val="FT-05-02IsoBOM"/>
      <sheetName val="sof"/>
      <sheetName val="Comparison"/>
      <sheetName val="unit table"/>
      <sheetName val="pricing"/>
      <sheetName val="SC list"/>
      <sheetName val="drg"/>
      <sheetName val="07"/>
      <sheetName val="S1BOQ &amp; Workplan"/>
      <sheetName val="CS Appl Summary"/>
      <sheetName val="PROCTOR"/>
      <sheetName val="pile Fabrication"/>
      <sheetName val="Filter"/>
      <sheetName val="LINE#1,BAY#01"/>
      <sheetName val="LINE#2,BAY#03"/>
      <sheetName val="TIE#1,BAY#02"/>
      <sheetName val="TIE#3,BAY#08"/>
      <sheetName val="TIE#4,BAY#11"/>
      <sheetName val="TIE#5,BAY#14"/>
      <sheetName val="TIE#6,BAY#17"/>
      <sheetName val="ICT#1,BAY#07"/>
      <sheetName val="ICT#2,BAY#09"/>
      <sheetName val="SRT#1,BAY#15"/>
      <sheetName val="SRT#2,BAY#13"/>
      <sheetName val="GT#1,BAY#10"/>
      <sheetName val="GT#2,BAY#12"/>
      <sheetName val="GT#3,BAY#16"/>
      <sheetName val="GT#4,BAY#18"/>
      <sheetName val="Jindal-Control Cable Sch- 400KV"/>
      <sheetName val="analysis-superstructure"/>
      <sheetName val="M+MC"/>
      <sheetName val="RA-markate"/>
      <sheetName val="DISCOUNT"/>
      <sheetName val="AR"/>
      <sheetName val="BLOCK-A_(MEA_SHEET)"/>
      <sheetName val="HL8"/>
      <sheetName val="2A"/>
      <sheetName val="EXE Summ"/>
      <sheetName val="TOP "/>
      <sheetName val="2 &amp; 3 CG 78 V"/>
      <sheetName val="Sensitivities"/>
      <sheetName val="Part A"/>
      <sheetName val="Z- GENERAL PRICE SUMMARY"/>
      <sheetName val="SOR"/>
      <sheetName val="WITHOUT C&amp;I PROFIT (3)"/>
      <sheetName val="Detail In Door Stad"/>
      <sheetName val="Info"/>
      <sheetName val="Div Summary"/>
      <sheetName val="CONS. PROJECT HI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ow r="10">
          <cell r="D10">
            <v>1500</v>
          </cell>
        </row>
      </sheetData>
      <sheetData sheetId="193">
        <row r="10">
          <cell r="D10">
            <v>1500</v>
          </cell>
        </row>
      </sheetData>
      <sheetData sheetId="194">
        <row r="10">
          <cell r="D10">
            <v>1500</v>
          </cell>
        </row>
      </sheetData>
      <sheetData sheetId="195">
        <row r="10">
          <cell r="D10">
            <v>1500</v>
          </cell>
        </row>
      </sheetData>
      <sheetData sheetId="196">
        <row r="10">
          <cell r="D10">
            <v>1500</v>
          </cell>
        </row>
      </sheetData>
      <sheetData sheetId="197">
        <row r="10">
          <cell r="D10">
            <v>1500</v>
          </cell>
        </row>
      </sheetData>
      <sheetData sheetId="198">
        <row r="10">
          <cell r="D10">
            <v>1500</v>
          </cell>
        </row>
      </sheetData>
      <sheetData sheetId="199">
        <row r="10">
          <cell r="D10">
            <v>1500</v>
          </cell>
        </row>
      </sheetData>
      <sheetData sheetId="200">
        <row r="10">
          <cell r="D10">
            <v>1500</v>
          </cell>
        </row>
      </sheetData>
      <sheetData sheetId="201">
        <row r="10">
          <cell r="D10">
            <v>1500</v>
          </cell>
        </row>
      </sheetData>
      <sheetData sheetId="202">
        <row r="10">
          <cell r="D10">
            <v>1500</v>
          </cell>
        </row>
      </sheetData>
      <sheetData sheetId="203">
        <row r="10">
          <cell r="D10">
            <v>1500</v>
          </cell>
        </row>
      </sheetData>
      <sheetData sheetId="204">
        <row r="10">
          <cell r="D10">
            <v>1500</v>
          </cell>
        </row>
      </sheetData>
      <sheetData sheetId="205">
        <row r="10">
          <cell r="D10">
            <v>1500</v>
          </cell>
        </row>
      </sheetData>
      <sheetData sheetId="206">
        <row r="10">
          <cell r="D10">
            <v>1500</v>
          </cell>
        </row>
      </sheetData>
      <sheetData sheetId="207">
        <row r="10">
          <cell r="D10">
            <v>1500</v>
          </cell>
        </row>
      </sheetData>
      <sheetData sheetId="208">
        <row r="10">
          <cell r="D10">
            <v>1500</v>
          </cell>
        </row>
      </sheetData>
      <sheetData sheetId="209">
        <row r="10">
          <cell r="D10">
            <v>1500</v>
          </cell>
        </row>
      </sheetData>
      <sheetData sheetId="210">
        <row r="10">
          <cell r="D10">
            <v>1500</v>
          </cell>
        </row>
      </sheetData>
      <sheetData sheetId="211">
        <row r="10">
          <cell r="D10">
            <v>1500</v>
          </cell>
        </row>
      </sheetData>
      <sheetData sheetId="212">
        <row r="10">
          <cell r="D10">
            <v>1500</v>
          </cell>
        </row>
      </sheetData>
      <sheetData sheetId="213">
        <row r="10">
          <cell r="D10">
            <v>1500</v>
          </cell>
        </row>
      </sheetData>
      <sheetData sheetId="214">
        <row r="10">
          <cell r="D10">
            <v>1500</v>
          </cell>
        </row>
      </sheetData>
      <sheetData sheetId="215">
        <row r="10">
          <cell r="D10">
            <v>1500</v>
          </cell>
        </row>
      </sheetData>
      <sheetData sheetId="216">
        <row r="10">
          <cell r="D10">
            <v>1500</v>
          </cell>
        </row>
      </sheetData>
      <sheetData sheetId="217">
        <row r="10">
          <cell r="D10">
            <v>1500</v>
          </cell>
        </row>
      </sheetData>
      <sheetData sheetId="218">
        <row r="10">
          <cell r="D10">
            <v>1500</v>
          </cell>
        </row>
      </sheetData>
      <sheetData sheetId="219">
        <row r="10">
          <cell r="D10">
            <v>1500</v>
          </cell>
        </row>
      </sheetData>
      <sheetData sheetId="220">
        <row r="10">
          <cell r="D10">
            <v>1500</v>
          </cell>
        </row>
      </sheetData>
      <sheetData sheetId="221">
        <row r="10">
          <cell r="D10">
            <v>1500</v>
          </cell>
        </row>
      </sheetData>
      <sheetData sheetId="222">
        <row r="10">
          <cell r="D10">
            <v>1500</v>
          </cell>
        </row>
      </sheetData>
      <sheetData sheetId="223">
        <row r="10">
          <cell r="D10">
            <v>1500</v>
          </cell>
        </row>
      </sheetData>
      <sheetData sheetId="224">
        <row r="10">
          <cell r="D10">
            <v>1500</v>
          </cell>
        </row>
      </sheetData>
      <sheetData sheetId="225">
        <row r="10">
          <cell r="D10">
            <v>1500</v>
          </cell>
        </row>
      </sheetData>
      <sheetData sheetId="226">
        <row r="10">
          <cell r="D10">
            <v>1500</v>
          </cell>
        </row>
      </sheetData>
      <sheetData sheetId="227">
        <row r="10">
          <cell r="D10">
            <v>1500</v>
          </cell>
        </row>
      </sheetData>
      <sheetData sheetId="228">
        <row r="10">
          <cell r="D10">
            <v>1500</v>
          </cell>
        </row>
      </sheetData>
      <sheetData sheetId="229">
        <row r="10">
          <cell r="D10">
            <v>1500</v>
          </cell>
        </row>
      </sheetData>
      <sheetData sheetId="230">
        <row r="10">
          <cell r="D10">
            <v>1500</v>
          </cell>
        </row>
      </sheetData>
      <sheetData sheetId="231">
        <row r="10">
          <cell r="D10">
            <v>1500</v>
          </cell>
        </row>
      </sheetData>
      <sheetData sheetId="232">
        <row r="10">
          <cell r="D10">
            <v>1500</v>
          </cell>
        </row>
      </sheetData>
      <sheetData sheetId="233">
        <row r="10">
          <cell r="D10">
            <v>1500</v>
          </cell>
        </row>
      </sheetData>
      <sheetData sheetId="234">
        <row r="10">
          <cell r="D10">
            <v>1500</v>
          </cell>
        </row>
      </sheetData>
      <sheetData sheetId="235">
        <row r="10">
          <cell r="D10">
            <v>1500</v>
          </cell>
        </row>
      </sheetData>
      <sheetData sheetId="236">
        <row r="10">
          <cell r="D10">
            <v>1500</v>
          </cell>
        </row>
      </sheetData>
      <sheetData sheetId="237">
        <row r="10">
          <cell r="D10">
            <v>1500</v>
          </cell>
        </row>
      </sheetData>
      <sheetData sheetId="238">
        <row r="10">
          <cell r="D10">
            <v>1500</v>
          </cell>
        </row>
      </sheetData>
      <sheetData sheetId="239">
        <row r="10">
          <cell r="D10">
            <v>1500</v>
          </cell>
        </row>
      </sheetData>
      <sheetData sheetId="240">
        <row r="10">
          <cell r="D10">
            <v>1500</v>
          </cell>
        </row>
      </sheetData>
      <sheetData sheetId="241">
        <row r="10">
          <cell r="D10">
            <v>1500</v>
          </cell>
        </row>
      </sheetData>
      <sheetData sheetId="242">
        <row r="10">
          <cell r="D10">
            <v>1500</v>
          </cell>
        </row>
      </sheetData>
      <sheetData sheetId="243">
        <row r="10">
          <cell r="D10">
            <v>1500</v>
          </cell>
        </row>
      </sheetData>
      <sheetData sheetId="244">
        <row r="10">
          <cell r="D10">
            <v>1500</v>
          </cell>
        </row>
      </sheetData>
      <sheetData sheetId="245">
        <row r="10">
          <cell r="D10">
            <v>1500</v>
          </cell>
        </row>
      </sheetData>
      <sheetData sheetId="246">
        <row r="10">
          <cell r="D10">
            <v>1500</v>
          </cell>
        </row>
      </sheetData>
      <sheetData sheetId="247">
        <row r="10">
          <cell r="D10">
            <v>1500</v>
          </cell>
        </row>
      </sheetData>
      <sheetData sheetId="248">
        <row r="10">
          <cell r="D10">
            <v>1500</v>
          </cell>
        </row>
      </sheetData>
      <sheetData sheetId="249">
        <row r="10">
          <cell r="D10">
            <v>1500</v>
          </cell>
        </row>
      </sheetData>
      <sheetData sheetId="250">
        <row r="10">
          <cell r="D10">
            <v>1500</v>
          </cell>
        </row>
      </sheetData>
      <sheetData sheetId="251">
        <row r="10">
          <cell r="D10">
            <v>1500</v>
          </cell>
        </row>
      </sheetData>
      <sheetData sheetId="252">
        <row r="10">
          <cell r="D10">
            <v>1500</v>
          </cell>
        </row>
      </sheetData>
      <sheetData sheetId="253">
        <row r="10">
          <cell r="D10">
            <v>1500</v>
          </cell>
        </row>
      </sheetData>
      <sheetData sheetId="254">
        <row r="10">
          <cell r="D10">
            <v>1500</v>
          </cell>
        </row>
      </sheetData>
      <sheetData sheetId="255">
        <row r="10">
          <cell r="D10">
            <v>1500</v>
          </cell>
        </row>
      </sheetData>
      <sheetData sheetId="256">
        <row r="10">
          <cell r="D10">
            <v>1500</v>
          </cell>
        </row>
      </sheetData>
      <sheetData sheetId="257"/>
      <sheetData sheetId="258"/>
      <sheetData sheetId="259">
        <row r="10">
          <cell r="D10">
            <v>1500</v>
          </cell>
        </row>
      </sheetData>
      <sheetData sheetId="260">
        <row r="10">
          <cell r="D10">
            <v>1500</v>
          </cell>
        </row>
      </sheetData>
      <sheetData sheetId="261">
        <row r="10">
          <cell r="D10">
            <v>1500</v>
          </cell>
        </row>
      </sheetData>
      <sheetData sheetId="262">
        <row r="10">
          <cell r="D10">
            <v>1500</v>
          </cell>
        </row>
      </sheetData>
      <sheetData sheetId="263">
        <row r="10">
          <cell r="D10">
            <v>1500</v>
          </cell>
        </row>
      </sheetData>
      <sheetData sheetId="264">
        <row r="10">
          <cell r="D10">
            <v>1500</v>
          </cell>
        </row>
      </sheetData>
      <sheetData sheetId="265"/>
      <sheetData sheetId="266">
        <row r="10">
          <cell r="D10">
            <v>1500</v>
          </cell>
        </row>
      </sheetData>
      <sheetData sheetId="267">
        <row r="10">
          <cell r="D10">
            <v>1500</v>
          </cell>
        </row>
      </sheetData>
      <sheetData sheetId="268">
        <row r="10">
          <cell r="D10">
            <v>1500</v>
          </cell>
        </row>
      </sheetData>
      <sheetData sheetId="269"/>
      <sheetData sheetId="270">
        <row r="10">
          <cell r="D10">
            <v>1500</v>
          </cell>
        </row>
      </sheetData>
      <sheetData sheetId="271"/>
      <sheetData sheetId="272"/>
      <sheetData sheetId="273"/>
      <sheetData sheetId="274"/>
      <sheetData sheetId="275">
        <row r="10">
          <cell r="D10">
            <v>1500</v>
          </cell>
        </row>
      </sheetData>
      <sheetData sheetId="276"/>
      <sheetData sheetId="277">
        <row r="10">
          <cell r="D10">
            <v>1500</v>
          </cell>
        </row>
      </sheetData>
      <sheetData sheetId="278">
        <row r="10">
          <cell r="D10">
            <v>1500</v>
          </cell>
        </row>
      </sheetData>
      <sheetData sheetId="279">
        <row r="10">
          <cell r="D10">
            <v>1500</v>
          </cell>
        </row>
      </sheetData>
      <sheetData sheetId="280">
        <row r="10">
          <cell r="D10">
            <v>1500</v>
          </cell>
        </row>
      </sheetData>
      <sheetData sheetId="281">
        <row r="10">
          <cell r="D10">
            <v>1500</v>
          </cell>
        </row>
      </sheetData>
      <sheetData sheetId="282"/>
      <sheetData sheetId="283"/>
      <sheetData sheetId="284"/>
      <sheetData sheetId="285">
        <row r="10">
          <cell r="D10">
            <v>1500</v>
          </cell>
        </row>
      </sheetData>
      <sheetData sheetId="286">
        <row r="10">
          <cell r="D10">
            <v>1500</v>
          </cell>
        </row>
      </sheetData>
      <sheetData sheetId="287">
        <row r="10">
          <cell r="D10">
            <v>1500</v>
          </cell>
        </row>
      </sheetData>
      <sheetData sheetId="288">
        <row r="10">
          <cell r="D10">
            <v>1500</v>
          </cell>
        </row>
      </sheetData>
      <sheetData sheetId="289"/>
      <sheetData sheetId="290">
        <row r="10">
          <cell r="D10">
            <v>1500</v>
          </cell>
        </row>
      </sheetData>
      <sheetData sheetId="291">
        <row r="10">
          <cell r="D10">
            <v>1500</v>
          </cell>
        </row>
      </sheetData>
      <sheetData sheetId="292">
        <row r="10">
          <cell r="D10">
            <v>1500</v>
          </cell>
        </row>
      </sheetData>
      <sheetData sheetId="293"/>
      <sheetData sheetId="294"/>
      <sheetData sheetId="295">
        <row r="10">
          <cell r="D10">
            <v>1500</v>
          </cell>
        </row>
      </sheetData>
      <sheetData sheetId="296"/>
      <sheetData sheetId="297">
        <row r="10">
          <cell r="D10">
            <v>1500</v>
          </cell>
        </row>
      </sheetData>
      <sheetData sheetId="298"/>
      <sheetData sheetId="299">
        <row r="10">
          <cell r="D10">
            <v>1500</v>
          </cell>
        </row>
      </sheetData>
      <sheetData sheetId="300">
        <row r="10">
          <cell r="D10">
            <v>1500</v>
          </cell>
        </row>
      </sheetData>
      <sheetData sheetId="301"/>
      <sheetData sheetId="302">
        <row r="10">
          <cell r="D10">
            <v>1500</v>
          </cell>
        </row>
      </sheetData>
      <sheetData sheetId="303">
        <row r="10">
          <cell r="D10">
            <v>1500</v>
          </cell>
        </row>
      </sheetData>
      <sheetData sheetId="304">
        <row r="10">
          <cell r="D10">
            <v>1500</v>
          </cell>
        </row>
      </sheetData>
      <sheetData sheetId="305">
        <row r="10">
          <cell r="D10">
            <v>1500</v>
          </cell>
        </row>
      </sheetData>
      <sheetData sheetId="306">
        <row r="10">
          <cell r="D10">
            <v>1500</v>
          </cell>
        </row>
      </sheetData>
      <sheetData sheetId="307">
        <row r="10">
          <cell r="D10">
            <v>1500</v>
          </cell>
        </row>
      </sheetData>
      <sheetData sheetId="308">
        <row r="10">
          <cell r="D10">
            <v>1500</v>
          </cell>
        </row>
      </sheetData>
      <sheetData sheetId="309">
        <row r="10">
          <cell r="D10">
            <v>1500</v>
          </cell>
        </row>
      </sheetData>
      <sheetData sheetId="310">
        <row r="10">
          <cell r="D10">
            <v>1500</v>
          </cell>
        </row>
      </sheetData>
      <sheetData sheetId="311"/>
      <sheetData sheetId="312" refreshError="1"/>
      <sheetData sheetId="313" refreshError="1"/>
      <sheetData sheetId="314">
        <row r="10">
          <cell r="D10">
            <v>1500</v>
          </cell>
        </row>
      </sheetData>
      <sheetData sheetId="315">
        <row r="10">
          <cell r="D10">
            <v>1500</v>
          </cell>
        </row>
      </sheetData>
      <sheetData sheetId="316">
        <row r="10">
          <cell r="D10">
            <v>1500</v>
          </cell>
        </row>
      </sheetData>
      <sheetData sheetId="317">
        <row r="10">
          <cell r="D10">
            <v>1500</v>
          </cell>
        </row>
      </sheetData>
      <sheetData sheetId="318">
        <row r="10">
          <cell r="D10">
            <v>1500</v>
          </cell>
        </row>
      </sheetData>
      <sheetData sheetId="319">
        <row r="10">
          <cell r="D10">
            <v>1500</v>
          </cell>
        </row>
      </sheetData>
      <sheetData sheetId="320">
        <row r="10">
          <cell r="D10">
            <v>1500</v>
          </cell>
        </row>
      </sheetData>
      <sheetData sheetId="321">
        <row r="10">
          <cell r="D10">
            <v>1500</v>
          </cell>
        </row>
      </sheetData>
      <sheetData sheetId="322">
        <row r="10">
          <cell r="D10">
            <v>1500</v>
          </cell>
        </row>
      </sheetData>
      <sheetData sheetId="323">
        <row r="10">
          <cell r="D10">
            <v>1500</v>
          </cell>
        </row>
      </sheetData>
      <sheetData sheetId="324">
        <row r="10">
          <cell r="D10">
            <v>1500</v>
          </cell>
        </row>
      </sheetData>
      <sheetData sheetId="325">
        <row r="10">
          <cell r="D10">
            <v>1500</v>
          </cell>
        </row>
      </sheetData>
      <sheetData sheetId="326">
        <row r="10">
          <cell r="D10">
            <v>1500</v>
          </cell>
        </row>
      </sheetData>
      <sheetData sheetId="327">
        <row r="10">
          <cell r="D10">
            <v>1500</v>
          </cell>
        </row>
      </sheetData>
      <sheetData sheetId="328">
        <row r="10">
          <cell r="D10">
            <v>1500</v>
          </cell>
        </row>
      </sheetData>
      <sheetData sheetId="329">
        <row r="10">
          <cell r="D10">
            <v>1500</v>
          </cell>
        </row>
      </sheetData>
      <sheetData sheetId="330">
        <row r="10">
          <cell r="D10">
            <v>1500</v>
          </cell>
        </row>
      </sheetData>
      <sheetData sheetId="331">
        <row r="10">
          <cell r="D10">
            <v>1500</v>
          </cell>
        </row>
      </sheetData>
      <sheetData sheetId="332">
        <row r="10">
          <cell r="D10">
            <v>1500</v>
          </cell>
        </row>
      </sheetData>
      <sheetData sheetId="333">
        <row r="10">
          <cell r="D10">
            <v>1500</v>
          </cell>
        </row>
      </sheetData>
      <sheetData sheetId="334">
        <row r="10">
          <cell r="D10">
            <v>1500</v>
          </cell>
        </row>
      </sheetData>
      <sheetData sheetId="335">
        <row r="10">
          <cell r="D10">
            <v>1500</v>
          </cell>
        </row>
      </sheetData>
      <sheetData sheetId="336">
        <row r="10">
          <cell r="D10">
            <v>1500</v>
          </cell>
        </row>
      </sheetData>
      <sheetData sheetId="337">
        <row r="10">
          <cell r="D10">
            <v>1500</v>
          </cell>
        </row>
      </sheetData>
      <sheetData sheetId="338">
        <row r="10">
          <cell r="D10">
            <v>1500</v>
          </cell>
        </row>
      </sheetData>
      <sheetData sheetId="339">
        <row r="10">
          <cell r="D10">
            <v>1500</v>
          </cell>
        </row>
      </sheetData>
      <sheetData sheetId="340">
        <row r="10">
          <cell r="D10">
            <v>1500</v>
          </cell>
        </row>
      </sheetData>
      <sheetData sheetId="341">
        <row r="10">
          <cell r="D10">
            <v>1500</v>
          </cell>
        </row>
      </sheetData>
      <sheetData sheetId="342">
        <row r="10">
          <cell r="D10">
            <v>1500</v>
          </cell>
        </row>
      </sheetData>
      <sheetData sheetId="343">
        <row r="10">
          <cell r="D10">
            <v>1500</v>
          </cell>
        </row>
      </sheetData>
      <sheetData sheetId="344">
        <row r="10">
          <cell r="D10">
            <v>1500</v>
          </cell>
        </row>
      </sheetData>
      <sheetData sheetId="345">
        <row r="10">
          <cell r="D10">
            <v>1500</v>
          </cell>
        </row>
      </sheetData>
      <sheetData sheetId="346">
        <row r="10">
          <cell r="D10">
            <v>1500</v>
          </cell>
        </row>
      </sheetData>
      <sheetData sheetId="347">
        <row r="10">
          <cell r="D10">
            <v>1500</v>
          </cell>
        </row>
      </sheetData>
      <sheetData sheetId="348">
        <row r="10">
          <cell r="D10">
            <v>1500</v>
          </cell>
        </row>
      </sheetData>
      <sheetData sheetId="349">
        <row r="10">
          <cell r="D10">
            <v>1500</v>
          </cell>
        </row>
      </sheetData>
      <sheetData sheetId="350">
        <row r="10">
          <cell r="D10">
            <v>1500</v>
          </cell>
        </row>
      </sheetData>
      <sheetData sheetId="351">
        <row r="10">
          <cell r="D10">
            <v>1500</v>
          </cell>
        </row>
      </sheetData>
      <sheetData sheetId="352">
        <row r="10">
          <cell r="D10">
            <v>1500</v>
          </cell>
        </row>
      </sheetData>
      <sheetData sheetId="353">
        <row r="10">
          <cell r="D10">
            <v>1500</v>
          </cell>
        </row>
      </sheetData>
      <sheetData sheetId="354">
        <row r="10">
          <cell r="D10">
            <v>1500</v>
          </cell>
        </row>
      </sheetData>
      <sheetData sheetId="355">
        <row r="10">
          <cell r="D10">
            <v>1500</v>
          </cell>
        </row>
      </sheetData>
      <sheetData sheetId="356">
        <row r="10">
          <cell r="D10">
            <v>1500</v>
          </cell>
        </row>
      </sheetData>
      <sheetData sheetId="357">
        <row r="10">
          <cell r="D10">
            <v>1500</v>
          </cell>
        </row>
      </sheetData>
      <sheetData sheetId="358">
        <row r="10">
          <cell r="D10">
            <v>1500</v>
          </cell>
        </row>
      </sheetData>
      <sheetData sheetId="359">
        <row r="10">
          <cell r="D10">
            <v>1500</v>
          </cell>
        </row>
      </sheetData>
      <sheetData sheetId="360">
        <row r="10">
          <cell r="D10">
            <v>1500</v>
          </cell>
        </row>
      </sheetData>
      <sheetData sheetId="361">
        <row r="10">
          <cell r="D10">
            <v>1500</v>
          </cell>
        </row>
      </sheetData>
      <sheetData sheetId="362">
        <row r="10">
          <cell r="D10">
            <v>1500</v>
          </cell>
        </row>
      </sheetData>
      <sheetData sheetId="363">
        <row r="10">
          <cell r="D10">
            <v>1500</v>
          </cell>
        </row>
      </sheetData>
      <sheetData sheetId="364">
        <row r="10">
          <cell r="D10">
            <v>1500</v>
          </cell>
        </row>
      </sheetData>
      <sheetData sheetId="365">
        <row r="10">
          <cell r="D10">
            <v>1500</v>
          </cell>
        </row>
      </sheetData>
      <sheetData sheetId="366">
        <row r="10">
          <cell r="D10">
            <v>1500</v>
          </cell>
        </row>
      </sheetData>
      <sheetData sheetId="367">
        <row r="10">
          <cell r="D10">
            <v>1500</v>
          </cell>
        </row>
      </sheetData>
      <sheetData sheetId="368">
        <row r="10">
          <cell r="D10">
            <v>1500</v>
          </cell>
        </row>
      </sheetData>
      <sheetData sheetId="369">
        <row r="10">
          <cell r="D10">
            <v>1500</v>
          </cell>
        </row>
      </sheetData>
      <sheetData sheetId="370">
        <row r="10">
          <cell r="D10">
            <v>1500</v>
          </cell>
        </row>
      </sheetData>
      <sheetData sheetId="371">
        <row r="10">
          <cell r="D10">
            <v>1500</v>
          </cell>
        </row>
      </sheetData>
      <sheetData sheetId="372">
        <row r="10">
          <cell r="D10">
            <v>1500</v>
          </cell>
        </row>
      </sheetData>
      <sheetData sheetId="373">
        <row r="10">
          <cell r="D10">
            <v>1500</v>
          </cell>
        </row>
      </sheetData>
      <sheetData sheetId="374">
        <row r="10">
          <cell r="D10">
            <v>1500</v>
          </cell>
        </row>
      </sheetData>
      <sheetData sheetId="375">
        <row r="10">
          <cell r="D10">
            <v>1500</v>
          </cell>
        </row>
      </sheetData>
      <sheetData sheetId="376">
        <row r="10">
          <cell r="D10">
            <v>1500</v>
          </cell>
        </row>
      </sheetData>
      <sheetData sheetId="377" refreshError="1"/>
      <sheetData sheetId="378">
        <row r="10">
          <cell r="D10">
            <v>1500</v>
          </cell>
        </row>
      </sheetData>
      <sheetData sheetId="379">
        <row r="10">
          <cell r="D10">
            <v>1500</v>
          </cell>
        </row>
      </sheetData>
      <sheetData sheetId="380">
        <row r="10">
          <cell r="D10">
            <v>1500</v>
          </cell>
        </row>
      </sheetData>
      <sheetData sheetId="381">
        <row r="10">
          <cell r="D10">
            <v>1500</v>
          </cell>
        </row>
      </sheetData>
      <sheetData sheetId="382">
        <row r="10">
          <cell r="D10">
            <v>1500</v>
          </cell>
        </row>
      </sheetData>
      <sheetData sheetId="383">
        <row r="10">
          <cell r="D10">
            <v>1500</v>
          </cell>
        </row>
      </sheetData>
      <sheetData sheetId="384">
        <row r="10">
          <cell r="D10">
            <v>1500</v>
          </cell>
        </row>
      </sheetData>
      <sheetData sheetId="385">
        <row r="10">
          <cell r="D10">
            <v>1500</v>
          </cell>
        </row>
      </sheetData>
      <sheetData sheetId="386">
        <row r="10">
          <cell r="D10">
            <v>1500</v>
          </cell>
        </row>
      </sheetData>
      <sheetData sheetId="387">
        <row r="10">
          <cell r="D10">
            <v>1500</v>
          </cell>
        </row>
      </sheetData>
      <sheetData sheetId="388">
        <row r="10">
          <cell r="D10">
            <v>1500</v>
          </cell>
        </row>
      </sheetData>
      <sheetData sheetId="389">
        <row r="10">
          <cell r="D10">
            <v>1500</v>
          </cell>
        </row>
      </sheetData>
      <sheetData sheetId="390">
        <row r="10">
          <cell r="D10">
            <v>1500</v>
          </cell>
        </row>
      </sheetData>
      <sheetData sheetId="391">
        <row r="10">
          <cell r="D10">
            <v>1500</v>
          </cell>
        </row>
      </sheetData>
      <sheetData sheetId="392">
        <row r="10">
          <cell r="D10">
            <v>1500</v>
          </cell>
        </row>
      </sheetData>
      <sheetData sheetId="393">
        <row r="10">
          <cell r="D10">
            <v>1500</v>
          </cell>
        </row>
      </sheetData>
      <sheetData sheetId="394">
        <row r="10">
          <cell r="D10">
            <v>1500</v>
          </cell>
        </row>
      </sheetData>
      <sheetData sheetId="395">
        <row r="10">
          <cell r="D10">
            <v>1500</v>
          </cell>
        </row>
      </sheetData>
      <sheetData sheetId="396">
        <row r="10">
          <cell r="D10">
            <v>1500</v>
          </cell>
        </row>
      </sheetData>
      <sheetData sheetId="397">
        <row r="10">
          <cell r="D10">
            <v>1500</v>
          </cell>
        </row>
      </sheetData>
      <sheetData sheetId="398">
        <row r="10">
          <cell r="D10">
            <v>1500</v>
          </cell>
        </row>
      </sheetData>
      <sheetData sheetId="399">
        <row r="10">
          <cell r="D10">
            <v>1500</v>
          </cell>
        </row>
      </sheetData>
      <sheetData sheetId="400">
        <row r="10">
          <cell r="D10">
            <v>1500</v>
          </cell>
        </row>
      </sheetData>
      <sheetData sheetId="401">
        <row r="10">
          <cell r="D10">
            <v>1500</v>
          </cell>
        </row>
      </sheetData>
      <sheetData sheetId="402">
        <row r="10">
          <cell r="D10">
            <v>1500</v>
          </cell>
        </row>
      </sheetData>
      <sheetData sheetId="403">
        <row r="10">
          <cell r="D10">
            <v>1500</v>
          </cell>
        </row>
      </sheetData>
      <sheetData sheetId="404">
        <row r="10">
          <cell r="D10">
            <v>1500</v>
          </cell>
        </row>
      </sheetData>
      <sheetData sheetId="405">
        <row r="10">
          <cell r="D10">
            <v>1500</v>
          </cell>
        </row>
      </sheetData>
      <sheetData sheetId="406">
        <row r="10">
          <cell r="D10">
            <v>1500</v>
          </cell>
        </row>
      </sheetData>
      <sheetData sheetId="407">
        <row r="10">
          <cell r="D10">
            <v>1500</v>
          </cell>
        </row>
      </sheetData>
      <sheetData sheetId="408">
        <row r="10">
          <cell r="D10">
            <v>1500</v>
          </cell>
        </row>
      </sheetData>
      <sheetData sheetId="409">
        <row r="10">
          <cell r="D10">
            <v>1500</v>
          </cell>
        </row>
      </sheetData>
      <sheetData sheetId="410">
        <row r="10">
          <cell r="D10">
            <v>1500</v>
          </cell>
        </row>
      </sheetData>
      <sheetData sheetId="411">
        <row r="10">
          <cell r="D10">
            <v>1500</v>
          </cell>
        </row>
      </sheetData>
      <sheetData sheetId="412">
        <row r="10">
          <cell r="D10">
            <v>1500</v>
          </cell>
        </row>
      </sheetData>
      <sheetData sheetId="413">
        <row r="10">
          <cell r="D10">
            <v>1500</v>
          </cell>
        </row>
      </sheetData>
      <sheetData sheetId="414">
        <row r="10">
          <cell r="D10">
            <v>1500</v>
          </cell>
        </row>
      </sheetData>
      <sheetData sheetId="415">
        <row r="10">
          <cell r="D10">
            <v>1500</v>
          </cell>
        </row>
      </sheetData>
      <sheetData sheetId="416">
        <row r="10">
          <cell r="D10">
            <v>1500</v>
          </cell>
        </row>
      </sheetData>
      <sheetData sheetId="417">
        <row r="10">
          <cell r="D10">
            <v>1500</v>
          </cell>
        </row>
      </sheetData>
      <sheetData sheetId="418">
        <row r="10">
          <cell r="D10">
            <v>1500</v>
          </cell>
        </row>
      </sheetData>
      <sheetData sheetId="419">
        <row r="10">
          <cell r="D10">
            <v>1500</v>
          </cell>
        </row>
      </sheetData>
      <sheetData sheetId="420">
        <row r="10">
          <cell r="D10">
            <v>1500</v>
          </cell>
        </row>
      </sheetData>
      <sheetData sheetId="421">
        <row r="10">
          <cell r="D10">
            <v>1500</v>
          </cell>
        </row>
      </sheetData>
      <sheetData sheetId="422">
        <row r="10">
          <cell r="D10">
            <v>1500</v>
          </cell>
        </row>
      </sheetData>
      <sheetData sheetId="423">
        <row r="10">
          <cell r="D10">
            <v>1500</v>
          </cell>
        </row>
      </sheetData>
      <sheetData sheetId="424">
        <row r="10">
          <cell r="D10">
            <v>1500</v>
          </cell>
        </row>
      </sheetData>
      <sheetData sheetId="425">
        <row r="10">
          <cell r="D10">
            <v>1500</v>
          </cell>
        </row>
      </sheetData>
      <sheetData sheetId="426">
        <row r="10">
          <cell r="D10">
            <v>1500</v>
          </cell>
        </row>
      </sheetData>
      <sheetData sheetId="427">
        <row r="10">
          <cell r="D10">
            <v>1500</v>
          </cell>
        </row>
      </sheetData>
      <sheetData sheetId="428">
        <row r="10">
          <cell r="D10">
            <v>1500</v>
          </cell>
        </row>
      </sheetData>
      <sheetData sheetId="429">
        <row r="10">
          <cell r="D10">
            <v>1500</v>
          </cell>
        </row>
      </sheetData>
      <sheetData sheetId="430">
        <row r="10">
          <cell r="D10">
            <v>1500</v>
          </cell>
        </row>
      </sheetData>
      <sheetData sheetId="431">
        <row r="10">
          <cell r="D10">
            <v>1500</v>
          </cell>
        </row>
      </sheetData>
      <sheetData sheetId="432">
        <row r="10">
          <cell r="D10">
            <v>1500</v>
          </cell>
        </row>
      </sheetData>
      <sheetData sheetId="433">
        <row r="10">
          <cell r="D10">
            <v>1500</v>
          </cell>
        </row>
      </sheetData>
      <sheetData sheetId="434">
        <row r="10">
          <cell r="D10">
            <v>1500</v>
          </cell>
        </row>
      </sheetData>
      <sheetData sheetId="435">
        <row r="10">
          <cell r="D10">
            <v>1500</v>
          </cell>
        </row>
      </sheetData>
      <sheetData sheetId="436">
        <row r="10">
          <cell r="D10">
            <v>1500</v>
          </cell>
        </row>
      </sheetData>
      <sheetData sheetId="437">
        <row r="10">
          <cell r="D10">
            <v>1500</v>
          </cell>
        </row>
      </sheetData>
      <sheetData sheetId="438">
        <row r="10">
          <cell r="D10">
            <v>1500</v>
          </cell>
        </row>
      </sheetData>
      <sheetData sheetId="439">
        <row r="10">
          <cell r="D10">
            <v>1500</v>
          </cell>
        </row>
      </sheetData>
      <sheetData sheetId="440">
        <row r="10">
          <cell r="D10">
            <v>1500</v>
          </cell>
        </row>
      </sheetData>
      <sheetData sheetId="441">
        <row r="10">
          <cell r="D10">
            <v>1500</v>
          </cell>
        </row>
      </sheetData>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ow r="10">
          <cell r="D10">
            <v>1500</v>
          </cell>
        </row>
      </sheetData>
      <sheetData sheetId="480">
        <row r="10">
          <cell r="D10">
            <v>1500</v>
          </cell>
        </row>
      </sheetData>
      <sheetData sheetId="481">
        <row r="10">
          <cell r="D10">
            <v>1500</v>
          </cell>
        </row>
      </sheetData>
      <sheetData sheetId="482">
        <row r="10">
          <cell r="D10">
            <v>1500</v>
          </cell>
        </row>
      </sheetData>
      <sheetData sheetId="483">
        <row r="10">
          <cell r="D10">
            <v>1500</v>
          </cell>
        </row>
      </sheetData>
      <sheetData sheetId="484">
        <row r="10">
          <cell r="D10">
            <v>1500</v>
          </cell>
        </row>
      </sheetData>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sheetData sheetId="499"/>
      <sheetData sheetId="500" refreshError="1"/>
      <sheetData sheetId="501" refreshError="1"/>
      <sheetData sheetId="502">
        <row r="10">
          <cell r="D10">
            <v>1500</v>
          </cell>
        </row>
      </sheetData>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ow r="10">
          <cell r="D10">
            <v>1500</v>
          </cell>
        </row>
      </sheetData>
      <sheetData sheetId="518" refreshError="1"/>
      <sheetData sheetId="519" refreshError="1"/>
      <sheetData sheetId="520" refreshError="1"/>
      <sheetData sheetId="521" refreshError="1"/>
      <sheetData sheetId="522">
        <row r="10">
          <cell r="D10">
            <v>1500</v>
          </cell>
        </row>
      </sheetData>
      <sheetData sheetId="523">
        <row r="10">
          <cell r="D10">
            <v>1500</v>
          </cell>
        </row>
      </sheetData>
      <sheetData sheetId="524">
        <row r="10">
          <cell r="D10">
            <v>1500</v>
          </cell>
        </row>
      </sheetData>
      <sheetData sheetId="525">
        <row r="10">
          <cell r="D10">
            <v>1500</v>
          </cell>
        </row>
      </sheetData>
      <sheetData sheetId="526">
        <row r="10">
          <cell r="D10">
            <v>1500</v>
          </cell>
        </row>
      </sheetData>
      <sheetData sheetId="527">
        <row r="10">
          <cell r="D10">
            <v>1500</v>
          </cell>
        </row>
      </sheetData>
      <sheetData sheetId="528">
        <row r="10">
          <cell r="D10">
            <v>1500</v>
          </cell>
        </row>
      </sheetData>
      <sheetData sheetId="529">
        <row r="10">
          <cell r="D10">
            <v>1500</v>
          </cell>
        </row>
      </sheetData>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ow r="10">
          <cell r="D10">
            <v>1500</v>
          </cell>
        </row>
      </sheetData>
      <sheetData sheetId="586">
        <row r="10">
          <cell r="D10">
            <v>1500</v>
          </cell>
        </row>
      </sheetData>
      <sheetData sheetId="587" refreshError="1"/>
      <sheetData sheetId="588" refreshError="1"/>
      <sheetData sheetId="589" refreshError="1"/>
      <sheetData sheetId="590" refreshError="1"/>
      <sheetData sheetId="591" refreshError="1"/>
      <sheetData sheetId="592" refreshError="1"/>
      <sheetData sheetId="593">
        <row r="10">
          <cell r="D10">
            <v>1500</v>
          </cell>
        </row>
      </sheetData>
      <sheetData sheetId="594">
        <row r="10">
          <cell r="D10">
            <v>1500</v>
          </cell>
        </row>
      </sheetData>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efreshError="1"/>
      <sheetData sheetId="942" refreshError="1"/>
      <sheetData sheetId="943" refreshError="1"/>
      <sheetData sheetId="944" refreshError="1"/>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ow r="10">
          <cell r="D10">
            <v>1500</v>
          </cell>
        </row>
      </sheetData>
      <sheetData sheetId="1019">
        <row r="10">
          <cell r="D10">
            <v>1500</v>
          </cell>
        </row>
      </sheetData>
      <sheetData sheetId="1020">
        <row r="10">
          <cell r="D10">
            <v>1500</v>
          </cell>
        </row>
      </sheetData>
      <sheetData sheetId="1021">
        <row r="10">
          <cell r="D10">
            <v>1500</v>
          </cell>
        </row>
      </sheetData>
      <sheetData sheetId="1022">
        <row r="10">
          <cell r="D10">
            <v>1500</v>
          </cell>
        </row>
      </sheetData>
      <sheetData sheetId="1023">
        <row r="10">
          <cell r="D10">
            <v>1500</v>
          </cell>
        </row>
      </sheetData>
      <sheetData sheetId="1024">
        <row r="10">
          <cell r="D10">
            <v>1500</v>
          </cell>
        </row>
      </sheetData>
      <sheetData sheetId="1025">
        <row r="10">
          <cell r="D10">
            <v>1500</v>
          </cell>
        </row>
      </sheetData>
      <sheetData sheetId="1026">
        <row r="10">
          <cell r="D10">
            <v>1500</v>
          </cell>
        </row>
      </sheetData>
      <sheetData sheetId="1027">
        <row r="10">
          <cell r="D10">
            <v>1500</v>
          </cell>
        </row>
      </sheetData>
      <sheetData sheetId="1028">
        <row r="10">
          <cell r="D10">
            <v>1500</v>
          </cell>
        </row>
      </sheetData>
      <sheetData sheetId="1029">
        <row r="10">
          <cell r="D10">
            <v>1500</v>
          </cell>
        </row>
      </sheetData>
      <sheetData sheetId="1030">
        <row r="10">
          <cell r="D10">
            <v>1500</v>
          </cell>
        </row>
      </sheetData>
      <sheetData sheetId="1031">
        <row r="10">
          <cell r="D10">
            <v>1500</v>
          </cell>
        </row>
      </sheetData>
      <sheetData sheetId="1032">
        <row r="10">
          <cell r="D10">
            <v>1500</v>
          </cell>
        </row>
      </sheetData>
      <sheetData sheetId="1033">
        <row r="10">
          <cell r="D10">
            <v>1500</v>
          </cell>
        </row>
      </sheetData>
      <sheetData sheetId="1034">
        <row r="10">
          <cell r="D10">
            <v>1500</v>
          </cell>
        </row>
      </sheetData>
      <sheetData sheetId="1035">
        <row r="10">
          <cell r="D10">
            <v>1500</v>
          </cell>
        </row>
      </sheetData>
      <sheetData sheetId="1036">
        <row r="10">
          <cell r="D10">
            <v>1500</v>
          </cell>
        </row>
      </sheetData>
      <sheetData sheetId="1037">
        <row r="10">
          <cell r="D10">
            <v>1500</v>
          </cell>
        </row>
      </sheetData>
      <sheetData sheetId="1038">
        <row r="10">
          <cell r="D10">
            <v>1500</v>
          </cell>
        </row>
      </sheetData>
      <sheetData sheetId="1039">
        <row r="10">
          <cell r="D10">
            <v>1500</v>
          </cell>
        </row>
      </sheetData>
      <sheetData sheetId="1040">
        <row r="10">
          <cell r="D10">
            <v>1500</v>
          </cell>
        </row>
      </sheetData>
      <sheetData sheetId="1041">
        <row r="10">
          <cell r="D10">
            <v>1500</v>
          </cell>
        </row>
      </sheetData>
      <sheetData sheetId="1042">
        <row r="10">
          <cell r="D10">
            <v>1500</v>
          </cell>
        </row>
      </sheetData>
      <sheetData sheetId="1043">
        <row r="10">
          <cell r="D10">
            <v>1500</v>
          </cell>
        </row>
      </sheetData>
      <sheetData sheetId="1044">
        <row r="10">
          <cell r="D10">
            <v>1500</v>
          </cell>
        </row>
      </sheetData>
      <sheetData sheetId="1045">
        <row r="10">
          <cell r="D10">
            <v>1500</v>
          </cell>
        </row>
      </sheetData>
      <sheetData sheetId="1046">
        <row r="10">
          <cell r="D10">
            <v>1500</v>
          </cell>
        </row>
      </sheetData>
      <sheetData sheetId="1047">
        <row r="10">
          <cell r="D10">
            <v>1500</v>
          </cell>
        </row>
      </sheetData>
      <sheetData sheetId="1048">
        <row r="10">
          <cell r="D10">
            <v>1500</v>
          </cell>
        </row>
      </sheetData>
      <sheetData sheetId="1049">
        <row r="10">
          <cell r="D10">
            <v>1500</v>
          </cell>
        </row>
      </sheetData>
      <sheetData sheetId="1050">
        <row r="10">
          <cell r="D10">
            <v>1500</v>
          </cell>
        </row>
      </sheetData>
      <sheetData sheetId="1051">
        <row r="10">
          <cell r="D10">
            <v>1500</v>
          </cell>
        </row>
      </sheetData>
      <sheetData sheetId="1052">
        <row r="10">
          <cell r="D10">
            <v>1500</v>
          </cell>
        </row>
      </sheetData>
      <sheetData sheetId="1053">
        <row r="10">
          <cell r="D10">
            <v>1500</v>
          </cell>
        </row>
      </sheetData>
      <sheetData sheetId="1054">
        <row r="10">
          <cell r="D10">
            <v>1500</v>
          </cell>
        </row>
      </sheetData>
      <sheetData sheetId="1055">
        <row r="10">
          <cell r="D10">
            <v>1500</v>
          </cell>
        </row>
      </sheetData>
      <sheetData sheetId="1056">
        <row r="10">
          <cell r="D10">
            <v>1500</v>
          </cell>
        </row>
      </sheetData>
      <sheetData sheetId="1057">
        <row r="10">
          <cell r="D10">
            <v>1500</v>
          </cell>
        </row>
      </sheetData>
      <sheetData sheetId="1058">
        <row r="10">
          <cell r="D10">
            <v>1500</v>
          </cell>
        </row>
      </sheetData>
      <sheetData sheetId="1059">
        <row r="10">
          <cell r="D10">
            <v>1500</v>
          </cell>
        </row>
      </sheetData>
      <sheetData sheetId="1060">
        <row r="10">
          <cell r="D10">
            <v>1500</v>
          </cell>
        </row>
      </sheetData>
      <sheetData sheetId="1061">
        <row r="10">
          <cell r="D10">
            <v>1500</v>
          </cell>
        </row>
      </sheetData>
      <sheetData sheetId="1062">
        <row r="10">
          <cell r="D10">
            <v>1500</v>
          </cell>
        </row>
      </sheetData>
      <sheetData sheetId="1063">
        <row r="10">
          <cell r="D10">
            <v>1500</v>
          </cell>
        </row>
      </sheetData>
      <sheetData sheetId="1064">
        <row r="10">
          <cell r="D10">
            <v>1500</v>
          </cell>
        </row>
      </sheetData>
      <sheetData sheetId="1065">
        <row r="10">
          <cell r="D10">
            <v>1500</v>
          </cell>
        </row>
      </sheetData>
      <sheetData sheetId="1066">
        <row r="10">
          <cell r="D10">
            <v>1500</v>
          </cell>
        </row>
      </sheetData>
      <sheetData sheetId="1067">
        <row r="10">
          <cell r="D10">
            <v>1500</v>
          </cell>
        </row>
      </sheetData>
      <sheetData sheetId="1068">
        <row r="10">
          <cell r="D10">
            <v>1500</v>
          </cell>
        </row>
      </sheetData>
      <sheetData sheetId="1069">
        <row r="10">
          <cell r="D10">
            <v>1500</v>
          </cell>
        </row>
      </sheetData>
      <sheetData sheetId="1070">
        <row r="10">
          <cell r="D10">
            <v>1500</v>
          </cell>
        </row>
      </sheetData>
      <sheetData sheetId="1071">
        <row r="10">
          <cell r="D10">
            <v>1500</v>
          </cell>
        </row>
      </sheetData>
      <sheetData sheetId="1072">
        <row r="10">
          <cell r="D10">
            <v>1500</v>
          </cell>
        </row>
      </sheetData>
      <sheetData sheetId="1073">
        <row r="10">
          <cell r="D10">
            <v>1500</v>
          </cell>
        </row>
      </sheetData>
      <sheetData sheetId="1074">
        <row r="10">
          <cell r="D10">
            <v>1500</v>
          </cell>
        </row>
      </sheetData>
      <sheetData sheetId="1075">
        <row r="10">
          <cell r="D10">
            <v>1500</v>
          </cell>
        </row>
      </sheetData>
      <sheetData sheetId="1076">
        <row r="10">
          <cell r="D10">
            <v>1500</v>
          </cell>
        </row>
      </sheetData>
      <sheetData sheetId="1077">
        <row r="10">
          <cell r="D10">
            <v>1500</v>
          </cell>
        </row>
      </sheetData>
      <sheetData sheetId="1078">
        <row r="10">
          <cell r="D10">
            <v>1500</v>
          </cell>
        </row>
      </sheetData>
      <sheetData sheetId="1079">
        <row r="10">
          <cell r="D10">
            <v>1500</v>
          </cell>
        </row>
      </sheetData>
      <sheetData sheetId="1080">
        <row r="10">
          <cell r="D10">
            <v>1500</v>
          </cell>
        </row>
      </sheetData>
      <sheetData sheetId="1081">
        <row r="10">
          <cell r="D10">
            <v>1500</v>
          </cell>
        </row>
      </sheetData>
      <sheetData sheetId="1082">
        <row r="10">
          <cell r="D10">
            <v>1500</v>
          </cell>
        </row>
      </sheetData>
      <sheetData sheetId="1083">
        <row r="10">
          <cell r="D10">
            <v>1500</v>
          </cell>
        </row>
      </sheetData>
      <sheetData sheetId="1084">
        <row r="10">
          <cell r="D10">
            <v>1500</v>
          </cell>
        </row>
      </sheetData>
      <sheetData sheetId="1085">
        <row r="10">
          <cell r="D10">
            <v>1500</v>
          </cell>
        </row>
      </sheetData>
      <sheetData sheetId="1086">
        <row r="10">
          <cell r="D10">
            <v>1500</v>
          </cell>
        </row>
      </sheetData>
      <sheetData sheetId="1087">
        <row r="10">
          <cell r="D10">
            <v>1500</v>
          </cell>
        </row>
      </sheetData>
      <sheetData sheetId="1088">
        <row r="10">
          <cell r="D10">
            <v>1500</v>
          </cell>
        </row>
      </sheetData>
      <sheetData sheetId="1089">
        <row r="10">
          <cell r="D10">
            <v>1500</v>
          </cell>
        </row>
      </sheetData>
      <sheetData sheetId="1090">
        <row r="10">
          <cell r="D10">
            <v>1500</v>
          </cell>
        </row>
      </sheetData>
      <sheetData sheetId="1091">
        <row r="10">
          <cell r="D10">
            <v>1500</v>
          </cell>
        </row>
      </sheetData>
      <sheetData sheetId="1092">
        <row r="10">
          <cell r="D10">
            <v>1500</v>
          </cell>
        </row>
      </sheetData>
      <sheetData sheetId="1093">
        <row r="10">
          <cell r="D10">
            <v>1500</v>
          </cell>
        </row>
      </sheetData>
      <sheetData sheetId="1094">
        <row r="10">
          <cell r="D10">
            <v>1500</v>
          </cell>
        </row>
      </sheetData>
      <sheetData sheetId="1095">
        <row r="10">
          <cell r="D10">
            <v>1500</v>
          </cell>
        </row>
      </sheetData>
      <sheetData sheetId="1096">
        <row r="10">
          <cell r="D10">
            <v>1500</v>
          </cell>
        </row>
      </sheetData>
      <sheetData sheetId="1097">
        <row r="10">
          <cell r="D10">
            <v>1500</v>
          </cell>
        </row>
      </sheetData>
      <sheetData sheetId="1098">
        <row r="10">
          <cell r="D10">
            <v>1500</v>
          </cell>
        </row>
      </sheetData>
      <sheetData sheetId="1099">
        <row r="10">
          <cell r="D10">
            <v>1500</v>
          </cell>
        </row>
      </sheetData>
      <sheetData sheetId="1100">
        <row r="10">
          <cell r="D10">
            <v>1500</v>
          </cell>
        </row>
      </sheetData>
      <sheetData sheetId="1101">
        <row r="10">
          <cell r="D10">
            <v>1500</v>
          </cell>
        </row>
      </sheetData>
      <sheetData sheetId="1102">
        <row r="10">
          <cell r="D10">
            <v>1500</v>
          </cell>
        </row>
      </sheetData>
      <sheetData sheetId="1103">
        <row r="10">
          <cell r="D10">
            <v>1500</v>
          </cell>
        </row>
      </sheetData>
      <sheetData sheetId="1104">
        <row r="10">
          <cell r="D10">
            <v>1500</v>
          </cell>
        </row>
      </sheetData>
      <sheetData sheetId="1105">
        <row r="10">
          <cell r="D10">
            <v>1500</v>
          </cell>
        </row>
      </sheetData>
      <sheetData sheetId="1106">
        <row r="10">
          <cell r="D10">
            <v>1500</v>
          </cell>
        </row>
      </sheetData>
      <sheetData sheetId="1107">
        <row r="10">
          <cell r="D10">
            <v>1500</v>
          </cell>
        </row>
      </sheetData>
      <sheetData sheetId="1108">
        <row r="10">
          <cell r="D10">
            <v>1500</v>
          </cell>
        </row>
      </sheetData>
      <sheetData sheetId="1109">
        <row r="10">
          <cell r="D10">
            <v>1500</v>
          </cell>
        </row>
      </sheetData>
      <sheetData sheetId="1110">
        <row r="10">
          <cell r="D10">
            <v>1500</v>
          </cell>
        </row>
      </sheetData>
      <sheetData sheetId="1111">
        <row r="10">
          <cell r="D10">
            <v>1500</v>
          </cell>
        </row>
      </sheetData>
      <sheetData sheetId="1112">
        <row r="10">
          <cell r="D10">
            <v>1500</v>
          </cell>
        </row>
      </sheetData>
      <sheetData sheetId="1113">
        <row r="10">
          <cell r="D10">
            <v>1500</v>
          </cell>
        </row>
      </sheetData>
      <sheetData sheetId="1114">
        <row r="10">
          <cell r="D10">
            <v>1500</v>
          </cell>
        </row>
      </sheetData>
      <sheetData sheetId="1115">
        <row r="10">
          <cell r="D10">
            <v>1500</v>
          </cell>
        </row>
      </sheetData>
      <sheetData sheetId="1116">
        <row r="10">
          <cell r="D10">
            <v>1500</v>
          </cell>
        </row>
      </sheetData>
      <sheetData sheetId="1117">
        <row r="10">
          <cell r="D10">
            <v>1500</v>
          </cell>
        </row>
      </sheetData>
      <sheetData sheetId="1118">
        <row r="10">
          <cell r="D10">
            <v>1500</v>
          </cell>
        </row>
      </sheetData>
      <sheetData sheetId="1119">
        <row r="10">
          <cell r="D10">
            <v>1500</v>
          </cell>
        </row>
      </sheetData>
      <sheetData sheetId="1120">
        <row r="10">
          <cell r="D10">
            <v>1500</v>
          </cell>
        </row>
      </sheetData>
      <sheetData sheetId="1121">
        <row r="10">
          <cell r="D10">
            <v>1500</v>
          </cell>
        </row>
      </sheetData>
      <sheetData sheetId="1122">
        <row r="10">
          <cell r="D10">
            <v>1500</v>
          </cell>
        </row>
      </sheetData>
      <sheetData sheetId="1123">
        <row r="10">
          <cell r="D10">
            <v>1500</v>
          </cell>
        </row>
      </sheetData>
      <sheetData sheetId="1124">
        <row r="10">
          <cell r="D10">
            <v>1500</v>
          </cell>
        </row>
      </sheetData>
      <sheetData sheetId="1125">
        <row r="10">
          <cell r="D10">
            <v>1500</v>
          </cell>
        </row>
      </sheetData>
      <sheetData sheetId="1126">
        <row r="10">
          <cell r="D10">
            <v>1500</v>
          </cell>
        </row>
      </sheetData>
      <sheetData sheetId="1127">
        <row r="10">
          <cell r="D10">
            <v>1500</v>
          </cell>
        </row>
      </sheetData>
      <sheetData sheetId="1128">
        <row r="10">
          <cell r="D10">
            <v>1500</v>
          </cell>
        </row>
      </sheetData>
      <sheetData sheetId="1129">
        <row r="10">
          <cell r="D10">
            <v>1500</v>
          </cell>
        </row>
      </sheetData>
      <sheetData sheetId="1130">
        <row r="10">
          <cell r="D10">
            <v>1500</v>
          </cell>
        </row>
      </sheetData>
      <sheetData sheetId="1131">
        <row r="10">
          <cell r="D10">
            <v>1500</v>
          </cell>
        </row>
      </sheetData>
      <sheetData sheetId="1132">
        <row r="10">
          <cell r="D10">
            <v>1500</v>
          </cell>
        </row>
      </sheetData>
      <sheetData sheetId="1133">
        <row r="10">
          <cell r="D10">
            <v>1500</v>
          </cell>
        </row>
      </sheetData>
      <sheetData sheetId="1134">
        <row r="10">
          <cell r="D10">
            <v>1500</v>
          </cell>
        </row>
      </sheetData>
      <sheetData sheetId="1135">
        <row r="10">
          <cell r="D10">
            <v>1500</v>
          </cell>
        </row>
      </sheetData>
      <sheetData sheetId="1136">
        <row r="10">
          <cell r="D10">
            <v>1500</v>
          </cell>
        </row>
      </sheetData>
      <sheetData sheetId="1137">
        <row r="10">
          <cell r="D10">
            <v>1500</v>
          </cell>
        </row>
      </sheetData>
      <sheetData sheetId="1138">
        <row r="10">
          <cell r="D10">
            <v>1500</v>
          </cell>
        </row>
      </sheetData>
      <sheetData sheetId="1139">
        <row r="10">
          <cell r="D10">
            <v>1500</v>
          </cell>
        </row>
      </sheetData>
      <sheetData sheetId="1140">
        <row r="10">
          <cell r="D10">
            <v>1500</v>
          </cell>
        </row>
      </sheetData>
      <sheetData sheetId="1141">
        <row r="10">
          <cell r="D10">
            <v>1500</v>
          </cell>
        </row>
      </sheetData>
      <sheetData sheetId="1142">
        <row r="10">
          <cell r="D10">
            <v>1500</v>
          </cell>
        </row>
      </sheetData>
      <sheetData sheetId="1143">
        <row r="10">
          <cell r="D10">
            <v>1500</v>
          </cell>
        </row>
      </sheetData>
      <sheetData sheetId="1144">
        <row r="10">
          <cell r="D10">
            <v>1500</v>
          </cell>
        </row>
      </sheetData>
      <sheetData sheetId="1145">
        <row r="10">
          <cell r="D10">
            <v>1500</v>
          </cell>
        </row>
      </sheetData>
      <sheetData sheetId="1146">
        <row r="10">
          <cell r="D10">
            <v>1500</v>
          </cell>
        </row>
      </sheetData>
      <sheetData sheetId="1147">
        <row r="10">
          <cell r="D10">
            <v>1500</v>
          </cell>
        </row>
      </sheetData>
      <sheetData sheetId="1148">
        <row r="10">
          <cell r="D10">
            <v>1500</v>
          </cell>
        </row>
      </sheetData>
      <sheetData sheetId="1149">
        <row r="10">
          <cell r="D10">
            <v>1500</v>
          </cell>
        </row>
      </sheetData>
      <sheetData sheetId="1150">
        <row r="10">
          <cell r="D10">
            <v>1500</v>
          </cell>
        </row>
      </sheetData>
      <sheetData sheetId="1151">
        <row r="10">
          <cell r="D10">
            <v>1500</v>
          </cell>
        </row>
      </sheetData>
      <sheetData sheetId="1152">
        <row r="10">
          <cell r="D10">
            <v>1500</v>
          </cell>
        </row>
      </sheetData>
      <sheetData sheetId="1153">
        <row r="10">
          <cell r="D10">
            <v>1500</v>
          </cell>
        </row>
      </sheetData>
      <sheetData sheetId="1154">
        <row r="10">
          <cell r="D10">
            <v>1500</v>
          </cell>
        </row>
      </sheetData>
      <sheetData sheetId="1155">
        <row r="10">
          <cell r="D10">
            <v>1500</v>
          </cell>
        </row>
      </sheetData>
      <sheetData sheetId="1156">
        <row r="10">
          <cell r="D10">
            <v>1500</v>
          </cell>
        </row>
      </sheetData>
      <sheetData sheetId="1157">
        <row r="10">
          <cell r="D10">
            <v>1500</v>
          </cell>
        </row>
      </sheetData>
      <sheetData sheetId="1158">
        <row r="10">
          <cell r="D10">
            <v>1500</v>
          </cell>
        </row>
      </sheetData>
      <sheetData sheetId="1159">
        <row r="10">
          <cell r="D10">
            <v>1500</v>
          </cell>
        </row>
      </sheetData>
      <sheetData sheetId="1160">
        <row r="10">
          <cell r="D10">
            <v>1500</v>
          </cell>
        </row>
      </sheetData>
      <sheetData sheetId="1161">
        <row r="10">
          <cell r="D10">
            <v>1500</v>
          </cell>
        </row>
      </sheetData>
      <sheetData sheetId="1162">
        <row r="10">
          <cell r="D10">
            <v>1500</v>
          </cell>
        </row>
      </sheetData>
      <sheetData sheetId="1163">
        <row r="10">
          <cell r="D10">
            <v>1500</v>
          </cell>
        </row>
      </sheetData>
      <sheetData sheetId="1164">
        <row r="10">
          <cell r="D10">
            <v>1500</v>
          </cell>
        </row>
      </sheetData>
      <sheetData sheetId="1165">
        <row r="10">
          <cell r="D10">
            <v>1500</v>
          </cell>
        </row>
      </sheetData>
      <sheetData sheetId="1166">
        <row r="10">
          <cell r="D10">
            <v>1500</v>
          </cell>
        </row>
      </sheetData>
      <sheetData sheetId="1167">
        <row r="10">
          <cell r="D10">
            <v>1500</v>
          </cell>
        </row>
      </sheetData>
      <sheetData sheetId="1168">
        <row r="10">
          <cell r="D10">
            <v>1500</v>
          </cell>
        </row>
      </sheetData>
      <sheetData sheetId="1169">
        <row r="10">
          <cell r="D10">
            <v>1500</v>
          </cell>
        </row>
      </sheetData>
      <sheetData sheetId="1170">
        <row r="10">
          <cell r="D10">
            <v>1500</v>
          </cell>
        </row>
      </sheetData>
      <sheetData sheetId="1171">
        <row r="10">
          <cell r="D10">
            <v>1500</v>
          </cell>
        </row>
      </sheetData>
      <sheetData sheetId="1172">
        <row r="10">
          <cell r="D10">
            <v>1500</v>
          </cell>
        </row>
      </sheetData>
      <sheetData sheetId="1173">
        <row r="10">
          <cell r="D10">
            <v>1500</v>
          </cell>
        </row>
      </sheetData>
      <sheetData sheetId="1174">
        <row r="10">
          <cell r="D10">
            <v>1500</v>
          </cell>
        </row>
      </sheetData>
      <sheetData sheetId="1175">
        <row r="10">
          <cell r="D10">
            <v>1500</v>
          </cell>
        </row>
      </sheetData>
      <sheetData sheetId="1176">
        <row r="10">
          <cell r="D10">
            <v>1500</v>
          </cell>
        </row>
      </sheetData>
      <sheetData sheetId="1177">
        <row r="10">
          <cell r="D10">
            <v>1500</v>
          </cell>
        </row>
      </sheetData>
      <sheetData sheetId="1178">
        <row r="10">
          <cell r="D10">
            <v>1500</v>
          </cell>
        </row>
      </sheetData>
      <sheetData sheetId="1179">
        <row r="10">
          <cell r="D10">
            <v>1500</v>
          </cell>
        </row>
      </sheetData>
      <sheetData sheetId="1180">
        <row r="10">
          <cell r="D10">
            <v>1500</v>
          </cell>
        </row>
      </sheetData>
      <sheetData sheetId="1181">
        <row r="10">
          <cell r="D10">
            <v>1500</v>
          </cell>
        </row>
      </sheetData>
      <sheetData sheetId="1182">
        <row r="10">
          <cell r="D10">
            <v>1500</v>
          </cell>
        </row>
      </sheetData>
      <sheetData sheetId="1183">
        <row r="10">
          <cell r="D10">
            <v>1500</v>
          </cell>
        </row>
      </sheetData>
      <sheetData sheetId="1184">
        <row r="10">
          <cell r="D10">
            <v>1500</v>
          </cell>
        </row>
      </sheetData>
      <sheetData sheetId="1185">
        <row r="10">
          <cell r="D10">
            <v>1500</v>
          </cell>
        </row>
      </sheetData>
      <sheetData sheetId="1186">
        <row r="10">
          <cell r="D10">
            <v>1500</v>
          </cell>
        </row>
      </sheetData>
      <sheetData sheetId="1187">
        <row r="10">
          <cell r="D10">
            <v>1500</v>
          </cell>
        </row>
      </sheetData>
      <sheetData sheetId="1188">
        <row r="10">
          <cell r="D10">
            <v>1500</v>
          </cell>
        </row>
      </sheetData>
      <sheetData sheetId="1189">
        <row r="10">
          <cell r="D10">
            <v>1500</v>
          </cell>
        </row>
      </sheetData>
      <sheetData sheetId="1190">
        <row r="10">
          <cell r="D10">
            <v>1500</v>
          </cell>
        </row>
      </sheetData>
      <sheetData sheetId="1191">
        <row r="10">
          <cell r="D10">
            <v>1500</v>
          </cell>
        </row>
      </sheetData>
      <sheetData sheetId="1192">
        <row r="10">
          <cell r="D10">
            <v>1500</v>
          </cell>
        </row>
      </sheetData>
      <sheetData sheetId="1193">
        <row r="10">
          <cell r="D10">
            <v>1500</v>
          </cell>
        </row>
      </sheetData>
      <sheetData sheetId="1194">
        <row r="10">
          <cell r="D10">
            <v>1500</v>
          </cell>
        </row>
      </sheetData>
      <sheetData sheetId="1195">
        <row r="10">
          <cell r="D10">
            <v>1500</v>
          </cell>
        </row>
      </sheetData>
      <sheetData sheetId="1196">
        <row r="10">
          <cell r="D10">
            <v>1500</v>
          </cell>
        </row>
      </sheetData>
      <sheetData sheetId="1197">
        <row r="10">
          <cell r="D10">
            <v>1500</v>
          </cell>
        </row>
      </sheetData>
      <sheetData sheetId="1198">
        <row r="10">
          <cell r="D10">
            <v>1500</v>
          </cell>
        </row>
      </sheetData>
      <sheetData sheetId="1199">
        <row r="10">
          <cell r="D10">
            <v>1500</v>
          </cell>
        </row>
      </sheetData>
      <sheetData sheetId="1200">
        <row r="10">
          <cell r="D10">
            <v>1500</v>
          </cell>
        </row>
      </sheetData>
      <sheetData sheetId="1201">
        <row r="10">
          <cell r="D10">
            <v>1500</v>
          </cell>
        </row>
      </sheetData>
      <sheetData sheetId="1202">
        <row r="10">
          <cell r="D10">
            <v>1500</v>
          </cell>
        </row>
      </sheetData>
      <sheetData sheetId="1203">
        <row r="10">
          <cell r="D10">
            <v>1500</v>
          </cell>
        </row>
      </sheetData>
      <sheetData sheetId="1204">
        <row r="10">
          <cell r="D10">
            <v>1500</v>
          </cell>
        </row>
      </sheetData>
      <sheetData sheetId="1205">
        <row r="10">
          <cell r="D10">
            <v>1500</v>
          </cell>
        </row>
      </sheetData>
      <sheetData sheetId="1206">
        <row r="10">
          <cell r="D10">
            <v>1500</v>
          </cell>
        </row>
      </sheetData>
      <sheetData sheetId="1207">
        <row r="10">
          <cell r="D10">
            <v>1500</v>
          </cell>
        </row>
      </sheetData>
      <sheetData sheetId="1208">
        <row r="10">
          <cell r="D10">
            <v>1500</v>
          </cell>
        </row>
      </sheetData>
      <sheetData sheetId="1209">
        <row r="10">
          <cell r="D10">
            <v>1500</v>
          </cell>
        </row>
      </sheetData>
      <sheetData sheetId="1210">
        <row r="10">
          <cell r="D10">
            <v>1500</v>
          </cell>
        </row>
      </sheetData>
      <sheetData sheetId="1211">
        <row r="10">
          <cell r="D10">
            <v>1500</v>
          </cell>
        </row>
      </sheetData>
      <sheetData sheetId="1212">
        <row r="10">
          <cell r="D10">
            <v>1500</v>
          </cell>
        </row>
      </sheetData>
      <sheetData sheetId="1213">
        <row r="10">
          <cell r="D10">
            <v>1500</v>
          </cell>
        </row>
      </sheetData>
      <sheetData sheetId="1214">
        <row r="10">
          <cell r="D10">
            <v>1500</v>
          </cell>
        </row>
      </sheetData>
      <sheetData sheetId="1215">
        <row r="10">
          <cell r="D10">
            <v>1500</v>
          </cell>
        </row>
      </sheetData>
      <sheetData sheetId="1216">
        <row r="10">
          <cell r="D10">
            <v>1500</v>
          </cell>
        </row>
      </sheetData>
      <sheetData sheetId="1217">
        <row r="10">
          <cell r="D10">
            <v>1500</v>
          </cell>
        </row>
      </sheetData>
      <sheetData sheetId="1218">
        <row r="10">
          <cell r="D10">
            <v>1500</v>
          </cell>
        </row>
      </sheetData>
      <sheetData sheetId="1219">
        <row r="10">
          <cell r="D10">
            <v>1500</v>
          </cell>
        </row>
      </sheetData>
      <sheetData sheetId="1220">
        <row r="10">
          <cell r="D10">
            <v>1500</v>
          </cell>
        </row>
      </sheetData>
      <sheetData sheetId="1221">
        <row r="10">
          <cell r="D10">
            <v>1500</v>
          </cell>
        </row>
      </sheetData>
      <sheetData sheetId="1222">
        <row r="10">
          <cell r="D10">
            <v>1500</v>
          </cell>
        </row>
      </sheetData>
      <sheetData sheetId="1223">
        <row r="10">
          <cell r="D10">
            <v>1500</v>
          </cell>
        </row>
      </sheetData>
      <sheetData sheetId="1224">
        <row r="10">
          <cell r="D10">
            <v>1500</v>
          </cell>
        </row>
      </sheetData>
      <sheetData sheetId="1225">
        <row r="10">
          <cell r="D10">
            <v>1500</v>
          </cell>
        </row>
      </sheetData>
      <sheetData sheetId="1226">
        <row r="10">
          <cell r="D10">
            <v>1500</v>
          </cell>
        </row>
      </sheetData>
      <sheetData sheetId="1227">
        <row r="10">
          <cell r="D10">
            <v>1500</v>
          </cell>
        </row>
      </sheetData>
      <sheetData sheetId="1228">
        <row r="10">
          <cell r="D10">
            <v>1500</v>
          </cell>
        </row>
      </sheetData>
      <sheetData sheetId="1229">
        <row r="10">
          <cell r="D10">
            <v>1500</v>
          </cell>
        </row>
      </sheetData>
      <sheetData sheetId="1230">
        <row r="10">
          <cell r="D10">
            <v>1500</v>
          </cell>
        </row>
      </sheetData>
      <sheetData sheetId="1231">
        <row r="10">
          <cell r="D10">
            <v>1500</v>
          </cell>
        </row>
      </sheetData>
      <sheetData sheetId="1232">
        <row r="10">
          <cell r="D10">
            <v>1500</v>
          </cell>
        </row>
      </sheetData>
      <sheetData sheetId="1233">
        <row r="10">
          <cell r="D10">
            <v>1500</v>
          </cell>
        </row>
      </sheetData>
      <sheetData sheetId="1234">
        <row r="10">
          <cell r="D10">
            <v>1500</v>
          </cell>
        </row>
      </sheetData>
      <sheetData sheetId="1235">
        <row r="10">
          <cell r="D10">
            <v>1500</v>
          </cell>
        </row>
      </sheetData>
      <sheetData sheetId="1236">
        <row r="10">
          <cell r="D10">
            <v>1500</v>
          </cell>
        </row>
      </sheetData>
      <sheetData sheetId="1237">
        <row r="10">
          <cell r="D10">
            <v>1500</v>
          </cell>
        </row>
      </sheetData>
      <sheetData sheetId="1238">
        <row r="10">
          <cell r="D10">
            <v>1500</v>
          </cell>
        </row>
      </sheetData>
      <sheetData sheetId="1239" refreshError="1"/>
      <sheetData sheetId="1240" refreshError="1"/>
      <sheetData sheetId="1241" refreshError="1"/>
      <sheetData sheetId="1242" refreshError="1"/>
      <sheetData sheetId="1243" refreshError="1"/>
      <sheetData sheetId="1244" refreshError="1"/>
      <sheetData sheetId="1245" refreshError="1"/>
      <sheetData sheetId="1246">
        <row r="10">
          <cell r="D10">
            <v>1500</v>
          </cell>
        </row>
      </sheetData>
      <sheetData sheetId="1247">
        <row r="10">
          <cell r="D10">
            <v>1500</v>
          </cell>
        </row>
      </sheetData>
      <sheetData sheetId="1248">
        <row r="10">
          <cell r="D10">
            <v>1500</v>
          </cell>
        </row>
      </sheetData>
      <sheetData sheetId="1249">
        <row r="10">
          <cell r="D10">
            <v>1500</v>
          </cell>
        </row>
      </sheetData>
      <sheetData sheetId="1250">
        <row r="10">
          <cell r="D10">
            <v>1500</v>
          </cell>
        </row>
      </sheetData>
      <sheetData sheetId="1251">
        <row r="10">
          <cell r="D10">
            <v>1500</v>
          </cell>
        </row>
      </sheetData>
      <sheetData sheetId="1252">
        <row r="10">
          <cell r="D10">
            <v>1500</v>
          </cell>
        </row>
      </sheetData>
      <sheetData sheetId="1253">
        <row r="10">
          <cell r="D10">
            <v>1500</v>
          </cell>
        </row>
      </sheetData>
      <sheetData sheetId="1254">
        <row r="10">
          <cell r="D10">
            <v>1500</v>
          </cell>
        </row>
      </sheetData>
      <sheetData sheetId="1255" refreshError="1"/>
      <sheetData sheetId="1256" refreshError="1"/>
      <sheetData sheetId="1257" refreshError="1"/>
      <sheetData sheetId="1258" refreshError="1"/>
      <sheetData sheetId="1259" refreshError="1"/>
      <sheetData sheetId="1260" refreshError="1"/>
      <sheetData sheetId="1261" refreshError="1"/>
      <sheetData sheetId="1262" refreshError="1"/>
      <sheetData sheetId="1263" refreshError="1"/>
      <sheetData sheetId="1264" refreshError="1"/>
      <sheetData sheetId="1265" refreshError="1"/>
      <sheetData sheetId="1266" refreshError="1"/>
      <sheetData sheetId="1267" refreshError="1"/>
      <sheetData sheetId="1268" refreshError="1"/>
      <sheetData sheetId="1269" refreshError="1"/>
      <sheetData sheetId="1270" refreshError="1"/>
      <sheetData sheetId="1271" refreshError="1"/>
      <sheetData sheetId="1272" refreshError="1"/>
      <sheetData sheetId="1273" refreshError="1"/>
      <sheetData sheetId="1274" refreshError="1"/>
      <sheetData sheetId="1275">
        <row r="10">
          <cell r="D10">
            <v>1500</v>
          </cell>
        </row>
      </sheetData>
      <sheetData sheetId="1276" refreshError="1"/>
      <sheetData sheetId="1277" refreshError="1"/>
      <sheetData sheetId="1278" refreshError="1"/>
      <sheetData sheetId="1279" refreshError="1"/>
      <sheetData sheetId="1280" refreshError="1"/>
      <sheetData sheetId="1281" refreshError="1"/>
      <sheetData sheetId="1282" refreshError="1"/>
      <sheetData sheetId="1283" refreshError="1"/>
      <sheetData sheetId="1284" refreshError="1"/>
      <sheetData sheetId="1285" refreshError="1"/>
      <sheetData sheetId="1286" refreshError="1"/>
      <sheetData sheetId="1287" refreshError="1"/>
      <sheetData sheetId="1288" refreshError="1"/>
      <sheetData sheetId="1289" refreshError="1"/>
      <sheetData sheetId="1290" refreshError="1"/>
      <sheetData sheetId="1291" refreshError="1"/>
      <sheetData sheetId="1292" refreshError="1"/>
      <sheetData sheetId="1293" refreshError="1"/>
      <sheetData sheetId="1294" refreshError="1"/>
      <sheetData sheetId="1295" refreshError="1"/>
      <sheetData sheetId="1296" refreshError="1"/>
      <sheetData sheetId="1297" refreshError="1"/>
      <sheetData sheetId="1298" refreshError="1"/>
      <sheetData sheetId="1299" refreshError="1"/>
      <sheetData sheetId="1300" refreshError="1"/>
      <sheetData sheetId="1301" refreshError="1"/>
      <sheetData sheetId="1302" refreshError="1"/>
      <sheetData sheetId="1303" refreshError="1"/>
      <sheetData sheetId="1304" refreshError="1"/>
      <sheetData sheetId="1305" refreshError="1"/>
      <sheetData sheetId="1306" refreshError="1"/>
      <sheetData sheetId="1307" refreshError="1"/>
      <sheetData sheetId="1308" refreshError="1"/>
      <sheetData sheetId="1309" refreshError="1"/>
      <sheetData sheetId="1310" refreshError="1"/>
      <sheetData sheetId="1311" refreshError="1"/>
      <sheetData sheetId="1312" refreshError="1"/>
      <sheetData sheetId="1313" refreshError="1"/>
      <sheetData sheetId="1314" refreshError="1"/>
      <sheetData sheetId="1315" refreshError="1"/>
      <sheetData sheetId="1316" refreshError="1"/>
      <sheetData sheetId="1317" refreshError="1"/>
      <sheetData sheetId="1318" refreshError="1"/>
      <sheetData sheetId="1319" refreshError="1"/>
      <sheetData sheetId="1320" refreshError="1"/>
      <sheetData sheetId="1321" refreshError="1"/>
      <sheetData sheetId="1322">
        <row r="10">
          <cell r="D10">
            <v>1500</v>
          </cell>
        </row>
      </sheetData>
      <sheetData sheetId="1323">
        <row r="10">
          <cell r="D10">
            <v>1500</v>
          </cell>
        </row>
      </sheetData>
      <sheetData sheetId="1324">
        <row r="10">
          <cell r="D10">
            <v>1500</v>
          </cell>
        </row>
      </sheetData>
      <sheetData sheetId="1325">
        <row r="10">
          <cell r="D10">
            <v>1500</v>
          </cell>
        </row>
      </sheetData>
      <sheetData sheetId="1326">
        <row r="10">
          <cell r="D10">
            <v>1500</v>
          </cell>
        </row>
      </sheetData>
      <sheetData sheetId="1327">
        <row r="10">
          <cell r="D10">
            <v>1500</v>
          </cell>
        </row>
      </sheetData>
      <sheetData sheetId="1328">
        <row r="10">
          <cell r="D10">
            <v>1500</v>
          </cell>
        </row>
      </sheetData>
      <sheetData sheetId="1329">
        <row r="10">
          <cell r="D10">
            <v>1500</v>
          </cell>
        </row>
      </sheetData>
      <sheetData sheetId="1330">
        <row r="10">
          <cell r="D10">
            <v>1500</v>
          </cell>
        </row>
      </sheetData>
      <sheetData sheetId="1331">
        <row r="10">
          <cell r="D10">
            <v>1500</v>
          </cell>
        </row>
      </sheetData>
      <sheetData sheetId="1332">
        <row r="10">
          <cell r="D10">
            <v>1500</v>
          </cell>
        </row>
      </sheetData>
      <sheetData sheetId="1333">
        <row r="10">
          <cell r="D10">
            <v>1500</v>
          </cell>
        </row>
      </sheetData>
      <sheetData sheetId="1334">
        <row r="10">
          <cell r="D10">
            <v>1500</v>
          </cell>
        </row>
      </sheetData>
      <sheetData sheetId="1335">
        <row r="10">
          <cell r="D10">
            <v>1500</v>
          </cell>
        </row>
      </sheetData>
      <sheetData sheetId="1336">
        <row r="10">
          <cell r="D10">
            <v>1500</v>
          </cell>
        </row>
      </sheetData>
      <sheetData sheetId="1337">
        <row r="10">
          <cell r="D10">
            <v>1500</v>
          </cell>
        </row>
      </sheetData>
      <sheetData sheetId="1338">
        <row r="10">
          <cell r="D10">
            <v>1500</v>
          </cell>
        </row>
      </sheetData>
      <sheetData sheetId="1339" refreshError="1"/>
      <sheetData sheetId="1340" refreshError="1"/>
      <sheetData sheetId="1341" refreshError="1"/>
      <sheetData sheetId="1342" refreshError="1"/>
      <sheetData sheetId="1343" refreshError="1"/>
      <sheetData sheetId="1344" refreshError="1"/>
      <sheetData sheetId="1345">
        <row r="10">
          <cell r="D10">
            <v>1500</v>
          </cell>
        </row>
      </sheetData>
      <sheetData sheetId="1346">
        <row r="10">
          <cell r="D10">
            <v>1500</v>
          </cell>
        </row>
      </sheetData>
      <sheetData sheetId="1347">
        <row r="10">
          <cell r="D10">
            <v>1500</v>
          </cell>
        </row>
      </sheetData>
      <sheetData sheetId="1348"/>
      <sheetData sheetId="1349"/>
      <sheetData sheetId="1350">
        <row r="10">
          <cell r="D10">
            <v>1500</v>
          </cell>
        </row>
      </sheetData>
      <sheetData sheetId="1351">
        <row r="10">
          <cell r="D10">
            <v>1500</v>
          </cell>
        </row>
      </sheetData>
      <sheetData sheetId="1352">
        <row r="10">
          <cell r="D10">
            <v>1500</v>
          </cell>
        </row>
      </sheetData>
      <sheetData sheetId="1353">
        <row r="10">
          <cell r="D10">
            <v>1500</v>
          </cell>
        </row>
      </sheetData>
      <sheetData sheetId="1354">
        <row r="10">
          <cell r="D10">
            <v>1500</v>
          </cell>
        </row>
      </sheetData>
      <sheetData sheetId="1355">
        <row r="10">
          <cell r="D10">
            <v>1500</v>
          </cell>
        </row>
      </sheetData>
      <sheetData sheetId="1356">
        <row r="10">
          <cell r="D10">
            <v>1500</v>
          </cell>
        </row>
      </sheetData>
      <sheetData sheetId="1357">
        <row r="10">
          <cell r="D10">
            <v>1500</v>
          </cell>
        </row>
      </sheetData>
      <sheetData sheetId="1358">
        <row r="10">
          <cell r="D10">
            <v>1500</v>
          </cell>
        </row>
      </sheetData>
      <sheetData sheetId="1359" refreshError="1"/>
      <sheetData sheetId="1360" refreshError="1"/>
      <sheetData sheetId="1361" refreshError="1"/>
      <sheetData sheetId="1362" refreshError="1"/>
      <sheetData sheetId="1363" refreshError="1"/>
      <sheetData sheetId="1364" refreshError="1"/>
      <sheetData sheetId="1365" refreshError="1"/>
      <sheetData sheetId="1366" refreshError="1"/>
      <sheetData sheetId="1367" refreshError="1"/>
      <sheetData sheetId="1368" refreshError="1"/>
      <sheetData sheetId="1369" refreshError="1"/>
      <sheetData sheetId="1370" refreshError="1"/>
      <sheetData sheetId="1371" refreshError="1"/>
      <sheetData sheetId="1372" refreshError="1"/>
      <sheetData sheetId="1373" refreshError="1"/>
      <sheetData sheetId="1374" refreshError="1"/>
      <sheetData sheetId="1375" refreshError="1"/>
      <sheetData sheetId="1376" refreshError="1"/>
      <sheetData sheetId="1377" refreshError="1"/>
      <sheetData sheetId="1378" refreshError="1"/>
      <sheetData sheetId="1379" refreshError="1"/>
      <sheetData sheetId="1380" refreshError="1"/>
      <sheetData sheetId="1381" refreshError="1"/>
      <sheetData sheetId="1382" refreshError="1"/>
      <sheetData sheetId="1383" refreshError="1"/>
      <sheetData sheetId="1384" refreshError="1"/>
      <sheetData sheetId="1385" refreshError="1"/>
      <sheetData sheetId="1386" refreshError="1"/>
      <sheetData sheetId="1387" refreshError="1"/>
      <sheetData sheetId="1388" refreshError="1"/>
      <sheetData sheetId="1389" refreshError="1"/>
      <sheetData sheetId="1390" refreshError="1"/>
      <sheetData sheetId="1391" refreshError="1"/>
      <sheetData sheetId="1392" refreshError="1"/>
      <sheetData sheetId="1393" refreshError="1"/>
      <sheetData sheetId="1394" refreshError="1"/>
      <sheetData sheetId="1395" refreshError="1"/>
      <sheetData sheetId="1396" refreshError="1"/>
      <sheetData sheetId="1397" refreshError="1"/>
      <sheetData sheetId="1398" refreshError="1"/>
      <sheetData sheetId="1399" refreshError="1"/>
      <sheetData sheetId="1400" refreshError="1"/>
      <sheetData sheetId="1401" refreshError="1"/>
      <sheetData sheetId="1402" refreshError="1"/>
      <sheetData sheetId="1403" refreshError="1"/>
      <sheetData sheetId="1404" refreshError="1"/>
      <sheetData sheetId="1405" refreshError="1"/>
      <sheetData sheetId="1406" refreshError="1"/>
      <sheetData sheetId="1407" refreshError="1"/>
      <sheetData sheetId="1408" refreshError="1"/>
      <sheetData sheetId="1409" refreshError="1"/>
      <sheetData sheetId="1410" refreshError="1"/>
      <sheetData sheetId="1411" refreshError="1"/>
      <sheetData sheetId="1412" refreshError="1"/>
      <sheetData sheetId="1413" refreshError="1"/>
      <sheetData sheetId="1414" refreshError="1"/>
      <sheetData sheetId="1415" refreshError="1"/>
      <sheetData sheetId="1416" refreshError="1"/>
      <sheetData sheetId="1417" refreshError="1"/>
      <sheetData sheetId="1418" refreshError="1"/>
      <sheetData sheetId="1419" refreshError="1"/>
      <sheetData sheetId="1420" refreshError="1"/>
      <sheetData sheetId="1421" refreshError="1"/>
      <sheetData sheetId="1422">
        <row r="10">
          <cell r="D10">
            <v>1500</v>
          </cell>
        </row>
      </sheetData>
      <sheetData sheetId="1423">
        <row r="10">
          <cell r="D10">
            <v>1500</v>
          </cell>
        </row>
      </sheetData>
      <sheetData sheetId="1424">
        <row r="10">
          <cell r="D10">
            <v>1500</v>
          </cell>
        </row>
      </sheetData>
      <sheetData sheetId="1425">
        <row r="10">
          <cell r="D10">
            <v>1500</v>
          </cell>
        </row>
      </sheetData>
      <sheetData sheetId="1426">
        <row r="10">
          <cell r="D10">
            <v>1500</v>
          </cell>
        </row>
      </sheetData>
      <sheetData sheetId="1427">
        <row r="10">
          <cell r="D10">
            <v>1500</v>
          </cell>
        </row>
      </sheetData>
      <sheetData sheetId="1428">
        <row r="10">
          <cell r="D10">
            <v>1500</v>
          </cell>
        </row>
      </sheetData>
      <sheetData sheetId="1429">
        <row r="10">
          <cell r="D10">
            <v>1500</v>
          </cell>
        </row>
      </sheetData>
      <sheetData sheetId="1430">
        <row r="10">
          <cell r="D10">
            <v>1500</v>
          </cell>
        </row>
      </sheetData>
      <sheetData sheetId="1431">
        <row r="10">
          <cell r="D10">
            <v>1500</v>
          </cell>
        </row>
      </sheetData>
      <sheetData sheetId="1432">
        <row r="10">
          <cell r="D10">
            <v>1500</v>
          </cell>
        </row>
      </sheetData>
      <sheetData sheetId="1433">
        <row r="10">
          <cell r="D10">
            <v>1500</v>
          </cell>
        </row>
      </sheetData>
      <sheetData sheetId="1434">
        <row r="10">
          <cell r="D10">
            <v>1500</v>
          </cell>
        </row>
      </sheetData>
      <sheetData sheetId="1435">
        <row r="10">
          <cell r="D10">
            <v>1500</v>
          </cell>
        </row>
      </sheetData>
      <sheetData sheetId="1436">
        <row r="10">
          <cell r="D10">
            <v>1500</v>
          </cell>
        </row>
      </sheetData>
      <sheetData sheetId="1437">
        <row r="10">
          <cell r="D10">
            <v>1500</v>
          </cell>
        </row>
      </sheetData>
      <sheetData sheetId="1438">
        <row r="10">
          <cell r="D10">
            <v>1500</v>
          </cell>
        </row>
      </sheetData>
      <sheetData sheetId="1439">
        <row r="10">
          <cell r="D10">
            <v>1500</v>
          </cell>
        </row>
      </sheetData>
      <sheetData sheetId="1440">
        <row r="10">
          <cell r="D10">
            <v>1500</v>
          </cell>
        </row>
      </sheetData>
      <sheetData sheetId="1441">
        <row r="10">
          <cell r="D10">
            <v>1500</v>
          </cell>
        </row>
      </sheetData>
      <sheetData sheetId="1442">
        <row r="10">
          <cell r="D10">
            <v>1500</v>
          </cell>
        </row>
      </sheetData>
      <sheetData sheetId="1443">
        <row r="10">
          <cell r="D10">
            <v>1500</v>
          </cell>
        </row>
      </sheetData>
      <sheetData sheetId="1444">
        <row r="10">
          <cell r="D10">
            <v>1500</v>
          </cell>
        </row>
      </sheetData>
      <sheetData sheetId="1445">
        <row r="10">
          <cell r="D10">
            <v>1500</v>
          </cell>
        </row>
      </sheetData>
      <sheetData sheetId="1446">
        <row r="10">
          <cell r="D10">
            <v>1500</v>
          </cell>
        </row>
      </sheetData>
      <sheetData sheetId="1447">
        <row r="10">
          <cell r="D10">
            <v>1500</v>
          </cell>
        </row>
      </sheetData>
      <sheetData sheetId="1448">
        <row r="10">
          <cell r="D10">
            <v>1500</v>
          </cell>
        </row>
      </sheetData>
      <sheetData sheetId="1449">
        <row r="10">
          <cell r="D10">
            <v>1500</v>
          </cell>
        </row>
      </sheetData>
      <sheetData sheetId="1450">
        <row r="10">
          <cell r="D10">
            <v>1500</v>
          </cell>
        </row>
      </sheetData>
      <sheetData sheetId="1451">
        <row r="10">
          <cell r="D10">
            <v>1500</v>
          </cell>
        </row>
      </sheetData>
      <sheetData sheetId="1452">
        <row r="10">
          <cell r="D10">
            <v>1500</v>
          </cell>
        </row>
      </sheetData>
      <sheetData sheetId="1453">
        <row r="10">
          <cell r="D10">
            <v>1500</v>
          </cell>
        </row>
      </sheetData>
      <sheetData sheetId="1454">
        <row r="10">
          <cell r="D10">
            <v>1500</v>
          </cell>
        </row>
      </sheetData>
      <sheetData sheetId="1455">
        <row r="10">
          <cell r="D10">
            <v>1500</v>
          </cell>
        </row>
      </sheetData>
      <sheetData sheetId="1456">
        <row r="10">
          <cell r="D10">
            <v>1500</v>
          </cell>
        </row>
      </sheetData>
      <sheetData sheetId="1457">
        <row r="10">
          <cell r="D10">
            <v>1500</v>
          </cell>
        </row>
      </sheetData>
      <sheetData sheetId="1458">
        <row r="10">
          <cell r="D10">
            <v>1500</v>
          </cell>
        </row>
      </sheetData>
      <sheetData sheetId="1459">
        <row r="10">
          <cell r="D10">
            <v>1500</v>
          </cell>
        </row>
      </sheetData>
      <sheetData sheetId="1460">
        <row r="10">
          <cell r="D10">
            <v>1500</v>
          </cell>
        </row>
      </sheetData>
      <sheetData sheetId="1461">
        <row r="10">
          <cell r="D10">
            <v>1500</v>
          </cell>
        </row>
      </sheetData>
      <sheetData sheetId="1462">
        <row r="10">
          <cell r="D10">
            <v>1500</v>
          </cell>
        </row>
      </sheetData>
      <sheetData sheetId="1463">
        <row r="10">
          <cell r="D10">
            <v>1500</v>
          </cell>
        </row>
      </sheetData>
      <sheetData sheetId="1464">
        <row r="10">
          <cell r="D10">
            <v>1500</v>
          </cell>
        </row>
      </sheetData>
      <sheetData sheetId="1465">
        <row r="10">
          <cell r="D10">
            <v>1500</v>
          </cell>
        </row>
      </sheetData>
      <sheetData sheetId="1466">
        <row r="10">
          <cell r="D10">
            <v>1500</v>
          </cell>
        </row>
      </sheetData>
      <sheetData sheetId="1467">
        <row r="10">
          <cell r="D10">
            <v>1500</v>
          </cell>
        </row>
      </sheetData>
      <sheetData sheetId="1468">
        <row r="10">
          <cell r="D10">
            <v>1500</v>
          </cell>
        </row>
      </sheetData>
      <sheetData sheetId="1469">
        <row r="10">
          <cell r="D10">
            <v>1500</v>
          </cell>
        </row>
      </sheetData>
      <sheetData sheetId="1470">
        <row r="10">
          <cell r="D10">
            <v>1500</v>
          </cell>
        </row>
      </sheetData>
      <sheetData sheetId="1471">
        <row r="10">
          <cell r="D10">
            <v>1500</v>
          </cell>
        </row>
      </sheetData>
      <sheetData sheetId="1472">
        <row r="10">
          <cell r="D10">
            <v>1500</v>
          </cell>
        </row>
      </sheetData>
      <sheetData sheetId="1473">
        <row r="10">
          <cell r="D10">
            <v>1500</v>
          </cell>
        </row>
      </sheetData>
      <sheetData sheetId="1474">
        <row r="10">
          <cell r="D10">
            <v>1500</v>
          </cell>
        </row>
      </sheetData>
      <sheetData sheetId="1475">
        <row r="10">
          <cell r="D10">
            <v>1500</v>
          </cell>
        </row>
      </sheetData>
      <sheetData sheetId="1476">
        <row r="10">
          <cell r="D10">
            <v>1500</v>
          </cell>
        </row>
      </sheetData>
      <sheetData sheetId="1477">
        <row r="10">
          <cell r="D10">
            <v>1500</v>
          </cell>
        </row>
      </sheetData>
      <sheetData sheetId="1478">
        <row r="10">
          <cell r="D10">
            <v>1500</v>
          </cell>
        </row>
      </sheetData>
      <sheetData sheetId="1479">
        <row r="10">
          <cell r="D10">
            <v>1500</v>
          </cell>
        </row>
      </sheetData>
      <sheetData sheetId="1480">
        <row r="10">
          <cell r="D10">
            <v>1500</v>
          </cell>
        </row>
      </sheetData>
      <sheetData sheetId="1481">
        <row r="10">
          <cell r="D10">
            <v>1500</v>
          </cell>
        </row>
      </sheetData>
      <sheetData sheetId="1482">
        <row r="10">
          <cell r="D10">
            <v>1500</v>
          </cell>
        </row>
      </sheetData>
      <sheetData sheetId="1483">
        <row r="10">
          <cell r="D10">
            <v>1500</v>
          </cell>
        </row>
      </sheetData>
      <sheetData sheetId="1484">
        <row r="10">
          <cell r="D10">
            <v>1500</v>
          </cell>
        </row>
      </sheetData>
      <sheetData sheetId="1485">
        <row r="10">
          <cell r="D10">
            <v>1500</v>
          </cell>
        </row>
      </sheetData>
      <sheetData sheetId="1486">
        <row r="10">
          <cell r="D10">
            <v>1500</v>
          </cell>
        </row>
      </sheetData>
      <sheetData sheetId="1487">
        <row r="10">
          <cell r="D10">
            <v>1500</v>
          </cell>
        </row>
      </sheetData>
      <sheetData sheetId="1488">
        <row r="10">
          <cell r="D10">
            <v>1500</v>
          </cell>
        </row>
      </sheetData>
      <sheetData sheetId="1489">
        <row r="10">
          <cell r="D10">
            <v>1500</v>
          </cell>
        </row>
      </sheetData>
      <sheetData sheetId="1490">
        <row r="10">
          <cell r="D10">
            <v>1500</v>
          </cell>
        </row>
      </sheetData>
      <sheetData sheetId="1491">
        <row r="10">
          <cell r="D10">
            <v>1500</v>
          </cell>
        </row>
      </sheetData>
      <sheetData sheetId="1492">
        <row r="10">
          <cell r="D10">
            <v>1500</v>
          </cell>
        </row>
      </sheetData>
      <sheetData sheetId="1493">
        <row r="10">
          <cell r="D10">
            <v>1500</v>
          </cell>
        </row>
      </sheetData>
      <sheetData sheetId="1494">
        <row r="10">
          <cell r="D10">
            <v>1500</v>
          </cell>
        </row>
      </sheetData>
      <sheetData sheetId="1495">
        <row r="10">
          <cell r="D10">
            <v>1500</v>
          </cell>
        </row>
      </sheetData>
      <sheetData sheetId="1496">
        <row r="10">
          <cell r="D10">
            <v>1500</v>
          </cell>
        </row>
      </sheetData>
      <sheetData sheetId="1497">
        <row r="10">
          <cell r="D10">
            <v>1500</v>
          </cell>
        </row>
      </sheetData>
      <sheetData sheetId="1498">
        <row r="10">
          <cell r="D10">
            <v>1500</v>
          </cell>
        </row>
      </sheetData>
      <sheetData sheetId="1499">
        <row r="10">
          <cell r="D10">
            <v>1500</v>
          </cell>
        </row>
      </sheetData>
      <sheetData sheetId="1500">
        <row r="10">
          <cell r="D10">
            <v>1500</v>
          </cell>
        </row>
      </sheetData>
      <sheetData sheetId="1501">
        <row r="10">
          <cell r="D10">
            <v>1500</v>
          </cell>
        </row>
      </sheetData>
      <sheetData sheetId="1502">
        <row r="10">
          <cell r="D10">
            <v>1500</v>
          </cell>
        </row>
      </sheetData>
      <sheetData sheetId="1503">
        <row r="10">
          <cell r="D10">
            <v>1500</v>
          </cell>
        </row>
      </sheetData>
      <sheetData sheetId="1504">
        <row r="10">
          <cell r="D10">
            <v>1500</v>
          </cell>
        </row>
      </sheetData>
      <sheetData sheetId="1505">
        <row r="10">
          <cell r="D10">
            <v>1500</v>
          </cell>
        </row>
      </sheetData>
      <sheetData sheetId="1506">
        <row r="10">
          <cell r="D10">
            <v>1500</v>
          </cell>
        </row>
      </sheetData>
      <sheetData sheetId="1507">
        <row r="10">
          <cell r="D10">
            <v>1500</v>
          </cell>
        </row>
      </sheetData>
      <sheetData sheetId="1508">
        <row r="10">
          <cell r="D10">
            <v>1500</v>
          </cell>
        </row>
      </sheetData>
      <sheetData sheetId="1509">
        <row r="10">
          <cell r="D10">
            <v>1500</v>
          </cell>
        </row>
      </sheetData>
      <sheetData sheetId="1510">
        <row r="10">
          <cell r="D10">
            <v>1500</v>
          </cell>
        </row>
      </sheetData>
      <sheetData sheetId="1511">
        <row r="10">
          <cell r="D10">
            <v>1500</v>
          </cell>
        </row>
      </sheetData>
      <sheetData sheetId="1512">
        <row r="10">
          <cell r="D10">
            <v>1500</v>
          </cell>
        </row>
      </sheetData>
      <sheetData sheetId="1513">
        <row r="10">
          <cell r="D10">
            <v>1500</v>
          </cell>
        </row>
      </sheetData>
      <sheetData sheetId="1514">
        <row r="10">
          <cell r="D10">
            <v>1500</v>
          </cell>
        </row>
      </sheetData>
      <sheetData sheetId="1515">
        <row r="10">
          <cell r="D10">
            <v>1500</v>
          </cell>
        </row>
      </sheetData>
      <sheetData sheetId="1516">
        <row r="10">
          <cell r="D10">
            <v>1500</v>
          </cell>
        </row>
      </sheetData>
      <sheetData sheetId="1517">
        <row r="10">
          <cell r="D10">
            <v>1500</v>
          </cell>
        </row>
      </sheetData>
      <sheetData sheetId="1518">
        <row r="10">
          <cell r="D10">
            <v>1500</v>
          </cell>
        </row>
      </sheetData>
      <sheetData sheetId="1519">
        <row r="10">
          <cell r="D10">
            <v>1500</v>
          </cell>
        </row>
      </sheetData>
      <sheetData sheetId="1520">
        <row r="10">
          <cell r="D10">
            <v>1500</v>
          </cell>
        </row>
      </sheetData>
      <sheetData sheetId="1521">
        <row r="10">
          <cell r="D10">
            <v>1500</v>
          </cell>
        </row>
      </sheetData>
      <sheetData sheetId="1522">
        <row r="10">
          <cell r="D10">
            <v>1500</v>
          </cell>
        </row>
      </sheetData>
      <sheetData sheetId="1523">
        <row r="10">
          <cell r="D10">
            <v>1500</v>
          </cell>
        </row>
      </sheetData>
      <sheetData sheetId="1524">
        <row r="10">
          <cell r="D10">
            <v>1500</v>
          </cell>
        </row>
      </sheetData>
      <sheetData sheetId="1525">
        <row r="10">
          <cell r="D10">
            <v>1500</v>
          </cell>
        </row>
      </sheetData>
      <sheetData sheetId="1526">
        <row r="10">
          <cell r="D10">
            <v>1500</v>
          </cell>
        </row>
      </sheetData>
      <sheetData sheetId="1527">
        <row r="10">
          <cell r="D10">
            <v>1500</v>
          </cell>
        </row>
      </sheetData>
      <sheetData sheetId="1528">
        <row r="10">
          <cell r="D10">
            <v>1500</v>
          </cell>
        </row>
      </sheetData>
      <sheetData sheetId="1529">
        <row r="10">
          <cell r="D10">
            <v>1500</v>
          </cell>
        </row>
      </sheetData>
      <sheetData sheetId="1530">
        <row r="10">
          <cell r="D10">
            <v>1500</v>
          </cell>
        </row>
      </sheetData>
      <sheetData sheetId="1531">
        <row r="10">
          <cell r="D10">
            <v>1500</v>
          </cell>
        </row>
      </sheetData>
      <sheetData sheetId="1532">
        <row r="10">
          <cell r="D10">
            <v>1500</v>
          </cell>
        </row>
      </sheetData>
      <sheetData sheetId="1533">
        <row r="10">
          <cell r="D10">
            <v>1500</v>
          </cell>
        </row>
      </sheetData>
      <sheetData sheetId="1534">
        <row r="10">
          <cell r="D10">
            <v>1500</v>
          </cell>
        </row>
      </sheetData>
      <sheetData sheetId="1535">
        <row r="10">
          <cell r="D10">
            <v>1500</v>
          </cell>
        </row>
      </sheetData>
      <sheetData sheetId="1536" refreshError="1"/>
      <sheetData sheetId="1537" refreshError="1"/>
      <sheetData sheetId="1538" refreshError="1"/>
      <sheetData sheetId="1539" refreshError="1"/>
      <sheetData sheetId="1540" refreshError="1"/>
      <sheetData sheetId="1541" refreshError="1"/>
      <sheetData sheetId="1542" refreshError="1"/>
      <sheetData sheetId="1543" refreshError="1"/>
      <sheetData sheetId="1544" refreshError="1"/>
      <sheetData sheetId="1545" refreshError="1"/>
      <sheetData sheetId="1546" refreshError="1"/>
      <sheetData sheetId="1547" refreshError="1"/>
      <sheetData sheetId="1548" refreshError="1"/>
      <sheetData sheetId="1549" refreshError="1"/>
      <sheetData sheetId="1550" refreshError="1"/>
      <sheetData sheetId="1551" refreshError="1"/>
      <sheetData sheetId="1552" refreshError="1"/>
      <sheetData sheetId="1553" refreshError="1"/>
      <sheetData sheetId="1554" refreshError="1"/>
      <sheetData sheetId="1555">
        <row r="10">
          <cell r="D10">
            <v>1500</v>
          </cell>
        </row>
      </sheetData>
      <sheetData sheetId="1556">
        <row r="10">
          <cell r="D10">
            <v>1500</v>
          </cell>
        </row>
      </sheetData>
      <sheetData sheetId="1557">
        <row r="10">
          <cell r="D10">
            <v>1500</v>
          </cell>
        </row>
      </sheetData>
      <sheetData sheetId="1558">
        <row r="10">
          <cell r="D10">
            <v>1500</v>
          </cell>
        </row>
      </sheetData>
      <sheetData sheetId="1559">
        <row r="10">
          <cell r="D10">
            <v>1500</v>
          </cell>
        </row>
      </sheetData>
      <sheetData sheetId="1560">
        <row r="10">
          <cell r="D10">
            <v>1500</v>
          </cell>
        </row>
      </sheetData>
      <sheetData sheetId="1561">
        <row r="10">
          <cell r="D10">
            <v>1500</v>
          </cell>
        </row>
      </sheetData>
      <sheetData sheetId="1562">
        <row r="10">
          <cell r="D10">
            <v>1500</v>
          </cell>
        </row>
      </sheetData>
      <sheetData sheetId="1563">
        <row r="10">
          <cell r="D10">
            <v>1500</v>
          </cell>
        </row>
      </sheetData>
      <sheetData sheetId="1564">
        <row r="10">
          <cell r="D10">
            <v>1500</v>
          </cell>
        </row>
      </sheetData>
      <sheetData sheetId="1565">
        <row r="10">
          <cell r="D10">
            <v>1500</v>
          </cell>
        </row>
      </sheetData>
      <sheetData sheetId="1566">
        <row r="10">
          <cell r="D10">
            <v>1500</v>
          </cell>
        </row>
      </sheetData>
      <sheetData sheetId="1567">
        <row r="10">
          <cell r="D10">
            <v>1500</v>
          </cell>
        </row>
      </sheetData>
      <sheetData sheetId="1568">
        <row r="10">
          <cell r="D10">
            <v>1500</v>
          </cell>
        </row>
      </sheetData>
      <sheetData sheetId="1569">
        <row r="10">
          <cell r="D10">
            <v>1500</v>
          </cell>
        </row>
      </sheetData>
      <sheetData sheetId="1570">
        <row r="10">
          <cell r="D10">
            <v>1500</v>
          </cell>
        </row>
      </sheetData>
      <sheetData sheetId="1571">
        <row r="10">
          <cell r="D10">
            <v>1500</v>
          </cell>
        </row>
      </sheetData>
      <sheetData sheetId="1572">
        <row r="10">
          <cell r="D10">
            <v>1500</v>
          </cell>
        </row>
      </sheetData>
      <sheetData sheetId="1573">
        <row r="10">
          <cell r="D10">
            <v>1500</v>
          </cell>
        </row>
      </sheetData>
      <sheetData sheetId="1574">
        <row r="10">
          <cell r="D10">
            <v>1500</v>
          </cell>
        </row>
      </sheetData>
      <sheetData sheetId="1575">
        <row r="10">
          <cell r="D10">
            <v>1500</v>
          </cell>
        </row>
      </sheetData>
      <sheetData sheetId="1576">
        <row r="10">
          <cell r="D10">
            <v>1500</v>
          </cell>
        </row>
      </sheetData>
      <sheetData sheetId="1577">
        <row r="10">
          <cell r="D10">
            <v>1500</v>
          </cell>
        </row>
      </sheetData>
      <sheetData sheetId="1578">
        <row r="10">
          <cell r="D10">
            <v>1500</v>
          </cell>
        </row>
      </sheetData>
      <sheetData sheetId="1579">
        <row r="10">
          <cell r="D10">
            <v>1500</v>
          </cell>
        </row>
      </sheetData>
      <sheetData sheetId="1580">
        <row r="10">
          <cell r="D10">
            <v>1500</v>
          </cell>
        </row>
      </sheetData>
      <sheetData sheetId="1581">
        <row r="10">
          <cell r="D10">
            <v>1500</v>
          </cell>
        </row>
      </sheetData>
      <sheetData sheetId="1582">
        <row r="10">
          <cell r="D10">
            <v>1500</v>
          </cell>
        </row>
      </sheetData>
      <sheetData sheetId="1583">
        <row r="10">
          <cell r="D10">
            <v>1500</v>
          </cell>
        </row>
      </sheetData>
      <sheetData sheetId="1584">
        <row r="10">
          <cell r="D10">
            <v>1500</v>
          </cell>
        </row>
      </sheetData>
      <sheetData sheetId="1585">
        <row r="10">
          <cell r="D10">
            <v>1500</v>
          </cell>
        </row>
      </sheetData>
      <sheetData sheetId="1586">
        <row r="10">
          <cell r="D10">
            <v>1500</v>
          </cell>
        </row>
      </sheetData>
      <sheetData sheetId="1587">
        <row r="10">
          <cell r="D10">
            <v>1500</v>
          </cell>
        </row>
      </sheetData>
      <sheetData sheetId="1588">
        <row r="10">
          <cell r="D10">
            <v>1500</v>
          </cell>
        </row>
      </sheetData>
      <sheetData sheetId="1589">
        <row r="10">
          <cell r="D10">
            <v>1500</v>
          </cell>
        </row>
      </sheetData>
      <sheetData sheetId="1590">
        <row r="10">
          <cell r="D10">
            <v>1500</v>
          </cell>
        </row>
      </sheetData>
      <sheetData sheetId="1591">
        <row r="10">
          <cell r="D10">
            <v>1500</v>
          </cell>
        </row>
      </sheetData>
      <sheetData sheetId="1592">
        <row r="10">
          <cell r="D10">
            <v>1500</v>
          </cell>
        </row>
      </sheetData>
      <sheetData sheetId="1593">
        <row r="10">
          <cell r="D10">
            <v>1500</v>
          </cell>
        </row>
      </sheetData>
      <sheetData sheetId="1594">
        <row r="10">
          <cell r="D10">
            <v>1500</v>
          </cell>
        </row>
      </sheetData>
      <sheetData sheetId="1595">
        <row r="10">
          <cell r="D10">
            <v>1500</v>
          </cell>
        </row>
      </sheetData>
      <sheetData sheetId="1596">
        <row r="10">
          <cell r="D10">
            <v>1500</v>
          </cell>
        </row>
      </sheetData>
      <sheetData sheetId="1597">
        <row r="10">
          <cell r="D10">
            <v>1500</v>
          </cell>
        </row>
      </sheetData>
      <sheetData sheetId="1598">
        <row r="10">
          <cell r="D10">
            <v>1500</v>
          </cell>
        </row>
      </sheetData>
      <sheetData sheetId="1599">
        <row r="10">
          <cell r="D10">
            <v>1500</v>
          </cell>
        </row>
      </sheetData>
      <sheetData sheetId="1600">
        <row r="10">
          <cell r="D10">
            <v>1500</v>
          </cell>
        </row>
      </sheetData>
      <sheetData sheetId="1601">
        <row r="10">
          <cell r="D10">
            <v>1500</v>
          </cell>
        </row>
      </sheetData>
      <sheetData sheetId="1602">
        <row r="10">
          <cell r="D10">
            <v>1500</v>
          </cell>
        </row>
      </sheetData>
      <sheetData sheetId="1603">
        <row r="10">
          <cell r="D10">
            <v>1500</v>
          </cell>
        </row>
      </sheetData>
      <sheetData sheetId="1604">
        <row r="10">
          <cell r="D10">
            <v>1500</v>
          </cell>
        </row>
      </sheetData>
      <sheetData sheetId="1605">
        <row r="10">
          <cell r="D10">
            <v>1500</v>
          </cell>
        </row>
      </sheetData>
      <sheetData sheetId="1606">
        <row r="10">
          <cell r="D10">
            <v>1500</v>
          </cell>
        </row>
      </sheetData>
      <sheetData sheetId="1607">
        <row r="10">
          <cell r="D10">
            <v>1500</v>
          </cell>
        </row>
      </sheetData>
      <sheetData sheetId="1608">
        <row r="10">
          <cell r="D10">
            <v>1500</v>
          </cell>
        </row>
      </sheetData>
      <sheetData sheetId="1609">
        <row r="10">
          <cell r="D10">
            <v>1500</v>
          </cell>
        </row>
      </sheetData>
      <sheetData sheetId="1610">
        <row r="10">
          <cell r="D10">
            <v>1500</v>
          </cell>
        </row>
      </sheetData>
      <sheetData sheetId="1611">
        <row r="10">
          <cell r="D10">
            <v>1500</v>
          </cell>
        </row>
      </sheetData>
      <sheetData sheetId="1612">
        <row r="10">
          <cell r="D10">
            <v>1500</v>
          </cell>
        </row>
      </sheetData>
      <sheetData sheetId="1613">
        <row r="10">
          <cell r="D10">
            <v>1500</v>
          </cell>
        </row>
      </sheetData>
      <sheetData sheetId="1614">
        <row r="10">
          <cell r="D10">
            <v>1500</v>
          </cell>
        </row>
      </sheetData>
      <sheetData sheetId="1615">
        <row r="10">
          <cell r="D10">
            <v>1500</v>
          </cell>
        </row>
      </sheetData>
      <sheetData sheetId="1616">
        <row r="10">
          <cell r="D10">
            <v>1500</v>
          </cell>
        </row>
      </sheetData>
      <sheetData sheetId="1617">
        <row r="10">
          <cell r="D10">
            <v>1500</v>
          </cell>
        </row>
      </sheetData>
      <sheetData sheetId="1618">
        <row r="10">
          <cell r="D10">
            <v>1500</v>
          </cell>
        </row>
      </sheetData>
      <sheetData sheetId="1619">
        <row r="10">
          <cell r="D10">
            <v>1500</v>
          </cell>
        </row>
      </sheetData>
      <sheetData sheetId="1620">
        <row r="10">
          <cell r="D10">
            <v>1500</v>
          </cell>
        </row>
      </sheetData>
      <sheetData sheetId="1621">
        <row r="10">
          <cell r="D10">
            <v>1500</v>
          </cell>
        </row>
      </sheetData>
      <sheetData sheetId="1622">
        <row r="10">
          <cell r="D10">
            <v>1500</v>
          </cell>
        </row>
      </sheetData>
      <sheetData sheetId="1623">
        <row r="10">
          <cell r="D10">
            <v>1500</v>
          </cell>
        </row>
      </sheetData>
      <sheetData sheetId="1624">
        <row r="10">
          <cell r="D10">
            <v>1500</v>
          </cell>
        </row>
      </sheetData>
      <sheetData sheetId="1625">
        <row r="10">
          <cell r="D10">
            <v>1500</v>
          </cell>
        </row>
      </sheetData>
      <sheetData sheetId="1626">
        <row r="10">
          <cell r="D10">
            <v>1500</v>
          </cell>
        </row>
      </sheetData>
      <sheetData sheetId="1627">
        <row r="10">
          <cell r="D10">
            <v>1500</v>
          </cell>
        </row>
      </sheetData>
      <sheetData sheetId="1628">
        <row r="10">
          <cell r="D10">
            <v>1500</v>
          </cell>
        </row>
      </sheetData>
      <sheetData sheetId="1629">
        <row r="10">
          <cell r="D10">
            <v>1500</v>
          </cell>
        </row>
      </sheetData>
      <sheetData sheetId="1630">
        <row r="10">
          <cell r="D10">
            <v>1500</v>
          </cell>
        </row>
      </sheetData>
      <sheetData sheetId="1631">
        <row r="10">
          <cell r="D10">
            <v>1500</v>
          </cell>
        </row>
      </sheetData>
      <sheetData sheetId="1632">
        <row r="10">
          <cell r="D10">
            <v>1500</v>
          </cell>
        </row>
      </sheetData>
      <sheetData sheetId="1633">
        <row r="10">
          <cell r="D10">
            <v>1500</v>
          </cell>
        </row>
      </sheetData>
      <sheetData sheetId="1634">
        <row r="10">
          <cell r="D10">
            <v>1500</v>
          </cell>
        </row>
      </sheetData>
      <sheetData sheetId="1635">
        <row r="10">
          <cell r="D10">
            <v>1500</v>
          </cell>
        </row>
      </sheetData>
      <sheetData sheetId="1636">
        <row r="10">
          <cell r="D10">
            <v>1500</v>
          </cell>
        </row>
      </sheetData>
      <sheetData sheetId="1637">
        <row r="10">
          <cell r="D10">
            <v>1500</v>
          </cell>
        </row>
      </sheetData>
      <sheetData sheetId="1638">
        <row r="10">
          <cell r="D10">
            <v>1500</v>
          </cell>
        </row>
      </sheetData>
      <sheetData sheetId="1639">
        <row r="10">
          <cell r="D10">
            <v>1500</v>
          </cell>
        </row>
      </sheetData>
      <sheetData sheetId="1640">
        <row r="10">
          <cell r="D10">
            <v>1500</v>
          </cell>
        </row>
      </sheetData>
      <sheetData sheetId="1641">
        <row r="10">
          <cell r="D10">
            <v>1500</v>
          </cell>
        </row>
      </sheetData>
      <sheetData sheetId="1642">
        <row r="10">
          <cell r="D10">
            <v>1500</v>
          </cell>
        </row>
      </sheetData>
      <sheetData sheetId="1643">
        <row r="10">
          <cell r="D10">
            <v>1500</v>
          </cell>
        </row>
      </sheetData>
      <sheetData sheetId="1644">
        <row r="10">
          <cell r="D10">
            <v>1500</v>
          </cell>
        </row>
      </sheetData>
      <sheetData sheetId="1645">
        <row r="10">
          <cell r="D10">
            <v>1500</v>
          </cell>
        </row>
      </sheetData>
      <sheetData sheetId="1646">
        <row r="10">
          <cell r="D10">
            <v>1500</v>
          </cell>
        </row>
      </sheetData>
      <sheetData sheetId="1647">
        <row r="10">
          <cell r="D10">
            <v>1500</v>
          </cell>
        </row>
      </sheetData>
      <sheetData sheetId="1648">
        <row r="10">
          <cell r="D10">
            <v>1500</v>
          </cell>
        </row>
      </sheetData>
      <sheetData sheetId="1649">
        <row r="10">
          <cell r="D10">
            <v>1500</v>
          </cell>
        </row>
      </sheetData>
      <sheetData sheetId="1650">
        <row r="10">
          <cell r="D10">
            <v>1500</v>
          </cell>
        </row>
      </sheetData>
      <sheetData sheetId="1651">
        <row r="10">
          <cell r="D10">
            <v>1500</v>
          </cell>
        </row>
      </sheetData>
      <sheetData sheetId="1652">
        <row r="10">
          <cell r="D10">
            <v>1500</v>
          </cell>
        </row>
      </sheetData>
      <sheetData sheetId="1653">
        <row r="10">
          <cell r="D10">
            <v>1500</v>
          </cell>
        </row>
      </sheetData>
      <sheetData sheetId="1654">
        <row r="10">
          <cell r="D10">
            <v>1500</v>
          </cell>
        </row>
      </sheetData>
      <sheetData sheetId="1655">
        <row r="10">
          <cell r="D10">
            <v>1500</v>
          </cell>
        </row>
      </sheetData>
      <sheetData sheetId="1656">
        <row r="10">
          <cell r="D10">
            <v>1500</v>
          </cell>
        </row>
      </sheetData>
      <sheetData sheetId="1657">
        <row r="10">
          <cell r="D10">
            <v>1500</v>
          </cell>
        </row>
      </sheetData>
      <sheetData sheetId="1658">
        <row r="10">
          <cell r="D10">
            <v>1500</v>
          </cell>
        </row>
      </sheetData>
      <sheetData sheetId="1659">
        <row r="10">
          <cell r="D10">
            <v>1500</v>
          </cell>
        </row>
      </sheetData>
      <sheetData sheetId="1660">
        <row r="10">
          <cell r="D10">
            <v>1500</v>
          </cell>
        </row>
      </sheetData>
      <sheetData sheetId="1661">
        <row r="10">
          <cell r="D10">
            <v>1500</v>
          </cell>
        </row>
      </sheetData>
      <sheetData sheetId="1662">
        <row r="10">
          <cell r="D10">
            <v>1500</v>
          </cell>
        </row>
      </sheetData>
      <sheetData sheetId="1663">
        <row r="10">
          <cell r="D10">
            <v>1500</v>
          </cell>
        </row>
      </sheetData>
      <sheetData sheetId="1664">
        <row r="10">
          <cell r="D10">
            <v>1500</v>
          </cell>
        </row>
      </sheetData>
      <sheetData sheetId="1665">
        <row r="10">
          <cell r="D10">
            <v>1500</v>
          </cell>
        </row>
      </sheetData>
      <sheetData sheetId="1666">
        <row r="10">
          <cell r="D10">
            <v>1500</v>
          </cell>
        </row>
      </sheetData>
      <sheetData sheetId="1667">
        <row r="10">
          <cell r="D10">
            <v>1500</v>
          </cell>
        </row>
      </sheetData>
      <sheetData sheetId="1668">
        <row r="10">
          <cell r="D10">
            <v>1500</v>
          </cell>
        </row>
      </sheetData>
      <sheetData sheetId="1669">
        <row r="10">
          <cell r="D10">
            <v>1500</v>
          </cell>
        </row>
      </sheetData>
      <sheetData sheetId="1670">
        <row r="10">
          <cell r="D10">
            <v>1500</v>
          </cell>
        </row>
      </sheetData>
      <sheetData sheetId="1671">
        <row r="10">
          <cell r="D10">
            <v>1500</v>
          </cell>
        </row>
      </sheetData>
      <sheetData sheetId="1672">
        <row r="10">
          <cell r="D10">
            <v>1500</v>
          </cell>
        </row>
      </sheetData>
      <sheetData sheetId="1673">
        <row r="10">
          <cell r="D10">
            <v>1500</v>
          </cell>
        </row>
      </sheetData>
      <sheetData sheetId="1674">
        <row r="10">
          <cell r="D10">
            <v>1500</v>
          </cell>
        </row>
      </sheetData>
      <sheetData sheetId="1675">
        <row r="10">
          <cell r="D10">
            <v>1500</v>
          </cell>
        </row>
      </sheetData>
      <sheetData sheetId="1676">
        <row r="10">
          <cell r="D10">
            <v>1500</v>
          </cell>
        </row>
      </sheetData>
      <sheetData sheetId="1677">
        <row r="10">
          <cell r="D10">
            <v>1500</v>
          </cell>
        </row>
      </sheetData>
      <sheetData sheetId="1678">
        <row r="10">
          <cell r="D10">
            <v>1500</v>
          </cell>
        </row>
      </sheetData>
      <sheetData sheetId="1679">
        <row r="10">
          <cell r="D10">
            <v>1500</v>
          </cell>
        </row>
      </sheetData>
      <sheetData sheetId="1680">
        <row r="10">
          <cell r="D10">
            <v>1500</v>
          </cell>
        </row>
      </sheetData>
      <sheetData sheetId="1681">
        <row r="10">
          <cell r="D10">
            <v>1500</v>
          </cell>
        </row>
      </sheetData>
      <sheetData sheetId="1682">
        <row r="10">
          <cell r="D10">
            <v>1500</v>
          </cell>
        </row>
      </sheetData>
      <sheetData sheetId="1683">
        <row r="10">
          <cell r="D10">
            <v>1500</v>
          </cell>
        </row>
      </sheetData>
      <sheetData sheetId="1684">
        <row r="10">
          <cell r="D10">
            <v>1500</v>
          </cell>
        </row>
      </sheetData>
      <sheetData sheetId="1685">
        <row r="10">
          <cell r="D10">
            <v>1500</v>
          </cell>
        </row>
      </sheetData>
      <sheetData sheetId="1686" refreshError="1"/>
      <sheetData sheetId="1687" refreshError="1"/>
      <sheetData sheetId="1688" refreshError="1"/>
      <sheetData sheetId="1689" refreshError="1"/>
      <sheetData sheetId="1690">
        <row r="10">
          <cell r="D10">
            <v>1500</v>
          </cell>
        </row>
      </sheetData>
      <sheetData sheetId="1691">
        <row r="10">
          <cell r="D10">
            <v>1500</v>
          </cell>
        </row>
      </sheetData>
      <sheetData sheetId="1692">
        <row r="10">
          <cell r="D10">
            <v>1500</v>
          </cell>
        </row>
      </sheetData>
      <sheetData sheetId="1693">
        <row r="10">
          <cell r="D10">
            <v>1500</v>
          </cell>
        </row>
      </sheetData>
      <sheetData sheetId="1694">
        <row r="10">
          <cell r="D10">
            <v>1500</v>
          </cell>
        </row>
      </sheetData>
      <sheetData sheetId="1695">
        <row r="10">
          <cell r="D10">
            <v>1500</v>
          </cell>
        </row>
      </sheetData>
      <sheetData sheetId="1696">
        <row r="10">
          <cell r="D10">
            <v>1500</v>
          </cell>
        </row>
      </sheetData>
      <sheetData sheetId="1697">
        <row r="10">
          <cell r="D10">
            <v>1500</v>
          </cell>
        </row>
      </sheetData>
      <sheetData sheetId="1698">
        <row r="10">
          <cell r="D10">
            <v>1500</v>
          </cell>
        </row>
      </sheetData>
      <sheetData sheetId="1699">
        <row r="10">
          <cell r="D10">
            <v>1500</v>
          </cell>
        </row>
      </sheetData>
      <sheetData sheetId="1700">
        <row r="10">
          <cell r="D10">
            <v>1500</v>
          </cell>
        </row>
      </sheetData>
      <sheetData sheetId="1701">
        <row r="10">
          <cell r="D10">
            <v>1500</v>
          </cell>
        </row>
      </sheetData>
      <sheetData sheetId="1702" refreshError="1"/>
      <sheetData sheetId="1703" refreshError="1"/>
      <sheetData sheetId="1704" refreshError="1"/>
      <sheetData sheetId="1705" refreshError="1"/>
      <sheetData sheetId="1706" refreshError="1"/>
      <sheetData sheetId="1707" refreshError="1"/>
      <sheetData sheetId="1708" refreshError="1"/>
      <sheetData sheetId="1709" refreshError="1"/>
      <sheetData sheetId="1710" refreshError="1"/>
      <sheetData sheetId="1711" refreshError="1"/>
      <sheetData sheetId="1712" refreshError="1"/>
      <sheetData sheetId="1713" refreshError="1"/>
      <sheetData sheetId="1714" refreshError="1"/>
      <sheetData sheetId="1715" refreshError="1"/>
      <sheetData sheetId="1716" refreshError="1"/>
      <sheetData sheetId="1717" refreshError="1"/>
      <sheetData sheetId="1718" refreshError="1"/>
      <sheetData sheetId="1719" refreshError="1"/>
      <sheetData sheetId="1720">
        <row r="10">
          <cell r="D10">
            <v>1500</v>
          </cell>
        </row>
      </sheetData>
      <sheetData sheetId="1721">
        <row r="10">
          <cell r="D10">
            <v>1500</v>
          </cell>
        </row>
      </sheetData>
      <sheetData sheetId="1722">
        <row r="10">
          <cell r="D10">
            <v>1500</v>
          </cell>
        </row>
      </sheetData>
      <sheetData sheetId="1723">
        <row r="10">
          <cell r="D10">
            <v>1500</v>
          </cell>
        </row>
      </sheetData>
      <sheetData sheetId="1724">
        <row r="10">
          <cell r="D10">
            <v>1500</v>
          </cell>
        </row>
      </sheetData>
      <sheetData sheetId="1725">
        <row r="10">
          <cell r="D10">
            <v>1500</v>
          </cell>
        </row>
      </sheetData>
      <sheetData sheetId="1726">
        <row r="10">
          <cell r="D10">
            <v>1500</v>
          </cell>
        </row>
      </sheetData>
      <sheetData sheetId="1727">
        <row r="10">
          <cell r="D10">
            <v>1500</v>
          </cell>
        </row>
      </sheetData>
      <sheetData sheetId="1728">
        <row r="10">
          <cell r="D10">
            <v>1500</v>
          </cell>
        </row>
      </sheetData>
      <sheetData sheetId="1729">
        <row r="10">
          <cell r="D10">
            <v>1500</v>
          </cell>
        </row>
      </sheetData>
      <sheetData sheetId="1730">
        <row r="10">
          <cell r="D10">
            <v>1500</v>
          </cell>
        </row>
      </sheetData>
      <sheetData sheetId="1731">
        <row r="10">
          <cell r="D10">
            <v>1500</v>
          </cell>
        </row>
      </sheetData>
      <sheetData sheetId="1732">
        <row r="10">
          <cell r="D10">
            <v>1500</v>
          </cell>
        </row>
      </sheetData>
      <sheetData sheetId="1733">
        <row r="10">
          <cell r="D10">
            <v>1500</v>
          </cell>
        </row>
      </sheetData>
      <sheetData sheetId="1734">
        <row r="10">
          <cell r="D10">
            <v>1500</v>
          </cell>
        </row>
      </sheetData>
      <sheetData sheetId="1735">
        <row r="10">
          <cell r="D10">
            <v>1500</v>
          </cell>
        </row>
      </sheetData>
      <sheetData sheetId="1736">
        <row r="10">
          <cell r="D10">
            <v>1500</v>
          </cell>
        </row>
      </sheetData>
      <sheetData sheetId="1737">
        <row r="10">
          <cell r="D10">
            <v>1500</v>
          </cell>
        </row>
      </sheetData>
      <sheetData sheetId="1738">
        <row r="10">
          <cell r="D10">
            <v>1500</v>
          </cell>
        </row>
      </sheetData>
      <sheetData sheetId="1739">
        <row r="10">
          <cell r="D10">
            <v>1500</v>
          </cell>
        </row>
      </sheetData>
      <sheetData sheetId="1740">
        <row r="10">
          <cell r="D10">
            <v>1500</v>
          </cell>
        </row>
      </sheetData>
      <sheetData sheetId="1741">
        <row r="10">
          <cell r="D10">
            <v>1500</v>
          </cell>
        </row>
      </sheetData>
      <sheetData sheetId="1742">
        <row r="10">
          <cell r="D10">
            <v>1500</v>
          </cell>
        </row>
      </sheetData>
      <sheetData sheetId="1743">
        <row r="10">
          <cell r="D10">
            <v>1500</v>
          </cell>
        </row>
      </sheetData>
      <sheetData sheetId="1744">
        <row r="10">
          <cell r="D10">
            <v>1500</v>
          </cell>
        </row>
      </sheetData>
      <sheetData sheetId="1745">
        <row r="10">
          <cell r="D10">
            <v>1500</v>
          </cell>
        </row>
      </sheetData>
      <sheetData sheetId="1746">
        <row r="10">
          <cell r="D10">
            <v>1500</v>
          </cell>
        </row>
      </sheetData>
      <sheetData sheetId="1747" refreshError="1"/>
      <sheetData sheetId="1748">
        <row r="10">
          <cell r="D10">
            <v>1500</v>
          </cell>
        </row>
      </sheetData>
      <sheetData sheetId="1749">
        <row r="10">
          <cell r="D10">
            <v>1500</v>
          </cell>
        </row>
      </sheetData>
      <sheetData sheetId="1750">
        <row r="10">
          <cell r="D10">
            <v>1500</v>
          </cell>
        </row>
      </sheetData>
      <sheetData sheetId="1751">
        <row r="10">
          <cell r="D10">
            <v>1500</v>
          </cell>
        </row>
      </sheetData>
      <sheetData sheetId="1752">
        <row r="10">
          <cell r="D10">
            <v>1500</v>
          </cell>
        </row>
      </sheetData>
      <sheetData sheetId="1753">
        <row r="10">
          <cell r="D10">
            <v>1500</v>
          </cell>
        </row>
      </sheetData>
      <sheetData sheetId="1754">
        <row r="10">
          <cell r="D10">
            <v>1500</v>
          </cell>
        </row>
      </sheetData>
      <sheetData sheetId="1755">
        <row r="10">
          <cell r="D10">
            <v>1500</v>
          </cell>
        </row>
      </sheetData>
      <sheetData sheetId="1756">
        <row r="10">
          <cell r="D10">
            <v>1500</v>
          </cell>
        </row>
      </sheetData>
      <sheetData sheetId="1757">
        <row r="10">
          <cell r="D10">
            <v>1500</v>
          </cell>
        </row>
      </sheetData>
      <sheetData sheetId="1758">
        <row r="10">
          <cell r="D10">
            <v>1500</v>
          </cell>
        </row>
      </sheetData>
      <sheetData sheetId="1759">
        <row r="10">
          <cell r="D10">
            <v>1500</v>
          </cell>
        </row>
      </sheetData>
      <sheetData sheetId="1760" refreshError="1"/>
      <sheetData sheetId="1761" refreshError="1"/>
      <sheetData sheetId="1762" refreshError="1"/>
      <sheetData sheetId="1763" refreshError="1"/>
      <sheetData sheetId="1764" refreshError="1"/>
      <sheetData sheetId="1765">
        <row r="10">
          <cell r="D10">
            <v>1500</v>
          </cell>
        </row>
      </sheetData>
      <sheetData sheetId="1766">
        <row r="10">
          <cell r="D10">
            <v>1500</v>
          </cell>
        </row>
      </sheetData>
      <sheetData sheetId="1767">
        <row r="10">
          <cell r="D10">
            <v>1500</v>
          </cell>
        </row>
      </sheetData>
      <sheetData sheetId="1768">
        <row r="10">
          <cell r="D10">
            <v>1500</v>
          </cell>
        </row>
      </sheetData>
      <sheetData sheetId="1769">
        <row r="10">
          <cell r="D10">
            <v>1500</v>
          </cell>
        </row>
      </sheetData>
      <sheetData sheetId="1770">
        <row r="10">
          <cell r="D10">
            <v>1500</v>
          </cell>
        </row>
      </sheetData>
      <sheetData sheetId="1771">
        <row r="10">
          <cell r="D10">
            <v>1500</v>
          </cell>
        </row>
      </sheetData>
      <sheetData sheetId="1772">
        <row r="10">
          <cell r="D10">
            <v>1500</v>
          </cell>
        </row>
      </sheetData>
      <sheetData sheetId="1773">
        <row r="10">
          <cell r="D10">
            <v>1500</v>
          </cell>
        </row>
      </sheetData>
      <sheetData sheetId="1774">
        <row r="10">
          <cell r="D10">
            <v>1500</v>
          </cell>
        </row>
      </sheetData>
      <sheetData sheetId="1775">
        <row r="10">
          <cell r="D10">
            <v>1500</v>
          </cell>
        </row>
      </sheetData>
      <sheetData sheetId="1776">
        <row r="10">
          <cell r="D10">
            <v>1500</v>
          </cell>
        </row>
      </sheetData>
      <sheetData sheetId="1777">
        <row r="10">
          <cell r="D10">
            <v>1500</v>
          </cell>
        </row>
      </sheetData>
      <sheetData sheetId="1778">
        <row r="10">
          <cell r="D10">
            <v>1500</v>
          </cell>
        </row>
      </sheetData>
      <sheetData sheetId="1779" refreshError="1"/>
      <sheetData sheetId="1780" refreshError="1"/>
      <sheetData sheetId="1781">
        <row r="10">
          <cell r="D10">
            <v>1500</v>
          </cell>
        </row>
      </sheetData>
      <sheetData sheetId="1782">
        <row r="10">
          <cell r="D10">
            <v>1500</v>
          </cell>
        </row>
      </sheetData>
      <sheetData sheetId="1783">
        <row r="10">
          <cell r="D10">
            <v>1500</v>
          </cell>
        </row>
      </sheetData>
      <sheetData sheetId="1784">
        <row r="10">
          <cell r="D10">
            <v>1500</v>
          </cell>
        </row>
      </sheetData>
      <sheetData sheetId="1785">
        <row r="10">
          <cell r="D10">
            <v>1500</v>
          </cell>
        </row>
      </sheetData>
      <sheetData sheetId="1786">
        <row r="10">
          <cell r="D10">
            <v>1500</v>
          </cell>
        </row>
      </sheetData>
      <sheetData sheetId="1787">
        <row r="10">
          <cell r="D10">
            <v>1500</v>
          </cell>
        </row>
      </sheetData>
      <sheetData sheetId="1788">
        <row r="10">
          <cell r="D10">
            <v>1500</v>
          </cell>
        </row>
      </sheetData>
      <sheetData sheetId="1789">
        <row r="10">
          <cell r="D10">
            <v>1500</v>
          </cell>
        </row>
      </sheetData>
      <sheetData sheetId="1790">
        <row r="10">
          <cell r="D10">
            <v>1500</v>
          </cell>
        </row>
      </sheetData>
      <sheetData sheetId="1791">
        <row r="10">
          <cell r="D10">
            <v>1500</v>
          </cell>
        </row>
      </sheetData>
      <sheetData sheetId="1792">
        <row r="10">
          <cell r="D10">
            <v>1500</v>
          </cell>
        </row>
      </sheetData>
      <sheetData sheetId="1793">
        <row r="10">
          <cell r="D10">
            <v>1500</v>
          </cell>
        </row>
      </sheetData>
      <sheetData sheetId="1794">
        <row r="10">
          <cell r="D10">
            <v>1500</v>
          </cell>
        </row>
      </sheetData>
      <sheetData sheetId="1795">
        <row r="10">
          <cell r="D10">
            <v>1500</v>
          </cell>
        </row>
      </sheetData>
      <sheetData sheetId="1796">
        <row r="10">
          <cell r="D10">
            <v>1500</v>
          </cell>
        </row>
      </sheetData>
      <sheetData sheetId="1797">
        <row r="10">
          <cell r="D10">
            <v>1500</v>
          </cell>
        </row>
      </sheetData>
      <sheetData sheetId="1798">
        <row r="10">
          <cell r="D10">
            <v>1500</v>
          </cell>
        </row>
      </sheetData>
      <sheetData sheetId="1799">
        <row r="10">
          <cell r="D10">
            <v>1500</v>
          </cell>
        </row>
      </sheetData>
      <sheetData sheetId="1800">
        <row r="10">
          <cell r="D10">
            <v>1500</v>
          </cell>
        </row>
      </sheetData>
      <sheetData sheetId="1801"/>
      <sheetData sheetId="1802"/>
      <sheetData sheetId="1803"/>
      <sheetData sheetId="1804"/>
      <sheetData sheetId="1805"/>
      <sheetData sheetId="1806"/>
      <sheetData sheetId="1807"/>
      <sheetData sheetId="1808"/>
      <sheetData sheetId="1809"/>
      <sheetData sheetId="1810">
        <row r="10">
          <cell r="D10">
            <v>1500</v>
          </cell>
        </row>
      </sheetData>
      <sheetData sheetId="1811">
        <row r="10">
          <cell r="D10">
            <v>1500</v>
          </cell>
        </row>
      </sheetData>
      <sheetData sheetId="1812">
        <row r="10">
          <cell r="D10">
            <v>1500</v>
          </cell>
        </row>
      </sheetData>
      <sheetData sheetId="1813">
        <row r="10">
          <cell r="D10">
            <v>1500</v>
          </cell>
        </row>
      </sheetData>
      <sheetData sheetId="1814">
        <row r="10">
          <cell r="D10">
            <v>1500</v>
          </cell>
        </row>
      </sheetData>
      <sheetData sheetId="1815">
        <row r="10">
          <cell r="D10">
            <v>1500</v>
          </cell>
        </row>
      </sheetData>
      <sheetData sheetId="1816">
        <row r="10">
          <cell r="D10">
            <v>1500</v>
          </cell>
        </row>
      </sheetData>
      <sheetData sheetId="1817">
        <row r="10">
          <cell r="D10">
            <v>1500</v>
          </cell>
        </row>
      </sheetData>
      <sheetData sheetId="1818">
        <row r="10">
          <cell r="D10">
            <v>1500</v>
          </cell>
        </row>
      </sheetData>
      <sheetData sheetId="1819">
        <row r="10">
          <cell r="D10">
            <v>1500</v>
          </cell>
        </row>
      </sheetData>
      <sheetData sheetId="1820">
        <row r="10">
          <cell r="D10">
            <v>1500</v>
          </cell>
        </row>
      </sheetData>
      <sheetData sheetId="1821">
        <row r="10">
          <cell r="D10">
            <v>1500</v>
          </cell>
        </row>
      </sheetData>
      <sheetData sheetId="1822">
        <row r="10">
          <cell r="D10">
            <v>1500</v>
          </cell>
        </row>
      </sheetData>
      <sheetData sheetId="1823"/>
      <sheetData sheetId="1824"/>
      <sheetData sheetId="1825"/>
      <sheetData sheetId="1826"/>
      <sheetData sheetId="1827"/>
      <sheetData sheetId="1828"/>
      <sheetData sheetId="1829"/>
      <sheetData sheetId="1830">
        <row r="10">
          <cell r="D10">
            <v>1500</v>
          </cell>
        </row>
      </sheetData>
      <sheetData sheetId="1831">
        <row r="10">
          <cell r="D10">
            <v>1500</v>
          </cell>
        </row>
      </sheetData>
      <sheetData sheetId="1832">
        <row r="10">
          <cell r="D10">
            <v>1500</v>
          </cell>
        </row>
      </sheetData>
      <sheetData sheetId="1833">
        <row r="10">
          <cell r="D10">
            <v>1500</v>
          </cell>
        </row>
      </sheetData>
      <sheetData sheetId="1834">
        <row r="10">
          <cell r="D10">
            <v>1500</v>
          </cell>
        </row>
      </sheetData>
      <sheetData sheetId="1835">
        <row r="10">
          <cell r="D10">
            <v>1500</v>
          </cell>
        </row>
      </sheetData>
      <sheetData sheetId="1836">
        <row r="10">
          <cell r="D10">
            <v>1500</v>
          </cell>
        </row>
      </sheetData>
      <sheetData sheetId="1837">
        <row r="10">
          <cell r="D10">
            <v>1500</v>
          </cell>
        </row>
      </sheetData>
      <sheetData sheetId="1838">
        <row r="10">
          <cell r="D10">
            <v>1500</v>
          </cell>
        </row>
      </sheetData>
      <sheetData sheetId="1839">
        <row r="10">
          <cell r="D10">
            <v>1500</v>
          </cell>
        </row>
      </sheetData>
      <sheetData sheetId="1840">
        <row r="10">
          <cell r="D10">
            <v>1500</v>
          </cell>
        </row>
      </sheetData>
      <sheetData sheetId="1841">
        <row r="10">
          <cell r="D10">
            <v>1500</v>
          </cell>
        </row>
      </sheetData>
      <sheetData sheetId="1842">
        <row r="10">
          <cell r="D10">
            <v>1500</v>
          </cell>
        </row>
      </sheetData>
      <sheetData sheetId="1843">
        <row r="10">
          <cell r="D10">
            <v>1500</v>
          </cell>
        </row>
      </sheetData>
      <sheetData sheetId="1844">
        <row r="10">
          <cell r="D10">
            <v>1500</v>
          </cell>
        </row>
      </sheetData>
      <sheetData sheetId="1845"/>
      <sheetData sheetId="1846"/>
      <sheetData sheetId="1847"/>
      <sheetData sheetId="1848"/>
      <sheetData sheetId="1849"/>
      <sheetData sheetId="1850"/>
      <sheetData sheetId="1851"/>
      <sheetData sheetId="1852"/>
      <sheetData sheetId="1853"/>
      <sheetData sheetId="1854"/>
      <sheetData sheetId="1855"/>
      <sheetData sheetId="1856"/>
      <sheetData sheetId="1857"/>
      <sheetData sheetId="1858"/>
      <sheetData sheetId="1859"/>
      <sheetData sheetId="1860">
        <row r="10">
          <cell r="D10">
            <v>1500</v>
          </cell>
        </row>
      </sheetData>
      <sheetData sheetId="1861"/>
      <sheetData sheetId="1862"/>
      <sheetData sheetId="1863"/>
      <sheetData sheetId="1864"/>
      <sheetData sheetId="1865"/>
      <sheetData sheetId="1866"/>
      <sheetData sheetId="1867"/>
      <sheetData sheetId="1868"/>
      <sheetData sheetId="1869"/>
      <sheetData sheetId="1870"/>
      <sheetData sheetId="1871"/>
      <sheetData sheetId="1872"/>
      <sheetData sheetId="1873"/>
      <sheetData sheetId="1874"/>
      <sheetData sheetId="1875"/>
      <sheetData sheetId="1876"/>
      <sheetData sheetId="1877"/>
      <sheetData sheetId="1878"/>
      <sheetData sheetId="1879"/>
      <sheetData sheetId="1880"/>
      <sheetData sheetId="1881">
        <row r="10">
          <cell r="D10">
            <v>1500</v>
          </cell>
        </row>
      </sheetData>
      <sheetData sheetId="1882">
        <row r="10">
          <cell r="D10">
            <v>1500</v>
          </cell>
        </row>
      </sheetData>
      <sheetData sheetId="1883">
        <row r="10">
          <cell r="D10">
            <v>1500</v>
          </cell>
        </row>
      </sheetData>
      <sheetData sheetId="1884">
        <row r="10">
          <cell r="D10">
            <v>1500</v>
          </cell>
        </row>
      </sheetData>
      <sheetData sheetId="1885">
        <row r="10">
          <cell r="D10">
            <v>1500</v>
          </cell>
        </row>
      </sheetData>
      <sheetData sheetId="1886">
        <row r="10">
          <cell r="D10">
            <v>1500</v>
          </cell>
        </row>
      </sheetData>
      <sheetData sheetId="1887">
        <row r="10">
          <cell r="D10">
            <v>1500</v>
          </cell>
        </row>
      </sheetData>
      <sheetData sheetId="1888">
        <row r="10">
          <cell r="D10">
            <v>1500</v>
          </cell>
        </row>
      </sheetData>
      <sheetData sheetId="1889">
        <row r="10">
          <cell r="D10">
            <v>1500</v>
          </cell>
        </row>
      </sheetData>
      <sheetData sheetId="1890">
        <row r="10">
          <cell r="D10">
            <v>1500</v>
          </cell>
        </row>
      </sheetData>
      <sheetData sheetId="1891">
        <row r="10">
          <cell r="D10">
            <v>1500</v>
          </cell>
        </row>
      </sheetData>
      <sheetData sheetId="1892">
        <row r="10">
          <cell r="D10">
            <v>1500</v>
          </cell>
        </row>
      </sheetData>
      <sheetData sheetId="1893">
        <row r="10">
          <cell r="D10">
            <v>1500</v>
          </cell>
        </row>
      </sheetData>
      <sheetData sheetId="1894">
        <row r="10">
          <cell r="D10">
            <v>1500</v>
          </cell>
        </row>
      </sheetData>
      <sheetData sheetId="1895">
        <row r="10">
          <cell r="D10">
            <v>1500</v>
          </cell>
        </row>
      </sheetData>
      <sheetData sheetId="1896">
        <row r="10">
          <cell r="D10">
            <v>1500</v>
          </cell>
        </row>
      </sheetData>
      <sheetData sheetId="1897">
        <row r="10">
          <cell r="D10">
            <v>1500</v>
          </cell>
        </row>
      </sheetData>
      <sheetData sheetId="1898">
        <row r="10">
          <cell r="D10">
            <v>1500</v>
          </cell>
        </row>
      </sheetData>
      <sheetData sheetId="1899">
        <row r="10">
          <cell r="D10">
            <v>1500</v>
          </cell>
        </row>
      </sheetData>
      <sheetData sheetId="1900">
        <row r="10">
          <cell r="D10">
            <v>1500</v>
          </cell>
        </row>
      </sheetData>
      <sheetData sheetId="1901">
        <row r="10">
          <cell r="D10">
            <v>1500</v>
          </cell>
        </row>
      </sheetData>
      <sheetData sheetId="1902">
        <row r="10">
          <cell r="D10">
            <v>1500</v>
          </cell>
        </row>
      </sheetData>
      <sheetData sheetId="1903">
        <row r="10">
          <cell r="D10">
            <v>1500</v>
          </cell>
        </row>
      </sheetData>
      <sheetData sheetId="1904">
        <row r="10">
          <cell r="D10">
            <v>1500</v>
          </cell>
        </row>
      </sheetData>
      <sheetData sheetId="1905">
        <row r="10">
          <cell r="D10">
            <v>1500</v>
          </cell>
        </row>
      </sheetData>
      <sheetData sheetId="1906">
        <row r="10">
          <cell r="D10">
            <v>1500</v>
          </cell>
        </row>
      </sheetData>
      <sheetData sheetId="1907">
        <row r="10">
          <cell r="D10">
            <v>1500</v>
          </cell>
        </row>
      </sheetData>
      <sheetData sheetId="1908">
        <row r="10">
          <cell r="D10">
            <v>1500</v>
          </cell>
        </row>
      </sheetData>
      <sheetData sheetId="1909">
        <row r="10">
          <cell r="D10">
            <v>1500</v>
          </cell>
        </row>
      </sheetData>
      <sheetData sheetId="1910">
        <row r="10">
          <cell r="D10">
            <v>1500</v>
          </cell>
        </row>
      </sheetData>
      <sheetData sheetId="1911">
        <row r="10">
          <cell r="D10">
            <v>1500</v>
          </cell>
        </row>
      </sheetData>
      <sheetData sheetId="1912">
        <row r="10">
          <cell r="D10">
            <v>1500</v>
          </cell>
        </row>
      </sheetData>
      <sheetData sheetId="1913">
        <row r="10">
          <cell r="D10">
            <v>1500</v>
          </cell>
        </row>
      </sheetData>
      <sheetData sheetId="1914">
        <row r="10">
          <cell r="D10">
            <v>1500</v>
          </cell>
        </row>
      </sheetData>
      <sheetData sheetId="1915">
        <row r="10">
          <cell r="D10">
            <v>1500</v>
          </cell>
        </row>
      </sheetData>
      <sheetData sheetId="1916"/>
      <sheetData sheetId="1917"/>
      <sheetData sheetId="1918"/>
      <sheetData sheetId="1919"/>
      <sheetData sheetId="1920"/>
      <sheetData sheetId="1921"/>
      <sheetData sheetId="1922"/>
      <sheetData sheetId="1923"/>
      <sheetData sheetId="1924"/>
      <sheetData sheetId="1925"/>
      <sheetData sheetId="1926"/>
      <sheetData sheetId="1927"/>
      <sheetData sheetId="1928"/>
      <sheetData sheetId="1929"/>
      <sheetData sheetId="1930"/>
      <sheetData sheetId="1931"/>
      <sheetData sheetId="1932"/>
      <sheetData sheetId="1933"/>
      <sheetData sheetId="1934">
        <row r="10">
          <cell r="D10">
            <v>1500</v>
          </cell>
        </row>
      </sheetData>
      <sheetData sheetId="1935"/>
      <sheetData sheetId="1936"/>
      <sheetData sheetId="1937"/>
      <sheetData sheetId="1938"/>
      <sheetData sheetId="1939"/>
      <sheetData sheetId="1940"/>
      <sheetData sheetId="1941"/>
      <sheetData sheetId="1942"/>
      <sheetData sheetId="1943"/>
      <sheetData sheetId="1944"/>
      <sheetData sheetId="1945"/>
      <sheetData sheetId="1946"/>
      <sheetData sheetId="1947"/>
      <sheetData sheetId="1948"/>
      <sheetData sheetId="1949">
        <row r="10">
          <cell r="D10">
            <v>1500</v>
          </cell>
        </row>
      </sheetData>
      <sheetData sheetId="1950">
        <row r="10">
          <cell r="D10">
            <v>1500</v>
          </cell>
        </row>
      </sheetData>
      <sheetData sheetId="1951">
        <row r="10">
          <cell r="D10">
            <v>1500</v>
          </cell>
        </row>
      </sheetData>
      <sheetData sheetId="1952">
        <row r="10">
          <cell r="D10">
            <v>1500</v>
          </cell>
        </row>
      </sheetData>
      <sheetData sheetId="1953">
        <row r="10">
          <cell r="D10">
            <v>1500</v>
          </cell>
        </row>
      </sheetData>
      <sheetData sheetId="1954">
        <row r="10">
          <cell r="D10">
            <v>1500</v>
          </cell>
        </row>
      </sheetData>
      <sheetData sheetId="1955">
        <row r="10">
          <cell r="D10">
            <v>1500</v>
          </cell>
        </row>
      </sheetData>
      <sheetData sheetId="1956">
        <row r="10">
          <cell r="D10">
            <v>1500</v>
          </cell>
        </row>
      </sheetData>
      <sheetData sheetId="1957">
        <row r="10">
          <cell r="D10">
            <v>1500</v>
          </cell>
        </row>
      </sheetData>
      <sheetData sheetId="1958">
        <row r="10">
          <cell r="D10">
            <v>1500</v>
          </cell>
        </row>
      </sheetData>
      <sheetData sheetId="1959">
        <row r="10">
          <cell r="D10">
            <v>1500</v>
          </cell>
        </row>
      </sheetData>
      <sheetData sheetId="1960">
        <row r="10">
          <cell r="D10">
            <v>1500</v>
          </cell>
        </row>
      </sheetData>
      <sheetData sheetId="1961">
        <row r="10">
          <cell r="D10">
            <v>1500</v>
          </cell>
        </row>
      </sheetData>
      <sheetData sheetId="1962">
        <row r="10">
          <cell r="D10">
            <v>1500</v>
          </cell>
        </row>
      </sheetData>
      <sheetData sheetId="1963">
        <row r="10">
          <cell r="D10">
            <v>1500</v>
          </cell>
        </row>
      </sheetData>
      <sheetData sheetId="1964">
        <row r="10">
          <cell r="D10">
            <v>1500</v>
          </cell>
        </row>
      </sheetData>
      <sheetData sheetId="1965">
        <row r="10">
          <cell r="D10">
            <v>1500</v>
          </cell>
        </row>
      </sheetData>
      <sheetData sheetId="1966">
        <row r="10">
          <cell r="D10">
            <v>1500</v>
          </cell>
        </row>
      </sheetData>
      <sheetData sheetId="1967">
        <row r="10">
          <cell r="D10">
            <v>1500</v>
          </cell>
        </row>
      </sheetData>
      <sheetData sheetId="1968">
        <row r="10">
          <cell r="D10">
            <v>1500</v>
          </cell>
        </row>
      </sheetData>
      <sheetData sheetId="1969">
        <row r="10">
          <cell r="D10">
            <v>1500</v>
          </cell>
        </row>
      </sheetData>
      <sheetData sheetId="1970">
        <row r="10">
          <cell r="D10">
            <v>1500</v>
          </cell>
        </row>
      </sheetData>
      <sheetData sheetId="1971">
        <row r="10">
          <cell r="D10">
            <v>1500</v>
          </cell>
        </row>
      </sheetData>
      <sheetData sheetId="1972">
        <row r="10">
          <cell r="D10">
            <v>1500</v>
          </cell>
        </row>
      </sheetData>
      <sheetData sheetId="1973">
        <row r="10">
          <cell r="D10">
            <v>1500</v>
          </cell>
        </row>
      </sheetData>
      <sheetData sheetId="1974"/>
      <sheetData sheetId="1975"/>
      <sheetData sheetId="1976">
        <row r="10">
          <cell r="D10">
            <v>1500</v>
          </cell>
        </row>
      </sheetData>
      <sheetData sheetId="1977">
        <row r="10">
          <cell r="D10">
            <v>1500</v>
          </cell>
        </row>
      </sheetData>
      <sheetData sheetId="1978">
        <row r="10">
          <cell r="D10">
            <v>1500</v>
          </cell>
        </row>
      </sheetData>
      <sheetData sheetId="1979">
        <row r="10">
          <cell r="D10">
            <v>1500</v>
          </cell>
        </row>
      </sheetData>
      <sheetData sheetId="1980">
        <row r="10">
          <cell r="D10">
            <v>1500</v>
          </cell>
        </row>
      </sheetData>
      <sheetData sheetId="1981">
        <row r="10">
          <cell r="D10">
            <v>1500</v>
          </cell>
        </row>
      </sheetData>
      <sheetData sheetId="1982">
        <row r="10">
          <cell r="D10">
            <v>1500</v>
          </cell>
        </row>
      </sheetData>
      <sheetData sheetId="1983">
        <row r="10">
          <cell r="D10">
            <v>1500</v>
          </cell>
        </row>
      </sheetData>
      <sheetData sheetId="1984">
        <row r="10">
          <cell r="D10">
            <v>1500</v>
          </cell>
        </row>
      </sheetData>
      <sheetData sheetId="1985"/>
      <sheetData sheetId="1986">
        <row r="10">
          <cell r="D10">
            <v>1500</v>
          </cell>
        </row>
      </sheetData>
      <sheetData sheetId="1987">
        <row r="10">
          <cell r="D10">
            <v>1500</v>
          </cell>
        </row>
      </sheetData>
      <sheetData sheetId="1988">
        <row r="10">
          <cell r="D10">
            <v>1500</v>
          </cell>
        </row>
      </sheetData>
      <sheetData sheetId="1989">
        <row r="10">
          <cell r="D10">
            <v>1500</v>
          </cell>
        </row>
      </sheetData>
      <sheetData sheetId="1990">
        <row r="10">
          <cell r="D10">
            <v>1500</v>
          </cell>
        </row>
      </sheetData>
      <sheetData sheetId="1991">
        <row r="10">
          <cell r="D10">
            <v>1500</v>
          </cell>
        </row>
      </sheetData>
      <sheetData sheetId="1992">
        <row r="10">
          <cell r="D10">
            <v>1500</v>
          </cell>
        </row>
      </sheetData>
      <sheetData sheetId="1993">
        <row r="10">
          <cell r="D10">
            <v>1500</v>
          </cell>
        </row>
      </sheetData>
      <sheetData sheetId="1994">
        <row r="10">
          <cell r="D10">
            <v>1500</v>
          </cell>
        </row>
      </sheetData>
      <sheetData sheetId="1995">
        <row r="10">
          <cell r="D10">
            <v>1500</v>
          </cell>
        </row>
      </sheetData>
      <sheetData sheetId="1996">
        <row r="10">
          <cell r="D10">
            <v>1500</v>
          </cell>
        </row>
      </sheetData>
      <sheetData sheetId="1997">
        <row r="10">
          <cell r="D10">
            <v>1500</v>
          </cell>
        </row>
      </sheetData>
      <sheetData sheetId="1998"/>
      <sheetData sheetId="1999"/>
      <sheetData sheetId="2000"/>
      <sheetData sheetId="2001"/>
      <sheetData sheetId="2002">
        <row r="10">
          <cell r="D10">
            <v>1500</v>
          </cell>
        </row>
      </sheetData>
      <sheetData sheetId="2003">
        <row r="10">
          <cell r="D10">
            <v>1500</v>
          </cell>
        </row>
      </sheetData>
      <sheetData sheetId="2004">
        <row r="10">
          <cell r="D10">
            <v>1500</v>
          </cell>
        </row>
      </sheetData>
      <sheetData sheetId="2005">
        <row r="10">
          <cell r="D10">
            <v>1500</v>
          </cell>
        </row>
      </sheetData>
      <sheetData sheetId="2006">
        <row r="10">
          <cell r="D10">
            <v>1500</v>
          </cell>
        </row>
      </sheetData>
      <sheetData sheetId="2007">
        <row r="10">
          <cell r="D10">
            <v>1500</v>
          </cell>
        </row>
      </sheetData>
      <sheetData sheetId="2008">
        <row r="10">
          <cell r="D10">
            <v>1500</v>
          </cell>
        </row>
      </sheetData>
      <sheetData sheetId="2009">
        <row r="10">
          <cell r="D10">
            <v>1500</v>
          </cell>
        </row>
      </sheetData>
      <sheetData sheetId="2010">
        <row r="10">
          <cell r="D10">
            <v>1500</v>
          </cell>
        </row>
      </sheetData>
      <sheetData sheetId="2011">
        <row r="10">
          <cell r="D10">
            <v>1500</v>
          </cell>
        </row>
      </sheetData>
      <sheetData sheetId="2012">
        <row r="10">
          <cell r="D10">
            <v>1500</v>
          </cell>
        </row>
      </sheetData>
      <sheetData sheetId="2013">
        <row r="10">
          <cell r="D10">
            <v>1500</v>
          </cell>
        </row>
      </sheetData>
      <sheetData sheetId="2014">
        <row r="10">
          <cell r="D10">
            <v>1500</v>
          </cell>
        </row>
      </sheetData>
      <sheetData sheetId="2015">
        <row r="10">
          <cell r="D10">
            <v>1500</v>
          </cell>
        </row>
      </sheetData>
      <sheetData sheetId="2016">
        <row r="10">
          <cell r="D10">
            <v>1500</v>
          </cell>
        </row>
      </sheetData>
      <sheetData sheetId="2017">
        <row r="10">
          <cell r="D10">
            <v>1500</v>
          </cell>
        </row>
      </sheetData>
      <sheetData sheetId="2018">
        <row r="10">
          <cell r="D10">
            <v>1500</v>
          </cell>
        </row>
      </sheetData>
      <sheetData sheetId="2019">
        <row r="10">
          <cell r="D10">
            <v>1500</v>
          </cell>
        </row>
      </sheetData>
      <sheetData sheetId="2020">
        <row r="10">
          <cell r="D10">
            <v>1500</v>
          </cell>
        </row>
      </sheetData>
      <sheetData sheetId="2021"/>
      <sheetData sheetId="2022"/>
      <sheetData sheetId="2023">
        <row r="10">
          <cell r="D10">
            <v>1500</v>
          </cell>
        </row>
      </sheetData>
      <sheetData sheetId="2024">
        <row r="10">
          <cell r="D10">
            <v>1500</v>
          </cell>
        </row>
      </sheetData>
      <sheetData sheetId="2025">
        <row r="10">
          <cell r="D10">
            <v>1500</v>
          </cell>
        </row>
      </sheetData>
      <sheetData sheetId="2026">
        <row r="10">
          <cell r="D10">
            <v>1500</v>
          </cell>
        </row>
      </sheetData>
      <sheetData sheetId="2027">
        <row r="10">
          <cell r="D10">
            <v>1500</v>
          </cell>
        </row>
      </sheetData>
      <sheetData sheetId="2028">
        <row r="10">
          <cell r="D10">
            <v>1500</v>
          </cell>
        </row>
      </sheetData>
      <sheetData sheetId="2029">
        <row r="10">
          <cell r="D10">
            <v>1500</v>
          </cell>
        </row>
      </sheetData>
      <sheetData sheetId="2030">
        <row r="10">
          <cell r="D10">
            <v>1500</v>
          </cell>
        </row>
      </sheetData>
      <sheetData sheetId="2031">
        <row r="10">
          <cell r="D10">
            <v>1500</v>
          </cell>
        </row>
      </sheetData>
      <sheetData sheetId="2032">
        <row r="10">
          <cell r="D10">
            <v>1500</v>
          </cell>
        </row>
      </sheetData>
      <sheetData sheetId="2033">
        <row r="10">
          <cell r="D10">
            <v>1500</v>
          </cell>
        </row>
      </sheetData>
      <sheetData sheetId="2034">
        <row r="10">
          <cell r="D10">
            <v>1500</v>
          </cell>
        </row>
      </sheetData>
      <sheetData sheetId="2035">
        <row r="10">
          <cell r="D10">
            <v>1500</v>
          </cell>
        </row>
      </sheetData>
      <sheetData sheetId="2036">
        <row r="10">
          <cell r="D10">
            <v>1500</v>
          </cell>
        </row>
      </sheetData>
      <sheetData sheetId="2037">
        <row r="10">
          <cell r="D10">
            <v>1500</v>
          </cell>
        </row>
      </sheetData>
      <sheetData sheetId="2038">
        <row r="10">
          <cell r="D10">
            <v>1500</v>
          </cell>
        </row>
      </sheetData>
      <sheetData sheetId="2039">
        <row r="10">
          <cell r="D10">
            <v>1500</v>
          </cell>
        </row>
      </sheetData>
      <sheetData sheetId="2040"/>
      <sheetData sheetId="2041"/>
      <sheetData sheetId="2042"/>
      <sheetData sheetId="2043"/>
      <sheetData sheetId="2044"/>
      <sheetData sheetId="2045"/>
      <sheetData sheetId="2046"/>
      <sheetData sheetId="2047"/>
      <sheetData sheetId="2048"/>
      <sheetData sheetId="2049"/>
      <sheetData sheetId="2050"/>
      <sheetData sheetId="2051"/>
      <sheetData sheetId="2052"/>
      <sheetData sheetId="2053"/>
      <sheetData sheetId="2054">
        <row r="10">
          <cell r="D10">
            <v>1500</v>
          </cell>
        </row>
      </sheetData>
      <sheetData sheetId="2055">
        <row r="10">
          <cell r="D10">
            <v>1500</v>
          </cell>
        </row>
      </sheetData>
      <sheetData sheetId="2056">
        <row r="10">
          <cell r="D10">
            <v>1500</v>
          </cell>
        </row>
      </sheetData>
      <sheetData sheetId="2057">
        <row r="10">
          <cell r="D10">
            <v>1500</v>
          </cell>
        </row>
      </sheetData>
      <sheetData sheetId="2058">
        <row r="10">
          <cell r="D10">
            <v>1500</v>
          </cell>
        </row>
      </sheetData>
      <sheetData sheetId="2059">
        <row r="10">
          <cell r="D10">
            <v>1500</v>
          </cell>
        </row>
      </sheetData>
      <sheetData sheetId="2060">
        <row r="10">
          <cell r="D10">
            <v>1500</v>
          </cell>
        </row>
      </sheetData>
      <sheetData sheetId="2061">
        <row r="10">
          <cell r="D10">
            <v>1500</v>
          </cell>
        </row>
      </sheetData>
      <sheetData sheetId="2062">
        <row r="10">
          <cell r="D10">
            <v>1500</v>
          </cell>
        </row>
      </sheetData>
      <sheetData sheetId="2063">
        <row r="10">
          <cell r="D10">
            <v>1500</v>
          </cell>
        </row>
      </sheetData>
      <sheetData sheetId="2064">
        <row r="10">
          <cell r="D10">
            <v>1500</v>
          </cell>
        </row>
      </sheetData>
      <sheetData sheetId="2065"/>
      <sheetData sheetId="2066"/>
      <sheetData sheetId="2067"/>
      <sheetData sheetId="2068"/>
      <sheetData sheetId="2069">
        <row r="10">
          <cell r="D10">
            <v>1500</v>
          </cell>
        </row>
      </sheetData>
      <sheetData sheetId="2070">
        <row r="10">
          <cell r="D10">
            <v>1500</v>
          </cell>
        </row>
      </sheetData>
      <sheetData sheetId="2071">
        <row r="10">
          <cell r="D10">
            <v>1500</v>
          </cell>
        </row>
      </sheetData>
      <sheetData sheetId="2072">
        <row r="10">
          <cell r="D10">
            <v>1500</v>
          </cell>
        </row>
      </sheetData>
      <sheetData sheetId="2073">
        <row r="10">
          <cell r="D10">
            <v>1500</v>
          </cell>
        </row>
      </sheetData>
      <sheetData sheetId="2074">
        <row r="10">
          <cell r="D10">
            <v>1500</v>
          </cell>
        </row>
      </sheetData>
      <sheetData sheetId="2075">
        <row r="10">
          <cell r="D10">
            <v>1500</v>
          </cell>
        </row>
      </sheetData>
      <sheetData sheetId="2076">
        <row r="10">
          <cell r="D10">
            <v>1500</v>
          </cell>
        </row>
      </sheetData>
      <sheetData sheetId="2077">
        <row r="10">
          <cell r="D10">
            <v>1500</v>
          </cell>
        </row>
      </sheetData>
      <sheetData sheetId="2078">
        <row r="10">
          <cell r="D10">
            <v>1500</v>
          </cell>
        </row>
      </sheetData>
      <sheetData sheetId="2079">
        <row r="10">
          <cell r="D10">
            <v>1500</v>
          </cell>
        </row>
      </sheetData>
      <sheetData sheetId="2080">
        <row r="10">
          <cell r="D10">
            <v>1500</v>
          </cell>
        </row>
      </sheetData>
      <sheetData sheetId="2081">
        <row r="10">
          <cell r="D10">
            <v>1500</v>
          </cell>
        </row>
      </sheetData>
      <sheetData sheetId="2082">
        <row r="10">
          <cell r="D10">
            <v>1500</v>
          </cell>
        </row>
      </sheetData>
      <sheetData sheetId="2083">
        <row r="10">
          <cell r="D10">
            <v>1500</v>
          </cell>
        </row>
      </sheetData>
      <sheetData sheetId="2084">
        <row r="10">
          <cell r="D10">
            <v>1500</v>
          </cell>
        </row>
      </sheetData>
      <sheetData sheetId="2085">
        <row r="10">
          <cell r="D10">
            <v>1500</v>
          </cell>
        </row>
      </sheetData>
      <sheetData sheetId="2086">
        <row r="10">
          <cell r="D10">
            <v>1500</v>
          </cell>
        </row>
      </sheetData>
      <sheetData sheetId="2087">
        <row r="10">
          <cell r="D10">
            <v>1500</v>
          </cell>
        </row>
      </sheetData>
      <sheetData sheetId="2088">
        <row r="10">
          <cell r="D10">
            <v>1500</v>
          </cell>
        </row>
      </sheetData>
      <sheetData sheetId="2089"/>
      <sheetData sheetId="2090"/>
      <sheetData sheetId="2091"/>
      <sheetData sheetId="2092"/>
      <sheetData sheetId="2093"/>
      <sheetData sheetId="2094"/>
      <sheetData sheetId="2095"/>
      <sheetData sheetId="2096"/>
      <sheetData sheetId="2097"/>
      <sheetData sheetId="2098"/>
      <sheetData sheetId="2099"/>
      <sheetData sheetId="2100"/>
      <sheetData sheetId="2101"/>
      <sheetData sheetId="2102"/>
      <sheetData sheetId="2103"/>
      <sheetData sheetId="2104"/>
      <sheetData sheetId="2105"/>
      <sheetData sheetId="2106">
        <row r="10">
          <cell r="D10">
            <v>1500</v>
          </cell>
        </row>
      </sheetData>
      <sheetData sheetId="2107">
        <row r="10">
          <cell r="D10">
            <v>1500</v>
          </cell>
        </row>
      </sheetData>
      <sheetData sheetId="2108">
        <row r="10">
          <cell r="D10">
            <v>1500</v>
          </cell>
        </row>
      </sheetData>
      <sheetData sheetId="2109">
        <row r="10">
          <cell r="D10">
            <v>1500</v>
          </cell>
        </row>
      </sheetData>
      <sheetData sheetId="2110">
        <row r="10">
          <cell r="D10">
            <v>1500</v>
          </cell>
        </row>
      </sheetData>
      <sheetData sheetId="2111">
        <row r="10">
          <cell r="D10">
            <v>1500</v>
          </cell>
        </row>
      </sheetData>
      <sheetData sheetId="2112">
        <row r="10">
          <cell r="D10">
            <v>1500</v>
          </cell>
        </row>
      </sheetData>
      <sheetData sheetId="2113">
        <row r="10">
          <cell r="D10">
            <v>1500</v>
          </cell>
        </row>
      </sheetData>
      <sheetData sheetId="2114">
        <row r="10">
          <cell r="D10">
            <v>1500</v>
          </cell>
        </row>
      </sheetData>
      <sheetData sheetId="2115">
        <row r="10">
          <cell r="D10">
            <v>1500</v>
          </cell>
        </row>
      </sheetData>
      <sheetData sheetId="2116">
        <row r="10">
          <cell r="D10">
            <v>1500</v>
          </cell>
        </row>
      </sheetData>
      <sheetData sheetId="2117"/>
      <sheetData sheetId="2118"/>
      <sheetData sheetId="2119"/>
      <sheetData sheetId="2120"/>
      <sheetData sheetId="2121"/>
      <sheetData sheetId="2122">
        <row r="10">
          <cell r="D10">
            <v>1500</v>
          </cell>
        </row>
      </sheetData>
      <sheetData sheetId="2123">
        <row r="10">
          <cell r="D10">
            <v>1500</v>
          </cell>
        </row>
      </sheetData>
      <sheetData sheetId="2124">
        <row r="10">
          <cell r="D10">
            <v>1500</v>
          </cell>
        </row>
      </sheetData>
      <sheetData sheetId="2125">
        <row r="10">
          <cell r="D10">
            <v>1500</v>
          </cell>
        </row>
      </sheetData>
      <sheetData sheetId="2126">
        <row r="10">
          <cell r="D10">
            <v>1500</v>
          </cell>
        </row>
      </sheetData>
      <sheetData sheetId="2127">
        <row r="10">
          <cell r="D10">
            <v>1500</v>
          </cell>
        </row>
      </sheetData>
      <sheetData sheetId="2128">
        <row r="10">
          <cell r="D10">
            <v>1500</v>
          </cell>
        </row>
      </sheetData>
      <sheetData sheetId="2129">
        <row r="10">
          <cell r="D10">
            <v>1500</v>
          </cell>
        </row>
      </sheetData>
      <sheetData sheetId="2130">
        <row r="10">
          <cell r="D10">
            <v>1500</v>
          </cell>
        </row>
      </sheetData>
      <sheetData sheetId="2131"/>
      <sheetData sheetId="2132"/>
      <sheetData sheetId="2133"/>
      <sheetData sheetId="2134"/>
      <sheetData sheetId="2135"/>
      <sheetData sheetId="2136">
        <row r="10">
          <cell r="D10">
            <v>1500</v>
          </cell>
        </row>
      </sheetData>
      <sheetData sheetId="2137">
        <row r="10">
          <cell r="D10">
            <v>1500</v>
          </cell>
        </row>
      </sheetData>
      <sheetData sheetId="2138">
        <row r="10">
          <cell r="D10">
            <v>1500</v>
          </cell>
        </row>
      </sheetData>
      <sheetData sheetId="2139">
        <row r="10">
          <cell r="D10">
            <v>1500</v>
          </cell>
        </row>
      </sheetData>
      <sheetData sheetId="2140">
        <row r="10">
          <cell r="D10">
            <v>1500</v>
          </cell>
        </row>
      </sheetData>
      <sheetData sheetId="2141"/>
      <sheetData sheetId="2142"/>
      <sheetData sheetId="2143">
        <row r="10">
          <cell r="D10">
            <v>1500</v>
          </cell>
        </row>
      </sheetData>
      <sheetData sheetId="2144">
        <row r="10">
          <cell r="D10">
            <v>1500</v>
          </cell>
        </row>
      </sheetData>
      <sheetData sheetId="2145">
        <row r="10">
          <cell r="D10">
            <v>1500</v>
          </cell>
        </row>
      </sheetData>
      <sheetData sheetId="2146">
        <row r="10">
          <cell r="D10">
            <v>1500</v>
          </cell>
        </row>
      </sheetData>
      <sheetData sheetId="2147">
        <row r="10">
          <cell r="D10">
            <v>1500</v>
          </cell>
        </row>
      </sheetData>
      <sheetData sheetId="2148">
        <row r="10">
          <cell r="D10">
            <v>1500</v>
          </cell>
        </row>
      </sheetData>
      <sheetData sheetId="2149">
        <row r="10">
          <cell r="D10">
            <v>1500</v>
          </cell>
        </row>
      </sheetData>
      <sheetData sheetId="2150">
        <row r="10">
          <cell r="D10">
            <v>1500</v>
          </cell>
        </row>
      </sheetData>
      <sheetData sheetId="2151">
        <row r="10">
          <cell r="D10">
            <v>1500</v>
          </cell>
        </row>
      </sheetData>
      <sheetData sheetId="2152">
        <row r="10">
          <cell r="D10">
            <v>1500</v>
          </cell>
        </row>
      </sheetData>
      <sheetData sheetId="2153">
        <row r="10">
          <cell r="D10">
            <v>1500</v>
          </cell>
        </row>
      </sheetData>
      <sheetData sheetId="2154">
        <row r="10">
          <cell r="D10">
            <v>1500</v>
          </cell>
        </row>
      </sheetData>
      <sheetData sheetId="2155">
        <row r="10">
          <cell r="D10">
            <v>1500</v>
          </cell>
        </row>
      </sheetData>
      <sheetData sheetId="2156">
        <row r="10">
          <cell r="D10">
            <v>1500</v>
          </cell>
        </row>
      </sheetData>
      <sheetData sheetId="2157">
        <row r="10">
          <cell r="D10">
            <v>1500</v>
          </cell>
        </row>
      </sheetData>
      <sheetData sheetId="2158">
        <row r="10">
          <cell r="D10">
            <v>1500</v>
          </cell>
        </row>
      </sheetData>
      <sheetData sheetId="2159">
        <row r="10">
          <cell r="D10">
            <v>1500</v>
          </cell>
        </row>
      </sheetData>
      <sheetData sheetId="2160"/>
      <sheetData sheetId="2161"/>
      <sheetData sheetId="2162"/>
      <sheetData sheetId="2163"/>
      <sheetData sheetId="2164"/>
      <sheetData sheetId="2165"/>
      <sheetData sheetId="2166"/>
      <sheetData sheetId="2167"/>
      <sheetData sheetId="2168"/>
      <sheetData sheetId="2169"/>
      <sheetData sheetId="2170"/>
      <sheetData sheetId="2171"/>
      <sheetData sheetId="2172"/>
      <sheetData sheetId="2173"/>
      <sheetData sheetId="2174"/>
      <sheetData sheetId="2175"/>
      <sheetData sheetId="2176"/>
      <sheetData sheetId="2177"/>
      <sheetData sheetId="2178"/>
      <sheetData sheetId="2179"/>
      <sheetData sheetId="2180"/>
      <sheetData sheetId="2181"/>
      <sheetData sheetId="2182"/>
      <sheetData sheetId="2183"/>
      <sheetData sheetId="2184"/>
      <sheetData sheetId="2185"/>
      <sheetData sheetId="2186"/>
      <sheetData sheetId="2187">
        <row r="10">
          <cell r="D10">
            <v>1500</v>
          </cell>
        </row>
      </sheetData>
      <sheetData sheetId="2188">
        <row r="10">
          <cell r="D10">
            <v>1500</v>
          </cell>
        </row>
      </sheetData>
      <sheetData sheetId="2189">
        <row r="10">
          <cell r="D10">
            <v>1500</v>
          </cell>
        </row>
      </sheetData>
      <sheetData sheetId="2190">
        <row r="10">
          <cell r="D10">
            <v>1500</v>
          </cell>
        </row>
      </sheetData>
      <sheetData sheetId="2191">
        <row r="10">
          <cell r="D10">
            <v>1500</v>
          </cell>
        </row>
      </sheetData>
      <sheetData sheetId="2192">
        <row r="10">
          <cell r="D10">
            <v>1500</v>
          </cell>
        </row>
      </sheetData>
      <sheetData sheetId="2193">
        <row r="10">
          <cell r="D10">
            <v>1500</v>
          </cell>
        </row>
      </sheetData>
      <sheetData sheetId="2194">
        <row r="10">
          <cell r="D10">
            <v>1500</v>
          </cell>
        </row>
      </sheetData>
      <sheetData sheetId="2195">
        <row r="10">
          <cell r="D10">
            <v>1500</v>
          </cell>
        </row>
      </sheetData>
      <sheetData sheetId="2196">
        <row r="10">
          <cell r="D10">
            <v>1500</v>
          </cell>
        </row>
      </sheetData>
      <sheetData sheetId="2197">
        <row r="10">
          <cell r="D10">
            <v>1500</v>
          </cell>
        </row>
      </sheetData>
      <sheetData sheetId="2198">
        <row r="10">
          <cell r="D10">
            <v>1500</v>
          </cell>
        </row>
      </sheetData>
      <sheetData sheetId="2199">
        <row r="10">
          <cell r="D10">
            <v>1500</v>
          </cell>
        </row>
      </sheetData>
      <sheetData sheetId="2200">
        <row r="10">
          <cell r="D10">
            <v>1500</v>
          </cell>
        </row>
      </sheetData>
      <sheetData sheetId="2201">
        <row r="10">
          <cell r="D10">
            <v>1500</v>
          </cell>
        </row>
      </sheetData>
      <sheetData sheetId="2202">
        <row r="10">
          <cell r="D10">
            <v>1500</v>
          </cell>
        </row>
      </sheetData>
      <sheetData sheetId="2203">
        <row r="10">
          <cell r="D10">
            <v>1500</v>
          </cell>
        </row>
      </sheetData>
      <sheetData sheetId="2204"/>
      <sheetData sheetId="2205"/>
      <sheetData sheetId="2206"/>
      <sheetData sheetId="2207"/>
      <sheetData sheetId="2208"/>
      <sheetData sheetId="2209"/>
      <sheetData sheetId="2210"/>
      <sheetData sheetId="2211"/>
      <sheetData sheetId="2212"/>
      <sheetData sheetId="2213"/>
      <sheetData sheetId="2214"/>
      <sheetData sheetId="2215"/>
      <sheetData sheetId="2216"/>
      <sheetData sheetId="2217"/>
      <sheetData sheetId="2218"/>
      <sheetData sheetId="2219"/>
      <sheetData sheetId="2220"/>
      <sheetData sheetId="2221"/>
      <sheetData sheetId="2222"/>
      <sheetData sheetId="2223"/>
      <sheetData sheetId="2224">
        <row r="10">
          <cell r="D10">
            <v>1500</v>
          </cell>
        </row>
      </sheetData>
      <sheetData sheetId="2225">
        <row r="10">
          <cell r="D10">
            <v>1500</v>
          </cell>
        </row>
      </sheetData>
      <sheetData sheetId="2226">
        <row r="10">
          <cell r="D10">
            <v>1500</v>
          </cell>
        </row>
      </sheetData>
      <sheetData sheetId="2227">
        <row r="10">
          <cell r="D10">
            <v>1500</v>
          </cell>
        </row>
      </sheetData>
      <sheetData sheetId="2228">
        <row r="10">
          <cell r="D10">
            <v>1500</v>
          </cell>
        </row>
      </sheetData>
      <sheetData sheetId="2229">
        <row r="10">
          <cell r="D10">
            <v>1500</v>
          </cell>
        </row>
      </sheetData>
      <sheetData sheetId="2230">
        <row r="10">
          <cell r="D10">
            <v>1500</v>
          </cell>
        </row>
      </sheetData>
      <sheetData sheetId="2231">
        <row r="10">
          <cell r="D10">
            <v>1500</v>
          </cell>
        </row>
      </sheetData>
      <sheetData sheetId="2232">
        <row r="10">
          <cell r="D10">
            <v>1500</v>
          </cell>
        </row>
      </sheetData>
      <sheetData sheetId="2233">
        <row r="10">
          <cell r="D10">
            <v>1500</v>
          </cell>
        </row>
      </sheetData>
      <sheetData sheetId="2234">
        <row r="10">
          <cell r="D10">
            <v>1500</v>
          </cell>
        </row>
      </sheetData>
      <sheetData sheetId="2235"/>
      <sheetData sheetId="2236"/>
      <sheetData sheetId="2237"/>
      <sheetData sheetId="2238"/>
      <sheetData sheetId="2239"/>
      <sheetData sheetId="2240">
        <row r="10">
          <cell r="D10">
            <v>1500</v>
          </cell>
        </row>
      </sheetData>
      <sheetData sheetId="2241">
        <row r="10">
          <cell r="D10">
            <v>1500</v>
          </cell>
        </row>
      </sheetData>
      <sheetData sheetId="2242">
        <row r="10">
          <cell r="D10">
            <v>1500</v>
          </cell>
        </row>
      </sheetData>
      <sheetData sheetId="2243">
        <row r="10">
          <cell r="D10">
            <v>1500</v>
          </cell>
        </row>
      </sheetData>
      <sheetData sheetId="2244">
        <row r="10">
          <cell r="D10">
            <v>1500</v>
          </cell>
        </row>
      </sheetData>
      <sheetData sheetId="2245">
        <row r="10">
          <cell r="D10">
            <v>1500</v>
          </cell>
        </row>
      </sheetData>
      <sheetData sheetId="2246">
        <row r="10">
          <cell r="D10">
            <v>1500</v>
          </cell>
        </row>
      </sheetData>
      <sheetData sheetId="2247">
        <row r="10">
          <cell r="D10">
            <v>1500</v>
          </cell>
        </row>
      </sheetData>
      <sheetData sheetId="2248">
        <row r="10">
          <cell r="D10">
            <v>1500</v>
          </cell>
        </row>
      </sheetData>
      <sheetData sheetId="2249">
        <row r="10">
          <cell r="D10">
            <v>1500</v>
          </cell>
        </row>
      </sheetData>
      <sheetData sheetId="2250"/>
      <sheetData sheetId="2251"/>
      <sheetData sheetId="2252"/>
      <sheetData sheetId="2253"/>
      <sheetData sheetId="2254"/>
      <sheetData sheetId="2255"/>
      <sheetData sheetId="2256"/>
      <sheetData sheetId="2257"/>
      <sheetData sheetId="2258"/>
      <sheetData sheetId="2259"/>
      <sheetData sheetId="2260"/>
      <sheetData sheetId="2261"/>
      <sheetData sheetId="2262"/>
      <sheetData sheetId="2263">
        <row r="10">
          <cell r="D10">
            <v>1500</v>
          </cell>
        </row>
      </sheetData>
      <sheetData sheetId="2264">
        <row r="10">
          <cell r="D10">
            <v>1500</v>
          </cell>
        </row>
      </sheetData>
      <sheetData sheetId="2265">
        <row r="10">
          <cell r="D10">
            <v>1500</v>
          </cell>
        </row>
      </sheetData>
      <sheetData sheetId="2266">
        <row r="10">
          <cell r="D10">
            <v>1500</v>
          </cell>
        </row>
      </sheetData>
      <sheetData sheetId="2267">
        <row r="10">
          <cell r="D10">
            <v>1500</v>
          </cell>
        </row>
      </sheetData>
      <sheetData sheetId="2268">
        <row r="10">
          <cell r="D10">
            <v>1500</v>
          </cell>
        </row>
      </sheetData>
      <sheetData sheetId="2269">
        <row r="10">
          <cell r="D10">
            <v>1500</v>
          </cell>
        </row>
      </sheetData>
      <sheetData sheetId="2270">
        <row r="10">
          <cell r="D10">
            <v>1500</v>
          </cell>
        </row>
      </sheetData>
      <sheetData sheetId="2271">
        <row r="10">
          <cell r="D10">
            <v>1500</v>
          </cell>
        </row>
      </sheetData>
      <sheetData sheetId="2272">
        <row r="10">
          <cell r="D10">
            <v>1500</v>
          </cell>
        </row>
      </sheetData>
      <sheetData sheetId="2273">
        <row r="10">
          <cell r="D10">
            <v>1500</v>
          </cell>
        </row>
      </sheetData>
      <sheetData sheetId="2274">
        <row r="10">
          <cell r="D10">
            <v>1500</v>
          </cell>
        </row>
      </sheetData>
      <sheetData sheetId="2275">
        <row r="10">
          <cell r="D10">
            <v>1500</v>
          </cell>
        </row>
      </sheetData>
      <sheetData sheetId="2276">
        <row r="10">
          <cell r="D10">
            <v>1500</v>
          </cell>
        </row>
      </sheetData>
      <sheetData sheetId="2277">
        <row r="10">
          <cell r="D10">
            <v>1500</v>
          </cell>
        </row>
      </sheetData>
      <sheetData sheetId="2278"/>
      <sheetData sheetId="2279"/>
      <sheetData sheetId="2280"/>
      <sheetData sheetId="2281"/>
      <sheetData sheetId="2282"/>
      <sheetData sheetId="2283"/>
      <sheetData sheetId="2284"/>
      <sheetData sheetId="2285"/>
      <sheetData sheetId="2286"/>
      <sheetData sheetId="2287"/>
      <sheetData sheetId="2288"/>
      <sheetData sheetId="2289"/>
      <sheetData sheetId="2290"/>
      <sheetData sheetId="2291"/>
      <sheetData sheetId="2292"/>
      <sheetData sheetId="2293"/>
      <sheetData sheetId="2294"/>
      <sheetData sheetId="2295"/>
      <sheetData sheetId="2296"/>
      <sheetData sheetId="2297"/>
      <sheetData sheetId="2298"/>
      <sheetData sheetId="2299"/>
      <sheetData sheetId="2300"/>
      <sheetData sheetId="2301"/>
      <sheetData sheetId="2302"/>
      <sheetData sheetId="2303"/>
      <sheetData sheetId="2304"/>
      <sheetData sheetId="2305">
        <row r="10">
          <cell r="D10">
            <v>1500</v>
          </cell>
        </row>
      </sheetData>
      <sheetData sheetId="2306">
        <row r="10">
          <cell r="D10">
            <v>1500</v>
          </cell>
        </row>
      </sheetData>
      <sheetData sheetId="2307">
        <row r="10">
          <cell r="D10">
            <v>1500</v>
          </cell>
        </row>
      </sheetData>
      <sheetData sheetId="2308">
        <row r="10">
          <cell r="D10">
            <v>1500</v>
          </cell>
        </row>
      </sheetData>
      <sheetData sheetId="2309">
        <row r="10">
          <cell r="D10">
            <v>1500</v>
          </cell>
        </row>
      </sheetData>
      <sheetData sheetId="2310">
        <row r="10">
          <cell r="D10">
            <v>1500</v>
          </cell>
        </row>
      </sheetData>
      <sheetData sheetId="2311">
        <row r="10">
          <cell r="D10">
            <v>1500</v>
          </cell>
        </row>
      </sheetData>
      <sheetData sheetId="2312">
        <row r="10">
          <cell r="D10">
            <v>1500</v>
          </cell>
        </row>
      </sheetData>
      <sheetData sheetId="2313">
        <row r="10">
          <cell r="D10">
            <v>1500</v>
          </cell>
        </row>
      </sheetData>
      <sheetData sheetId="2314">
        <row r="10">
          <cell r="D10">
            <v>1500</v>
          </cell>
        </row>
      </sheetData>
      <sheetData sheetId="2315">
        <row r="10">
          <cell r="D10">
            <v>1500</v>
          </cell>
        </row>
      </sheetData>
      <sheetData sheetId="2316">
        <row r="10">
          <cell r="D10">
            <v>1500</v>
          </cell>
        </row>
      </sheetData>
      <sheetData sheetId="2317">
        <row r="10">
          <cell r="D10">
            <v>1500</v>
          </cell>
        </row>
      </sheetData>
      <sheetData sheetId="2318">
        <row r="10">
          <cell r="D10">
            <v>1500</v>
          </cell>
        </row>
      </sheetData>
      <sheetData sheetId="2319"/>
      <sheetData sheetId="2320"/>
      <sheetData sheetId="2321"/>
      <sheetData sheetId="2322"/>
      <sheetData sheetId="2323"/>
      <sheetData sheetId="2324"/>
      <sheetData sheetId="2325"/>
      <sheetData sheetId="2326"/>
      <sheetData sheetId="2327"/>
      <sheetData sheetId="2328"/>
      <sheetData sheetId="2329"/>
      <sheetData sheetId="2330"/>
      <sheetData sheetId="2331"/>
      <sheetData sheetId="2332"/>
      <sheetData sheetId="2333"/>
      <sheetData sheetId="2334"/>
      <sheetData sheetId="2335"/>
      <sheetData sheetId="2336"/>
      <sheetData sheetId="2337"/>
      <sheetData sheetId="2338"/>
      <sheetData sheetId="2339"/>
      <sheetData sheetId="2340"/>
      <sheetData sheetId="2341"/>
      <sheetData sheetId="2342">
        <row r="10">
          <cell r="D10">
            <v>1500</v>
          </cell>
        </row>
      </sheetData>
      <sheetData sheetId="2343">
        <row r="10">
          <cell r="D10">
            <v>1500</v>
          </cell>
        </row>
      </sheetData>
      <sheetData sheetId="2344">
        <row r="10">
          <cell r="D10">
            <v>1500</v>
          </cell>
        </row>
      </sheetData>
      <sheetData sheetId="2345">
        <row r="10">
          <cell r="D10">
            <v>1500</v>
          </cell>
        </row>
      </sheetData>
      <sheetData sheetId="2346">
        <row r="10">
          <cell r="D10">
            <v>1500</v>
          </cell>
        </row>
      </sheetData>
      <sheetData sheetId="2347">
        <row r="10">
          <cell r="D10">
            <v>1500</v>
          </cell>
        </row>
      </sheetData>
      <sheetData sheetId="2348">
        <row r="10">
          <cell r="D10">
            <v>1500</v>
          </cell>
        </row>
      </sheetData>
      <sheetData sheetId="2349">
        <row r="10">
          <cell r="D10">
            <v>1500</v>
          </cell>
        </row>
      </sheetData>
      <sheetData sheetId="2350">
        <row r="10">
          <cell r="D10">
            <v>1500</v>
          </cell>
        </row>
      </sheetData>
      <sheetData sheetId="2351">
        <row r="10">
          <cell r="D10">
            <v>1500</v>
          </cell>
        </row>
      </sheetData>
      <sheetData sheetId="2352">
        <row r="10">
          <cell r="D10">
            <v>1500</v>
          </cell>
        </row>
      </sheetData>
      <sheetData sheetId="2353"/>
      <sheetData sheetId="2354"/>
      <sheetData sheetId="2355"/>
      <sheetData sheetId="2356"/>
      <sheetData sheetId="2357"/>
      <sheetData sheetId="2358"/>
      <sheetData sheetId="2359"/>
      <sheetData sheetId="2360"/>
      <sheetData sheetId="2361"/>
      <sheetData sheetId="2362"/>
      <sheetData sheetId="2363"/>
      <sheetData sheetId="2364"/>
      <sheetData sheetId="2365">
        <row r="10">
          <cell r="D10">
            <v>1500</v>
          </cell>
        </row>
      </sheetData>
      <sheetData sheetId="2366"/>
      <sheetData sheetId="2367">
        <row r="10">
          <cell r="D10">
            <v>1500</v>
          </cell>
        </row>
      </sheetData>
      <sheetData sheetId="2368"/>
      <sheetData sheetId="2369">
        <row r="10">
          <cell r="D10">
            <v>1500</v>
          </cell>
        </row>
      </sheetData>
      <sheetData sheetId="2370"/>
      <sheetData sheetId="2371">
        <row r="10">
          <cell r="D10">
            <v>1500</v>
          </cell>
        </row>
      </sheetData>
      <sheetData sheetId="2372">
        <row r="10">
          <cell r="D10">
            <v>1500</v>
          </cell>
        </row>
      </sheetData>
      <sheetData sheetId="2373">
        <row r="10">
          <cell r="D10">
            <v>1500</v>
          </cell>
        </row>
      </sheetData>
      <sheetData sheetId="2374">
        <row r="10">
          <cell r="D10">
            <v>1500</v>
          </cell>
        </row>
      </sheetData>
      <sheetData sheetId="2375"/>
      <sheetData sheetId="2376">
        <row r="10">
          <cell r="D10">
            <v>1500</v>
          </cell>
        </row>
      </sheetData>
      <sheetData sheetId="2377"/>
      <sheetData sheetId="2378">
        <row r="10">
          <cell r="D10">
            <v>1500</v>
          </cell>
        </row>
      </sheetData>
      <sheetData sheetId="2379"/>
      <sheetData sheetId="2380"/>
      <sheetData sheetId="2381"/>
      <sheetData sheetId="2382">
        <row r="10">
          <cell r="D10">
            <v>1500</v>
          </cell>
        </row>
      </sheetData>
      <sheetData sheetId="2383">
        <row r="10">
          <cell r="D10">
            <v>1500</v>
          </cell>
        </row>
      </sheetData>
      <sheetData sheetId="2384">
        <row r="10">
          <cell r="D10">
            <v>1500</v>
          </cell>
        </row>
      </sheetData>
      <sheetData sheetId="2385">
        <row r="10">
          <cell r="D10">
            <v>1500</v>
          </cell>
        </row>
      </sheetData>
      <sheetData sheetId="2386">
        <row r="10">
          <cell r="D10">
            <v>1500</v>
          </cell>
        </row>
      </sheetData>
      <sheetData sheetId="2387">
        <row r="10">
          <cell r="D10">
            <v>1500</v>
          </cell>
        </row>
      </sheetData>
      <sheetData sheetId="2388">
        <row r="10">
          <cell r="D10">
            <v>1500</v>
          </cell>
        </row>
      </sheetData>
      <sheetData sheetId="2389">
        <row r="10">
          <cell r="D10">
            <v>1500</v>
          </cell>
        </row>
      </sheetData>
      <sheetData sheetId="2390">
        <row r="10">
          <cell r="D10">
            <v>1500</v>
          </cell>
        </row>
      </sheetData>
      <sheetData sheetId="2391">
        <row r="10">
          <cell r="D10">
            <v>1500</v>
          </cell>
        </row>
      </sheetData>
      <sheetData sheetId="2392">
        <row r="10">
          <cell r="D10">
            <v>1500</v>
          </cell>
        </row>
      </sheetData>
      <sheetData sheetId="2393">
        <row r="10">
          <cell r="D10">
            <v>1500</v>
          </cell>
        </row>
      </sheetData>
      <sheetData sheetId="2394">
        <row r="10">
          <cell r="D10">
            <v>1500</v>
          </cell>
        </row>
      </sheetData>
      <sheetData sheetId="2395">
        <row r="10">
          <cell r="D10">
            <v>1500</v>
          </cell>
        </row>
      </sheetData>
      <sheetData sheetId="2396">
        <row r="10">
          <cell r="D10">
            <v>1500</v>
          </cell>
        </row>
      </sheetData>
      <sheetData sheetId="2397">
        <row r="10">
          <cell r="D10">
            <v>1500</v>
          </cell>
        </row>
      </sheetData>
      <sheetData sheetId="2398">
        <row r="10">
          <cell r="D10">
            <v>1500</v>
          </cell>
        </row>
      </sheetData>
      <sheetData sheetId="2399">
        <row r="10">
          <cell r="D10">
            <v>1500</v>
          </cell>
        </row>
      </sheetData>
      <sheetData sheetId="2400">
        <row r="10">
          <cell r="D10">
            <v>1500</v>
          </cell>
        </row>
      </sheetData>
      <sheetData sheetId="2401"/>
      <sheetData sheetId="2402"/>
      <sheetData sheetId="2403"/>
      <sheetData sheetId="2404"/>
      <sheetData sheetId="2405"/>
      <sheetData sheetId="2406">
        <row r="10">
          <cell r="D10">
            <v>1500</v>
          </cell>
        </row>
      </sheetData>
      <sheetData sheetId="2407">
        <row r="10">
          <cell r="D10">
            <v>1500</v>
          </cell>
        </row>
      </sheetData>
      <sheetData sheetId="2408">
        <row r="10">
          <cell r="D10">
            <v>1500</v>
          </cell>
        </row>
      </sheetData>
      <sheetData sheetId="2409">
        <row r="10">
          <cell r="D10">
            <v>1500</v>
          </cell>
        </row>
      </sheetData>
      <sheetData sheetId="2410"/>
      <sheetData sheetId="2411"/>
      <sheetData sheetId="2412">
        <row r="10">
          <cell r="D10">
            <v>1500</v>
          </cell>
        </row>
      </sheetData>
      <sheetData sheetId="2413"/>
      <sheetData sheetId="2414"/>
      <sheetData sheetId="2415"/>
      <sheetData sheetId="2416"/>
      <sheetData sheetId="2417"/>
      <sheetData sheetId="2418"/>
      <sheetData sheetId="2419"/>
      <sheetData sheetId="2420">
        <row r="10">
          <cell r="D10">
            <v>1500</v>
          </cell>
        </row>
      </sheetData>
      <sheetData sheetId="2421"/>
      <sheetData sheetId="2422">
        <row r="10">
          <cell r="D10">
            <v>1500</v>
          </cell>
        </row>
      </sheetData>
      <sheetData sheetId="2423">
        <row r="10">
          <cell r="D10">
            <v>1500</v>
          </cell>
        </row>
      </sheetData>
      <sheetData sheetId="2424">
        <row r="10">
          <cell r="D10">
            <v>1500</v>
          </cell>
        </row>
      </sheetData>
      <sheetData sheetId="2425">
        <row r="10">
          <cell r="D10">
            <v>1500</v>
          </cell>
        </row>
      </sheetData>
      <sheetData sheetId="2426">
        <row r="10">
          <cell r="D10">
            <v>1500</v>
          </cell>
        </row>
      </sheetData>
      <sheetData sheetId="2427">
        <row r="10">
          <cell r="D10">
            <v>1500</v>
          </cell>
        </row>
      </sheetData>
      <sheetData sheetId="2428">
        <row r="10">
          <cell r="D10">
            <v>1500</v>
          </cell>
        </row>
      </sheetData>
      <sheetData sheetId="2429">
        <row r="10">
          <cell r="D10">
            <v>1500</v>
          </cell>
        </row>
      </sheetData>
      <sheetData sheetId="2430"/>
      <sheetData sheetId="2431">
        <row r="10">
          <cell r="D10">
            <v>1500</v>
          </cell>
        </row>
      </sheetData>
      <sheetData sheetId="2432">
        <row r="10">
          <cell r="D10">
            <v>1500</v>
          </cell>
        </row>
      </sheetData>
      <sheetData sheetId="2433"/>
      <sheetData sheetId="2434">
        <row r="10">
          <cell r="D10">
            <v>1500</v>
          </cell>
        </row>
      </sheetData>
      <sheetData sheetId="2435">
        <row r="10">
          <cell r="D10">
            <v>1500</v>
          </cell>
        </row>
      </sheetData>
      <sheetData sheetId="2436">
        <row r="10">
          <cell r="D10">
            <v>1500</v>
          </cell>
        </row>
      </sheetData>
      <sheetData sheetId="2437">
        <row r="10">
          <cell r="D10">
            <v>1500</v>
          </cell>
        </row>
      </sheetData>
      <sheetData sheetId="2438">
        <row r="10">
          <cell r="D10">
            <v>1500</v>
          </cell>
        </row>
      </sheetData>
      <sheetData sheetId="2439"/>
      <sheetData sheetId="2440">
        <row r="10">
          <cell r="D10">
            <v>1500</v>
          </cell>
        </row>
      </sheetData>
      <sheetData sheetId="2441">
        <row r="10">
          <cell r="D10">
            <v>1500</v>
          </cell>
        </row>
      </sheetData>
      <sheetData sheetId="2442">
        <row r="10">
          <cell r="D10">
            <v>1500</v>
          </cell>
        </row>
      </sheetData>
      <sheetData sheetId="2443">
        <row r="10">
          <cell r="D10">
            <v>1500</v>
          </cell>
        </row>
      </sheetData>
      <sheetData sheetId="2444">
        <row r="10">
          <cell r="D10">
            <v>1500</v>
          </cell>
        </row>
      </sheetData>
      <sheetData sheetId="2445"/>
      <sheetData sheetId="2446"/>
      <sheetData sheetId="2447"/>
      <sheetData sheetId="2448"/>
      <sheetData sheetId="2449"/>
      <sheetData sheetId="2450"/>
      <sheetData sheetId="2451"/>
      <sheetData sheetId="2452"/>
      <sheetData sheetId="2453"/>
      <sheetData sheetId="2454"/>
      <sheetData sheetId="2455"/>
      <sheetData sheetId="2456"/>
      <sheetData sheetId="2457"/>
      <sheetData sheetId="2458"/>
      <sheetData sheetId="2459"/>
      <sheetData sheetId="2460"/>
      <sheetData sheetId="2461"/>
      <sheetData sheetId="2462"/>
      <sheetData sheetId="2463"/>
      <sheetData sheetId="2464">
        <row r="10">
          <cell r="D10">
            <v>1500</v>
          </cell>
        </row>
      </sheetData>
      <sheetData sheetId="2465"/>
      <sheetData sheetId="2466"/>
      <sheetData sheetId="2467"/>
      <sheetData sheetId="2468"/>
      <sheetData sheetId="2469"/>
      <sheetData sheetId="2470"/>
      <sheetData sheetId="2471"/>
      <sheetData sheetId="2472"/>
      <sheetData sheetId="2473"/>
      <sheetData sheetId="2474"/>
      <sheetData sheetId="2475"/>
      <sheetData sheetId="2476"/>
      <sheetData sheetId="2477"/>
      <sheetData sheetId="2478"/>
      <sheetData sheetId="2479"/>
      <sheetData sheetId="2480"/>
      <sheetData sheetId="2481"/>
      <sheetData sheetId="2482"/>
      <sheetData sheetId="2483">
        <row r="10">
          <cell r="D10">
            <v>1500</v>
          </cell>
        </row>
      </sheetData>
      <sheetData sheetId="2484"/>
      <sheetData sheetId="2485">
        <row r="10">
          <cell r="D10">
            <v>1500</v>
          </cell>
        </row>
      </sheetData>
      <sheetData sheetId="2486"/>
      <sheetData sheetId="2487"/>
      <sheetData sheetId="2488"/>
      <sheetData sheetId="2489"/>
      <sheetData sheetId="2490"/>
      <sheetData sheetId="2491"/>
      <sheetData sheetId="2492"/>
      <sheetData sheetId="2493"/>
      <sheetData sheetId="2494"/>
      <sheetData sheetId="2495"/>
      <sheetData sheetId="2496"/>
      <sheetData sheetId="2497"/>
      <sheetData sheetId="2498"/>
      <sheetData sheetId="2499"/>
      <sheetData sheetId="2500">
        <row r="10">
          <cell r="D10">
            <v>1500</v>
          </cell>
        </row>
      </sheetData>
      <sheetData sheetId="2501"/>
      <sheetData sheetId="2502"/>
      <sheetData sheetId="2503">
        <row r="10">
          <cell r="D10">
            <v>1500</v>
          </cell>
        </row>
      </sheetData>
      <sheetData sheetId="2504">
        <row r="10">
          <cell r="D10">
            <v>1500</v>
          </cell>
        </row>
      </sheetData>
      <sheetData sheetId="2505">
        <row r="10">
          <cell r="D10">
            <v>1500</v>
          </cell>
        </row>
      </sheetData>
      <sheetData sheetId="2506"/>
      <sheetData sheetId="2507">
        <row r="10">
          <cell r="D10">
            <v>1500</v>
          </cell>
        </row>
      </sheetData>
      <sheetData sheetId="2508">
        <row r="10">
          <cell r="D10">
            <v>1500</v>
          </cell>
        </row>
      </sheetData>
      <sheetData sheetId="2509">
        <row r="10">
          <cell r="D10">
            <v>1500</v>
          </cell>
        </row>
      </sheetData>
      <sheetData sheetId="2510">
        <row r="10">
          <cell r="D10">
            <v>1500</v>
          </cell>
        </row>
      </sheetData>
      <sheetData sheetId="2511">
        <row r="10">
          <cell r="D10">
            <v>1500</v>
          </cell>
        </row>
      </sheetData>
      <sheetData sheetId="2512" refreshError="1"/>
      <sheetData sheetId="2513"/>
      <sheetData sheetId="2514"/>
      <sheetData sheetId="2515" refreshError="1"/>
      <sheetData sheetId="2516" refreshError="1"/>
      <sheetData sheetId="2517" refreshError="1"/>
      <sheetData sheetId="2518" refreshError="1"/>
      <sheetData sheetId="2519">
        <row r="10">
          <cell r="D10">
            <v>1500</v>
          </cell>
        </row>
      </sheetData>
      <sheetData sheetId="2520">
        <row r="10">
          <cell r="D10">
            <v>1500</v>
          </cell>
        </row>
      </sheetData>
      <sheetData sheetId="2521"/>
      <sheetData sheetId="2522">
        <row r="10">
          <cell r="D10">
            <v>1500</v>
          </cell>
        </row>
      </sheetData>
      <sheetData sheetId="2523">
        <row r="10">
          <cell r="D10">
            <v>1500</v>
          </cell>
        </row>
      </sheetData>
      <sheetData sheetId="2524">
        <row r="10">
          <cell r="D10">
            <v>1500</v>
          </cell>
        </row>
      </sheetData>
      <sheetData sheetId="2525">
        <row r="10">
          <cell r="D10">
            <v>1500</v>
          </cell>
        </row>
      </sheetData>
      <sheetData sheetId="2526">
        <row r="10">
          <cell r="D10">
            <v>1500</v>
          </cell>
        </row>
      </sheetData>
      <sheetData sheetId="2527"/>
      <sheetData sheetId="2528" refreshError="1"/>
      <sheetData sheetId="2529" refreshError="1"/>
      <sheetData sheetId="2530" refreshError="1"/>
      <sheetData sheetId="2531" refreshError="1"/>
      <sheetData sheetId="2532" refreshError="1"/>
      <sheetData sheetId="2533" refreshError="1"/>
      <sheetData sheetId="2534" refreshError="1"/>
      <sheetData sheetId="2535" refreshError="1"/>
      <sheetData sheetId="2536" refreshError="1"/>
      <sheetData sheetId="2537" refreshError="1"/>
      <sheetData sheetId="2538" refreshError="1"/>
      <sheetData sheetId="2539" refreshError="1"/>
      <sheetData sheetId="2540" refreshError="1"/>
      <sheetData sheetId="2541"/>
      <sheetData sheetId="2542"/>
      <sheetData sheetId="2543"/>
      <sheetData sheetId="2544"/>
      <sheetData sheetId="2545"/>
      <sheetData sheetId="2546"/>
      <sheetData sheetId="2547"/>
      <sheetData sheetId="2548"/>
      <sheetData sheetId="2549"/>
      <sheetData sheetId="2550"/>
      <sheetData sheetId="2551"/>
      <sheetData sheetId="2552"/>
      <sheetData sheetId="2553">
        <row r="10">
          <cell r="D10">
            <v>1500</v>
          </cell>
        </row>
      </sheetData>
      <sheetData sheetId="2554"/>
      <sheetData sheetId="2555">
        <row r="10">
          <cell r="D10">
            <v>1500</v>
          </cell>
        </row>
      </sheetData>
      <sheetData sheetId="2556"/>
      <sheetData sheetId="2557"/>
      <sheetData sheetId="2558"/>
      <sheetData sheetId="2559"/>
      <sheetData sheetId="2560"/>
      <sheetData sheetId="2561"/>
      <sheetData sheetId="2562" refreshError="1"/>
      <sheetData sheetId="2563"/>
      <sheetData sheetId="2564"/>
      <sheetData sheetId="2565"/>
      <sheetData sheetId="2566"/>
      <sheetData sheetId="2567"/>
      <sheetData sheetId="2568"/>
      <sheetData sheetId="2569"/>
      <sheetData sheetId="2570">
        <row r="10">
          <cell r="D10">
            <v>1500</v>
          </cell>
        </row>
      </sheetData>
      <sheetData sheetId="2571"/>
      <sheetData sheetId="2572"/>
      <sheetData sheetId="2573"/>
      <sheetData sheetId="2574"/>
      <sheetData sheetId="2575"/>
      <sheetData sheetId="2576"/>
      <sheetData sheetId="2577">
        <row r="10">
          <cell r="D10">
            <v>1500</v>
          </cell>
        </row>
      </sheetData>
      <sheetData sheetId="2578">
        <row r="10">
          <cell r="D10">
            <v>1500</v>
          </cell>
        </row>
      </sheetData>
      <sheetData sheetId="2579">
        <row r="10">
          <cell r="D10">
            <v>1500</v>
          </cell>
        </row>
      </sheetData>
      <sheetData sheetId="2580">
        <row r="10">
          <cell r="D10">
            <v>1500</v>
          </cell>
        </row>
      </sheetData>
      <sheetData sheetId="2581">
        <row r="10">
          <cell r="D10">
            <v>1500</v>
          </cell>
        </row>
      </sheetData>
      <sheetData sheetId="2582"/>
      <sheetData sheetId="2583"/>
      <sheetData sheetId="2584"/>
      <sheetData sheetId="2585"/>
      <sheetData sheetId="2586"/>
      <sheetData sheetId="2587"/>
      <sheetData sheetId="2588"/>
      <sheetData sheetId="2589"/>
      <sheetData sheetId="2590"/>
      <sheetData sheetId="2591"/>
      <sheetData sheetId="2592"/>
      <sheetData sheetId="2593"/>
      <sheetData sheetId="2594"/>
      <sheetData sheetId="2595"/>
      <sheetData sheetId="2596"/>
      <sheetData sheetId="2597"/>
      <sheetData sheetId="2598"/>
      <sheetData sheetId="2599"/>
      <sheetData sheetId="2600"/>
      <sheetData sheetId="2601"/>
      <sheetData sheetId="2602"/>
      <sheetData sheetId="2603"/>
      <sheetData sheetId="2604"/>
      <sheetData sheetId="2605"/>
      <sheetData sheetId="2606"/>
      <sheetData sheetId="2607"/>
      <sheetData sheetId="2608"/>
      <sheetData sheetId="2609"/>
      <sheetData sheetId="2610"/>
      <sheetData sheetId="2611"/>
      <sheetData sheetId="2612"/>
      <sheetData sheetId="2613"/>
      <sheetData sheetId="2614"/>
      <sheetData sheetId="2615"/>
      <sheetData sheetId="2616"/>
      <sheetData sheetId="2617"/>
      <sheetData sheetId="2618"/>
      <sheetData sheetId="2619"/>
      <sheetData sheetId="2620"/>
      <sheetData sheetId="2621"/>
      <sheetData sheetId="2622"/>
      <sheetData sheetId="2623"/>
      <sheetData sheetId="2624" refreshError="1"/>
      <sheetData sheetId="2625" refreshError="1"/>
      <sheetData sheetId="2626" refreshError="1"/>
      <sheetData sheetId="2627" refreshError="1"/>
      <sheetData sheetId="2628" refreshError="1"/>
      <sheetData sheetId="2629" refreshError="1"/>
      <sheetData sheetId="2630" refreshError="1"/>
      <sheetData sheetId="2631" refreshError="1"/>
      <sheetData sheetId="2632" refreshError="1"/>
      <sheetData sheetId="2633" refreshError="1"/>
      <sheetData sheetId="2634" refreshError="1"/>
      <sheetData sheetId="2635" refreshError="1"/>
      <sheetData sheetId="2636" refreshError="1"/>
      <sheetData sheetId="2637" refreshError="1"/>
      <sheetData sheetId="2638" refreshError="1"/>
      <sheetData sheetId="2639" refreshError="1"/>
      <sheetData sheetId="2640"/>
      <sheetData sheetId="2641"/>
      <sheetData sheetId="2642"/>
      <sheetData sheetId="2643"/>
      <sheetData sheetId="2644"/>
      <sheetData sheetId="2645"/>
      <sheetData sheetId="2646" refreshError="1"/>
      <sheetData sheetId="2647" refreshError="1"/>
      <sheetData sheetId="2648" refreshError="1"/>
      <sheetData sheetId="2649" refreshError="1"/>
      <sheetData sheetId="2650" refreshError="1"/>
      <sheetData sheetId="2651" refreshError="1"/>
      <sheetData sheetId="2652" refreshError="1"/>
      <sheetData sheetId="2653" refreshError="1"/>
      <sheetData sheetId="2654" refreshError="1"/>
      <sheetData sheetId="2655" refreshError="1"/>
      <sheetData sheetId="2656" refreshError="1"/>
      <sheetData sheetId="2657" refreshError="1"/>
      <sheetData sheetId="2658" refreshError="1"/>
      <sheetData sheetId="2659" refreshError="1"/>
      <sheetData sheetId="2660" refreshError="1"/>
      <sheetData sheetId="2661" refreshError="1"/>
      <sheetData sheetId="2662" refreshError="1"/>
      <sheetData sheetId="2663" refreshError="1"/>
      <sheetData sheetId="2664" refreshError="1"/>
      <sheetData sheetId="2665" refreshError="1"/>
      <sheetData sheetId="2666" refreshError="1"/>
      <sheetData sheetId="2667" refreshError="1"/>
      <sheetData sheetId="2668" refreshError="1"/>
      <sheetData sheetId="2669" refreshError="1"/>
      <sheetData sheetId="2670" refreshError="1"/>
      <sheetData sheetId="2671" refreshError="1"/>
      <sheetData sheetId="2672"/>
      <sheetData sheetId="2673"/>
      <sheetData sheetId="2674"/>
      <sheetData sheetId="2675" refreshError="1"/>
      <sheetData sheetId="2676" refreshError="1"/>
      <sheetData sheetId="2677" refreshError="1"/>
      <sheetData sheetId="2678" refreshError="1"/>
      <sheetData sheetId="2679" refreshError="1"/>
      <sheetData sheetId="2680" refreshError="1"/>
      <sheetData sheetId="2681" refreshError="1"/>
      <sheetData sheetId="2682" refreshError="1"/>
      <sheetData sheetId="2683" refreshError="1"/>
      <sheetData sheetId="2684" refreshError="1"/>
      <sheetData sheetId="2685" refreshError="1"/>
      <sheetData sheetId="2686" refreshError="1"/>
      <sheetData sheetId="2687" refreshError="1"/>
      <sheetData sheetId="2688" refreshError="1"/>
      <sheetData sheetId="2689" refreshError="1"/>
      <sheetData sheetId="2690" refreshError="1"/>
      <sheetData sheetId="2691"/>
      <sheetData sheetId="2692"/>
      <sheetData sheetId="2693"/>
      <sheetData sheetId="2694"/>
      <sheetData sheetId="2695"/>
      <sheetData sheetId="2696"/>
      <sheetData sheetId="2697"/>
      <sheetData sheetId="2698"/>
      <sheetData sheetId="2699"/>
      <sheetData sheetId="2700"/>
      <sheetData sheetId="2701"/>
      <sheetData sheetId="2702"/>
      <sheetData sheetId="2703"/>
      <sheetData sheetId="2704"/>
      <sheetData sheetId="2705"/>
      <sheetData sheetId="2706"/>
      <sheetData sheetId="2707"/>
      <sheetData sheetId="2708"/>
      <sheetData sheetId="2709"/>
      <sheetData sheetId="2710"/>
      <sheetData sheetId="2711"/>
      <sheetData sheetId="2712"/>
      <sheetData sheetId="2713"/>
      <sheetData sheetId="2714"/>
      <sheetData sheetId="2715"/>
      <sheetData sheetId="2716"/>
      <sheetData sheetId="2717"/>
      <sheetData sheetId="2718"/>
      <sheetData sheetId="2719"/>
      <sheetData sheetId="2720"/>
      <sheetData sheetId="2721"/>
      <sheetData sheetId="2722"/>
      <sheetData sheetId="2723"/>
      <sheetData sheetId="2724"/>
      <sheetData sheetId="2725"/>
      <sheetData sheetId="2726"/>
      <sheetData sheetId="2727"/>
      <sheetData sheetId="2728"/>
      <sheetData sheetId="2729"/>
      <sheetData sheetId="2730"/>
      <sheetData sheetId="2731"/>
      <sheetData sheetId="2732"/>
      <sheetData sheetId="2733"/>
      <sheetData sheetId="2734"/>
      <sheetData sheetId="2735"/>
      <sheetData sheetId="2736"/>
      <sheetData sheetId="2737"/>
      <sheetData sheetId="2738"/>
      <sheetData sheetId="2739"/>
      <sheetData sheetId="2740"/>
      <sheetData sheetId="2741"/>
      <sheetData sheetId="2742"/>
      <sheetData sheetId="2743"/>
      <sheetData sheetId="2744"/>
      <sheetData sheetId="2745">
        <row r="10">
          <cell r="D10">
            <v>1500</v>
          </cell>
        </row>
      </sheetData>
      <sheetData sheetId="2746"/>
      <sheetData sheetId="2747">
        <row r="10">
          <cell r="D10">
            <v>1500</v>
          </cell>
        </row>
      </sheetData>
      <sheetData sheetId="2748"/>
      <sheetData sheetId="2749"/>
      <sheetData sheetId="2750"/>
      <sheetData sheetId="2751"/>
      <sheetData sheetId="2752"/>
      <sheetData sheetId="2753"/>
      <sheetData sheetId="2754"/>
      <sheetData sheetId="2755"/>
      <sheetData sheetId="2756"/>
      <sheetData sheetId="2757"/>
      <sheetData sheetId="2758"/>
      <sheetData sheetId="2759"/>
      <sheetData sheetId="2760"/>
      <sheetData sheetId="2761"/>
      <sheetData sheetId="2762"/>
      <sheetData sheetId="2763"/>
      <sheetData sheetId="2764"/>
      <sheetData sheetId="2765"/>
      <sheetData sheetId="2766"/>
      <sheetData sheetId="2767"/>
      <sheetData sheetId="2768"/>
      <sheetData sheetId="2769"/>
      <sheetData sheetId="2770"/>
      <sheetData sheetId="2771"/>
      <sheetData sheetId="2772"/>
      <sheetData sheetId="2773"/>
      <sheetData sheetId="2774"/>
      <sheetData sheetId="2775"/>
      <sheetData sheetId="2776"/>
      <sheetData sheetId="2777"/>
      <sheetData sheetId="2778"/>
      <sheetData sheetId="2779"/>
      <sheetData sheetId="2780"/>
      <sheetData sheetId="2781"/>
      <sheetData sheetId="2782"/>
      <sheetData sheetId="2783"/>
      <sheetData sheetId="2784"/>
      <sheetData sheetId="2785"/>
      <sheetData sheetId="2786"/>
      <sheetData sheetId="2787"/>
      <sheetData sheetId="2788"/>
      <sheetData sheetId="2789"/>
      <sheetData sheetId="2790"/>
      <sheetData sheetId="2791"/>
      <sheetData sheetId="2792"/>
      <sheetData sheetId="2793"/>
      <sheetData sheetId="2794"/>
      <sheetData sheetId="2795"/>
      <sheetData sheetId="2796"/>
      <sheetData sheetId="2797"/>
      <sheetData sheetId="2798"/>
      <sheetData sheetId="2799"/>
      <sheetData sheetId="2800">
        <row r="10">
          <cell r="D10">
            <v>1500</v>
          </cell>
        </row>
      </sheetData>
      <sheetData sheetId="2801">
        <row r="10">
          <cell r="D10">
            <v>1500</v>
          </cell>
        </row>
      </sheetData>
      <sheetData sheetId="2802">
        <row r="10">
          <cell r="D10">
            <v>1500</v>
          </cell>
        </row>
      </sheetData>
      <sheetData sheetId="2803">
        <row r="10">
          <cell r="D10">
            <v>1500</v>
          </cell>
        </row>
      </sheetData>
      <sheetData sheetId="2804">
        <row r="10">
          <cell r="D10">
            <v>1500</v>
          </cell>
        </row>
      </sheetData>
      <sheetData sheetId="2805">
        <row r="10">
          <cell r="D10">
            <v>1500</v>
          </cell>
        </row>
      </sheetData>
      <sheetData sheetId="2806">
        <row r="10">
          <cell r="D10">
            <v>1500</v>
          </cell>
        </row>
      </sheetData>
      <sheetData sheetId="2807">
        <row r="10">
          <cell r="D10">
            <v>1500</v>
          </cell>
        </row>
      </sheetData>
      <sheetData sheetId="2808"/>
      <sheetData sheetId="2809"/>
      <sheetData sheetId="2810"/>
      <sheetData sheetId="2811"/>
      <sheetData sheetId="2812"/>
      <sheetData sheetId="2813"/>
      <sheetData sheetId="2814"/>
      <sheetData sheetId="2815"/>
      <sheetData sheetId="2816"/>
      <sheetData sheetId="2817"/>
      <sheetData sheetId="2818"/>
      <sheetData sheetId="2819"/>
      <sheetData sheetId="2820"/>
      <sheetData sheetId="2821"/>
      <sheetData sheetId="2822"/>
      <sheetData sheetId="2823"/>
      <sheetData sheetId="2824"/>
      <sheetData sheetId="2825"/>
      <sheetData sheetId="2826"/>
      <sheetData sheetId="2827"/>
      <sheetData sheetId="2828"/>
      <sheetData sheetId="2829"/>
      <sheetData sheetId="2830"/>
      <sheetData sheetId="2831"/>
      <sheetData sheetId="2832"/>
      <sheetData sheetId="2833"/>
      <sheetData sheetId="2834"/>
      <sheetData sheetId="2835"/>
      <sheetData sheetId="2836"/>
      <sheetData sheetId="2837"/>
      <sheetData sheetId="2838"/>
      <sheetData sheetId="2839"/>
      <sheetData sheetId="2840"/>
      <sheetData sheetId="2841"/>
      <sheetData sheetId="2842"/>
      <sheetData sheetId="2843"/>
      <sheetData sheetId="2844"/>
      <sheetData sheetId="2845"/>
      <sheetData sheetId="2846"/>
      <sheetData sheetId="2847"/>
      <sheetData sheetId="2848"/>
      <sheetData sheetId="2849"/>
      <sheetData sheetId="2850"/>
      <sheetData sheetId="2851"/>
      <sheetData sheetId="2852"/>
      <sheetData sheetId="2853"/>
      <sheetData sheetId="2854"/>
      <sheetData sheetId="2855"/>
      <sheetData sheetId="2856"/>
      <sheetData sheetId="2857"/>
      <sheetData sheetId="2858"/>
      <sheetData sheetId="2859"/>
      <sheetData sheetId="2860"/>
      <sheetData sheetId="2861">
        <row r="10">
          <cell r="D10">
            <v>1500</v>
          </cell>
        </row>
      </sheetData>
      <sheetData sheetId="2862">
        <row r="10">
          <cell r="D10">
            <v>1500</v>
          </cell>
        </row>
      </sheetData>
      <sheetData sheetId="2863"/>
      <sheetData sheetId="2864">
        <row r="10">
          <cell r="D10">
            <v>1500</v>
          </cell>
        </row>
      </sheetData>
      <sheetData sheetId="2865"/>
      <sheetData sheetId="2866">
        <row r="10">
          <cell r="D10">
            <v>1500</v>
          </cell>
        </row>
      </sheetData>
      <sheetData sheetId="2867">
        <row r="10">
          <cell r="D10">
            <v>1500</v>
          </cell>
        </row>
      </sheetData>
      <sheetData sheetId="2868"/>
      <sheetData sheetId="2869"/>
      <sheetData sheetId="2870"/>
      <sheetData sheetId="2871"/>
      <sheetData sheetId="2872"/>
      <sheetData sheetId="2873"/>
      <sheetData sheetId="2874"/>
      <sheetData sheetId="2875"/>
      <sheetData sheetId="2876"/>
      <sheetData sheetId="2877"/>
      <sheetData sheetId="2878"/>
      <sheetData sheetId="2879"/>
      <sheetData sheetId="2880"/>
      <sheetData sheetId="2881"/>
      <sheetData sheetId="2882"/>
      <sheetData sheetId="2883"/>
      <sheetData sheetId="2884"/>
      <sheetData sheetId="2885"/>
      <sheetData sheetId="2886"/>
      <sheetData sheetId="2887"/>
      <sheetData sheetId="2888"/>
      <sheetData sheetId="2889"/>
      <sheetData sheetId="2890"/>
      <sheetData sheetId="2891"/>
      <sheetData sheetId="2892"/>
      <sheetData sheetId="2893"/>
      <sheetData sheetId="2894"/>
      <sheetData sheetId="2895"/>
      <sheetData sheetId="2896"/>
      <sheetData sheetId="2897"/>
      <sheetData sheetId="2898"/>
      <sheetData sheetId="2899"/>
      <sheetData sheetId="2900"/>
      <sheetData sheetId="2901"/>
      <sheetData sheetId="2902"/>
      <sheetData sheetId="2903"/>
      <sheetData sheetId="2904"/>
      <sheetData sheetId="2905"/>
      <sheetData sheetId="2906"/>
      <sheetData sheetId="2907"/>
      <sheetData sheetId="2908"/>
      <sheetData sheetId="2909"/>
      <sheetData sheetId="2910"/>
      <sheetData sheetId="2911"/>
      <sheetData sheetId="2912">
        <row r="10">
          <cell r="D10">
            <v>1500</v>
          </cell>
        </row>
      </sheetData>
      <sheetData sheetId="2913"/>
      <sheetData sheetId="2914"/>
      <sheetData sheetId="2915">
        <row r="10">
          <cell r="D10">
            <v>1500</v>
          </cell>
        </row>
      </sheetData>
      <sheetData sheetId="2916"/>
      <sheetData sheetId="2917"/>
      <sheetData sheetId="2918"/>
      <sheetData sheetId="2919"/>
      <sheetData sheetId="2920"/>
      <sheetData sheetId="2921">
        <row r="10">
          <cell r="D10">
            <v>1500</v>
          </cell>
        </row>
      </sheetData>
      <sheetData sheetId="2922"/>
      <sheetData sheetId="2923"/>
      <sheetData sheetId="2924">
        <row r="10">
          <cell r="D10">
            <v>1500</v>
          </cell>
        </row>
      </sheetData>
      <sheetData sheetId="2925"/>
      <sheetData sheetId="2926"/>
      <sheetData sheetId="2927">
        <row r="10">
          <cell r="D10">
            <v>1500</v>
          </cell>
        </row>
      </sheetData>
      <sheetData sheetId="2928">
        <row r="10">
          <cell r="D10">
            <v>1500</v>
          </cell>
        </row>
      </sheetData>
      <sheetData sheetId="2929"/>
      <sheetData sheetId="2930">
        <row r="10">
          <cell r="D10">
            <v>1500</v>
          </cell>
        </row>
      </sheetData>
      <sheetData sheetId="2931">
        <row r="10">
          <cell r="D10">
            <v>1500</v>
          </cell>
        </row>
      </sheetData>
      <sheetData sheetId="2932"/>
      <sheetData sheetId="2933">
        <row r="10">
          <cell r="D10">
            <v>1500</v>
          </cell>
        </row>
      </sheetData>
      <sheetData sheetId="2934">
        <row r="10">
          <cell r="D10">
            <v>1500</v>
          </cell>
        </row>
      </sheetData>
      <sheetData sheetId="2935"/>
      <sheetData sheetId="2936">
        <row r="10">
          <cell r="D10">
            <v>1500</v>
          </cell>
        </row>
      </sheetData>
      <sheetData sheetId="2937">
        <row r="10">
          <cell r="D10">
            <v>1500</v>
          </cell>
        </row>
      </sheetData>
      <sheetData sheetId="2938"/>
      <sheetData sheetId="2939"/>
      <sheetData sheetId="2940"/>
      <sheetData sheetId="2941"/>
      <sheetData sheetId="2942"/>
      <sheetData sheetId="2943"/>
      <sheetData sheetId="2944"/>
      <sheetData sheetId="2945"/>
      <sheetData sheetId="2946"/>
      <sheetData sheetId="2947"/>
      <sheetData sheetId="2948"/>
      <sheetData sheetId="2949"/>
      <sheetData sheetId="2950"/>
      <sheetData sheetId="2951"/>
      <sheetData sheetId="2952"/>
      <sheetData sheetId="2953"/>
      <sheetData sheetId="2954"/>
      <sheetData sheetId="2955"/>
      <sheetData sheetId="2956"/>
      <sheetData sheetId="2957"/>
      <sheetData sheetId="2958"/>
      <sheetData sheetId="2959"/>
      <sheetData sheetId="2960"/>
      <sheetData sheetId="2961"/>
      <sheetData sheetId="2962"/>
      <sheetData sheetId="2963"/>
      <sheetData sheetId="2964"/>
      <sheetData sheetId="2965"/>
      <sheetData sheetId="2966"/>
      <sheetData sheetId="2967"/>
      <sheetData sheetId="2968"/>
      <sheetData sheetId="2969"/>
      <sheetData sheetId="2970"/>
      <sheetData sheetId="2971"/>
      <sheetData sheetId="2972"/>
      <sheetData sheetId="2973"/>
      <sheetData sheetId="2974"/>
      <sheetData sheetId="2975"/>
      <sheetData sheetId="2976"/>
      <sheetData sheetId="2977"/>
      <sheetData sheetId="2978"/>
      <sheetData sheetId="2979"/>
      <sheetData sheetId="2980"/>
      <sheetData sheetId="2981"/>
      <sheetData sheetId="2982"/>
      <sheetData sheetId="2983"/>
      <sheetData sheetId="2984"/>
      <sheetData sheetId="2985"/>
      <sheetData sheetId="2986"/>
      <sheetData sheetId="2987"/>
      <sheetData sheetId="2988"/>
      <sheetData sheetId="2989"/>
      <sheetData sheetId="2990"/>
      <sheetData sheetId="2991"/>
      <sheetData sheetId="2992">
        <row r="10">
          <cell r="D10">
            <v>1500</v>
          </cell>
        </row>
      </sheetData>
      <sheetData sheetId="2993"/>
      <sheetData sheetId="2994"/>
      <sheetData sheetId="2995">
        <row r="10">
          <cell r="D10">
            <v>1500</v>
          </cell>
        </row>
      </sheetData>
      <sheetData sheetId="2996"/>
      <sheetData sheetId="2997"/>
      <sheetData sheetId="2998">
        <row r="10">
          <cell r="D10">
            <v>1500</v>
          </cell>
        </row>
      </sheetData>
      <sheetData sheetId="2999"/>
      <sheetData sheetId="3000"/>
      <sheetData sheetId="3001">
        <row r="10">
          <cell r="D10">
            <v>1500</v>
          </cell>
        </row>
      </sheetData>
      <sheetData sheetId="3002"/>
      <sheetData sheetId="3003"/>
      <sheetData sheetId="3004">
        <row r="10">
          <cell r="D10">
            <v>1500</v>
          </cell>
        </row>
      </sheetData>
      <sheetData sheetId="3005"/>
      <sheetData sheetId="3006"/>
      <sheetData sheetId="3007">
        <row r="10">
          <cell r="D10">
            <v>1500</v>
          </cell>
        </row>
      </sheetData>
      <sheetData sheetId="3008"/>
      <sheetData sheetId="3009"/>
      <sheetData sheetId="3010"/>
      <sheetData sheetId="3011"/>
      <sheetData sheetId="3012"/>
      <sheetData sheetId="3013"/>
      <sheetData sheetId="3014"/>
      <sheetData sheetId="3015"/>
      <sheetData sheetId="3016"/>
      <sheetData sheetId="3017"/>
      <sheetData sheetId="3018"/>
      <sheetData sheetId="3019"/>
      <sheetData sheetId="3020"/>
      <sheetData sheetId="3021" refreshError="1"/>
      <sheetData sheetId="3022" refreshError="1"/>
      <sheetData sheetId="3023" refreshError="1"/>
      <sheetData sheetId="3024" refreshError="1"/>
      <sheetData sheetId="3025" refreshError="1"/>
      <sheetData sheetId="3026" refreshError="1"/>
      <sheetData sheetId="3027" refreshError="1"/>
      <sheetData sheetId="3028" refreshError="1"/>
      <sheetData sheetId="3029" refreshError="1"/>
      <sheetData sheetId="3030" refreshError="1"/>
      <sheetData sheetId="3031" refreshError="1"/>
      <sheetData sheetId="3032" refreshError="1"/>
      <sheetData sheetId="3033" refreshError="1"/>
      <sheetData sheetId="3034" refreshError="1"/>
      <sheetData sheetId="3035" refreshError="1"/>
      <sheetData sheetId="3036" refreshError="1"/>
      <sheetData sheetId="3037" refreshError="1"/>
      <sheetData sheetId="3038" refreshError="1"/>
      <sheetData sheetId="3039" refreshError="1"/>
      <sheetData sheetId="3040" refreshError="1"/>
      <sheetData sheetId="3041" refreshError="1"/>
      <sheetData sheetId="3042" refreshError="1"/>
      <sheetData sheetId="3043" refreshError="1"/>
      <sheetData sheetId="3044" refreshError="1"/>
      <sheetData sheetId="3045" refreshError="1"/>
      <sheetData sheetId="3046" refreshError="1"/>
      <sheetData sheetId="3047" refreshError="1"/>
      <sheetData sheetId="3048" refreshError="1"/>
      <sheetData sheetId="3049" refreshError="1"/>
      <sheetData sheetId="3050" refreshError="1"/>
      <sheetData sheetId="3051" refreshError="1"/>
      <sheetData sheetId="3052" refreshError="1"/>
      <sheetData sheetId="3053" refreshError="1"/>
      <sheetData sheetId="3054" refreshError="1"/>
      <sheetData sheetId="3055" refreshError="1"/>
      <sheetData sheetId="3056" refreshError="1"/>
      <sheetData sheetId="3057" refreshError="1"/>
      <sheetData sheetId="3058" refreshError="1"/>
      <sheetData sheetId="3059" refreshError="1"/>
      <sheetData sheetId="3060" refreshError="1"/>
      <sheetData sheetId="3061" refreshError="1"/>
      <sheetData sheetId="3062" refreshError="1"/>
      <sheetData sheetId="3063" refreshError="1"/>
      <sheetData sheetId="3064" refreshError="1"/>
      <sheetData sheetId="3065" refreshError="1"/>
      <sheetData sheetId="3066" refreshError="1"/>
      <sheetData sheetId="3067" refreshError="1"/>
      <sheetData sheetId="3068" refreshError="1"/>
      <sheetData sheetId="3069" refreshError="1"/>
      <sheetData sheetId="3070" refreshError="1"/>
      <sheetData sheetId="3071"/>
      <sheetData sheetId="3072"/>
      <sheetData sheetId="3073"/>
      <sheetData sheetId="3074"/>
      <sheetData sheetId="3075"/>
      <sheetData sheetId="3076"/>
      <sheetData sheetId="3077"/>
      <sheetData sheetId="3078"/>
      <sheetData sheetId="3079" refreshError="1"/>
      <sheetData sheetId="3080" refreshError="1"/>
      <sheetData sheetId="3081" refreshError="1"/>
      <sheetData sheetId="3082" refreshError="1"/>
      <sheetData sheetId="3083" refreshError="1"/>
      <sheetData sheetId="3084" refreshError="1"/>
      <sheetData sheetId="3085" refreshError="1"/>
      <sheetData sheetId="3086" refreshError="1"/>
      <sheetData sheetId="3087"/>
      <sheetData sheetId="3088"/>
      <sheetData sheetId="3089"/>
      <sheetData sheetId="3090"/>
      <sheetData sheetId="3091"/>
      <sheetData sheetId="3092"/>
      <sheetData sheetId="3093"/>
      <sheetData sheetId="3094"/>
      <sheetData sheetId="3095"/>
      <sheetData sheetId="3096"/>
      <sheetData sheetId="3097" refreshError="1"/>
      <sheetData sheetId="3098" refreshError="1"/>
      <sheetData sheetId="3099" refreshError="1"/>
      <sheetData sheetId="3100" refreshError="1"/>
      <sheetData sheetId="3101" refreshError="1"/>
      <sheetData sheetId="3102" refreshError="1"/>
      <sheetData sheetId="3103" refreshError="1"/>
      <sheetData sheetId="3104" refreshError="1"/>
      <sheetData sheetId="3105"/>
      <sheetData sheetId="3106"/>
      <sheetData sheetId="3107"/>
      <sheetData sheetId="3108"/>
      <sheetData sheetId="3109"/>
      <sheetData sheetId="3110"/>
      <sheetData sheetId="3111"/>
      <sheetData sheetId="3112"/>
      <sheetData sheetId="3113" refreshError="1"/>
      <sheetData sheetId="3114" refreshError="1"/>
      <sheetData sheetId="3115" refreshError="1"/>
      <sheetData sheetId="3116" refreshError="1"/>
      <sheetData sheetId="3117" refreshError="1"/>
      <sheetData sheetId="3118" refreshError="1"/>
      <sheetData sheetId="3119" refreshError="1"/>
      <sheetData sheetId="3120" refreshError="1"/>
      <sheetData sheetId="3121"/>
      <sheetData sheetId="3122"/>
      <sheetData sheetId="3123"/>
      <sheetData sheetId="3124"/>
      <sheetData sheetId="3125"/>
      <sheetData sheetId="3126"/>
      <sheetData sheetId="3127"/>
      <sheetData sheetId="3128"/>
      <sheetData sheetId="3129"/>
      <sheetData sheetId="3130"/>
      <sheetData sheetId="3131"/>
      <sheetData sheetId="3132" refreshError="1"/>
      <sheetData sheetId="3133" refreshError="1"/>
      <sheetData sheetId="3134" refreshError="1"/>
      <sheetData sheetId="3135" refreshError="1"/>
      <sheetData sheetId="3136" refreshError="1"/>
      <sheetData sheetId="3137" refreshError="1"/>
      <sheetData sheetId="3138" refreshError="1"/>
      <sheetData sheetId="3139" refreshError="1"/>
      <sheetData sheetId="3140" refreshError="1"/>
      <sheetData sheetId="3141" refreshError="1"/>
      <sheetData sheetId="3142" refreshError="1"/>
      <sheetData sheetId="3143" refreshError="1"/>
      <sheetData sheetId="3144" refreshError="1"/>
      <sheetData sheetId="3145" refreshError="1"/>
      <sheetData sheetId="3146" refreshError="1"/>
      <sheetData sheetId="3147" refreshError="1"/>
      <sheetData sheetId="3148" refreshError="1"/>
      <sheetData sheetId="3149" refreshError="1"/>
      <sheetData sheetId="3150" refreshError="1"/>
      <sheetData sheetId="3151" refreshError="1"/>
      <sheetData sheetId="3152" refreshError="1"/>
      <sheetData sheetId="3153" refreshError="1"/>
      <sheetData sheetId="3154" refreshError="1"/>
      <sheetData sheetId="3155" refreshError="1"/>
      <sheetData sheetId="3156" refreshError="1"/>
      <sheetData sheetId="3157" refreshError="1"/>
      <sheetData sheetId="3158" refreshError="1"/>
      <sheetData sheetId="3159" refreshError="1"/>
      <sheetData sheetId="3160" refreshError="1"/>
      <sheetData sheetId="3161" refreshError="1"/>
      <sheetData sheetId="3162" refreshError="1"/>
      <sheetData sheetId="3163" refreshError="1"/>
      <sheetData sheetId="3164" refreshError="1"/>
      <sheetData sheetId="3165" refreshError="1"/>
      <sheetData sheetId="3166" refreshError="1"/>
      <sheetData sheetId="3167" refreshError="1"/>
      <sheetData sheetId="3168" refreshError="1"/>
      <sheetData sheetId="3169" refreshError="1"/>
      <sheetData sheetId="3170"/>
      <sheetData sheetId="3171" refreshError="1"/>
      <sheetData sheetId="3172" refreshError="1"/>
      <sheetData sheetId="3173" refreshError="1"/>
      <sheetData sheetId="3174" refreshError="1"/>
      <sheetData sheetId="3175" refreshError="1"/>
      <sheetData sheetId="3176" refreshError="1"/>
      <sheetData sheetId="3177" refreshError="1"/>
      <sheetData sheetId="3178" refreshError="1"/>
      <sheetData sheetId="3179" refreshError="1"/>
      <sheetData sheetId="3180" refreshError="1"/>
      <sheetData sheetId="3181" refreshError="1"/>
      <sheetData sheetId="3182" refreshError="1"/>
      <sheetData sheetId="3183" refreshError="1"/>
      <sheetData sheetId="3184" refreshError="1"/>
      <sheetData sheetId="3185" refreshError="1"/>
      <sheetData sheetId="3186" refreshError="1"/>
      <sheetData sheetId="3187" refreshError="1"/>
      <sheetData sheetId="3188"/>
      <sheetData sheetId="3189" refreshError="1"/>
      <sheetData sheetId="3190"/>
      <sheetData sheetId="3191" refreshError="1"/>
      <sheetData sheetId="3192" refreshError="1"/>
      <sheetData sheetId="3193" refreshError="1"/>
      <sheetData sheetId="3194" refreshError="1"/>
      <sheetData sheetId="3195" refreshError="1"/>
      <sheetData sheetId="3196" refreshError="1"/>
      <sheetData sheetId="3197" refreshError="1"/>
      <sheetData sheetId="3198" refreshError="1"/>
      <sheetData sheetId="3199" refreshError="1"/>
      <sheetData sheetId="3200" refreshError="1"/>
      <sheetData sheetId="3201" refreshError="1"/>
      <sheetData sheetId="3202" refreshError="1"/>
      <sheetData sheetId="3203" refreshError="1"/>
      <sheetData sheetId="3204" refreshError="1"/>
      <sheetData sheetId="3205" refreshError="1"/>
      <sheetData sheetId="3206" refreshError="1"/>
      <sheetData sheetId="3207" refreshError="1"/>
      <sheetData sheetId="3208" refreshError="1"/>
      <sheetData sheetId="3209" refreshError="1"/>
      <sheetData sheetId="3210" refreshError="1"/>
      <sheetData sheetId="3211" refreshError="1"/>
      <sheetData sheetId="3212" refreshError="1"/>
      <sheetData sheetId="3213" refreshError="1"/>
      <sheetData sheetId="3214" refreshError="1"/>
      <sheetData sheetId="3215" refreshError="1"/>
      <sheetData sheetId="3216" refreshError="1"/>
      <sheetData sheetId="3217" refreshError="1"/>
      <sheetData sheetId="3218"/>
      <sheetData sheetId="3219" refreshError="1"/>
      <sheetData sheetId="3220" refreshError="1"/>
      <sheetData sheetId="3221" refreshError="1"/>
      <sheetData sheetId="3222"/>
      <sheetData sheetId="3223" refreshError="1"/>
      <sheetData sheetId="3224" refreshError="1"/>
      <sheetData sheetId="3225" refreshError="1"/>
      <sheetData sheetId="3226" refreshError="1"/>
      <sheetData sheetId="3227"/>
      <sheetData sheetId="3228" refreshError="1"/>
      <sheetData sheetId="3229" refreshError="1"/>
      <sheetData sheetId="3230" refreshError="1"/>
      <sheetData sheetId="3231" refreshError="1"/>
      <sheetData sheetId="3232" refreshError="1"/>
      <sheetData sheetId="3233" refreshError="1"/>
      <sheetData sheetId="3234" refreshError="1"/>
      <sheetData sheetId="3235" refreshError="1"/>
      <sheetData sheetId="323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
      <sheetName val="Cash2"/>
      <sheetName val="Z"/>
      <sheetName val="SubmitCal"/>
      <sheetName val="HQ-TO"/>
      <sheetName val="Raw Data"/>
      <sheetName val="C1ㅇ"/>
      <sheetName val="Day work"/>
      <sheetName val="BOQ"/>
      <sheetName val="Notes"/>
      <sheetName val="Register"/>
      <sheetName val="#3E1_GCR"/>
      <sheetName val="Details"/>
      <sheetName val="price sch rev0"/>
      <sheetName val="Option"/>
      <sheetName val="Details and Earnings Charts"/>
      <sheetName val="P1 A15 &amp; A13 N Prelims Flysheet"/>
      <sheetName val="data base"/>
      <sheetName val="FitOutConfCentre"/>
      <sheetName val="price sch rev0.xls"/>
      <sheetName val="PMV REQ"/>
      <sheetName val="Summary"/>
      <sheetName val="Testing"/>
      <sheetName val="노원열병합  건축공사기성내역서"/>
      <sheetName val="0200 Siteworks"/>
      <sheetName val="CPA7-31"/>
      <sheetName val="Revised_2_fc4a"/>
      <sheetName val="INPUT BUDGET AED"/>
      <sheetName val="Master Data Sheet"/>
      <sheetName val="Contents"/>
      <sheetName val="F031-3(ANLZ)"/>
      <sheetName val="Electrical_database"/>
      <sheetName val="Sheet1 (2)"/>
      <sheetName val="Profit Plan"/>
      <sheetName val="Plumbing FROM bILL"/>
      <sheetName val="BOQ건축"/>
      <sheetName val="BQ"/>
      <sheetName val="BQ External"/>
      <sheetName val="8. Narrative"/>
      <sheetName val="Raw_Data"/>
      <sheetName val="FORM7"/>
      <sheetName val="Forecast"/>
      <sheetName val="Detail Page"/>
      <sheetName val="Basement Extract"/>
      <sheetName val="SAD"/>
      <sheetName val="SA Plen."/>
      <sheetName val="Retu. Duct"/>
      <sheetName val="RA Plen."/>
      <sheetName val="T. Ex. Duct"/>
      <sheetName val="ERECIN"/>
      <sheetName val="입찰내역 발주처 양식"/>
      <sheetName val="Takeoff"/>
      <sheetName val="Rate Analysis"/>
      <sheetName val="Values"/>
      <sheetName val="일위대가"/>
      <sheetName val="MixBed"/>
      <sheetName val="CondPol"/>
      <sheetName val="DBs"/>
      <sheetName val="VOP_June_07"/>
      <sheetName val="VOP_June_07 _rev1_"/>
      <sheetName val="VOP_Sept_07"/>
      <sheetName val="Main"/>
      <sheetName val="Data"/>
      <sheetName val="DT"/>
      <sheetName val="ECARates"/>
      <sheetName val="BaseWeight"/>
      <sheetName val="Model"/>
      <sheetName val="CONSTRUCTION COMPONENT"/>
      <sheetName val="HVAC BoQ"/>
      <sheetName val="INDIGINEOUS ITEMS "/>
      <sheetName val="Intro"/>
      <sheetName val="Input"/>
      <sheetName val="Controls"/>
      <sheetName val="E19 Boiler Room A"/>
      <sheetName val="SPT vs PHI"/>
      <sheetName val="Internal"/>
      <sheetName val="Financials"/>
      <sheetName val="CashFlow"/>
      <sheetName val="Calc"/>
      <sheetName val="Stage CF"/>
      <sheetName val="PLANT"/>
      <sheetName val="INSTRUMENT"/>
      <sheetName val="SpecITEM"/>
      <sheetName val="LINE_Sc"/>
      <sheetName val="MOTOR"/>
      <sheetName val="Manpower"/>
      <sheetName val="Accrued Interest"/>
      <sheetName val="KG-LS"/>
      <sheetName val="EXRATES"/>
      <sheetName val="Old"/>
      <sheetName val="Operating Statistics"/>
      <sheetName val="Raw_Data1"/>
      <sheetName val="Detail_Page"/>
      <sheetName val="Details_and_Earnings_Charts"/>
      <sheetName val="Basement_Extract"/>
      <sheetName val="SA_Plen_"/>
      <sheetName val="Retu__Duct"/>
      <sheetName val="RA_Plen_"/>
      <sheetName val="T__Ex__Duct"/>
      <sheetName val="Day_work"/>
      <sheetName val="price_sch_rev0"/>
      <sheetName val="P1_A15_&amp;_A13_N_Prelims_Flysheet"/>
      <sheetName val="0200_Siteworks"/>
      <sheetName val="노원열병합__건축공사기성내역서"/>
      <sheetName val="price_sch_rev0_xls"/>
      <sheetName val="INPUT_BUDGET_AED"/>
      <sheetName val="PMV_REQ"/>
      <sheetName val="Sheet1_(2)"/>
      <sheetName val="8__Narrative"/>
      <sheetName val="VOP_June_07__rev1_"/>
      <sheetName val="data_base"/>
      <sheetName val="CONSTRUCTION_COMPONENT"/>
      <sheetName val="Plumbing_FROM_bILL"/>
      <sheetName val="Master_Data_Sheet"/>
      <sheetName val="Profit_Plan"/>
      <sheetName val="BQ_External"/>
      <sheetName val="Stage_CF"/>
      <sheetName val="INDIGINEOUS_ITEMS_"/>
      <sheetName val="E19_Boiler_Room_A"/>
      <sheetName val="SPT_vs_PHI"/>
      <sheetName val="F4.13"/>
      <sheetName val="Equip"/>
      <sheetName val="NPV"/>
      <sheetName val="ECO rates+"/>
      <sheetName val="Inflation"/>
      <sheetName val="1"/>
      <sheetName val="entitlements"/>
      <sheetName val="Total All By Trades highest 1st"/>
      <sheetName val="eq_data"/>
      <sheetName val="Surge tank"/>
      <sheetName val="Pool Finishes"/>
      <sheetName val="Surrounds"/>
      <sheetName val="Plantroom"/>
      <sheetName val="Reinf't"/>
      <sheetName val="Harewood"/>
      <sheetName val="calcul"/>
      <sheetName val="sumcosts"/>
      <sheetName val="Validation Tables"/>
      <sheetName val="E H Blinding"/>
      <sheetName val="E H Excavation"/>
      <sheetName val="Pc name"/>
      <sheetName val="C P A Blinding"/>
      <sheetName val="Sheet7"/>
      <sheetName val="Macro-Epaisseur"/>
      <sheetName val="Macro-Hardy-Cross"/>
      <sheetName val="Macro-Long"/>
      <sheetName val="Macro-Newton"/>
      <sheetName val="Macro-Pression"/>
      <sheetName val="SEX"/>
      <sheetName val="Bill No 13 - Rev 13-03-2017"/>
      <sheetName val="C3-bill"/>
      <sheetName val="G.Sum"/>
      <sheetName val="Data Sheet"/>
      <sheetName val="Macro-Dexterne"/>
      <sheetName val="Macro-Diam-interne"/>
      <sheetName val="Macro-cons"/>
      <sheetName val="Macro-press"/>
      <sheetName val="opstat"/>
      <sheetName val="costs"/>
      <sheetName val="bkg"/>
      <sheetName val="cbrd460"/>
      <sheetName val="bcl"/>
      <sheetName val="1234"/>
      <sheetName val="Sheet1"/>
      <sheetName val="Intermediate Staff_C"/>
      <sheetName val="STAFF AC--535 -19.1.09"/>
      <sheetName val="AHU"/>
      <sheetName val="Info Sheet"/>
      <sheetName val="VARIATION LOG"/>
      <sheetName val="VE LOG "/>
      <sheetName val="CHW INS-contract"/>
      <sheetName val="Panels (DWG)"/>
      <sheetName val="New Rates"/>
      <sheetName val="MS08-01 S"/>
      <sheetName val="MS08-01 P"/>
      <sheetName val="당초"/>
      <sheetName val="A.O.R."/>
      <sheetName val="Standard_mass_bal_template"/>
      <sheetName val="Lulworth NEW TF CALCS"/>
      <sheetName val="Lstsub"/>
      <sheetName val=" GULF"/>
      <sheetName val="MOS"/>
      <sheetName val="MASTER_RATE ANALYSIS"/>
      <sheetName val="FS-Line Status"/>
      <sheetName val="equiptment"/>
      <sheetName val="MWHAJ Staff Rates"/>
      <sheetName val="Total Costs"/>
      <sheetName val="L-Mechanical"/>
      <sheetName val="CIF COST ITEM"/>
      <sheetName val="1-G1"/>
      <sheetName val="Siteworks"/>
      <sheetName val="CLform"/>
      <sheetName val="Calendar"/>
      <sheetName val="A"/>
      <sheetName val="Z- GENERAL PRICE SUMMARY"/>
      <sheetName val="pricesummary"/>
      <sheetName val="PB"/>
      <sheetName val="INDEX"/>
      <sheetName val="AREAS"/>
      <sheetName val="Schedule(4)"/>
      <sheetName val="FORM-16"/>
      <sheetName val="Faktor"/>
      <sheetName val="Actual Cost"/>
      <sheetName val="FACTOR"/>
      <sheetName val="Schedule D - Early Warnings"/>
      <sheetName val="Schedule C - Variations"/>
      <sheetName val="MWHAJ_Staff_Rates2"/>
      <sheetName val="Drop Downs"/>
      <sheetName val="crews"/>
      <sheetName val="RCC,Ret. Wall"/>
      <sheetName val="PRECAST lightconc-II"/>
      <sheetName val="sc"/>
      <sheetName val="4C (R2)"/>
      <sheetName val="Raw_Data2"/>
      <sheetName val="Day_work1"/>
      <sheetName val="price_sch_rev01"/>
      <sheetName val="Details_and_Earnings_Charts1"/>
      <sheetName val="P1_A15_&amp;_A13_N_Prelims_Flyshee1"/>
      <sheetName val="0200_Siteworks1"/>
      <sheetName val="PMV_REQ1"/>
      <sheetName val="노원열병합__건축공사기성내역서1"/>
      <sheetName val="price_sch_rev0_xls1"/>
      <sheetName val="Sheet1_(2)1"/>
      <sheetName val="Detail_Page1"/>
      <sheetName val="Basement_Extract1"/>
      <sheetName val="SA_Plen_1"/>
      <sheetName val="Retu__Duct1"/>
      <sheetName val="RA_Plen_1"/>
      <sheetName val="T__Ex__Duct1"/>
      <sheetName val="INPUT_BUDGET_AED1"/>
      <sheetName val="8__Narrative1"/>
      <sheetName val="VOP_June_07__rev1_1"/>
      <sheetName val="data_base1"/>
      <sheetName val="SPT_vs_PHI1"/>
      <sheetName val="CONSTRUCTION_COMPONENT1"/>
      <sheetName val="Plumbing_FROM_bILL1"/>
      <sheetName val="Master_Data_Sheet1"/>
      <sheetName val="Profit_Plan1"/>
      <sheetName val="BQ_External1"/>
      <sheetName val="E19_Boiler_Room_A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fo"/>
      <sheetName val="Prelims"/>
      <sheetName val="Material"/>
      <sheetName val="Names"/>
      <sheetName val="Breakdown"/>
      <sheetName val="Summary"/>
      <sheetName val="Cash2"/>
      <sheetName val="Z"/>
    </sheetNames>
    <sheetDataSet>
      <sheetData sheetId="0">
        <row r="13">
          <cell r="B13">
            <v>5145570.32</v>
          </cell>
        </row>
      </sheetData>
      <sheetData sheetId="1"/>
      <sheetData sheetId="2">
        <row r="8">
          <cell r="B8">
            <v>235.75</v>
          </cell>
        </row>
      </sheetData>
      <sheetData sheetId="3">
        <row r="1">
          <cell r="G1">
            <v>0.50770000000000004</v>
          </cell>
        </row>
      </sheetData>
      <sheetData sheetId="4"/>
      <sheetData sheetId="5"/>
      <sheetData sheetId="6" refreshError="1"/>
      <sheetData sheetId="7"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iceSummary"/>
      <sheetName val="PriceSummary-Int "/>
      <sheetName val="Drawings"/>
      <sheetName val="DUCT_WORK"/>
      <sheetName val="PIPEWK-add"/>
      <sheetName val="Cal(1)"/>
      <sheetName val="Cal(2)"/>
      <sheetName val="Cal(3)"/>
      <sheetName val="Int-Use"/>
      <sheetName val="REVICE SUMMARY CACULA CHECK"/>
      <sheetName val="Sheet1"/>
      <sheetName val="A.O.R."/>
      <sheetName val="Quantity"/>
      <sheetName val="Data"/>
    </sheetNames>
    <sheetDataSet>
      <sheetData sheetId="0"/>
      <sheetData sheetId="1" refreshError="1"/>
      <sheetData sheetId="2" refreshError="1"/>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UTINORD"/>
      <sheetName val="Tunnelform"/>
      <sheetName val="mivan"/>
      <sheetName val="SHphase-1"/>
      <sheetName val="concrete"/>
      <sheetName val="analysis"/>
      <sheetName val="Civil-main building"/>
      <sheetName val="Civil-amenities buildings"/>
      <sheetName val="Roads-pavement-path ways"/>
      <sheetName val="C-Wall BOQ"/>
      <sheetName val="Sheet2"/>
      <sheetName val="GR.slab-reinft"/>
      <sheetName val="2gii"/>
      <sheetName val="upa"/>
      <sheetName val="detail'02"/>
      <sheetName val="Design"/>
      <sheetName val="GUT (2)"/>
      <sheetName val="ACE-OUT"/>
      <sheetName val="PointNo.5"/>
      <sheetName val="banilad"/>
      <sheetName val="Mactan"/>
      <sheetName val="Mandaue"/>
      <sheetName val="Detail"/>
      <sheetName val="Bill No 2 to 8 (Rev)"/>
      <sheetName val="Stress Calculation"/>
      <sheetName val="Costing"/>
      <sheetName val="SITE OVERHEADS"/>
      <sheetName val=" Net Break Down"/>
      <sheetName val="boq"/>
      <sheetName val="Labels"/>
      <sheetName val="p&amp;m"/>
      <sheetName val="Citrix"/>
      <sheetName val="BHANDUP"/>
      <sheetName val="Sheet1"/>
      <sheetName val="#REF"/>
      <sheetName val="Sheet3"/>
      <sheetName val="data"/>
      <sheetName val="SPT vs PHI"/>
      <sheetName val="PRECAST lightconc-II"/>
      <sheetName val="Fill this out first..."/>
      <sheetName val="GF Columns"/>
      <sheetName val="Assumption Inputs"/>
      <sheetName val="Bill 3 - Site Works"/>
      <sheetName val="FINOLEX"/>
      <sheetName val="IO LIST"/>
      <sheetName val="Tender Summary"/>
      <sheetName val="K.Ajeet"/>
      <sheetName val="Civil-main_building2"/>
      <sheetName val="Civil-amenities_buildings2"/>
      <sheetName val="Roads-pavement-path_ways2"/>
      <sheetName val="C-Wall_BOQ2"/>
      <sheetName val="GR_slab-reinft2"/>
      <sheetName val="Civil-main_building"/>
      <sheetName val="Civil-amenities_buildings"/>
      <sheetName val="Roads-pavement-path_ways"/>
      <sheetName val="C-Wall_BOQ"/>
      <sheetName val="GR_slab-reinft"/>
      <sheetName val="Civil-main_building1"/>
      <sheetName val="Civil-amenities_buildings1"/>
      <sheetName val="Roads-pavement-path_ways1"/>
      <sheetName val="C-Wall_BOQ1"/>
      <sheetName val="GR_slab-reinft1"/>
      <sheetName val="AutoOpen Stub Data"/>
      <sheetName val="Bridges RB"/>
      <sheetName val="Analysis Justi "/>
      <sheetName val="Qty Esti -TCS"/>
      <sheetName val="INPUT"/>
      <sheetName val="Abst Jo"/>
      <sheetName val="VCH-SLC"/>
      <sheetName val="Supplier"/>
      <sheetName val="BSH num"/>
      <sheetName val="Basic"/>
      <sheetName val="10"/>
      <sheetName val="11A"/>
      <sheetName val="11B "/>
      <sheetName val="12A"/>
      <sheetName val="12B"/>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A-General"/>
      <sheetName val="SILICATE"/>
      <sheetName val="Fin Sum"/>
      <sheetName val="Debits as on 12.04.08"/>
      <sheetName val="Staff Acco."/>
      <sheetName val="Vind-BtB"/>
      <sheetName val="labour coeff"/>
      <sheetName val="VALMARAND436"/>
      <sheetName val="VALMARAND18"/>
      <sheetName val="BGIPLCEUR"/>
      <sheetName val="BGIUK"/>
      <sheetName val="BPBF4PDOB3"/>
      <sheetName val="BPBF4NORTHROC"/>
      <sheetName val="BPBF4PDOB2"/>
      <sheetName val="BPBF4PLCUSD2"/>
      <sheetName val="BPBF5PLCGBP"/>
      <sheetName val="BPBF6PLC"/>
      <sheetName val="BPBF6PLC2"/>
      <sheetName val="BPBFIN3INVS"/>
      <sheetName val="SUMMARY ALL CO'S"/>
      <sheetName val="BPBFINCOCOMM"/>
      <sheetName val="BPBFINCOPLCUSD50M"/>
      <sheetName val="BPBFINCOPLCUSD"/>
      <sheetName val="BPBGBVPLC"/>
      <sheetName val="BPBGBVPLC3"/>
      <sheetName val="BPBHLDGSPLC"/>
      <sheetName val="BPBINVPLC"/>
      <sheetName val="BPBUKPLCEUR"/>
      <sheetName val="COMMEUROPE"/>
      <sheetName val="COMMMIDEAST"/>
      <sheetName val="COMMPLCEUR"/>
      <sheetName val="COMMPLCUSD"/>
      <sheetName val="EUROPEFIN2"/>
      <sheetName val="FIN2SIMP"/>
      <sheetName val="FIN4BPBINDIA2"/>
      <sheetName val="FIN4BPBINDIA"/>
      <sheetName val="FIN4BPBLLCUSD"/>
      <sheetName val="FIN4INDIAGYPUSD2M"/>
      <sheetName val="FIN4MEXUSD12M"/>
      <sheetName val="FIN4MEXUSD2M"/>
      <sheetName val="FIN4MEXUSD6M"/>
      <sheetName val="FINANCE2PLC"/>
      <sheetName val="FORMPLCEUR"/>
      <sheetName val="FULMARGBPPLC"/>
      <sheetName val="GILEURPLC"/>
      <sheetName val="GYPABPLCSEK"/>
      <sheetName val="GYPBENCOMMEUR100M"/>
      <sheetName val="GYPIBBPBIB"/>
      <sheetName val="IBSWIBETEIL"/>
      <sheetName val="IBSWIPLACO2"/>
      <sheetName val="IBSWIPLACO"/>
      <sheetName val="IBSWIPLC"/>
      <sheetName val="IBSWIPOLSKA"/>
      <sheetName val="INDIA"/>
      <sheetName val="LUXGYPIB"/>
      <sheetName val="LUXPLACOEUR1M"/>
      <sheetName val="LUXPLACOST"/>
      <sheetName val="LUXSIMPEUR"/>
      <sheetName val="LUXSWIGYPIB"/>
      <sheetName val="LUXSWIPLACOEUR18M"/>
      <sheetName val="LUXSWIRIGAUSEUR"/>
      <sheetName val="PLCBPBGBV2"/>
      <sheetName val="PLCBPBGBV"/>
      <sheetName val="PLCBPBGBVROM"/>
      <sheetName val="PLCBPBGBVTHB"/>
      <sheetName val="PLCBPBIOGBP200M"/>
      <sheetName val="PLCBULGARIA"/>
      <sheetName val="PLCCOMMCHF5M"/>
      <sheetName val="PLCCOMMGBP2"/>
      <sheetName val="PLCCOMMGBP330M"/>
      <sheetName val="PLCCOMMGBP3"/>
      <sheetName val="PLCCOMMGBP"/>
      <sheetName val="PLCCOMMUSD5M"/>
      <sheetName val="PLCCOMMUSD"/>
      <sheetName val="PLCDAVEUR26M"/>
      <sheetName val="PLCDISTEUR50M"/>
      <sheetName val="PLCDISTPPL"/>
      <sheetName val="PLCFIN5"/>
      <sheetName val="PLCGYPSHANG"/>
      <sheetName val="PLCITALYEUR18-8M"/>
      <sheetName val="PLCMEXGBP"/>
      <sheetName val="PLCPHIGBP5M"/>
      <sheetName val="PLCPHIUSD"/>
      <sheetName val="PLCPOLSKA2"/>
      <sheetName val="PLCPOLSKA"/>
      <sheetName val="PLCSCANSEM"/>
      <sheetName val="PLCSLOVAKIA"/>
      <sheetName val="PLCSOGGBP"/>
      <sheetName val="PLCTHAIGIPSTHBIF"/>
      <sheetName val="PLCTHAIGIPSTHB"/>
      <sheetName val="PLCTHAIGIPSTHBSI"/>
      <sheetName val="PLCUKGBP300M"/>
      <sheetName val="RIGAGPLCCHF"/>
      <sheetName val="RIGAGPLCEUR2"/>
      <sheetName val="RIGAGPLCEUR"/>
      <sheetName val="RIGASPLCCZK2"/>
      <sheetName val="RIGASPLCCZK"/>
      <sheetName val="RIGHUNGPLCHUF"/>
      <sheetName val="SCONSPLC"/>
      <sheetName val="SIMPEURPLC"/>
      <sheetName val="SIMPPLC"/>
      <sheetName val="VALSIMPEUR"/>
      <sheetName val="Labour"/>
      <sheetName val="HPL"/>
      <sheetName val="Estimation"/>
      <sheetName val="공장별판관비배부"/>
      <sheetName val="CLAY"/>
      <sheetName val="PL"/>
      <sheetName val="Build-up"/>
      <sheetName val="INDIGINEOUS ITEMS "/>
      <sheetName val="07016, Master List-Major Minor"/>
      <sheetName val="PRECAST_lightconc-II"/>
      <sheetName val="PointNo_5"/>
      <sheetName val="PCC"/>
      <sheetName val="cidcoanalysis"/>
      <sheetName val="C Sum"/>
      <sheetName val="A Sum"/>
      <sheetName val="4 Annex 1 Basic rate"/>
      <sheetName val="Groupings-final"/>
      <sheetName val="Sched"/>
      <sheetName val="Trial"/>
      <sheetName val="FA_Final"/>
      <sheetName val="Civil-main_building3"/>
      <sheetName val="Civil-amenities_buildings3"/>
      <sheetName val="Roads-pavement-path_ways3"/>
      <sheetName val="C-Wall_BOQ3"/>
      <sheetName val="GR_slab-reinft3"/>
      <sheetName val="Stress_Calculation"/>
      <sheetName val="GUT_(2)"/>
      <sheetName val="_Net_Break_Down"/>
      <sheetName val="Tender_Summary"/>
      <sheetName val="Bill_No_2_to_8_(Rev)"/>
      <sheetName val="SPT_vs_PHI"/>
      <sheetName val="BSH_num"/>
      <sheetName val="11B_"/>
      <sheetName val="IO_List"/>
      <sheetName val="Bill_3_-_Site_Works"/>
      <sheetName val="Fill_this_out_first___"/>
      <sheetName val="GF_Columns"/>
      <sheetName val="Assumption_Inputs"/>
      <sheetName val="K_Ajeet"/>
      <sheetName val="SITE_OVERHEADS"/>
      <sheetName val="Debits_as_on_12_04_08"/>
      <sheetName val="Staff_Acco_"/>
      <sheetName val="labour_coeff"/>
      <sheetName val="Break up Sheet"/>
      <sheetName val="Civil-main_building4"/>
      <sheetName val="Civil-amenities_buildings4"/>
      <sheetName val="Roads-pavement-path_ways4"/>
      <sheetName val="C-Wall_BOQ4"/>
      <sheetName val="GR_slab-reinft4"/>
      <sheetName val="PointNo_51"/>
      <sheetName val="Stress_Calculation1"/>
      <sheetName val="SITE_OVERHEADS1"/>
      <sheetName val="GUT_(2)1"/>
      <sheetName val="_Net_Break_Down1"/>
      <sheetName val="Bill_No_2_to_8_(Rev)1"/>
      <sheetName val="SPT_vs_PHI1"/>
      <sheetName val="PRECAST_lightconc-II1"/>
      <sheetName val="Fill_this_out_first___1"/>
      <sheetName val="GF_Columns1"/>
      <sheetName val="Assumption_Inputs1"/>
      <sheetName val="Bill_3_-_Site_Works1"/>
      <sheetName val="Tender_Summary1"/>
      <sheetName val="K_Ajeet1"/>
      <sheetName val="AutoOpen_Stub_Data"/>
      <sheetName val="Fin_Sum"/>
      <sheetName val="Bridges_RB"/>
      <sheetName val="Analysis_Justi_"/>
      <sheetName val="Qty_Esti_-TCS"/>
      <sheetName val="Abst_Jo"/>
      <sheetName val="BSH_num1"/>
      <sheetName val="11B_1"/>
      <sheetName val="Debits_as_on_12_04_081"/>
      <sheetName val="Staff_Acco_1"/>
      <sheetName val="labour_coeff1"/>
      <sheetName val="SUMMARY_ALL_CO'S"/>
      <sheetName val="INDIGINEOUS_ITEMS_"/>
      <sheetName val="07016,_Master_List-Major_Minor"/>
      <sheetName val="Break_up_Sheet"/>
      <sheetName val="Flooring"/>
      <sheetName val="ELEC_BOQ"/>
      <sheetName val="macros"/>
      <sheetName val="Requirements"/>
      <sheetName val="Storage"/>
      <sheetName val="Financial"/>
      <sheetName val="Assumptions"/>
      <sheetName val="Deduction of assets"/>
      <sheetName val="GBW"/>
      <sheetName val="Ratio"/>
      <sheetName val="S &amp; A"/>
      <sheetName val="Detail In Door Stad"/>
      <sheetName val="Bank Guarantee"/>
      <sheetName val="Basis"/>
      <sheetName val="5 NOT REQUIRED"/>
      <sheetName val="Legend"/>
      <sheetName val="Machinery"/>
      <sheetName val="s"/>
      <sheetName val="NLD - Assum"/>
      <sheetName val="Capex-fixed"/>
      <sheetName val="Material"/>
      <sheetName val="RA"/>
      <sheetName val="3cd Annexure"/>
      <sheetName val="Story Drift-Part 2"/>
      <sheetName val="Allg. Angaben"/>
      <sheetName val="Auswahl"/>
      <sheetName val="A.O.R r1Str"/>
      <sheetName val="A.O.R r1"/>
      <sheetName val="A.O.R (2)"/>
      <sheetName val="매크로"/>
      <sheetName val="FORM7"/>
      <sheetName val="AoR Finishing"/>
      <sheetName val="PROGRAMME"/>
      <sheetName val="PROG SUMMARY"/>
      <sheetName val="Rate analysis"/>
      <sheetName val="INDEX"/>
      <sheetName val="AREAS"/>
      <sheetName val="BLOCK-A (MEA.SHEET)"/>
      <sheetName val="strain"/>
      <sheetName val="IDCCALHYD-GOO"/>
      <sheetName val="IO_List1"/>
      <sheetName val="Deduction_of_assets"/>
      <sheetName val="C_Sum"/>
      <sheetName val="A_Sum"/>
      <sheetName val="S_&amp;_A"/>
      <sheetName val="Civil-main_building5"/>
      <sheetName val="Civil-amenities_buildings5"/>
      <sheetName val="Roads-pavement-path_ways5"/>
      <sheetName val="C-Wall_BOQ5"/>
      <sheetName val="GR_slab-reinft5"/>
      <sheetName val="PointNo_52"/>
      <sheetName val="_Net_Break_Down2"/>
      <sheetName val="GUT_(2)2"/>
      <sheetName val="Stress_Calculation2"/>
      <sheetName val="11B_2"/>
      <sheetName val="PRECAST_lightconc-II2"/>
      <sheetName val="IO_List2"/>
      <sheetName val="BSH_num2"/>
      <sheetName val="Bill_No_2_to_8_(Rev)2"/>
      <sheetName val="SPT_vs_PHI2"/>
      <sheetName val="Tender_Summary2"/>
      <sheetName val="K_Ajeet2"/>
      <sheetName val="SITE_OVERHEADS2"/>
      <sheetName val="Fill_this_out_first___2"/>
      <sheetName val="GF_Columns2"/>
      <sheetName val="Assumption_Inputs2"/>
      <sheetName val="Bill_3_-_Site_Works2"/>
      <sheetName val="Staff_Acco_2"/>
      <sheetName val="Debits_as_on_12_04_082"/>
      <sheetName val="INDIGINEOUS_ITEMS_1"/>
      <sheetName val="07016,_Master_List-Major_Minor1"/>
      <sheetName val="labour_coeff2"/>
      <sheetName val="Deduction_of_assets1"/>
      <sheetName val="AutoOpen_Stub_Data1"/>
      <sheetName val="Fin_Sum1"/>
      <sheetName val="Bridges_RB1"/>
      <sheetName val="Analysis_Justi_1"/>
      <sheetName val="Qty_Esti_-TCS1"/>
      <sheetName val="Abst_Jo1"/>
      <sheetName val="C_Sum1"/>
      <sheetName val="A_Sum1"/>
      <sheetName val="S_&amp;_A1"/>
      <sheetName val="BOQ (2)"/>
      <sheetName val="C-Wadl_BOQ2"/>
      <sheetName val="FITZ MORT 94"/>
      <sheetName val="Civil-main_building6"/>
      <sheetName val="Civil-amenities_buildings6"/>
      <sheetName val="Roads-pavement-path_ways6"/>
      <sheetName val="C-Wall_BOQ6"/>
      <sheetName val="GR_slab-reinft6"/>
      <sheetName val="PointNo_53"/>
      <sheetName val="_Net_Break_Down3"/>
      <sheetName val="GUT_(2)3"/>
      <sheetName val="Stress_Calculation3"/>
      <sheetName val="11B_3"/>
      <sheetName val="PRECAST_lightconc-II3"/>
      <sheetName val="IO_List3"/>
      <sheetName val="BSH_num3"/>
      <sheetName val="Bill_No_2_to_8_(Rev)3"/>
      <sheetName val="SPT_vs_PHI3"/>
      <sheetName val="Tender_Summary3"/>
      <sheetName val="K_Ajeet3"/>
      <sheetName val="SITE_OVERHEADS3"/>
      <sheetName val="Fill_this_out_first___3"/>
      <sheetName val="GF_Columns3"/>
      <sheetName val="Assumption_Inputs3"/>
      <sheetName val="Bill_3_-_Site_Works3"/>
      <sheetName val="Staff_Acco_3"/>
      <sheetName val="Debits_as_on_12_04_083"/>
      <sheetName val="labour_coeff3"/>
      <sheetName val="Deduction_of_assets2"/>
      <sheetName val="C_Sum2"/>
      <sheetName val="A_Sum2"/>
      <sheetName val="INDIGINEOUS_ITEMS_2"/>
      <sheetName val="07016,_Master_List-Major_Minor2"/>
      <sheetName val="AutoOpen_Stub_Data2"/>
      <sheetName val="Fin_Sum2"/>
      <sheetName val="Bridges_RB2"/>
      <sheetName val="Analysis_Justi_2"/>
      <sheetName val="Qty_Esti_-TCS2"/>
      <sheetName val="Abst_Jo2"/>
      <sheetName val="S_&amp;_A2"/>
      <sheetName val="4_Annex_1_Basic_rate"/>
      <sheetName val="BOQ_(2)"/>
      <sheetName val="BLOCK-A_(MEA_SHEET)"/>
      <sheetName val="A_O_R_r1Str"/>
      <sheetName val="A_O_R_r1"/>
      <sheetName val="A_O_R_(2)"/>
      <sheetName val="Detail_In_Door_Stad"/>
      <sheetName val="hyperstatic"/>
      <sheetName val="FitOutConfCentre"/>
      <sheetName val="9-1차이내역"/>
      <sheetName val="Introduction"/>
      <sheetName val="Old"/>
      <sheetName val="Operating Statistics"/>
      <sheetName val="Financials"/>
      <sheetName val="Basement Budget"/>
      <sheetName val="Database"/>
      <sheetName val="SCHEDULE"/>
      <sheetName val="schedule nos"/>
      <sheetName val="Deckblatt"/>
      <sheetName val="Sludge Cal"/>
      <sheetName val="COLUMN"/>
      <sheetName val="keyword"/>
      <sheetName val="HEAD"/>
      <sheetName val="合成単価作成表-BLDG"/>
      <sheetName val="INPUT SHEET"/>
      <sheetName val="RES-PLANNING"/>
      <sheetName val="ecc_res"/>
      <sheetName val="CABLERET"/>
      <sheetName val="Bechtel Norms"/>
      <sheetName val="Rebar _Take off"/>
      <sheetName val="Validation_Data"/>
      <sheetName val="RBD ATS Inst-F"/>
      <sheetName val="Cable Comparison"/>
      <sheetName val="RBD DB-F"/>
      <sheetName val="RBD ATS-R"/>
      <sheetName val="RBD DB-R"/>
      <sheetName val="RBD MCC-F"/>
      <sheetName val="RBD MCC-R"/>
      <sheetName val="RBD SM-F"/>
      <sheetName val="RBD SM-R"/>
      <sheetName val="RBD HV-F"/>
      <sheetName val="RBD HV-R"/>
      <sheetName val="RBD ACB-F"/>
      <sheetName val="RBD ACB-R"/>
      <sheetName val="RBD ATS-F"/>
      <sheetName val="RBD LVs-F"/>
      <sheetName val="RBD LVs -R"/>
      <sheetName val="2C 10mm FP Cable"/>
      <sheetName val="2C 16mm Cable  "/>
      <sheetName val="2C 35mm Cable"/>
      <sheetName val="2C 50mm Cable"/>
      <sheetName val="2C 6mm Cable"/>
      <sheetName val="4C 240mm FP Cable "/>
      <sheetName val="4C 300mm FP Cable"/>
      <sheetName val="4C 50mm FP Cable"/>
      <sheetName val="BoatTMP"/>
      <sheetName val="galfareqp"/>
      <sheetName val="SUMMARY_ALL_CO'S1"/>
      <sheetName val="Break_up_Sheet1"/>
      <sheetName val="Bank_Guarantee"/>
      <sheetName val="Ave.wtd.rates"/>
      <sheetName val="Material "/>
      <sheetName val="NC-CM"/>
      <sheetName val="A.O.R."/>
      <sheetName val="factors"/>
      <sheetName val="5_NOT_REQUIRED"/>
      <sheetName val="RA-markate"/>
      <sheetName val="RCC,Ret. Wall"/>
      <sheetName val="4_Annex_1_Basic_rate1"/>
      <sheetName val="Detail_In_Door_Stad1"/>
      <sheetName val="5_NOT_REQUIRED1"/>
      <sheetName val="Bank_Guarantee1"/>
      <sheetName val="SUMMARY_ALL_CO'S2"/>
      <sheetName val="Break_up_Sheet2"/>
      <sheetName val="4_Annex_1_Basic_rate2"/>
      <sheetName val="Detail_In_Door_Stad2"/>
      <sheetName val="5_NOT_REQUIRED2"/>
      <sheetName val="Bank_Guarantee2"/>
      <sheetName val="Civil-main_building7"/>
      <sheetName val="Civil-amenities_buildings7"/>
      <sheetName val="Roads-pavement-path_ways7"/>
      <sheetName val="C-Wall_BOQ7"/>
      <sheetName val="GR_slab-reinft7"/>
      <sheetName val="PointNo_54"/>
      <sheetName val="Stress_Calculation4"/>
      <sheetName val="GUT_(2)4"/>
      <sheetName val="SPT_vs_PHI4"/>
      <sheetName val="Bill_No_2_to_8_(Rev)4"/>
      <sheetName val="Bill_3_-_Site_Works4"/>
      <sheetName val="PRECAST_lightconc-II4"/>
      <sheetName val="Fill_this_out_first___4"/>
      <sheetName val="GF_Columns4"/>
      <sheetName val="Assumption_Inputs4"/>
      <sheetName val="_Net_Break_Down4"/>
      <sheetName val="BSH_num4"/>
      <sheetName val="11B_4"/>
      <sheetName val="Tender_Summary4"/>
      <sheetName val="Staff_Acco_4"/>
      <sheetName val="Debits_as_on_12_04_084"/>
      <sheetName val="SITE_OVERHEADS4"/>
      <sheetName val="labour_coeff4"/>
      <sheetName val="K_Ajeet4"/>
      <sheetName val="AutoOpen_Stub_Data3"/>
      <sheetName val="Fin_Sum3"/>
      <sheetName val="Bridges_RB3"/>
      <sheetName val="Analysis_Justi_3"/>
      <sheetName val="Qty_Esti_-TCS3"/>
      <sheetName val="Abst_Jo3"/>
      <sheetName val="INDIGINEOUS_ITEMS_3"/>
      <sheetName val="07016,_Master_List-Major_Minor3"/>
      <sheetName val="SUMMARY_ALL_CO'S3"/>
      <sheetName val="C_Sum3"/>
      <sheetName val="A_Sum3"/>
      <sheetName val="Break_up_Sheet3"/>
      <sheetName val="Deduction_of_assets3"/>
      <sheetName val="S_&amp;_A3"/>
      <sheetName val="4_Annex_1_Basic_rate3"/>
      <sheetName val="Detail_In_Door_Stad3"/>
      <sheetName val="5_NOT_REQUIRED3"/>
      <sheetName val="Bank_Guarantee3"/>
      <sheetName val="Basement_Budget"/>
      <sheetName val="PROG_SUMMARY"/>
      <sheetName val="INPUT_SHEET"/>
      <sheetName val="FITZ_MORT_94"/>
      <sheetName val="Civil-main_building8"/>
      <sheetName val="Civil-amenities_buildings8"/>
      <sheetName val="Roads-pavement-path_ways8"/>
      <sheetName val="C-Wall_BOQ8"/>
      <sheetName val="GR_slab-reinft8"/>
      <sheetName val="PointNo_55"/>
      <sheetName val="Stress_Calculation5"/>
      <sheetName val="GUT_(2)5"/>
      <sheetName val="SPT_vs_PHI5"/>
      <sheetName val="Bill_No_2_to_8_(Rev)5"/>
      <sheetName val="Bill_3_-_Site_Works5"/>
      <sheetName val="PRECAST_lightconc-II5"/>
      <sheetName val="Fill_this_out_first___5"/>
      <sheetName val="GF_Columns5"/>
      <sheetName val="Assumption_Inputs5"/>
      <sheetName val="_Net_Break_Down5"/>
      <sheetName val="BSH_num5"/>
      <sheetName val="11B_5"/>
      <sheetName val="Tender_Summary5"/>
      <sheetName val="Staff_Acco_5"/>
      <sheetName val="Debits_as_on_12_04_085"/>
      <sheetName val="SITE_OVERHEADS5"/>
      <sheetName val="labour_coeff5"/>
      <sheetName val="K_Ajeet5"/>
      <sheetName val="AutoOpen_Stub_Data4"/>
      <sheetName val="Fin_Sum4"/>
      <sheetName val="Bridges_RB4"/>
      <sheetName val="Analysis_Justi_4"/>
      <sheetName val="Qty_Esti_-TCS4"/>
      <sheetName val="Abst_Jo4"/>
      <sheetName val="INDIGINEOUS_ITEMS_4"/>
      <sheetName val="07016,_Master_List-Major_Minor4"/>
      <sheetName val="SUMMARY_ALL_CO'S4"/>
      <sheetName val="C_Sum4"/>
      <sheetName val="A_Sum4"/>
      <sheetName val="Break_up_Sheet4"/>
      <sheetName val="Deduction_of_assets4"/>
      <sheetName val="S_&amp;_A4"/>
      <sheetName val="4_Annex_1_Basic_rate4"/>
      <sheetName val="Detail_In_Door_Stad4"/>
      <sheetName val="5_NOT_REQUIRED4"/>
      <sheetName val="Bank_Guarantee4"/>
      <sheetName val="Basement_Budget1"/>
      <sheetName val="PROG_SUMMARY1"/>
      <sheetName val="INPUT_SHEET1"/>
      <sheetName val="FITZ_MORT_941"/>
      <sheetName val="Mat_Cost"/>
      <sheetName val="Basic Rates"/>
      <sheetName val="Labour &amp; Plant"/>
      <sheetName val="SOA"/>
      <sheetName val="Podium Areas"/>
      <sheetName val="Indices"/>
      <sheetName val="PARAMETRES"/>
      <sheetName val="Bill 1"/>
      <sheetName val="Bill 2"/>
      <sheetName val="Bill 3"/>
      <sheetName val="Bill 4"/>
      <sheetName val="Bill 5"/>
      <sheetName val="Bill 6"/>
      <sheetName val="Bill 7"/>
      <sheetName val="@risk rents and incentives"/>
      <sheetName val="Car park lease"/>
      <sheetName val="Net rent analysis"/>
      <sheetName val="CERTIFICATE"/>
      <sheetName val="3"/>
      <sheetName val="lookups"/>
      <sheetName val="ref"/>
      <sheetName val="9. Package split - Cost "/>
      <sheetName val="strand"/>
      <sheetName val="DETAILED  BOQ"/>
      <sheetName val="Control"/>
      <sheetName val="CASHFLOWS"/>
      <sheetName val="LABOUR RATE"/>
      <sheetName val="Material Rate"/>
      <sheetName val="Makro1"/>
      <sheetName val="Balance sheet DCCDL Nov 06"/>
      <sheetName val=" COP 100%"/>
      <sheetName val="A-Property"/>
      <sheetName val="Top sheet"/>
      <sheetName val="Abstract"/>
      <sheetName val="M-Book for Conc"/>
      <sheetName val="LEVELS"/>
      <sheetName val="Rein.Steel"/>
      <sheetName val="M-Book for FW"/>
      <sheetName val="M-Book others"/>
      <sheetName val="M-Book filling"/>
      <sheetName val="beam-reinft-machine rm"/>
      <sheetName val="jobhist"/>
      <sheetName val="Annex"/>
      <sheetName val="CS PIPING"/>
      <sheetName val="TECH DATA"/>
      <sheetName val="MASTER_RATE ANALYSIS"/>
      <sheetName val="PA- Consutant "/>
      <sheetName val="Works - Quote Sheet"/>
      <sheetName val="Civil-main_building9"/>
      <sheetName val="Civil-amenities_buildings9"/>
      <sheetName val="Roads-pavement-path_ways9"/>
      <sheetName val="C-Wall_BOQ9"/>
      <sheetName val="GR_slab-reinft9"/>
      <sheetName val="GUT_(2)6"/>
      <sheetName val="PointNo_56"/>
      <sheetName val="Stress_Calculation6"/>
      <sheetName val="_Net_Break_Down6"/>
      <sheetName val="Bill_No_2_to_8_(Rev)6"/>
      <sheetName val="SPT_vs_PHI6"/>
      <sheetName val="PRECAST_lightconc-II6"/>
      <sheetName val="Fill_this_out_first___6"/>
      <sheetName val="GF_Columns6"/>
      <sheetName val="Assumption_Inputs6"/>
      <sheetName val="Bill_3_-_Site_Works6"/>
      <sheetName val="SITE_OVERHEADS6"/>
      <sheetName val="Tender_Summary6"/>
      <sheetName val="BSH_num6"/>
      <sheetName val="K_Ajeet6"/>
      <sheetName val="SUMMARY_ALL_CO'S5"/>
      <sheetName val="11B_6"/>
      <sheetName val="AutoOpen_Stub_Data5"/>
      <sheetName val="Bridges_RB5"/>
      <sheetName val="Analysis_Justi_5"/>
      <sheetName val="Qty_Esti_-TCS5"/>
      <sheetName val="Abst_Jo5"/>
      <sheetName val="Fin_Sum5"/>
      <sheetName val="Debits_as_on_12_04_086"/>
      <sheetName val="Staff_Acco_6"/>
      <sheetName val="labour_coeff6"/>
      <sheetName val="Break_up_Sheet5"/>
      <sheetName val="INDIGINEOUS_ITEMS_5"/>
      <sheetName val="07016,_Master_List-Major_Minor5"/>
      <sheetName val="C_Sum5"/>
      <sheetName val="A_Sum5"/>
      <sheetName val="Deduction_of_assets5"/>
      <sheetName val="S_&amp;_A5"/>
      <sheetName val="4_Annex_1_Basic_rate5"/>
      <sheetName val="Detail_In_Door_Stad5"/>
      <sheetName val="Bank_Guarantee5"/>
      <sheetName val="BOQ_(2)1"/>
      <sheetName val="BLOCK-A_(MEA_SHEET)1"/>
      <sheetName val="A_O_R_r1Str1"/>
      <sheetName val="A_O_R_r11"/>
      <sheetName val="A_O_R_(2)1"/>
      <sheetName val="PROG_SUMMARY2"/>
      <sheetName val="Sludge_Cal"/>
      <sheetName val="Ave_wtd_rates"/>
      <sheetName val="Material_"/>
      <sheetName val="NLD_-_Assum"/>
      <sheetName val="5_NOT_REQUIRED5"/>
      <sheetName val="A_O_R_"/>
      <sheetName val="Basement_Budget2"/>
      <sheetName val="INPUT_SHEET2"/>
      <sheetName val="FITZ_MORT_942"/>
      <sheetName val="3cd_Annexure"/>
      <sheetName val="Story_Drift-Part_2"/>
      <sheetName val="Allg__Angaben"/>
      <sheetName val="AoR_Finishing"/>
      <sheetName val="Rate_analysis"/>
      <sheetName val="Operating_Statistics"/>
      <sheetName val="schedule_nos"/>
      <sheetName val="RCC,Ret__Wall"/>
      <sheetName val="Basic_Rates"/>
      <sheetName val="Labour_&amp;_Plant"/>
      <sheetName val="Podium_Areas"/>
      <sheetName val="Bill_1"/>
      <sheetName val="Bill_2"/>
      <sheetName val="Bill_3"/>
      <sheetName val="Bill_4"/>
      <sheetName val="Bill_5"/>
      <sheetName val="Bill_6"/>
      <sheetName val="Bill_7"/>
      <sheetName val="9__Package_split_-_Cost_"/>
      <sheetName val="DETAILED__BOQ"/>
      <sheetName val="LABOUR_RATE"/>
      <sheetName val="Material_Rate"/>
      <sheetName val="Balance_sheet_DCCDL_Nov_06"/>
      <sheetName val="_COP_100%"/>
      <sheetName val="FINA"/>
      <sheetName val="Area Analysis"/>
      <sheetName val="Sensitivity"/>
      <sheetName val="Structure Bills Qty"/>
      <sheetName val="old_serial no."/>
      <sheetName val="tot_ass_9697"/>
      <sheetName val="rent &amp; value assumptions"/>
      <sheetName val="PSDA detailed cashflow for debt"/>
      <sheetName val="Financing Assumptions"/>
      <sheetName val="Equity shares analysis"/>
      <sheetName val="Loan B interest"/>
      <sheetName val="Loan covenant tests"/>
      <sheetName val="Rents committed"/>
      <sheetName val="LCC profit share calculation"/>
      <sheetName val="Loan A interest guarantee"/>
      <sheetName val="Détail Etudes"/>
      <sheetName val="DCH entree"/>
      <sheetName val="Hyp"/>
      <sheetName val="Comparaison DCH vs GLK"/>
      <sheetName val="PriceSummary"/>
      <sheetName val="SRC-B3U2"/>
      <sheetName val="MECH-1"/>
      <sheetName val="Rate Breakdowns (Civil)"/>
      <sheetName val="BaseWeight"/>
      <sheetName val="UPA(Part C,D,E,G,H)"/>
      <sheetName val="Materials"/>
      <sheetName val="Quantity"/>
      <sheetName val="LLEGADA"/>
      <sheetName val="Cost"/>
      <sheetName val="tie beam(not used)"/>
      <sheetName val="pilecap"/>
      <sheetName val="wall"/>
      <sheetName val="raft,grade slab"/>
      <sheetName val="parapet"/>
      <sheetName val="stairs"/>
      <sheetName val="core wall"/>
      <sheetName val="pilecap(w.lap)"/>
      <sheetName val="raft slab"/>
      <sheetName val="B31.1"/>
      <sheetName val="PSIZE"/>
      <sheetName val="C"/>
      <sheetName val="C3"/>
      <sheetName val="ENCL9"/>
      <sheetName val="annx-1(Boq)"/>
      <sheetName val="IRP all H2s"/>
      <sheetName val="Sch"/>
      <sheetName val="office"/>
      <sheetName val="Lab"/>
      <sheetName val="beam-reinft-IIInd floor"/>
      <sheetName val="Trade Package"/>
      <sheetName val="1010"/>
      <sheetName val="1020"/>
      <sheetName val="1090"/>
      <sheetName val="Camp Power Cost"/>
      <sheetName val="Breakdown"/>
      <sheetName val="Westin FOH &amp; BOH Split"/>
      <sheetName val="SECTION R"/>
      <sheetName val="Cover"/>
      <sheetName val="Sec-I"/>
      <sheetName val="Internet"/>
      <sheetName val="L (4)"/>
      <sheetName val="GRSummary"/>
      <sheetName val="accom cash"/>
      <sheetName val="Beamsked"/>
      <sheetName val="Columnsked"/>
      <sheetName val="기계내역서"/>
      <sheetName val="Bechtel_Norms"/>
      <sheetName val="CS_PIPING"/>
      <sheetName val="TECH_DATA"/>
      <sheetName val="갑지"/>
      <sheetName val="Mahole"/>
      <sheetName val="Estimate"/>
      <sheetName val="Hilfstab"/>
      <sheetName val="EC(Rev)"/>
      <sheetName val="Headings"/>
      <sheetName val="IO_List4"/>
      <sheetName val="IO_List5"/>
      <sheetName val="NLD_-_Assum1"/>
      <sheetName val="3cd_Annexure1"/>
      <sheetName val="IO_List6"/>
      <sheetName val="4_Annex_1_Basic_rate6"/>
      <sheetName val="Fin_Sum6"/>
      <sheetName val="NLD_-_Assum2"/>
      <sheetName val="3cd_Annexure2"/>
      <sheetName val="Civil-main_building10"/>
      <sheetName val="Civil-amenities_buildings10"/>
      <sheetName val="Roads-pavement-path_ways10"/>
      <sheetName val="C-Wall_BOQ10"/>
      <sheetName val="GR_slab-reinft10"/>
      <sheetName val="PointNo_57"/>
      <sheetName val="Stress_Calculation7"/>
      <sheetName val="GUT_(2)7"/>
      <sheetName val="PRECAST_lightconc-II7"/>
      <sheetName val="Tender_Summary7"/>
      <sheetName val="_Net_Break_Down7"/>
      <sheetName val="11B_7"/>
      <sheetName val="IO_List7"/>
      <sheetName val="Bill_No_2_to_8_(Rev)7"/>
      <sheetName val="SPT_vs_PHI7"/>
      <sheetName val="BSH_num7"/>
      <sheetName val="K_Ajeet7"/>
      <sheetName val="SITE_OVERHEADS7"/>
      <sheetName val="Fill_this_out_first___7"/>
      <sheetName val="GF_Columns7"/>
      <sheetName val="Assumption_Inputs7"/>
      <sheetName val="Bill_3_-_Site_Works7"/>
      <sheetName val="4_Annex_1_Basic_rate7"/>
      <sheetName val="Fin_Sum7"/>
      <sheetName val="PROG_SUMMARY3"/>
      <sheetName val="NLD_-_Assum3"/>
      <sheetName val="3cd_Annexure3"/>
      <sheetName val="take-off"/>
      <sheetName val="Summary"/>
      <sheetName val="Bill 5 - Carpark"/>
      <sheetName val="Indirect"/>
      <sheetName val="Summ"/>
      <sheetName val="MOS"/>
      <sheetName val="info"/>
      <sheetName val="Materials "/>
      <sheetName val="MAchinery(R1)"/>
      <sheetName val="Sheet9"/>
      <sheetName val="MAINBS1"/>
      <sheetName val="UNP-NCW "/>
      <sheetName val="water prop."/>
      <sheetName val="Transfer"/>
      <sheetName val="환율"/>
      <sheetName val="final abstract"/>
      <sheetName val="Section 3_DPR"/>
      <sheetName val="inter"/>
      <sheetName val="SC Cost FEB 03"/>
      <sheetName val="(Do not delete)"/>
      <sheetName val="Voucher"/>
      <sheetName val="Cal"/>
      <sheetName val="hyperstatic-3"/>
      <sheetName val="Slope area"/>
      <sheetName val="TABLES"/>
      <sheetName val="v"/>
      <sheetName val="BS1"/>
      <sheetName val="Load Details(B2)"/>
      <sheetName val="DSLP"/>
      <sheetName val="Site Dev BOQ"/>
      <sheetName val="SP Break Up"/>
      <sheetName val="MN T.B."/>
      <sheetName val="calcul"/>
      <sheetName val="Assump"/>
      <sheetName val="Inter Co Balances"/>
      <sheetName val="MFG"/>
      <sheetName val="sheet6"/>
      <sheetName val="MG"/>
      <sheetName val="Measurment"/>
      <sheetName val="Source Ref."/>
      <sheetName val="CFForecast detail"/>
      <sheetName val="TBAL9697 -group wise  sdpl"/>
      <sheetName val="Project Budget Worksheet"/>
      <sheetName val="P&amp;LSum"/>
      <sheetName val="CEP99"/>
      <sheetName val="Detail P&amp;L"/>
      <sheetName val="Assumption Sheet"/>
      <sheetName val="Set"/>
      <sheetName val="Ground Floor"/>
      <sheetName val="RESULT"/>
      <sheetName val="Electrical"/>
      <sheetName val="MISBS"/>
      <sheetName val="BOD PL NEW"/>
      <sheetName val="Det_Des"/>
      <sheetName val="Intro"/>
      <sheetName val="S1BOQ"/>
      <sheetName val="Flanged Beams"/>
      <sheetName val="Rectangular Beam"/>
      <sheetName val="TYPE-1"/>
      <sheetName val="TYPE-3"/>
      <sheetName val="BC &amp; MNB "/>
      <sheetName val="Phasing"/>
      <sheetName val="General"/>
      <sheetName val="Amort"/>
      <sheetName val="AmortRef"/>
      <sheetName val="Oracle Upload"/>
      <sheetName val="base"/>
      <sheetName val="qty schedule"/>
      <sheetName val="Col-Schedule"/>
      <sheetName val="GAE8'97"/>
      <sheetName val="PriceList"/>
      <sheetName val="Schedules"/>
      <sheetName val="VA_code"/>
      <sheetName val="EE SUM"/>
      <sheetName val="Valuation"/>
      <sheetName val="B&amp;C-REPORT"/>
      <sheetName val="B&amp;C-TILE QUANTITIES"/>
      <sheetName val="MEXICO-C"/>
      <sheetName val="目录"/>
      <sheetName val="para"/>
      <sheetName val="kppl pl"/>
      <sheetName val="FT-05-02IsoBOM"/>
      <sheetName val="MD REVIEW"/>
      <sheetName val="Scatter"/>
      <sheetName val="Controls"/>
      <sheetName val="Project Info"/>
      <sheetName val="Sales &amp; Prod"/>
      <sheetName val="Administrative Prices"/>
      <sheetName val="1 BED "/>
      <sheetName val="LMB Forecast plan"/>
      <sheetName val="Dropdowns"/>
      <sheetName val="C (3)"/>
      <sheetName val="입찰내역 발주처 양식"/>
      <sheetName val="B (2)"/>
      <sheetName val="Consol"/>
      <sheetName val="ESCON"/>
      <sheetName val="Inc.St.-Link"/>
      <sheetName val="DETAIL SHEET"/>
      <sheetName val="Area"/>
      <sheetName val="Civil Boq"/>
      <sheetName val="d-safe specs"/>
      <sheetName val="SOR"/>
      <sheetName val="STK"/>
      <sheetName val="Revised Summary"/>
      <sheetName val="Modular"/>
      <sheetName val="SITE WORK"/>
      <sheetName val="Bill07"/>
      <sheetName val="Camp_Power_Cost"/>
      <sheetName val="@risk_rents_and_incentives"/>
      <sheetName val="Car_park_lease"/>
      <sheetName val="Net_rent_analysis"/>
      <sheetName val="CF Input"/>
      <sheetName val="Certificates"/>
      <sheetName val="DATA INPUT"/>
      <sheetName val="Details"/>
      <sheetName val="Recon Template"/>
      <sheetName val="Rate_analysis1"/>
      <sheetName val="Story_Drift-Part_21"/>
      <sheetName val="schedule_nos1"/>
      <sheetName val="RCC,Ret__Wall1"/>
      <sheetName val="Sludge_Cal1"/>
      <sheetName val="Operating_Statistics1"/>
      <sheetName val="Basic_Rates1"/>
      <sheetName val="Ave_wtd_rates1"/>
      <sheetName val="Material_1"/>
      <sheetName val="Bechtel_Norms1"/>
      <sheetName val="CS_PIPING1"/>
      <sheetName val="TECH_DATA1"/>
      <sheetName val="Balance_sheet_DCCDL_Nov_061"/>
      <sheetName val="_COP_100%1"/>
      <sheetName val="Top_sheet"/>
      <sheetName val="M-Book_for_Conc"/>
      <sheetName val="Rein_Steel"/>
      <sheetName val="M-Book_for_FW"/>
      <sheetName val="M-Book_others"/>
      <sheetName val="M-Book_filling"/>
      <sheetName val="beam-reinft-machine_rm"/>
      <sheetName val="water_prop_"/>
      <sheetName val="MASTER_RATE_ANALYSIS"/>
      <sheetName val="PA-_Consutant_"/>
      <sheetName val="Works_-_Quote_Sheet"/>
      <sheetName val="beam-reinft-IIInd_floor"/>
      <sheetName val="Section_3_DPR"/>
      <sheetName val="IRP_all_H2s"/>
      <sheetName val="UNP-NCW_"/>
      <sheetName val="Bill_11"/>
      <sheetName val="Bill_21"/>
      <sheetName val="Bill_31"/>
      <sheetName val="Bill_41"/>
      <sheetName val="Bill_51"/>
      <sheetName val="Bill_61"/>
      <sheetName val="Bill_71"/>
      <sheetName val="AutoOpen_Stub_Data6"/>
      <sheetName val="Bridges_RB6"/>
      <sheetName val="Analysis_Justi_6"/>
      <sheetName val="Qty_Esti_-TCS6"/>
      <sheetName val="Abst_Jo6"/>
      <sheetName val="Debits_as_on_12_04_087"/>
      <sheetName val="Staff_Acco_7"/>
      <sheetName val="labour_coeff7"/>
      <sheetName val="INDIGINEOUS_ITEMS_6"/>
      <sheetName val="07016,_Master_List-Major_Minor6"/>
      <sheetName val="C_Sum6"/>
      <sheetName val="A_Sum6"/>
      <sheetName val="Detail_In_Door_Stad6"/>
      <sheetName val="Bank_Guarantee6"/>
      <sheetName val="SUMMARY_ALL_CO'S6"/>
      <sheetName val="Break_up_Sheet6"/>
      <sheetName val="Deduction_of_assets6"/>
      <sheetName val="S_&amp;_A6"/>
      <sheetName val="BOQ_(2)2"/>
      <sheetName val="@risk_rents_and_incentives1"/>
      <sheetName val="Car_park_lease1"/>
      <sheetName val="Net_rent_analysis1"/>
      <sheetName val="5_NOT_REQUIRED6"/>
      <sheetName val="Basement_Budget3"/>
      <sheetName val="INPUT_SHEET3"/>
      <sheetName val="FITZ_MORT_943"/>
      <sheetName val="Rate_analysis2"/>
      <sheetName val="Story_Drift-Part_22"/>
      <sheetName val="A_O_R_r1Str2"/>
      <sheetName val="A_O_R_r12"/>
      <sheetName val="A_O_R_(2)2"/>
      <sheetName val="schedule_nos2"/>
      <sheetName val="RCC,Ret__Wall2"/>
      <sheetName val="BLOCK-A_(MEA_SHEET)2"/>
      <sheetName val="Sludge_Cal2"/>
      <sheetName val="AoR_Finishing1"/>
      <sheetName val="Operating_Statistics2"/>
      <sheetName val="Basic_Rates2"/>
      <sheetName val="Ave_wtd_rates2"/>
      <sheetName val="Material_2"/>
      <sheetName val="Labour_&amp;_Plant1"/>
      <sheetName val="Allg__Angaben1"/>
      <sheetName val="Bechtel_Norms2"/>
      <sheetName val="CS_PIPING2"/>
      <sheetName val="TECH_DATA2"/>
      <sheetName val="Balance_sheet_DCCDL_Nov_062"/>
      <sheetName val="_COP_100%2"/>
      <sheetName val="Top_sheet1"/>
      <sheetName val="M-Book_for_Conc1"/>
      <sheetName val="Rein_Steel1"/>
      <sheetName val="M-Book_for_FW1"/>
      <sheetName val="M-Book_others1"/>
      <sheetName val="M-Book_filling1"/>
      <sheetName val="beam-reinft-machine_rm1"/>
      <sheetName val="water_prop_1"/>
      <sheetName val="9__Package_split_-_Cost_1"/>
      <sheetName val="DETAILED__BOQ1"/>
      <sheetName val="LABOUR_RATE1"/>
      <sheetName val="Material_Rate1"/>
      <sheetName val="MASTER_RATE_ANALYSIS1"/>
      <sheetName val="PA-_Consutant_1"/>
      <sheetName val="Works_-_Quote_Sheet1"/>
      <sheetName val="beam-reinft-IIInd_floor1"/>
      <sheetName val="Section_3_DPR1"/>
      <sheetName val="IRP_all_H2s1"/>
      <sheetName val="UNP-NCW_1"/>
      <sheetName val="Take-off Floor &amp; Wall"/>
      <sheetName val="A_O_R_1"/>
      <sheetName val="Podium_Areas1"/>
      <sheetName val="Area_Analysis"/>
      <sheetName val="Structure_Bills_Qty"/>
      <sheetName val="old_serial_no_"/>
      <sheetName val="rent_&amp;_value_assumptions"/>
      <sheetName val="PSDA_detailed_cashflow_for_debt"/>
      <sheetName val="Financing_Assumptions"/>
      <sheetName val="Equity_shares_analysis"/>
      <sheetName val="Loan_B_interest"/>
      <sheetName val="Loan_covenant_tests"/>
      <sheetName val="Rents_committed"/>
      <sheetName val="LCC_profit_share_calculation"/>
      <sheetName val="Loan_A_interest_guarantee"/>
      <sheetName val="Westin_FOH_&amp;_BOH_Split"/>
      <sheetName val="accom_cash"/>
      <sheetName val="Rate_Breakdowns_(Civil)"/>
      <sheetName val="UPA(Part_C,D,E,G,H)"/>
      <sheetName val="Rebar__Take_off"/>
      <sheetName val="Balance Sheet"/>
      <sheetName val="Civil-main_building11"/>
      <sheetName val="Civil-amenities_buildings11"/>
      <sheetName val="Roads-pavement-path_ways11"/>
      <sheetName val="C-Wall_BOQ11"/>
      <sheetName val="GR_slab-reinft11"/>
      <sheetName val="GUT_(2)8"/>
      <sheetName val="PointNo_58"/>
      <sheetName val="Detail_In_Door_Stad7"/>
      <sheetName val="Stress_Calculation8"/>
      <sheetName val="SITE_OVERHEADS8"/>
      <sheetName val="_Net_Break_Down8"/>
      <sheetName val="Bill_No_2_to_8_(Rev)8"/>
      <sheetName val="SPT_vs_PHI8"/>
      <sheetName val="PRECAST_lightconc-II8"/>
      <sheetName val="Fill_this_out_first___8"/>
      <sheetName val="GF_Columns8"/>
      <sheetName val="Assumption_Inputs8"/>
      <sheetName val="Bill_3_-_Site_Works8"/>
      <sheetName val="Tender_Summary8"/>
      <sheetName val="K_Ajeet8"/>
      <sheetName val="AutoOpen_Stub_Data7"/>
      <sheetName val="Bridges_RB7"/>
      <sheetName val="Analysis_Justi_7"/>
      <sheetName val="Qty_Esti_-TCS7"/>
      <sheetName val="Abst_Jo7"/>
      <sheetName val="BSH_num8"/>
      <sheetName val="11B_8"/>
      <sheetName val="Debits_as_on_12_04_088"/>
      <sheetName val="Staff_Acco_8"/>
      <sheetName val="labour_coeff8"/>
      <sheetName val="INDIGINEOUS_ITEMS_7"/>
      <sheetName val="07016,_Master_List-Major_Minor7"/>
      <sheetName val="C_Sum7"/>
      <sheetName val="A_Sum7"/>
      <sheetName val="SUMMARY_ALL_CO'S7"/>
      <sheetName val="Break_up_Sheet7"/>
      <sheetName val="5_NOT_REQUIRED7"/>
      <sheetName val="Deduction_of_assets7"/>
      <sheetName val="S_&amp;_A7"/>
      <sheetName val="Bank_Guarantee7"/>
      <sheetName val="Allg__Angaben2"/>
      <sheetName val="A_O_R_r1Str3"/>
      <sheetName val="A_O_R_r13"/>
      <sheetName val="A_O_R_(2)3"/>
      <sheetName val="AoR_Finishing2"/>
      <sheetName val="PROG_SUMMARY4"/>
      <sheetName val="BLOCK-A_(MEA_SHEET)3"/>
      <sheetName val="BOQ_(2)3"/>
      <sheetName val="FITZ_MORT_944"/>
      <sheetName val="Basement_Budget4"/>
      <sheetName val="INPUT_SHEET4"/>
      <sheetName val="Labour_&amp;_Plant2"/>
      <sheetName val="Bill_12"/>
      <sheetName val="Bill_22"/>
      <sheetName val="Bill_32"/>
      <sheetName val="Bill_42"/>
      <sheetName val="Bill_52"/>
      <sheetName val="Bill_62"/>
      <sheetName val="Bill_72"/>
      <sheetName val="Podium_Areas2"/>
      <sheetName val="9__Package_split_-_Cost_2"/>
      <sheetName val="DETAILED__BOQ2"/>
      <sheetName val="Structure_Bills_Qty1"/>
      <sheetName val="old_serial_no_1"/>
      <sheetName val="A_O_R_2"/>
      <sheetName val="accom_cash1"/>
      <sheetName val="LABOUR_RATE2"/>
      <sheetName val="Material_Rate2"/>
      <sheetName val="Area_Analysis1"/>
      <sheetName val="rent_&amp;_value_assumptions1"/>
      <sheetName val="PSDA_detailed_cashflow_for_deb1"/>
      <sheetName val="Financing_Assumptions1"/>
      <sheetName val="Equity_shares_analysis1"/>
      <sheetName val="Loan_B_interest1"/>
      <sheetName val="Loan_covenant_tests1"/>
      <sheetName val="Rents_committed1"/>
      <sheetName val="LCC_profit_share_calculation1"/>
      <sheetName val="Loan_A_interest_guarantee1"/>
      <sheetName val="Rebar__Take_off1"/>
      <sheetName val="Westin_FOH_&amp;_BOH_Split1"/>
      <sheetName val="UPA(Part_C,D,E,G,H)1"/>
      <sheetName val="L_(4)1"/>
      <sheetName val="Rate_Breakdowns_(Civil)1"/>
      <sheetName val="tie_beam(not_used)1"/>
      <sheetName val="raft,grade_slab1"/>
      <sheetName val="core_wall1"/>
      <sheetName val="pilecap(w_lap)1"/>
      <sheetName val="raft_slab1"/>
      <sheetName val="B31_11"/>
      <sheetName val="Materials_1"/>
      <sheetName val="Project_Info1"/>
      <sheetName val="Oracle_Upload1"/>
      <sheetName val="qty_schedule1"/>
      <sheetName val="CF_Input"/>
      <sheetName val="DATA_INPUT"/>
      <sheetName val="Détail_Etudes"/>
      <sheetName val="DCH_entree"/>
      <sheetName val="Comparaison_DCH_vs_GLK"/>
      <sheetName val="L_(4)"/>
      <sheetName val="Project_Info"/>
      <sheetName val="tie_beam(not_used)"/>
      <sheetName val="raft,grade_slab"/>
      <sheetName val="core_wall"/>
      <sheetName val="pilecap(w_lap)"/>
      <sheetName val="raft_slab"/>
      <sheetName val="B31_1"/>
      <sheetName val="Materials_"/>
      <sheetName val="Oracle_Upload"/>
      <sheetName val="qty_schedule"/>
      <sheetName val="Bldg"/>
      <sheetName val="Civil-main_building12"/>
      <sheetName val="Civil-amenities_buildings12"/>
      <sheetName val="Roads-pavement-path_ways12"/>
      <sheetName val="C-Wall_BOQ12"/>
      <sheetName val="GR_slab-reinft12"/>
      <sheetName val="GUT_(2)9"/>
      <sheetName val="PointNo_59"/>
      <sheetName val="Detail_In_Door_Stad8"/>
      <sheetName val="Stress_Calculation9"/>
      <sheetName val="SITE_OVERHEADS9"/>
      <sheetName val="_Net_Break_Down9"/>
      <sheetName val="Bill_No_2_to_8_(Rev)9"/>
      <sheetName val="SPT_vs_PHI9"/>
      <sheetName val="PRECAST_lightconc-II9"/>
      <sheetName val="Fill_this_out_first___9"/>
      <sheetName val="GF_Columns9"/>
      <sheetName val="Assumption_Inputs9"/>
      <sheetName val="Bill_3_-_Site_Works9"/>
      <sheetName val="Tender_Summary9"/>
      <sheetName val="K_Ajeet9"/>
      <sheetName val="AutoOpen_Stub_Data8"/>
      <sheetName val="Bridges_RB8"/>
      <sheetName val="Analysis_Justi_8"/>
      <sheetName val="Qty_Esti_-TCS8"/>
      <sheetName val="Abst_Jo8"/>
      <sheetName val="BSH_num9"/>
      <sheetName val="11B_9"/>
      <sheetName val="Fin_Sum8"/>
      <sheetName val="Debits_as_on_12_04_089"/>
      <sheetName val="Staff_Acco_9"/>
      <sheetName val="labour_coeff9"/>
      <sheetName val="4_Annex_1_Basic_rate8"/>
      <sheetName val="INDIGINEOUS_ITEMS_8"/>
      <sheetName val="07016,_Master_List-Major_Minor8"/>
      <sheetName val="C_Sum8"/>
      <sheetName val="A_Sum8"/>
      <sheetName val="SUMMARY_ALL_CO'S8"/>
      <sheetName val="Break_up_Sheet8"/>
      <sheetName val="5_NOT_REQUIRED8"/>
      <sheetName val="Deduction_of_assets8"/>
      <sheetName val="S_&amp;_A8"/>
      <sheetName val="Bank_Guarantee8"/>
      <sheetName val="Story_Drift-Part_23"/>
      <sheetName val="Allg__Angaben3"/>
      <sheetName val="A_O_R_r1Str4"/>
      <sheetName val="A_O_R_r14"/>
      <sheetName val="A_O_R_(2)4"/>
      <sheetName val="AoR_Finishing3"/>
      <sheetName val="PROG_SUMMARY5"/>
      <sheetName val="Rate_analysis3"/>
      <sheetName val="BLOCK-A_(MEA_SHEET)4"/>
      <sheetName val="BOQ_(2)4"/>
      <sheetName val="FITZ_MORT_945"/>
      <sheetName val="Operating_Statistics3"/>
      <sheetName val="Basement_Budget5"/>
      <sheetName val="schedule_nos3"/>
      <sheetName val="Sludge_Cal3"/>
      <sheetName val="INPUT_SHEET5"/>
      <sheetName val="RCC,Ret__Wall3"/>
      <sheetName val="Basic_Rates3"/>
      <sheetName val="Ave_wtd_rates3"/>
      <sheetName val="Material_3"/>
      <sheetName val="Labour_&amp;_Plant3"/>
      <sheetName val="Bill_13"/>
      <sheetName val="Bill_23"/>
      <sheetName val="Bill_33"/>
      <sheetName val="Bill_43"/>
      <sheetName val="Bill_53"/>
      <sheetName val="Bill_63"/>
      <sheetName val="Bill_73"/>
      <sheetName val="Podium_Areas3"/>
      <sheetName val="Balance_sheet_DCCDL_Nov_063"/>
      <sheetName val="_COP_100%3"/>
      <sheetName val="Top_sheet2"/>
      <sheetName val="M-Book_for_Conc2"/>
      <sheetName val="Rein_Steel2"/>
      <sheetName val="M-Book_for_FW2"/>
      <sheetName val="M-Book_others2"/>
      <sheetName val="M-Book_filling2"/>
      <sheetName val="beam-reinft-machine_rm2"/>
      <sheetName val="9__Package_split_-_Cost_3"/>
      <sheetName val="DETAILED__BOQ3"/>
      <sheetName val="Structure_Bills_Qty2"/>
      <sheetName val="old_serial_no_2"/>
      <sheetName val="@risk_rents_and_incentives2"/>
      <sheetName val="Car_park_lease2"/>
      <sheetName val="Net_rent_analysis2"/>
      <sheetName val="A_O_R_3"/>
      <sheetName val="accom_cash2"/>
      <sheetName val="LABOUR_RATE3"/>
      <sheetName val="Material_Rate3"/>
      <sheetName val="Bechtel_Norms3"/>
      <sheetName val="CS_PIPING3"/>
      <sheetName val="TECH_DATA3"/>
      <sheetName val="MASTER_RATE_ANALYSIS2"/>
      <sheetName val="PA-_Consutant_2"/>
      <sheetName val="Works_-_Quote_Sheet2"/>
      <sheetName val="Area_Analysis2"/>
      <sheetName val="rent_&amp;_value_assumptions2"/>
      <sheetName val="PSDA_detailed_cashflow_for_deb2"/>
      <sheetName val="Financing_Assumptions2"/>
      <sheetName val="Equity_shares_analysis2"/>
      <sheetName val="Loan_B_interest2"/>
      <sheetName val="Loan_covenant_tests2"/>
      <sheetName val="Rents_committed2"/>
      <sheetName val="LCC_profit_share_calculation2"/>
      <sheetName val="Loan_A_interest_guarantee2"/>
      <sheetName val="Rebar__Take_off2"/>
      <sheetName val="Westin_FOH_&amp;_BOH_Split2"/>
      <sheetName val="IRP_all_H2s2"/>
      <sheetName val="beam-reinft-IIInd_floor2"/>
      <sheetName val="UPA(Part_C,D,E,G,H)2"/>
      <sheetName val="L_(4)2"/>
      <sheetName val="Rate_Breakdowns_(Civil)2"/>
      <sheetName val="tie_beam(not_used)2"/>
      <sheetName val="raft,grade_slab2"/>
      <sheetName val="core_wall2"/>
      <sheetName val="pilecap(w_lap)2"/>
      <sheetName val="raft_slab2"/>
      <sheetName val="B31_12"/>
      <sheetName val="Materials_2"/>
      <sheetName val="Project_Info2"/>
      <sheetName val="Oracle_Upload2"/>
      <sheetName val="qty_schedule2"/>
      <sheetName val="CF_Input1"/>
      <sheetName val="DATA_INPUT1"/>
      <sheetName val="RBD_ATS_Inst-F"/>
      <sheetName val="Cable_Comparison"/>
      <sheetName val="RBD_DB-F"/>
      <sheetName val="RBD_ATS-R"/>
      <sheetName val="RBD_DB-R"/>
      <sheetName val="RBD_MCC-F"/>
      <sheetName val="RBD_MCC-R"/>
      <sheetName val="RBD_SM-F"/>
      <sheetName val="RBD_SM-R"/>
      <sheetName val="RBD_HV-F"/>
      <sheetName val="RBD_HV-R"/>
      <sheetName val="RBD_ACB-F"/>
      <sheetName val="RBD_ACB-R"/>
      <sheetName val="RBD_ATS-F"/>
      <sheetName val="RBD_LVs-F"/>
      <sheetName val="RBD_LVs_-R"/>
      <sheetName val="2C_10mm_FP_Cable"/>
      <sheetName val="2C_16mm_Cable__"/>
      <sheetName val="2C_35mm_Cable"/>
      <sheetName val="2C_50mm_Cable"/>
      <sheetName val="2C_6mm_Cable"/>
      <sheetName val="4C_240mm_FP_Cable_"/>
      <sheetName val="4C_300mm_FP_Cable"/>
      <sheetName val="4C_50mm_FP_Cable"/>
      <sheetName val="SECTION_R"/>
      <sheetName val="Civil-main_building13"/>
      <sheetName val="Civil-amenities_buildings13"/>
      <sheetName val="Roads-pavement-path_ways13"/>
      <sheetName val="C-Wall_BOQ13"/>
      <sheetName val="GR_slab-reinft13"/>
      <sheetName val="GUT_(2)10"/>
      <sheetName val="PointNo_510"/>
      <sheetName val="Detail_In_Door_Stad9"/>
      <sheetName val="Stress_Calculation10"/>
      <sheetName val="SITE_OVERHEADS10"/>
      <sheetName val="_Net_Break_Down10"/>
      <sheetName val="Bill_No_2_to_8_(Rev)10"/>
      <sheetName val="SPT_vs_PHI10"/>
      <sheetName val="PRECAST_lightconc-II10"/>
      <sheetName val="Fill_this_out_first___10"/>
      <sheetName val="GF_Columns10"/>
      <sheetName val="Assumption_Inputs10"/>
      <sheetName val="Bill_3_-_Site_Works10"/>
      <sheetName val="Tender_Summary10"/>
      <sheetName val="K_Ajeet10"/>
      <sheetName val="AutoOpen_Stub_Data9"/>
      <sheetName val="Bridges_RB9"/>
      <sheetName val="Analysis_Justi_9"/>
      <sheetName val="Qty_Esti_-TCS9"/>
      <sheetName val="Abst_Jo9"/>
      <sheetName val="BSH_num10"/>
      <sheetName val="11B_10"/>
      <sheetName val="Fin_Sum9"/>
      <sheetName val="Debits_as_on_12_04_0810"/>
      <sheetName val="Staff_Acco_10"/>
      <sheetName val="labour_coeff10"/>
      <sheetName val="4_Annex_1_Basic_rate9"/>
      <sheetName val="INDIGINEOUS_ITEMS_9"/>
      <sheetName val="07016,_Master_List-Major_Minor9"/>
      <sheetName val="C_Sum9"/>
      <sheetName val="A_Sum9"/>
      <sheetName val="SUMMARY_ALL_CO'S9"/>
      <sheetName val="Break_up_Sheet9"/>
      <sheetName val="5_NOT_REQUIRED9"/>
      <sheetName val="Deduction_of_assets9"/>
      <sheetName val="S_&amp;_A9"/>
      <sheetName val="Bank_Guarantee9"/>
      <sheetName val="NLD_-_Assum4"/>
      <sheetName val="3cd_Annexure4"/>
      <sheetName val="Story_Drift-Part_24"/>
      <sheetName val="Allg__Angaben4"/>
      <sheetName val="A_O_R_r1Str5"/>
      <sheetName val="A_O_R_r15"/>
      <sheetName val="A_O_R_(2)5"/>
      <sheetName val="AoR_Finishing4"/>
      <sheetName val="PROG_SUMMARY6"/>
      <sheetName val="Rate_analysis4"/>
      <sheetName val="BLOCK-A_(MEA_SHEET)5"/>
      <sheetName val="BOQ_(2)5"/>
      <sheetName val="FITZ_MORT_946"/>
      <sheetName val="Operating_Statistics4"/>
      <sheetName val="Basement_Budget6"/>
      <sheetName val="schedule_nos4"/>
      <sheetName val="Sludge_Cal4"/>
      <sheetName val="INPUT_SHEET6"/>
      <sheetName val="RCC,Ret__Wall4"/>
      <sheetName val="Basic_Rates4"/>
      <sheetName val="Ave_wtd_rates4"/>
      <sheetName val="Material_4"/>
      <sheetName val="Labour_&amp;_Plant4"/>
      <sheetName val="Bill_14"/>
      <sheetName val="Bill_24"/>
      <sheetName val="Bill_34"/>
      <sheetName val="Bill_44"/>
      <sheetName val="Bill_54"/>
      <sheetName val="Bill_64"/>
      <sheetName val="Bill_74"/>
      <sheetName val="Podium_Areas4"/>
      <sheetName val="Balance_sheet_DCCDL_Nov_064"/>
      <sheetName val="_COP_100%4"/>
      <sheetName val="Top_sheet3"/>
      <sheetName val="M-Book_for_Conc3"/>
      <sheetName val="Rein_Steel3"/>
      <sheetName val="M-Book_for_FW3"/>
      <sheetName val="M-Book_others3"/>
      <sheetName val="M-Book_filling3"/>
      <sheetName val="beam-reinft-machine_rm3"/>
      <sheetName val="9__Package_split_-_Cost_4"/>
      <sheetName val="DETAILED__BOQ4"/>
      <sheetName val="Structure_Bills_Qty3"/>
      <sheetName val="old_serial_no_3"/>
      <sheetName val="@risk_rents_and_incentives3"/>
      <sheetName val="Car_park_lease3"/>
      <sheetName val="Net_rent_analysis3"/>
      <sheetName val="A_O_R_4"/>
      <sheetName val="accom_cash3"/>
      <sheetName val="LABOUR_RATE4"/>
      <sheetName val="Material_Rate4"/>
      <sheetName val="Bechtel_Norms4"/>
      <sheetName val="CS_PIPING4"/>
      <sheetName val="TECH_DATA4"/>
      <sheetName val="MASTER_RATE_ANALYSIS3"/>
      <sheetName val="PA-_Consutant_3"/>
      <sheetName val="Works_-_Quote_Sheet3"/>
      <sheetName val="Area_Analysis3"/>
      <sheetName val="rent_&amp;_value_assumptions3"/>
      <sheetName val="PSDA_detailed_cashflow_for_deb3"/>
      <sheetName val="Financing_Assumptions3"/>
      <sheetName val="Equity_shares_analysis3"/>
      <sheetName val="Loan_B_interest3"/>
      <sheetName val="Loan_covenant_tests3"/>
      <sheetName val="Rents_committed3"/>
      <sheetName val="LCC_profit_share_calculation3"/>
      <sheetName val="Loan_A_interest_guarantee3"/>
      <sheetName val="Rebar__Take_off3"/>
      <sheetName val="Westin_FOH_&amp;_BOH_Split3"/>
      <sheetName val="IRP_all_H2s3"/>
      <sheetName val="beam-reinft-IIInd_floor3"/>
      <sheetName val="UPA(Part_C,D,E,G,H)3"/>
      <sheetName val="L_(4)3"/>
      <sheetName val="Rate_Breakdowns_(Civil)3"/>
      <sheetName val="tie_beam(not_used)3"/>
      <sheetName val="raft,grade_slab3"/>
      <sheetName val="core_wall3"/>
      <sheetName val="pilecap(w_lap)3"/>
      <sheetName val="raft_slab3"/>
      <sheetName val="B31_13"/>
      <sheetName val="Materials_3"/>
      <sheetName val="Project_Info3"/>
      <sheetName val="Oracle_Upload3"/>
      <sheetName val="qty_schedule3"/>
      <sheetName val="CF_Input2"/>
      <sheetName val="DATA_INPUT2"/>
      <sheetName val="RBD_ATS_Inst-F1"/>
      <sheetName val="Cable_Comparison1"/>
      <sheetName val="RBD_DB-F1"/>
      <sheetName val="RBD_ATS-R1"/>
      <sheetName val="RBD_DB-R1"/>
      <sheetName val="RBD_MCC-F1"/>
      <sheetName val="RBD_MCC-R1"/>
      <sheetName val="RBD_SM-F1"/>
      <sheetName val="RBD_SM-R1"/>
      <sheetName val="RBD_HV-F1"/>
      <sheetName val="RBD_HV-R1"/>
      <sheetName val="RBD_ACB-F1"/>
      <sheetName val="RBD_ACB-R1"/>
      <sheetName val="RBD_ATS-F1"/>
      <sheetName val="RBD_LVs-F1"/>
      <sheetName val="RBD_LVs_-R1"/>
      <sheetName val="2C_10mm_FP_Cable1"/>
      <sheetName val="2C_16mm_Cable__1"/>
      <sheetName val="2C_35mm_Cable1"/>
      <sheetName val="2C_50mm_Cable1"/>
      <sheetName val="2C_6mm_Cable1"/>
      <sheetName val="4C_240mm_FP_Cable_1"/>
      <sheetName val="4C_300mm_FP_Cable1"/>
      <sheetName val="4C_50mm_FP_Cable1"/>
      <sheetName val="SECTION_R1"/>
      <sheetName val="Fin. Assumpt. - Sensitivities"/>
      <sheetName val="train cash"/>
      <sheetName val="CSA"/>
      <sheetName val="Mechanical"/>
      <sheetName val="Indirects "/>
      <sheetName val="I&amp;C"/>
      <sheetName val="LSS"/>
      <sheetName val="CPA_EQP"/>
      <sheetName val="A"/>
      <sheetName val="XREF"/>
      <sheetName val="Debtors analysis"/>
      <sheetName val="Total Debtors Ageing Sheet"/>
      <sheetName val="BUDGET"/>
      <sheetName val="ESI &amp; PF DELHI"/>
      <sheetName val="Core Data"/>
      <sheetName val="lists"/>
      <sheetName val="Analisa STR"/>
      <sheetName val="cost summary"/>
      <sheetName val="Elec Summ"/>
      <sheetName val="ELEC BOQ"/>
      <sheetName val="TRACK BUSWAY"/>
      <sheetName val="BBT"/>
      <sheetName val="LIGHTING"/>
      <sheetName val="LMS"/>
      <sheetName val="BASIS -DEC 08"/>
      <sheetName val="Light fitt"/>
      <sheetName val="grid"/>
      <sheetName val="Extra Item"/>
      <sheetName val="Boq- Civil"/>
      <sheetName val="Input &amp; Calculations"/>
      <sheetName val="Values"/>
      <sheetName val="Conc"/>
      <sheetName val="Excv-Qty&amp;Rate"/>
      <sheetName val="Interest"/>
      <sheetName val="Project Master"/>
      <sheetName val="Staff"/>
      <sheetName val="Debtors Service Tax"/>
      <sheetName val="Segment Report working"/>
      <sheetName val="Fixed Assets &amp; Depreciation"/>
      <sheetName val="Valves"/>
      <sheetName val="MS Rates"/>
      <sheetName val="Array"/>
      <sheetName val="Array (2)"/>
      <sheetName val="basdat"/>
      <sheetName val="CAT_5"/>
      <sheetName val="Wastage"/>
      <sheetName val="Stru Labour rate"/>
      <sheetName val="Curing Analysis"/>
      <sheetName val="Formwork"/>
      <sheetName val="MS items"/>
      <sheetName val="Tunnel Fw"/>
      <sheetName val="precast"/>
      <sheetName val="LMP"/>
      <sheetName val="B1"/>
      <sheetName val="CROSS-SECTION"/>
      <sheetName val="Basic Rate"/>
      <sheetName val="Area Statement"/>
      <sheetName val="wordsdata"/>
      <sheetName val="B'Sheet"/>
      <sheetName val="Asmp"/>
      <sheetName val="BRP&amp;L"/>
      <sheetName val="ACE-IN"/>
      <sheetName val="NANJING"/>
      <sheetName val="Cash2"/>
      <sheetName val="Z"/>
      <sheetName val="Pile cap"/>
      <sheetName val="SP_Break_Up"/>
      <sheetName val="Inter_Co_Balances"/>
      <sheetName val="Hic_150EOffice"/>
      <sheetName val="Civil-main_building16"/>
      <sheetName val="Civil-amenities_buildings16"/>
      <sheetName val="Roads-pavement-path_ways16"/>
      <sheetName val="C-Wall_BOQ16"/>
      <sheetName val="GR_slab-reinft16"/>
      <sheetName val="PointNo_513"/>
      <sheetName val="Stress_Calculation13"/>
      <sheetName val="GUT_(2)13"/>
      <sheetName val="PRECAST_lightconc-II13"/>
      <sheetName val="Tender_Summary13"/>
      <sheetName val="_Net_Break_Down13"/>
      <sheetName val="11B_13"/>
      <sheetName val="IO_List13"/>
      <sheetName val="Bill_No_2_to_8_(Rev)13"/>
      <sheetName val="SPT_vs_PHI13"/>
      <sheetName val="BSH_num13"/>
      <sheetName val="K_Ajeet13"/>
      <sheetName val="SITE_OVERHEADS13"/>
      <sheetName val="Fill_this_out_first___13"/>
      <sheetName val="GF_Columns13"/>
      <sheetName val="Assumption_Inputs13"/>
      <sheetName val="Bill_3_-_Site_Works13"/>
      <sheetName val="4_Annex_1_Basic_rate13"/>
      <sheetName val="Fin_Sum13"/>
      <sheetName val="AutoOpen_Stub_Data11"/>
      <sheetName val="C_Sum11"/>
      <sheetName val="A_Sum11"/>
      <sheetName val="INDIGINEOUS_ITEMS_11"/>
      <sheetName val="07016,_Master_List-Major_Mino11"/>
      <sheetName val="Staff_Acco_12"/>
      <sheetName val="labour_coeff12"/>
      <sheetName val="SUMMARY_ALL_CO'S11"/>
      <sheetName val="Bridges_RB11"/>
      <sheetName val="Analysis_Justi_11"/>
      <sheetName val="Qty_Esti_-TCS11"/>
      <sheetName val="Abst_Jo11"/>
      <sheetName val="Debits_as_on_12_04_0812"/>
      <sheetName val="Bank_Guarantee11"/>
      <sheetName val="Detail_In_Door_Stad11"/>
      <sheetName val="S_&amp;_A11"/>
      <sheetName val="PROG_SUMMARY9"/>
      <sheetName val="Break_up_Sheet11"/>
      <sheetName val="Deduction_of_assets11"/>
      <sheetName val="NLD_-_Assum9"/>
      <sheetName val="5_NOT_REQUIRED11"/>
      <sheetName val="3cd_Annexure9"/>
      <sheetName val="Story_Drift-Part_26"/>
      <sheetName val="Allg__Angaben6"/>
      <sheetName val="A_O_R_r1Str7"/>
      <sheetName val="A_O_R_r17"/>
      <sheetName val="A_O_R_(2)7"/>
      <sheetName val="AoR_Finishing6"/>
      <sheetName val="Rate_analysis6"/>
      <sheetName val="BLOCK-A_(MEA_SHEET)7"/>
      <sheetName val="BOQ_(2)7"/>
      <sheetName val="FITZ_MORT_948"/>
      <sheetName val="Westin_FOH_&amp;_BOH_Split5"/>
      <sheetName val="Basement_Budget8"/>
      <sheetName val="INPUT_SHEET8"/>
      <sheetName val="@risk_rents_and_incentives5"/>
      <sheetName val="Car_park_lease5"/>
      <sheetName val="Net_rent_analysis5"/>
      <sheetName val="schedule_nos6"/>
      <sheetName val="RCC,Ret__Wall6"/>
      <sheetName val="Sludge_Cal6"/>
      <sheetName val="Operating_Statistics6"/>
      <sheetName val="Basic_Rates6"/>
      <sheetName val="Ave_wtd_rates6"/>
      <sheetName val="Material_6"/>
      <sheetName val="Labour_&amp;_Plant6"/>
      <sheetName val="9__Package_split_-_Cost_6"/>
      <sheetName val="DETAILED__BOQ6"/>
      <sheetName val="rent_&amp;_value_assumptions5"/>
      <sheetName val="PSDA_detailed_cashflow_for_deb5"/>
      <sheetName val="Financing_Assumptions5"/>
      <sheetName val="Equity_shares_analysis5"/>
      <sheetName val="Loan_B_interest5"/>
      <sheetName val="Loan_covenant_tests5"/>
      <sheetName val="Rents_committed5"/>
      <sheetName val="LCC_profit_share_calculation5"/>
      <sheetName val="Loan_A_interest_guarantee5"/>
      <sheetName val="A_O_R_6"/>
      <sheetName val="Podium_Areas6"/>
      <sheetName val="Bill_16"/>
      <sheetName val="Bill_26"/>
      <sheetName val="Bill_36"/>
      <sheetName val="Bill_46"/>
      <sheetName val="Bill_56"/>
      <sheetName val="Bill_66"/>
      <sheetName val="Bill_76"/>
      <sheetName val="LABOUR_RATE6"/>
      <sheetName val="Material_Rate6"/>
      <sheetName val="Balance_sheet_DCCDL_Nov_066"/>
      <sheetName val="_COP_100%6"/>
      <sheetName val="Top_sheet5"/>
      <sheetName val="M-Book_for_Conc5"/>
      <sheetName val="Rein_Steel5"/>
      <sheetName val="M-Book_for_FW5"/>
      <sheetName val="M-Book_others5"/>
      <sheetName val="M-Book_filling5"/>
      <sheetName val="beam-reinft-machine_rm5"/>
      <sheetName val="Bechtel_Norms5"/>
      <sheetName val="CS_PIPING5"/>
      <sheetName val="TECH_DATA5"/>
      <sheetName val="MASTER_RATE_ANALYSIS5"/>
      <sheetName val="PA-_Consutant_5"/>
      <sheetName val="Works_-_Quote_Sheet5"/>
      <sheetName val="Civil-main_building14"/>
      <sheetName val="Civil-amenities_buildings14"/>
      <sheetName val="Roads-pavement-path_ways14"/>
      <sheetName val="C-Wall_BOQ14"/>
      <sheetName val="GR_slab-reinft14"/>
      <sheetName val="PointNo_511"/>
      <sheetName val="Stress_Calculation11"/>
      <sheetName val="GUT_(2)11"/>
      <sheetName val="PRECAST_lightconc-II11"/>
      <sheetName val="Tender_Summary11"/>
      <sheetName val="_Net_Break_Down11"/>
      <sheetName val="11B_11"/>
      <sheetName val="IO_List11"/>
      <sheetName val="Bill_No_2_to_8_(Rev)11"/>
      <sheetName val="SPT_vs_PHI11"/>
      <sheetName val="BSH_num11"/>
      <sheetName val="K_Ajeet11"/>
      <sheetName val="SITE_OVERHEADS11"/>
      <sheetName val="Fill_this_out_first___11"/>
      <sheetName val="GF_Columns11"/>
      <sheetName val="Assumption_Inputs11"/>
      <sheetName val="Bill_3_-_Site_Works11"/>
      <sheetName val="4_Annex_1_Basic_rate11"/>
      <sheetName val="Fin_Sum11"/>
      <sheetName val="PROG_SUMMARY7"/>
      <sheetName val="NLD_-_Assum7"/>
      <sheetName val="3cd_Annexure7"/>
      <sheetName val="IO_List10"/>
      <sheetName val="4_Annex_1_Basic_rate10"/>
      <sheetName val="Fin_Sum10"/>
      <sheetName val="NLD_-_Assum6"/>
      <sheetName val="3cd_Annexure6"/>
      <sheetName val="IO_List9"/>
      <sheetName val="NLD_-_Assum5"/>
      <sheetName val="3cd_Annexure5"/>
      <sheetName val="IO_List8"/>
      <sheetName val="Civil-main_building15"/>
      <sheetName val="Civil-amenities_buildings15"/>
      <sheetName val="Roads-pavement-path_ways15"/>
      <sheetName val="C-Wall_BOQ15"/>
      <sheetName val="GR_slab-reinft15"/>
      <sheetName val="PointNo_512"/>
      <sheetName val="Stress_Calculation12"/>
      <sheetName val="GUT_(2)12"/>
      <sheetName val="PRECAST_lightconc-II12"/>
      <sheetName val="Tender_Summary12"/>
      <sheetName val="_Net_Break_Down12"/>
      <sheetName val="11B_12"/>
      <sheetName val="IO_List12"/>
      <sheetName val="Bill_No_2_to_8_(Rev)12"/>
      <sheetName val="SPT_vs_PHI12"/>
      <sheetName val="BSH_num12"/>
      <sheetName val="K_Ajeet12"/>
      <sheetName val="SITE_OVERHEADS12"/>
      <sheetName val="Fill_this_out_first___12"/>
      <sheetName val="GF_Columns12"/>
      <sheetName val="Assumption_Inputs12"/>
      <sheetName val="Bill_3_-_Site_Works12"/>
      <sheetName val="4_Annex_1_Basic_rate12"/>
      <sheetName val="Fin_Sum12"/>
      <sheetName val="AutoOpen_Stub_Data10"/>
      <sheetName val="C_Sum10"/>
      <sheetName val="A_Sum10"/>
      <sheetName val="INDIGINEOUS_ITEMS_10"/>
      <sheetName val="07016,_Master_List-Major_Mino10"/>
      <sheetName val="Staff_Acco_11"/>
      <sheetName val="labour_coeff11"/>
      <sheetName val="SUMMARY_ALL_CO'S10"/>
      <sheetName val="Bridges_RB10"/>
      <sheetName val="Analysis_Justi_10"/>
      <sheetName val="Qty_Esti_-TCS10"/>
      <sheetName val="Abst_Jo10"/>
      <sheetName val="Debits_as_on_12_04_0811"/>
      <sheetName val="Bank_Guarantee10"/>
      <sheetName val="Detail_In_Door_Stad10"/>
      <sheetName val="S_&amp;_A10"/>
      <sheetName val="PROG_SUMMARY8"/>
      <sheetName val="Break_up_Sheet10"/>
      <sheetName val="Deduction_of_assets10"/>
      <sheetName val="NLD_-_Assum8"/>
      <sheetName val="5_NOT_REQUIRED10"/>
      <sheetName val="3cd_Annexure8"/>
      <sheetName val="Story_Drift-Part_25"/>
      <sheetName val="Allg__Angaben5"/>
      <sheetName val="A_O_R_r1Str6"/>
      <sheetName val="A_O_R_r16"/>
      <sheetName val="A_O_R_(2)6"/>
      <sheetName val="AoR_Finishing5"/>
      <sheetName val="Rate_analysis5"/>
      <sheetName val="BLOCK-A_(MEA_SHEET)6"/>
      <sheetName val="BOQ_(2)6"/>
      <sheetName val="FITZ_MORT_947"/>
      <sheetName val="Westin_FOH_&amp;_BOH_Split4"/>
      <sheetName val="Basement_Budget7"/>
      <sheetName val="INPUT_SHEET7"/>
      <sheetName val="@risk_rents_and_incentives4"/>
      <sheetName val="Car_park_lease4"/>
      <sheetName val="Net_rent_analysis4"/>
      <sheetName val="schedule_nos5"/>
      <sheetName val="RCC,Ret__Wall5"/>
      <sheetName val="Sludge_Cal5"/>
      <sheetName val="Operating_Statistics5"/>
      <sheetName val="Basic_Rates5"/>
      <sheetName val="Ave_wtd_rates5"/>
      <sheetName val="Material_5"/>
      <sheetName val="Labour_&amp;_Plant5"/>
      <sheetName val="9__Package_split_-_Cost_5"/>
      <sheetName val="DETAILED__BOQ5"/>
      <sheetName val="rent_&amp;_value_assumptions4"/>
      <sheetName val="PSDA_detailed_cashflow_for_deb4"/>
      <sheetName val="Financing_Assumptions4"/>
      <sheetName val="Equity_shares_analysis4"/>
      <sheetName val="Loan_B_interest4"/>
      <sheetName val="Loan_covenant_tests4"/>
      <sheetName val="Rents_committed4"/>
      <sheetName val="LCC_profit_share_calculation4"/>
      <sheetName val="Loan_A_interest_guarantee4"/>
      <sheetName val="A_O_R_5"/>
      <sheetName val="Podium_Areas5"/>
      <sheetName val="Bill_15"/>
      <sheetName val="Bill_25"/>
      <sheetName val="Bill_35"/>
      <sheetName val="Bill_45"/>
      <sheetName val="Bill_55"/>
      <sheetName val="Bill_65"/>
      <sheetName val="Bill_75"/>
      <sheetName val="LABOUR_RATE5"/>
      <sheetName val="Material_Rate5"/>
      <sheetName val="Balance_sheet_DCCDL_Nov_065"/>
      <sheetName val="_COP_100%5"/>
      <sheetName val="Top_sheet4"/>
      <sheetName val="M-Book_for_Conc4"/>
      <sheetName val="Rein_Steel4"/>
      <sheetName val="M-Book_for_FW4"/>
      <sheetName val="M-Book_others4"/>
      <sheetName val="M-Book_filling4"/>
      <sheetName val="beam-reinft-machine_rm4"/>
      <sheetName val="MASTER_RATE_ANALYSIS4"/>
      <sheetName val="PA-_Consutant_4"/>
      <sheetName val="Works_-_Quote_Sheet4"/>
      <sheetName val="Civil-main_building17"/>
      <sheetName val="Civil-amenities_buildings17"/>
      <sheetName val="Roads-pavement-path_ways17"/>
      <sheetName val="C-Wall_BOQ17"/>
      <sheetName val="GR_slab-reinft17"/>
      <sheetName val="PointNo_514"/>
      <sheetName val="Stress_Calculation14"/>
      <sheetName val="GUT_(2)14"/>
      <sheetName val="PRECAST_lightconc-II14"/>
      <sheetName val="Tender_Summary14"/>
      <sheetName val="_Net_Break_Down14"/>
      <sheetName val="11B_14"/>
      <sheetName val="IO_List14"/>
      <sheetName val="Bill_No_2_to_8_(Rev)14"/>
      <sheetName val="SPT_vs_PHI14"/>
      <sheetName val="BSH_num14"/>
      <sheetName val="K_Ajeet14"/>
      <sheetName val="SITE_OVERHEADS14"/>
      <sheetName val="Fill_this_out_first___14"/>
      <sheetName val="GF_Columns14"/>
      <sheetName val="Assumption_Inputs14"/>
      <sheetName val="Bill_3_-_Site_Works14"/>
      <sheetName val="4_Annex_1_Basic_rate14"/>
      <sheetName val="Fin_Sum14"/>
      <sheetName val="AutoOpen_Stub_Data12"/>
      <sheetName val="C_Sum12"/>
      <sheetName val="A_Sum12"/>
      <sheetName val="INDIGINEOUS_ITEMS_12"/>
      <sheetName val="07016,_Master_List-Major_Mino12"/>
      <sheetName val="Staff_Acco_13"/>
      <sheetName val="labour_coeff13"/>
      <sheetName val="SUMMARY_ALL_CO'S12"/>
      <sheetName val="Bridges_RB12"/>
      <sheetName val="Analysis_Justi_12"/>
      <sheetName val="Qty_Esti_-TCS12"/>
      <sheetName val="Abst_Jo12"/>
      <sheetName val="Debits_as_on_12_04_0813"/>
      <sheetName val="Bank_Guarantee12"/>
      <sheetName val="Detail_In_Door_Stad12"/>
      <sheetName val="S_&amp;_A12"/>
      <sheetName val="PROG_SUMMARY10"/>
      <sheetName val="Break_up_Sheet12"/>
      <sheetName val="Deduction_of_assets12"/>
      <sheetName val="NLD_-_Assum10"/>
      <sheetName val="5_NOT_REQUIRED12"/>
      <sheetName val="3cd_Annexure10"/>
      <sheetName val="Story_Drift-Part_27"/>
      <sheetName val="Allg__Angaben7"/>
      <sheetName val="A_O_R_r1Str8"/>
      <sheetName val="A_O_R_r18"/>
      <sheetName val="A_O_R_(2)8"/>
      <sheetName val="AoR_Finishing7"/>
      <sheetName val="Rate_analysis7"/>
      <sheetName val="BLOCK-A_(MEA_SHEET)8"/>
      <sheetName val="BOQ_(2)8"/>
      <sheetName val="FITZ_MORT_949"/>
      <sheetName val="Westin_FOH_&amp;_BOH_Split6"/>
      <sheetName val="Basement_Budget9"/>
      <sheetName val="INPUT_SHEET9"/>
      <sheetName val="@risk_rents_and_incentives6"/>
      <sheetName val="Car_park_lease6"/>
      <sheetName val="Net_rent_analysis6"/>
      <sheetName val="schedule_nos7"/>
      <sheetName val="RCC,Ret__Wall7"/>
      <sheetName val="Sludge_Cal7"/>
      <sheetName val="Operating_Statistics7"/>
      <sheetName val="Basic_Rates7"/>
      <sheetName val="Ave_wtd_rates7"/>
      <sheetName val="Material_7"/>
      <sheetName val="Labour_&amp;_Plant7"/>
      <sheetName val="9__Package_split_-_Cost_7"/>
      <sheetName val="DETAILED__BOQ7"/>
      <sheetName val="rent_&amp;_value_assumptions6"/>
      <sheetName val="PSDA_detailed_cashflow_for_deb6"/>
      <sheetName val="Financing_Assumptions6"/>
      <sheetName val="Equity_shares_analysis6"/>
      <sheetName val="Loan_B_interest6"/>
      <sheetName val="Loan_covenant_tests6"/>
      <sheetName val="Rents_committed6"/>
      <sheetName val="LCC_profit_share_calculation6"/>
      <sheetName val="Loan_A_interest_guarantee6"/>
      <sheetName val="A_O_R_7"/>
      <sheetName val="Podium_Areas7"/>
      <sheetName val="Bill_17"/>
      <sheetName val="Bill_27"/>
      <sheetName val="Bill_37"/>
      <sheetName val="Bill_47"/>
      <sheetName val="Bill_57"/>
      <sheetName val="Bill_67"/>
      <sheetName val="Bill_77"/>
      <sheetName val="LABOUR_RATE7"/>
      <sheetName val="Material_Rate7"/>
      <sheetName val="Balance_sheet_DCCDL_Nov_067"/>
      <sheetName val="_COP_100%7"/>
      <sheetName val="Top_sheet6"/>
      <sheetName val="M-Book_for_Conc6"/>
      <sheetName val="Rein_Steel6"/>
      <sheetName val="M-Book_for_FW6"/>
      <sheetName val="M-Book_others6"/>
      <sheetName val="M-Book_filling6"/>
      <sheetName val="beam-reinft-machine_rm6"/>
      <sheetName val="Bechtel_Norms6"/>
      <sheetName val="CS_PIPING6"/>
      <sheetName val="TECH_DATA6"/>
      <sheetName val="MASTER_RATE_ANALYSIS6"/>
      <sheetName val="PA-_Consutant_6"/>
      <sheetName val="Works_-_Quote_Sheet6"/>
      <sheetName val="SECTION_R2"/>
      <sheetName val="Civil-main_building18"/>
      <sheetName val="Civil-amenities_buildings18"/>
      <sheetName val="Roads-pavement-path_ways18"/>
      <sheetName val="C-Wall_BOQ18"/>
      <sheetName val="GR_slab-reinft18"/>
      <sheetName val="PointNo_515"/>
      <sheetName val="Stress_Calculation15"/>
      <sheetName val="GUT_(2)15"/>
      <sheetName val="PRECAST_lightconc-II15"/>
      <sheetName val="Tender_Summary15"/>
      <sheetName val="_Net_Break_Down15"/>
      <sheetName val="11B_15"/>
      <sheetName val="IO_List15"/>
      <sheetName val="Bill_No_2_to_8_(Rev)15"/>
      <sheetName val="SPT_vs_PHI15"/>
      <sheetName val="BSH_num15"/>
      <sheetName val="K_Ajeet15"/>
      <sheetName val="SITE_OVERHEADS15"/>
      <sheetName val="Fill_this_out_first___15"/>
      <sheetName val="GF_Columns15"/>
      <sheetName val="Assumption_Inputs15"/>
      <sheetName val="Bill_3_-_Site_Works15"/>
      <sheetName val="4_Annex_1_Basic_rate15"/>
      <sheetName val="Fin_Sum15"/>
      <sheetName val="AutoOpen_Stub_Data13"/>
      <sheetName val="C_Sum13"/>
      <sheetName val="A_Sum13"/>
      <sheetName val="INDIGINEOUS_ITEMS_13"/>
      <sheetName val="07016,_Master_List-Major_Mino13"/>
      <sheetName val="Staff_Acco_14"/>
      <sheetName val="labour_coeff14"/>
      <sheetName val="SUMMARY_ALL_CO'S13"/>
      <sheetName val="Bridges_RB13"/>
      <sheetName val="Analysis_Justi_13"/>
      <sheetName val="Qty_Esti_-TCS13"/>
      <sheetName val="Abst_Jo13"/>
      <sheetName val="Debits_as_on_12_04_0814"/>
      <sheetName val="Bank_Guarantee13"/>
      <sheetName val="Detail_In_Door_Stad13"/>
      <sheetName val="S_&amp;_A13"/>
      <sheetName val="PROG_SUMMARY11"/>
      <sheetName val="Break_up_Sheet13"/>
      <sheetName val="Deduction_of_assets13"/>
      <sheetName val="NLD_-_Assum11"/>
      <sheetName val="5_NOT_REQUIRED13"/>
      <sheetName val="3cd_Annexure11"/>
      <sheetName val="Story_Drift-Part_28"/>
      <sheetName val="Allg__Angaben8"/>
      <sheetName val="A_O_R_r1Str9"/>
      <sheetName val="A_O_R_r19"/>
      <sheetName val="A_O_R_(2)9"/>
      <sheetName val="AoR_Finishing8"/>
      <sheetName val="Rate_analysis8"/>
      <sheetName val="BLOCK-A_(MEA_SHEET)9"/>
      <sheetName val="BOQ_(2)9"/>
      <sheetName val="FITZ_MORT_9410"/>
      <sheetName val="Westin_FOH_&amp;_BOH_Split7"/>
      <sheetName val="Basement_Budget10"/>
      <sheetName val="INPUT_SHEET10"/>
      <sheetName val="@risk_rents_and_incentives7"/>
      <sheetName val="Car_park_lease7"/>
      <sheetName val="Net_rent_analysis7"/>
      <sheetName val="schedule_nos8"/>
      <sheetName val="RCC,Ret__Wall8"/>
      <sheetName val="Sludge_Cal8"/>
      <sheetName val="Operating_Statistics8"/>
      <sheetName val="Basic_Rates8"/>
      <sheetName val="Ave_wtd_rates8"/>
      <sheetName val="Material_8"/>
      <sheetName val="Labour_&amp;_Plant8"/>
      <sheetName val="9__Package_split_-_Cost_8"/>
      <sheetName val="DETAILED__BOQ8"/>
      <sheetName val="rent_&amp;_value_assumptions7"/>
      <sheetName val="PSDA_detailed_cashflow_for_deb7"/>
      <sheetName val="Financing_Assumptions7"/>
      <sheetName val="Equity_shares_analysis7"/>
      <sheetName val="Loan_B_interest7"/>
      <sheetName val="Loan_covenant_tests7"/>
      <sheetName val="Rents_committed7"/>
      <sheetName val="LCC_profit_share_calculation7"/>
      <sheetName val="Loan_A_interest_guarantee7"/>
      <sheetName val="A_O_R_8"/>
      <sheetName val="Podium_Areas8"/>
      <sheetName val="Bill_18"/>
      <sheetName val="Bill_28"/>
      <sheetName val="Bill_38"/>
      <sheetName val="Bill_48"/>
      <sheetName val="Bill_58"/>
      <sheetName val="Bill_68"/>
      <sheetName val="Bill_78"/>
      <sheetName val="LABOUR_RATE8"/>
      <sheetName val="Material_Rate8"/>
      <sheetName val="Balance_sheet_DCCDL_Nov_068"/>
      <sheetName val="_COP_100%8"/>
      <sheetName val="Top_sheet7"/>
      <sheetName val="M-Book_for_Conc7"/>
      <sheetName val="Rein_Steel7"/>
      <sheetName val="M-Book_for_FW7"/>
      <sheetName val="M-Book_others7"/>
      <sheetName val="M-Book_filling7"/>
      <sheetName val="beam-reinft-machine_rm7"/>
      <sheetName val="Bechtel_Norms7"/>
      <sheetName val="CS_PIPING7"/>
      <sheetName val="TECH_DATA7"/>
      <sheetName val="MASTER_RATE_ANALYSIS7"/>
      <sheetName val="PA-_Consutant_7"/>
      <sheetName val="Works_-_Quote_Sheet7"/>
      <sheetName val="SECTION_R3"/>
      <sheetName val="SUMMARYMCA"/>
      <sheetName val="AN"/>
      <sheetName val="Trade Summary"/>
      <sheetName val="01"/>
      <sheetName val="Raw Data"/>
      <sheetName val="Div Summary"/>
      <sheetName val="MATCAT.BOQ"/>
      <sheetName val="cables"/>
      <sheetName val="5 Analysis"/>
      <sheetName val="References"/>
      <sheetName val="New Issue Pipeline"/>
      <sheetName val="pvc vent"/>
      <sheetName val="D17-CL-C (2)"/>
      <sheetName val="17"/>
      <sheetName val="11"/>
      <sheetName val="7"/>
      <sheetName val="21"/>
      <sheetName val="25"/>
      <sheetName val="18"/>
      <sheetName val="15"/>
      <sheetName val="29"/>
      <sheetName val="20"/>
      <sheetName val="worksheet"/>
      <sheetName val="Calendar"/>
      <sheetName val="AILC004"/>
      <sheetName val="JOB COSTING SHEET ELEC"/>
      <sheetName val="Lstsub"/>
      <sheetName val="Doha WBS Clean"/>
      <sheetName val="IT-Fri Base"/>
      <sheetName val="CMISFA"/>
      <sheetName val="00acttbl"/>
      <sheetName val="PSrpt25"/>
      <sheetName val="00budtbl"/>
      <sheetName val="Data Tables"/>
      <sheetName val="BALAN1"/>
      <sheetName val="405"/>
      <sheetName val="427"/>
      <sheetName val="403"/>
      <sheetName val="Legal Risk Analysis"/>
      <sheetName val="M.S."/>
      <sheetName val="Actuals_by_Job"/>
      <sheetName val="Outlook"/>
      <sheetName val="CIP Summary 0012"/>
      <sheetName val="CIP Detail 0011"/>
      <sheetName val="VLOOK"/>
      <sheetName val="99 to 00 blns"/>
      <sheetName val="SCHEDULE OF RATES"/>
      <sheetName val="col-reinft1"/>
      <sheetName val="Validation sheet"/>
      <sheetName val="IO's"/>
      <sheetName val="Prices"/>
      <sheetName val="BULook"/>
      <sheetName val="1.01 (a)"/>
      <sheetName val="DontDelete"/>
      <sheetName val="Settings"/>
      <sheetName val="MERGED CODES &amp; NAMES"/>
      <sheetName val="TYPES"/>
      <sheetName val="MPC"/>
      <sheetName val="Back_Cal_for OMC"/>
      <sheetName val="std.wt."/>
      <sheetName val="Khalifa Parkf"/>
      <sheetName val="Costcal"/>
      <sheetName val="Bed Class"/>
      <sheetName val="Cd"/>
      <sheetName val="D2_CO"/>
      <sheetName val="Vendors"/>
      <sheetName val="B&amp;C-TILE_QUANTITIES"/>
      <sheetName val="Recon_Template"/>
      <sheetName val="B&amp;C-TILE_QUANTITIES1"/>
      <sheetName val="Recon_Template1"/>
      <sheetName val="CFForecast_detail"/>
      <sheetName val="MD_REVIEW"/>
      <sheetName val="Over all Builder work"/>
      <sheetName val="Over_all_Builder_work"/>
      <sheetName val="COST CONTROL MATRIX"/>
      <sheetName val="Project Details "/>
      <sheetName val="PC, Prov Sums, Quants"/>
      <sheetName val="Progress Photos"/>
      <sheetName val="Contents"/>
      <sheetName val="Cost Report Summary"/>
      <sheetName val="Provisional Sums"/>
      <sheetName val="Ra  stair"/>
      <sheetName val="Trade_Package"/>
      <sheetName val="Camp_Power_Cost1"/>
      <sheetName val="Bill_5_-_Carpark"/>
      <sheetName val="UNP-NCW_2"/>
      <sheetName val="water_prop_2"/>
      <sheetName val="final_abstract"/>
      <sheetName val="Section_3_DPR2"/>
      <sheetName val="SC_Cost_FEB_03"/>
      <sheetName val="(Do_not_delete)"/>
      <sheetName val="Slope_area"/>
      <sheetName val="Load_Details(B2)"/>
      <sheetName val="Site_Dev_BOQ"/>
      <sheetName val="MN_T_B_"/>
      <sheetName val="Source_Ref_"/>
      <sheetName val="TBAL9697_-group_wise__sdpl"/>
      <sheetName val="Project_Budget_Worksheet"/>
      <sheetName val="Detail_P&amp;L"/>
      <sheetName val="Assumption_Sheet"/>
      <sheetName val="Ground_Floor"/>
      <sheetName val="BOD_PL_NEW"/>
      <sheetName val="Flanged_Beams"/>
      <sheetName val="Rectangular_Beam"/>
      <sheetName val="BC_&amp;_MNB_"/>
      <sheetName val="EE_SUM"/>
      <sheetName val="kppl_pl"/>
      <sheetName val="Sales_&amp;_Prod"/>
      <sheetName val="Cost_any"/>
      <sheetName val="ADDENDA"/>
      <sheetName val="SEW4"/>
      <sheetName val="MD_REVIEW1"/>
      <sheetName val="Sales_&amp;_Prod1"/>
      <sheetName val="Camp_Power_Cost2"/>
      <sheetName val="RBD_ATS_Inst-F2"/>
      <sheetName val="Cable_Comparison2"/>
      <sheetName val="RBD_DB-F2"/>
      <sheetName val="RBD_ATS-R2"/>
      <sheetName val="RBD_DB-R2"/>
      <sheetName val="RBD_MCC-F2"/>
      <sheetName val="RBD_MCC-R2"/>
      <sheetName val="RBD_SM-F2"/>
      <sheetName val="RBD_SM-R2"/>
      <sheetName val="RBD_HV-F2"/>
      <sheetName val="RBD_HV-R2"/>
      <sheetName val="RBD_ACB-F2"/>
      <sheetName val="RBD_ACB-R2"/>
      <sheetName val="RBD_ATS-F2"/>
      <sheetName val="RBD_LVs-F2"/>
      <sheetName val="RBD_LVs_-R2"/>
      <sheetName val="2C_10mm_FP_Cable2"/>
      <sheetName val="2C_16mm_Cable__2"/>
      <sheetName val="2C_35mm_Cable2"/>
      <sheetName val="2C_50mm_Cable2"/>
      <sheetName val="2C_6mm_Cable2"/>
      <sheetName val="4C_240mm_FP_Cable_2"/>
      <sheetName val="4C_300mm_FP_Cable2"/>
      <sheetName val="4C_50mm_FP_Cable2"/>
      <sheetName val="MD_REVIEW2"/>
      <sheetName val="B&amp;C-TILE_QUANTITIES2"/>
      <sheetName val="Sales_&amp;_Prod2"/>
      <sheetName val="Camp_Power_Cost3"/>
      <sheetName val="RBD_ATS_Inst-F3"/>
      <sheetName val="Cable_Comparison3"/>
      <sheetName val="RBD_DB-F3"/>
      <sheetName val="RBD_ATS-R3"/>
      <sheetName val="RBD_DB-R3"/>
      <sheetName val="RBD_MCC-F3"/>
      <sheetName val="RBD_MCC-R3"/>
      <sheetName val="RBD_SM-F3"/>
      <sheetName val="RBD_SM-R3"/>
      <sheetName val="RBD_HV-F3"/>
      <sheetName val="RBD_HV-R3"/>
      <sheetName val="RBD_ACB-F3"/>
      <sheetName val="RBD_ACB-R3"/>
      <sheetName val="RBD_ATS-F3"/>
      <sheetName val="RBD_LVs-F3"/>
      <sheetName val="RBD_LVs_-R3"/>
      <sheetName val="2C_10mm_FP_Cable3"/>
      <sheetName val="2C_16mm_Cable__3"/>
      <sheetName val="2C_35mm_Cable3"/>
      <sheetName val="2C_50mm_Cable3"/>
      <sheetName val="2C_6mm_Cable3"/>
      <sheetName val="4C_240mm_FP_Cable_3"/>
      <sheetName val="4C_300mm_FP_Cable3"/>
      <sheetName val="4C_50mm_FP_Cable3"/>
      <sheetName val="MD_REVIEW3"/>
      <sheetName val="B&amp;C-TILE_QUANTITIES3"/>
      <sheetName val="Sales_&amp;_Prod3"/>
      <sheetName val="Camp_Power_Cost4"/>
      <sheetName val="Area_Analysis4"/>
      <sheetName val="Structure_Bills_Qty4"/>
      <sheetName val="old_serial_no_4"/>
      <sheetName val="accom_cash4"/>
      <sheetName val="IRP_all_H2s4"/>
      <sheetName val="beam-reinft-IIInd_floor4"/>
      <sheetName val="UPA(Part_C,D,E,G,H)4"/>
      <sheetName val="L_(4)4"/>
      <sheetName val="Rate_Breakdowns_(Civil)4"/>
      <sheetName val="Rebar__Take_off4"/>
      <sheetName val="tie_beam(not_used)4"/>
      <sheetName val="raft,grade_slab4"/>
      <sheetName val="core_wall4"/>
      <sheetName val="pilecap(w_lap)4"/>
      <sheetName val="raft_slab4"/>
      <sheetName val="B31_14"/>
      <sheetName val="Materials_4"/>
      <sheetName val="Project_Info4"/>
      <sheetName val="RBD_ATS_Inst-F4"/>
      <sheetName val="Cable_Comparison4"/>
      <sheetName val="RBD_DB-F4"/>
      <sheetName val="RBD_ATS-R4"/>
      <sheetName val="RBD_DB-R4"/>
      <sheetName val="RBD_MCC-F4"/>
      <sheetName val="RBD_MCC-R4"/>
      <sheetName val="RBD_SM-F4"/>
      <sheetName val="RBD_SM-R4"/>
      <sheetName val="RBD_HV-F4"/>
      <sheetName val="RBD_HV-R4"/>
      <sheetName val="RBD_ACB-F4"/>
      <sheetName val="RBD_ACB-R4"/>
      <sheetName val="RBD_ATS-F4"/>
      <sheetName val="RBD_LVs-F4"/>
      <sheetName val="RBD_LVs_-R4"/>
      <sheetName val="2C_10mm_FP_Cable4"/>
      <sheetName val="2C_16mm_Cable__4"/>
      <sheetName val="2C_35mm_Cable4"/>
      <sheetName val="2C_50mm_Cable4"/>
      <sheetName val="2C_6mm_Cable4"/>
      <sheetName val="4C_240mm_FP_Cable_4"/>
      <sheetName val="4C_300mm_FP_Cable4"/>
      <sheetName val="4C_50mm_FP_Cable4"/>
      <sheetName val="SECTION_R4"/>
      <sheetName val="MD_REVIEW4"/>
      <sheetName val="B&amp;C-TILE_QUANTITIES4"/>
      <sheetName val="Sales_&amp;_Prod4"/>
      <sheetName val="Oracle_Upload4"/>
      <sheetName val="qty_schedule4"/>
      <sheetName val="Camp_Power_Cost5"/>
      <sheetName val="BBH"/>
      <sheetName val="raw"/>
      <sheetName val="Pulses"/>
      <sheetName val="discounts_XP140"/>
      <sheetName val="Setup Variables"/>
      <sheetName val="Contractor-1-every floor 5%"/>
      <sheetName val="STAFFSCHED "/>
      <sheetName val="GN-ST-10"/>
      <sheetName val="VALUE2_5"/>
      <sheetName val="compu(format)"/>
      <sheetName val="Final MEASUREMENT RA - 04"/>
      <sheetName val="foot-slab reinft"/>
      <sheetName val="Summary of Abst."/>
      <sheetName val="Civil Works"/>
      <sheetName val="WPR-IV"/>
      <sheetName val="Analysis-Pav"/>
      <sheetName val="Boq (Main Building)"/>
      <sheetName val="TABLE"/>
      <sheetName val="refer"/>
      <sheetName val="R.A."/>
      <sheetName val="Plant Used in CATS "/>
      <sheetName val="FILIALE"/>
      <sheetName val="외화금융(97-03)"/>
      <sheetName val="연돌일위집계"/>
      <sheetName val="Revenue-Invoicewise"/>
      <sheetName val="girder"/>
      <sheetName val="Rocker"/>
      <sheetName val="Materials Cost(PCC)"/>
      <sheetName val="L&amp;T formwork system"/>
      <sheetName val="Pile load test-Rock anchor"/>
      <sheetName val="Design (singly reinforced beam)"/>
      <sheetName val="Foundation"/>
      <sheetName val="Hoop stress"/>
      <sheetName val="strongback"/>
      <sheetName val="D-Shackle"/>
      <sheetName val="ISA"/>
      <sheetName val="ISMB"/>
      <sheetName val="shoring using plates"/>
      <sheetName val="ISMC"/>
      <sheetName val="Gantry track"/>
      <sheetName val="DESIGN-abut-pile fdn.-11"/>
      <sheetName val="-ve Variation-Annx-1-Page-1"/>
      <sheetName val="Annexure-1-Page-2"/>
      <sheetName val="Summary of variations-Anx-2"/>
      <sheetName val="CTP-13-Abstract-On Account Bill"/>
      <sheetName val="Abstract-including GST"/>
      <sheetName val="Abstract-Annexure-1"/>
      <sheetName val="MASTER"/>
      <sheetName val="fco"/>
      <sheetName val="Gen Info"/>
      <sheetName val="Lead"/>
      <sheetName val="Debtors_analysis"/>
      <sheetName val="Total_Debtors_Ageing_Sheet"/>
      <sheetName val="Inter_Co_Balances1"/>
      <sheetName val="SP_Break_Up1"/>
      <sheetName val="Revised_Summary"/>
      <sheetName val="Debtors_Service_Tax"/>
      <sheetName val="Stru_Labour_rate"/>
      <sheetName val="Curing_Analysis"/>
      <sheetName val="MS_items"/>
      <sheetName val="Tunnel_Fw"/>
      <sheetName val="Segment_Report_working"/>
      <sheetName val="Fixed_Assets_&amp;_Depreciation"/>
      <sheetName val="MS_Rates"/>
      <sheetName val="Array_(2)"/>
      <sheetName val="Light_fitt"/>
      <sheetName val="Boq-_Civil"/>
      <sheetName val="Input_&amp;_Calculations"/>
      <sheetName val="Back_Cal_for_OMC"/>
      <sheetName val="Administrative_Prices"/>
      <sheetName val="Civil_Boq"/>
      <sheetName val="d-safe_specs"/>
      <sheetName val="IT-Fri_Base"/>
      <sheetName val="std_wt_"/>
      <sheetName val="Extra_Item"/>
      <sheetName val="Inc_St_-Link"/>
      <sheetName val="Area_Statement"/>
      <sheetName val="Plant_Used_in_CATS_"/>
      <sheetName val="Project_Master"/>
      <sheetName val="Fin__Assumpt__-_Sensitivities"/>
      <sheetName val="train_cash"/>
      <sheetName val="ESI_&amp;_PF_DELHI"/>
      <sheetName val="Basic_Rate"/>
      <sheetName val="R_A_"/>
      <sheetName val="Dropdown list"/>
      <sheetName val="QTY-CRUST-SR"/>
      <sheetName val="Torque"/>
      <sheetName val="DOKA shutter design"/>
      <sheetName val="Steel shutter design"/>
      <sheetName val="Trestle"/>
      <sheetName val="gantry cranes"/>
      <sheetName val="bolted splice"/>
      <sheetName val="Bolts"/>
      <sheetName val="piercap truss"/>
      <sheetName val="pipe"/>
      <sheetName val="Table 19"/>
      <sheetName val="Top Sheet (PZ)"/>
      <sheetName val="Daywise Summary"/>
      <sheetName val="Road wise summary"/>
      <sheetName val="Amit Singh"/>
      <sheetName val="RP Pal"/>
      <sheetName val="Debender"/>
      <sheetName val="SWD Road WISE Total Qty"/>
      <sheetName val="Done Qty. FTM"/>
      <sheetName val="Precast Scope"/>
      <sheetName val="KPN"/>
      <sheetName val="AS (PZ)"/>
      <sheetName val="KPN (PZ)"/>
      <sheetName val="P&amp;L"/>
      <sheetName val="NOT FULL RESTRAINT"/>
      <sheetName val="BEARING &amp; BUCKLING"/>
      <sheetName val="PFC"/>
      <sheetName val="UC"/>
      <sheetName val="RSJ"/>
      <sheetName val="purpose&amp;input"/>
      <sheetName val="Detail 1A"/>
      <sheetName val="Rate"/>
      <sheetName val="TRIAL BALANCE"/>
      <sheetName val="RA-14"/>
      <sheetName val="RA-13"/>
      <sheetName val="Covering letter"/>
      <sheetName val=" CERTIFICATE   PAYMENT Vendor"/>
      <sheetName val="Payment Abstract Vendor"/>
      <sheetName val="Cummulative Steel &amp; RMC Vendor "/>
      <sheetName val="Vendor Wise Cu. Steel &amp; RMC"/>
      <sheetName val="Ultratech"/>
      <sheetName val="ACC"/>
      <sheetName val="Nuvoco"/>
      <sheetName val="JP"/>
      <sheetName val="Prism johnson"/>
      <sheetName val="RMC Qty. Cumulative vendor wise"/>
      <sheetName val="RMC Backup"/>
      <sheetName val="RMC Invoice"/>
      <sheetName val="Material Rates"/>
      <sheetName val="Reinforcement Steel"/>
      <sheetName val="Feb'19 Tax Invoice"/>
      <sheetName val="Structural Steel"/>
      <sheetName val="Feb'19 Tax Invoice (2)"/>
      <sheetName val="Qty. Cumulative Abstract"/>
      <sheetName val="FORM-16"/>
      <sheetName val="SCHEDULE (3)"/>
      <sheetName val="Power &amp; Fuel(SMS)"/>
      <sheetName val="Data sheet"/>
      <sheetName val="Door"/>
      <sheetName val="Sheet3 (2)"/>
      <sheetName val="Indirects_"/>
      <sheetName val="사진"/>
      <sheetName val="AV"/>
      <sheetName val=""/>
      <sheetName val="stub Column"/>
      <sheetName val="SubAnlysis"/>
      <sheetName val="Name Lists"/>
      <sheetName val="BTI"/>
      <sheetName val="CHR"/>
      <sheetName val="HML"/>
      <sheetName val="HSR"/>
      <sheetName val="JPR"/>
      <sheetName val="KRNL"/>
      <sheetName val="LKNW"/>
      <sheetName val="LDH"/>
      <sheetName val="ORI"/>
      <sheetName val="WB"/>
      <sheetName val="NotesRelatedParties_1"/>
      <sheetName val="NotesSubsidiaryInformation_1"/>
      <sheetName val="PPA Summary"/>
      <sheetName val="PC"/>
      <sheetName val="Material Advance"/>
      <sheetName val="MB"/>
      <sheetName val="Tax-Invoice.(Interior &amp; Civil)"/>
      <sheetName val="Appendix - 1"/>
      <sheetName val="BOQ ID"/>
      <sheetName val="MB ID"/>
      <sheetName val="Appendix - 10"/>
      <sheetName val="Nt Items"/>
      <sheetName val="A,TL,Toi"/>
      <sheetName val="Swati RA"/>
      <sheetName val="Neyo RA"/>
      <sheetName val="Sheet18"/>
      <sheetName val="basic-data"/>
      <sheetName val="mem-property"/>
      <sheetName val="Elect."/>
      <sheetName val=" COP"/>
      <sheetName val="Final Bill of Material"/>
      <sheetName val="Unit.prices"/>
      <sheetName val="工程月報彙總表"/>
      <sheetName val="Approaches"/>
      <sheetName val="Vertical profile"/>
      <sheetName val="Earthwork"/>
      <sheetName val="Abstract "/>
      <sheetName val="BSheet"/>
      <sheetName val="Schedule (2)"/>
      <sheetName val="#REF!"/>
      <sheetName val="PNM"/>
      <sheetName val="TUNE"/>
      <sheetName val="4.BOQ_air"/>
      <sheetName val="BOQ_GEN"/>
      <sheetName val="BOQ_DES"/>
      <sheetName val="MLR"/>
      <sheetName val="Salaries"/>
      <sheetName val="ENG"/>
      <sheetName val="Road Detail Est."/>
      <sheetName val="Road data"/>
      <sheetName val="b.s.chalam"/>
      <sheetName val="vamsi"/>
      <sheetName val="Process"/>
      <sheetName val="BASIS_-DEC_08"/>
      <sheetName val="Core_Data"/>
      <sheetName val="STAFFSCHED_"/>
      <sheetName val="DETAIL_SHEET"/>
      <sheetName val="3.9 Tension Crash Barrier"/>
      <sheetName val="3.12 Stone Pitching"/>
      <sheetName val="1.Prelims"/>
      <sheetName val="3.10 Misc. Concrete"/>
      <sheetName val="3.13 14 Protection"/>
      <sheetName val="3.8 ROAD signs"/>
      <sheetName val="Sump_cal"/>
      <sheetName val="dlvoid"/>
      <sheetName val="Labour &amp; Material"/>
      <sheetName val="Concrete_11_14"/>
      <sheetName val="Concrete_20_23"/>
      <sheetName val="Concrete_25"/>
      <sheetName val="Measurement 26"/>
      <sheetName val="Measurement 27"/>
      <sheetName val="Concrete_28"/>
      <sheetName val="Concrete 30"/>
      <sheetName val="Concrete_31"/>
      <sheetName val="Concrete_32"/>
      <sheetName val="Measurement utility"/>
      <sheetName val="Concrete_34"/>
      <sheetName val="measurement_1_2_3_5_6_8_1"/>
      <sheetName val="Measurement sump"/>
      <sheetName val="Filling_final "/>
      <sheetName val="Additional Items"/>
      <sheetName val="Measur Storm"/>
      <sheetName val="Concrete_10"/>
      <sheetName val="Concrete 26"/>
      <sheetName val="Concrete_27"/>
      <sheetName val="Concrete_33"/>
      <sheetName val="Concrete_1_2_3_5_6_8_1"/>
      <sheetName val="Concrete_37"/>
      <sheetName val="Road work"/>
      <sheetName val="Storm water"/>
      <sheetName val="dBase"/>
      <sheetName val="Boq Block A"/>
      <sheetName val="???? ??? ??"/>
      <sheetName val="Shape of Bars"/>
      <sheetName val="PtList Above (300x300)"/>
      <sheetName val="PtList Below (300x300)"/>
      <sheetName val="CONNECT"/>
      <sheetName val="April Analysts"/>
      <sheetName val="Analisa_STR"/>
      <sheetName val="cost_summary"/>
      <sheetName val="Elec_Summ"/>
      <sheetName val="ELEC_BOQ1"/>
      <sheetName val="TRACK_BUSWAY"/>
      <sheetName val="Validation_sheet"/>
      <sheetName val="Item- Compact"/>
      <sheetName val="ASS"/>
      <sheetName val="Cases"/>
      <sheetName val="Materials Cost"/>
      <sheetName val="pri-com"/>
      <sheetName val="Basisdaten"/>
      <sheetName val="Vordruck-Nr. 7.1.3_D"/>
      <sheetName val="Ersatzteile"/>
      <sheetName val="B"/>
      <sheetName val="D"/>
      <sheetName val="E"/>
      <sheetName val="G"/>
      <sheetName val="H"/>
      <sheetName val="I"/>
      <sheetName val="K"/>
      <sheetName val="L"/>
      <sheetName val="M"/>
      <sheetName val="N"/>
      <sheetName val="O"/>
      <sheetName val="T"/>
      <sheetName val="U"/>
      <sheetName val="M&amp;A D"/>
      <sheetName val="M&amp;A E"/>
      <sheetName val="M&amp;A G"/>
      <sheetName val="FINANCIAL (FLR)"/>
      <sheetName val="Sum_Mech"/>
      <sheetName val="Valves Erec. -IV"/>
      <sheetName val="3. Elemental Summary"/>
      <sheetName val="Rate Analysis "/>
      <sheetName val="Income Statement-OCPL Projects"/>
      <sheetName val="N-Amritsar 135"/>
      <sheetName val="Meas.-Hotel Part"/>
      <sheetName val="Bar.Sched"/>
      <sheetName val="slab"/>
      <sheetName val="PRICE-COMP"/>
      <sheetName val="Beam-design exp"/>
      <sheetName val="Balustrade"/>
      <sheetName val="precast RC element"/>
      <sheetName val="BUD-8306"/>
      <sheetName val="SC_Cost_FEB_031"/>
      <sheetName val="final_abstract1"/>
      <sheetName val="Load_Details(B2)1"/>
      <sheetName val="BOD_PL_NEW1"/>
      <sheetName val="Flanged_Beams1"/>
      <sheetName val="Rectangular_Beam1"/>
      <sheetName val="BC_&amp;_MNB_1"/>
      <sheetName val="Light_fitt1"/>
      <sheetName val="Source_Ref_1"/>
      <sheetName val="Site_Dev_BOQ1"/>
      <sheetName val="CFForecast_detail1"/>
      <sheetName val="TBAL9697_-group_wise__sdpl1"/>
      <sheetName val="Project_Budget_Worksheet1"/>
      <sheetName val="MN_T_B_1"/>
      <sheetName val="Detail_P&amp;L1"/>
      <sheetName val="Assumption_Sheet1"/>
      <sheetName val="Civil_Boq1"/>
      <sheetName val="d-safe_specs1"/>
      <sheetName val="train_cash1"/>
      <sheetName val="Indirects_1"/>
      <sheetName val="Fin__Assumpt__-_Sensitivities1"/>
      <sheetName val="Debtors_analysis1"/>
      <sheetName val="Total_Debtors_Ageing_Sheet1"/>
      <sheetName val="Revised_Summary1"/>
      <sheetName val="Administrative_Prices1"/>
      <sheetName val="(Do_not_delete)1"/>
      <sheetName val="Slope_area1"/>
      <sheetName val="Ground_Floor1"/>
      <sheetName val="BASIS_-DEC_081"/>
      <sheetName val="Core_Data1"/>
      <sheetName val="Inc_St_-Link1"/>
      <sheetName val="kppl_pl1"/>
      <sheetName val="STAFFSCHED_1"/>
      <sheetName val="DETAIL_SHEET1"/>
      <sheetName val="NOT_FULL_RESTRAINT"/>
      <sheetName val="BEARING_&amp;_BUCKLING"/>
      <sheetName val="Detail_1A"/>
      <sheetName val="TRIAL_BALANCE"/>
      <sheetName val="Data_sheet"/>
      <sheetName val="Sheet3_(2)"/>
      <sheetName val="Materials_Cost(PCC)"/>
      <sheetName val="Legal_Risk_Analysis"/>
      <sheetName val="M_S_"/>
      <sheetName val="CIP_Summary_0012"/>
      <sheetName val="CIP_Detail_0011"/>
      <sheetName val="99_to_00_blns"/>
      <sheetName val="PPA_Summary"/>
      <sheetName val="Data_Tables"/>
      <sheetName val="SCHEDULE_OF_RATES"/>
      <sheetName val="1_01_(a)"/>
      <sheetName val="MERGED_CODES_&amp;_NAMES"/>
      <sheetName val="Pile_cap"/>
      <sheetName val="Khalifa_Parkf"/>
      <sheetName val="Bed_Class"/>
      <sheetName val="L&amp;T_formwork_system"/>
      <sheetName val="Pile_load_test-Rock_anchor"/>
      <sheetName val="Design_(singly_reinforced_beam)"/>
      <sheetName val="Hoop_stress"/>
      <sheetName val="shoring_using_plates"/>
      <sheetName val="Gantry_track"/>
      <sheetName val="DESIGN-abut-pile_fdn_-11"/>
      <sheetName val="Load_Details(B2)2"/>
      <sheetName val="Inter_Co_Balances2"/>
      <sheetName val="SP_Break_Up2"/>
      <sheetName val="CFForecast_detail2"/>
      <sheetName val="TBAL9697_-group_wise__sdpl2"/>
      <sheetName val="Project_Budget_Worksheet2"/>
      <sheetName val="Detail_P&amp;L2"/>
      <sheetName val="Assumption_Sheet2"/>
      <sheetName val="final_abstract2"/>
      <sheetName val="Source_Ref_2"/>
      <sheetName val="Site_Dev_BOQ2"/>
      <sheetName val="MN_T_B_2"/>
      <sheetName val="SC_Cost_FEB_032"/>
      <sheetName val="Fin__Assumpt__-_Sensitivities2"/>
      <sheetName val="Civil_Boq2"/>
      <sheetName val="BOD_PL_NEW2"/>
      <sheetName val="Flanged_Beams2"/>
      <sheetName val="Rectangular_Beam2"/>
      <sheetName val="BC_&amp;_MNB_2"/>
      <sheetName val="Debtors_analysis2"/>
      <sheetName val="Total_Debtors_Ageing_Sheet2"/>
      <sheetName val="Revised_Summary2"/>
      <sheetName val="Administrative_Prices2"/>
      <sheetName val="d-safe_specs2"/>
      <sheetName val="train_cash2"/>
      <sheetName val="Indirects_2"/>
      <sheetName val="Ground_Floor2"/>
      <sheetName val="(Do_not_delete)2"/>
      <sheetName val="Slope_area2"/>
      <sheetName val="BASIS_-DEC_082"/>
      <sheetName val="Light_fitt2"/>
      <sheetName val="Extra_Item1"/>
      <sheetName val="Core_Data2"/>
      <sheetName val="kppl_pl2"/>
      <sheetName val="DETAIL_SHEET2"/>
      <sheetName val="MS_Rates1"/>
      <sheetName val="Array_(2)1"/>
      <sheetName val="Boq-_Civil1"/>
      <sheetName val="Input_&amp;_Calculations1"/>
      <sheetName val="Basic_Rate1"/>
      <sheetName val="PPA_Summary1"/>
      <sheetName val="Project_Master1"/>
      <sheetName val="ESI_&amp;_PF_DELHI1"/>
      <sheetName val="Inc_St_-Link2"/>
      <sheetName val="Area_Statement1"/>
      <sheetName val="Debtors_Service_Tax1"/>
      <sheetName val="Stru_Labour_rate1"/>
      <sheetName val="Curing_Analysis1"/>
      <sheetName val="MS_items1"/>
      <sheetName val="Tunnel_Fw1"/>
      <sheetName val="Segment_Report_working1"/>
      <sheetName val="Fixed_Assets_&amp;_Depreciation1"/>
      <sheetName val="IT-Fri_Base1"/>
      <sheetName val="Data_Tables1"/>
      <sheetName val="STAFFSCHED_2"/>
      <sheetName val="NOT_FULL_RESTRAINT1"/>
      <sheetName val="BEARING_&amp;_BUCKLING1"/>
      <sheetName val="Detail_1A1"/>
      <sheetName val="TRIAL_BALANCE1"/>
      <sheetName val="Legal_Risk_Analysis1"/>
      <sheetName val="M_S_1"/>
      <sheetName val="CIP_Summary_00121"/>
      <sheetName val="CIP_Detail_00111"/>
      <sheetName val="99_to_00_blns1"/>
      <sheetName val="Data_sheet1"/>
      <sheetName val="Sheet3_(2)1"/>
      <sheetName val="Materials_Cost(PCC)1"/>
      <sheetName val="Analisa_STR1"/>
      <sheetName val="cost_summary1"/>
      <sheetName val="Elec_Summ1"/>
      <sheetName val="ELEC_BOQ2"/>
      <sheetName val="TRACK_BUSWAY1"/>
      <sheetName val="Validation_sheet1"/>
      <sheetName val="SCHEDULE_OF_RATES1"/>
      <sheetName val="1_01_(a)1"/>
      <sheetName val="MERGED_CODES_&amp;_NAMES1"/>
      <sheetName val="Back_Cal_for_OMC1"/>
      <sheetName val="std_wt_1"/>
      <sheetName val="Pile_cap1"/>
      <sheetName val="Khalifa_Parkf1"/>
      <sheetName val="Bed_Class1"/>
      <sheetName val="Plant_Used_in_CATS_1"/>
      <sheetName val="R_A_1"/>
      <sheetName val="L&amp;T_formwork_system1"/>
      <sheetName val="Pile_load_test-Rock_anchor1"/>
      <sheetName val="Design_(singly_reinforced_beam1"/>
      <sheetName val="Hoop_stress1"/>
      <sheetName val="shoring_using_plates1"/>
      <sheetName val="Gantry_track1"/>
      <sheetName val="DESIGN-abut-pile_fdn_-111"/>
      <sheetName val="precast_RC_element"/>
      <sheetName val="DOKA_shutter_design"/>
      <sheetName val="Steel_shutter_design"/>
      <sheetName val="gantry_cranes"/>
      <sheetName val="bolted_splice"/>
      <sheetName val="piercap_truss"/>
      <sheetName val="Table_19"/>
      <sheetName val="Contractor-1-every_floor_5%"/>
      <sheetName val="Summary output"/>
      <sheetName val="MA"/>
      <sheetName val="o’£Òˆê——i–ˆ“úŠm”F‚Ì‚±‚Æj"/>
      <sheetName val="PCost"/>
      <sheetName val="DSCR"/>
      <sheetName val="CF - WW"/>
      <sheetName val="Sens"/>
      <sheetName val="Definitions"/>
      <sheetName val="bba"/>
      <sheetName val="Actual 2010-11"/>
      <sheetName val="Actual 2009-10"/>
      <sheetName val="Budget 2010-11"/>
      <sheetName val="Bar Chart - FHL (M)"/>
      <sheetName val="RAte analyis"/>
      <sheetName val="Quotation"/>
      <sheetName val="Ply"/>
      <sheetName val="ONE TIME"/>
      <sheetName val="Material&amp;equipment"/>
      <sheetName val="S.BAHAN"/>
      <sheetName val="S.UPAH"/>
      <sheetName val="Seide Customer wise "/>
      <sheetName val="Consl LS"/>
      <sheetName val="Filati Customer wise"/>
      <sheetName val="Reco"/>
      <sheetName val="Seide LS"/>
      <sheetName val="Filati LS"/>
      <sheetName val="Spec"/>
      <sheetName val="Bill-12"/>
      <sheetName val="Struct"/>
      <sheetName val="Top_Sheet_(PZ)"/>
      <sheetName val="Daywise_Summary"/>
      <sheetName val="Road_wise_summary"/>
      <sheetName val="Amit_Singh"/>
      <sheetName val="RP_Pal"/>
      <sheetName val="SWD_Road_WISE_Total_Qty"/>
      <sheetName val="Done_Qty__FTM"/>
      <sheetName val="Precast_Scope"/>
      <sheetName val="AS_(PZ)"/>
      <sheetName val="KPN_(PZ)"/>
      <sheetName val="Vertical_profile"/>
      <sheetName val="-ve_Variation-Annx-1-Page-1"/>
      <sheetName val="Summary_of_variations-Anx-2"/>
      <sheetName val="CTP-13-Abstract-On_Account_Bill"/>
      <sheetName val="Abstract-including_GST"/>
      <sheetName val="Abstract_"/>
      <sheetName val="5_Analysis"/>
      <sheetName val="4_BOQ_air"/>
      <sheetName val="DOKA_shutter_design1"/>
      <sheetName val="Steel_shutter_design1"/>
      <sheetName val="gantry_cranes1"/>
      <sheetName val="bolted_splice1"/>
      <sheetName val="piercap_truss1"/>
      <sheetName val="Table_191"/>
      <sheetName val="Top_Sheet_(PZ)1"/>
      <sheetName val="Daywise_Summary1"/>
      <sheetName val="Road_wise_summary1"/>
      <sheetName val="Amit_Singh1"/>
      <sheetName val="RP_Pal1"/>
      <sheetName val="SWD_Road_WISE_Total_Qty1"/>
      <sheetName val="Done_Qty__FTM1"/>
      <sheetName val="Precast_Scope1"/>
      <sheetName val="AS_(PZ)1"/>
      <sheetName val="KPN_(PZ)1"/>
      <sheetName val="Vertical_profile1"/>
      <sheetName val="-ve_Variation-Annx-1-Page-11"/>
      <sheetName val="Summary_of_variations-Anx-21"/>
      <sheetName val="CTP-13-Abstract-On_Account_Bil1"/>
      <sheetName val="Abstract-including_GST1"/>
      <sheetName val="Abstract_1"/>
      <sheetName val="5_Analysis1"/>
      <sheetName val="4_BOQ_air1"/>
      <sheetName val="TOT"/>
      <sheetName val="water_prop_3"/>
      <sheetName val="MS_Rates2"/>
      <sheetName val="Array_(2)2"/>
      <sheetName val="Back_Cal_for_OMC2"/>
      <sheetName val="Boq-_Civil2"/>
      <sheetName val="Input_&amp;_Calculations2"/>
      <sheetName val="R_A_2"/>
      <sheetName val="Inter_Co_Balances3"/>
      <sheetName val="SP_Break_Up3"/>
      <sheetName val="Materials_Cost(PCC)2"/>
      <sheetName val="Validation_sheet2"/>
      <sheetName val="L&amp;T_formwork_system2"/>
      <sheetName val="Pile_load_test-Rock_anchor2"/>
      <sheetName val="Design_(singly_reinforced_beam2"/>
      <sheetName val="Hoop_stress2"/>
      <sheetName val="shoring_using_plates2"/>
      <sheetName val="Gantry_track2"/>
      <sheetName val="DESIGN-abut-pile_fdn_-112"/>
      <sheetName val="Khalifa_Parkf2"/>
      <sheetName val="Debtors_Service_Tax2"/>
      <sheetName val="Top_Sheet_(PZ)2"/>
      <sheetName val="Daywise_Summary2"/>
      <sheetName val="Road_wise_summary2"/>
      <sheetName val="Amit_Singh2"/>
      <sheetName val="RP_Pal2"/>
      <sheetName val="SWD_Road_WISE_Total_Qty2"/>
      <sheetName val="Done_Qty__FTM2"/>
      <sheetName val="Precast_Scope2"/>
      <sheetName val="AS_(PZ)2"/>
      <sheetName val="KPN_(PZ)2"/>
      <sheetName val="DOKA_shutter_design2"/>
      <sheetName val="Steel_shutter_design2"/>
      <sheetName val="gantry_cranes2"/>
      <sheetName val="bolted_splice2"/>
      <sheetName val="piercap_truss2"/>
      <sheetName val="Table_192"/>
      <sheetName val="Vertical_profile2"/>
      <sheetName val="Pile_cap2"/>
      <sheetName val="IT-Fri_Base2"/>
      <sheetName val="Area_Statement2"/>
      <sheetName val="Segment_Report_working2"/>
      <sheetName val="Fixed_Assets_&amp;_Depreciation2"/>
      <sheetName val="Stru_Labour_rate2"/>
      <sheetName val="Curing_Analysis2"/>
      <sheetName val="MS_items2"/>
      <sheetName val="Tunnel_Fw2"/>
      <sheetName val="std_wt_2"/>
      <sheetName val="-ve_Variation-Annx-1-Page-12"/>
      <sheetName val="Summary_of_variations-Anx-22"/>
      <sheetName val="CTP-13-Abstract-On_Account_Bil2"/>
      <sheetName val="Abstract-including_GST2"/>
      <sheetName val="Extra_Item2"/>
      <sheetName val="ESI_&amp;_PF_DELHI2"/>
      <sheetName val="Abstract_2"/>
      <sheetName val="Project_Master2"/>
      <sheetName val="5_Analysis2"/>
      <sheetName val="4_BOQ_air2"/>
      <sheetName val="外気負荷"/>
      <sheetName val="party"/>
      <sheetName val="Sqn (Main) Abs"/>
      <sheetName val="Mat.Cost"/>
      <sheetName val="ABB"/>
      <sheetName val="GE"/>
      <sheetName val="Div Sum"/>
      <sheetName val="CONS. PROJECT HITS"/>
      <sheetName val="2-Cash Flow"/>
      <sheetName val="CUML.DELVRY"/>
      <sheetName val="DAMAGED"/>
      <sheetName val="D17-CL-C_(2)"/>
      <sheetName val="NR.03 Base-Course 140mm Thk"/>
      <sheetName val="Drawing Sheet Ref."/>
      <sheetName val="NR.09a W.C. (60-70) 50mm Thk"/>
      <sheetName val="Bil 1"/>
      <sheetName val="Main-Material"/>
      <sheetName val="AOR"/>
      <sheetName val="Filtration1"/>
      <sheetName val="Change Order Log"/>
      <sheetName val="FA"/>
      <sheetName val="CF_Input3"/>
      <sheetName val="DATA_INPUT3"/>
      <sheetName val="SITE_WORK"/>
      <sheetName val="Take-off_Floor_&amp;_Wall"/>
      <sheetName val="Détail_Etudes1"/>
      <sheetName val="DCH_entree1"/>
      <sheetName val="Comparaison_DCH_vs_GLK1"/>
      <sheetName val="1_BED_"/>
      <sheetName val="C_(3)"/>
      <sheetName val="입찰내역_발주처_양식"/>
      <sheetName val="LMB_Forecast_plan"/>
      <sheetName val="LTR-2"/>
      <sheetName val="Civil-main_building19"/>
      <sheetName val="Civil-amenities_buildings19"/>
      <sheetName val="Roads-pavement-path_ways19"/>
      <sheetName val="C-Wall_BOQ19"/>
      <sheetName val="GR_slab-reinft19"/>
      <sheetName val="PRECAST_lightconc-II16"/>
      <sheetName val="PointNo_516"/>
      <sheetName val="GUT_(2)16"/>
      <sheetName val="SPT_vs_PHI16"/>
      <sheetName val="Stress_Calculation16"/>
      <sheetName val="Tender_Summary16"/>
      <sheetName val="_Net_Break_Down16"/>
      <sheetName val="BSH_num16"/>
      <sheetName val="K_Ajeet16"/>
      <sheetName val="SITE_OVERHEADS16"/>
      <sheetName val="Bill_No_2_to_8_(Rev)16"/>
      <sheetName val="Fill_this_out_first___16"/>
      <sheetName val="GF_Columns16"/>
      <sheetName val="Assumption_Inputs16"/>
      <sheetName val="Bill_3_-_Site_Works16"/>
      <sheetName val="11B_16"/>
      <sheetName val="Staff_Acco_15"/>
      <sheetName val="Debits_as_on_12_04_0815"/>
      <sheetName val="labour_coeff15"/>
      <sheetName val="AutoOpen_Stub_Data14"/>
      <sheetName val="Fin_Sum16"/>
      <sheetName val="Bridges_RB14"/>
      <sheetName val="Analysis_Justi_14"/>
      <sheetName val="Qty_Esti_-TCS14"/>
      <sheetName val="Abst_Jo14"/>
      <sheetName val="SUMMARY_ALL_CO'S14"/>
      <sheetName val="INDIGINEOUS_ITEMS_14"/>
      <sheetName val="07016,_Master_List-Major_Mino14"/>
      <sheetName val="C_Sum14"/>
      <sheetName val="A_Sum14"/>
      <sheetName val="S_&amp;_A14"/>
      <sheetName val="Bank_Guarantee14"/>
      <sheetName val="4_Annex_1_Basic_rate16"/>
      <sheetName val="Break_up_Sheet14"/>
      <sheetName val="Deduction_of_assets14"/>
      <sheetName val="Detail_In_Door_Stad14"/>
      <sheetName val="BOQ_(2)10"/>
      <sheetName val="Bechtel_Norms8"/>
      <sheetName val="Bill_19"/>
      <sheetName val="Bill_29"/>
      <sheetName val="Bill_39"/>
      <sheetName val="Bill_49"/>
      <sheetName val="Bill_59"/>
      <sheetName val="Bill_69"/>
      <sheetName val="Bill_79"/>
      <sheetName val="Westin_FOH_&amp;_BOH_Split8"/>
      <sheetName val="BLOCK-A_(MEA_SHEET)10"/>
      <sheetName val="A_O_R_r1Str10"/>
      <sheetName val="A_O_R_r110"/>
      <sheetName val="A_O_R_(2)10"/>
      <sheetName val="PROG_SUMMARY12"/>
      <sheetName val="Sludge_Cal9"/>
      <sheetName val="Ave_wtd_rates9"/>
      <sheetName val="Material_9"/>
      <sheetName val="NLD_-_Assum12"/>
      <sheetName val="5_NOT_REQUIRED14"/>
      <sheetName val="A_O_R_9"/>
      <sheetName val="Basement_Budget11"/>
      <sheetName val="INPUT_SHEET11"/>
      <sheetName val="FITZ_MORT_9411"/>
      <sheetName val="3cd_Annexure12"/>
      <sheetName val="Story_Drift-Part_29"/>
      <sheetName val="Allg__Angaben9"/>
      <sheetName val="AoR_Finishing9"/>
      <sheetName val="Rate_analysis9"/>
      <sheetName val="Operating_Statistics9"/>
      <sheetName val="schedule_nos9"/>
      <sheetName val="RCC,Ret__Wall9"/>
      <sheetName val="Basic_Rates9"/>
      <sheetName val="Labour_&amp;_Plant9"/>
      <sheetName val="Podium_Areas9"/>
      <sheetName val="9__Package_split_-_Cost_9"/>
      <sheetName val="DETAILED__BOQ9"/>
      <sheetName val="LABOUR_RATE9"/>
      <sheetName val="Material_Rate9"/>
      <sheetName val="Balance_sheet_DCCDL_Nov_069"/>
      <sheetName val="_COP_100%9"/>
      <sheetName val="@risk_rents_and_incentives8"/>
      <sheetName val="Car_park_lease8"/>
      <sheetName val="Net_rent_analysis8"/>
      <sheetName val="Top_sheet8"/>
      <sheetName val="M-Book_for_Conc8"/>
      <sheetName val="Rein_Steel8"/>
      <sheetName val="M-Book_for_FW8"/>
      <sheetName val="M-Book_others8"/>
      <sheetName val="M-Book_filling8"/>
      <sheetName val="beam-reinft-machine_rm8"/>
      <sheetName val="CS_PIPING8"/>
      <sheetName val="TECH_DATA8"/>
      <sheetName val="MASTER_RATE_ANALYSIS8"/>
      <sheetName val="PA-_Consutant_8"/>
      <sheetName val="Works_-_Quote_Sheet8"/>
      <sheetName val="rent_&amp;_value_assumptions8"/>
      <sheetName val="PSDA_detailed_cashflow_for_deb8"/>
      <sheetName val="Financing_Assumptions8"/>
      <sheetName val="Equity_shares_analysis8"/>
      <sheetName val="Loan_B_interest8"/>
      <sheetName val="Loan_covenant_tests8"/>
      <sheetName val="Rents_committed8"/>
      <sheetName val="LCC_profit_share_calculation8"/>
      <sheetName val="Loan_A_interest_guarantee8"/>
      <sheetName val="Trade_Summary"/>
      <sheetName val="Raw_Data"/>
      <sheetName val="Div_Summary"/>
      <sheetName val="MATCAT_BOQ"/>
      <sheetName val="Option"/>
      <sheetName val="Day work"/>
      <sheetName val="Sheet7"/>
      <sheetName val="Electrical Works"/>
      <sheetName val="VO Summary"/>
      <sheetName val=" Chamber"/>
      <sheetName val="Addition-ProtectionSummary"/>
      <sheetName val="Ref. Tables"/>
      <sheetName val="Schedule Activities"/>
      <sheetName val="Risk Impact Table"/>
      <sheetName val="RBS"/>
    </sheetNames>
    <sheetDataSet>
      <sheetData sheetId="0">
        <row r="81">
          <cell r="H81">
            <v>222.566</v>
          </cell>
        </row>
      </sheetData>
      <sheetData sheetId="1">
        <row r="81">
          <cell r="H81">
            <v>222.566</v>
          </cell>
        </row>
      </sheetData>
      <sheetData sheetId="2">
        <row r="81">
          <cell r="H81">
            <v>222.566</v>
          </cell>
        </row>
      </sheetData>
      <sheetData sheetId="3">
        <row r="81">
          <cell r="H81">
            <v>222.566</v>
          </cell>
        </row>
      </sheetData>
      <sheetData sheetId="4">
        <row r="81">
          <cell r="H81">
            <v>222.566</v>
          </cell>
        </row>
      </sheetData>
      <sheetData sheetId="5">
        <row r="81">
          <cell r="H81">
            <v>222.566</v>
          </cell>
        </row>
      </sheetData>
      <sheetData sheetId="6"/>
      <sheetData sheetId="7">
        <row r="81">
          <cell r="H81">
            <v>222.566</v>
          </cell>
        </row>
      </sheetData>
      <sheetData sheetId="8">
        <row r="81">
          <cell r="H81">
            <v>222.566</v>
          </cell>
        </row>
      </sheetData>
      <sheetData sheetId="9">
        <row r="81">
          <cell r="H81">
            <v>222.566</v>
          </cell>
        </row>
      </sheetData>
      <sheetData sheetId="10">
        <row r="81">
          <cell r="H81">
            <v>222.566</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ow r="81">
          <cell r="H81">
            <v>222.566</v>
          </cell>
        </row>
      </sheetData>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ow r="81">
          <cell r="H81">
            <v>222.566</v>
          </cell>
        </row>
      </sheetData>
      <sheetData sheetId="256">
        <row r="81">
          <cell r="H81">
            <v>222.566</v>
          </cell>
        </row>
      </sheetData>
      <sheetData sheetId="257">
        <row r="81">
          <cell r="H81">
            <v>222.566</v>
          </cell>
        </row>
      </sheetData>
      <sheetData sheetId="258">
        <row r="81">
          <cell r="H81">
            <v>222.566</v>
          </cell>
        </row>
      </sheetData>
      <sheetData sheetId="259">
        <row r="81">
          <cell r="H81">
            <v>222.566</v>
          </cell>
        </row>
      </sheetData>
      <sheetData sheetId="260">
        <row r="81">
          <cell r="H81">
            <v>222.566</v>
          </cell>
        </row>
      </sheetData>
      <sheetData sheetId="261">
        <row r="81">
          <cell r="H81">
            <v>222.566</v>
          </cell>
        </row>
      </sheetData>
      <sheetData sheetId="262">
        <row r="81">
          <cell r="H81">
            <v>222.566</v>
          </cell>
        </row>
      </sheetData>
      <sheetData sheetId="263">
        <row r="81">
          <cell r="H81">
            <v>222.566</v>
          </cell>
        </row>
      </sheetData>
      <sheetData sheetId="264">
        <row r="81">
          <cell r="H81">
            <v>222.566</v>
          </cell>
        </row>
      </sheetData>
      <sheetData sheetId="265">
        <row r="81">
          <cell r="H81">
            <v>222.566</v>
          </cell>
        </row>
      </sheetData>
      <sheetData sheetId="266">
        <row r="81">
          <cell r="H81">
            <v>222.566</v>
          </cell>
        </row>
      </sheetData>
      <sheetData sheetId="267">
        <row r="81">
          <cell r="H81">
            <v>222.566</v>
          </cell>
        </row>
      </sheetData>
      <sheetData sheetId="268">
        <row r="81">
          <cell r="H81">
            <v>222.566</v>
          </cell>
        </row>
      </sheetData>
      <sheetData sheetId="269">
        <row r="81">
          <cell r="H81">
            <v>222.566</v>
          </cell>
        </row>
      </sheetData>
      <sheetData sheetId="270">
        <row r="81">
          <cell r="H81">
            <v>222.566</v>
          </cell>
        </row>
      </sheetData>
      <sheetData sheetId="271">
        <row r="81">
          <cell r="H81">
            <v>222.566</v>
          </cell>
        </row>
      </sheetData>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ow r="81">
          <cell r="H81">
            <v>222.566</v>
          </cell>
        </row>
      </sheetData>
      <sheetData sheetId="283" refreshError="1"/>
      <sheetData sheetId="284" refreshError="1"/>
      <sheetData sheetId="285">
        <row r="81">
          <cell r="H81">
            <v>222.566</v>
          </cell>
        </row>
      </sheetData>
      <sheetData sheetId="286" refreshError="1"/>
      <sheetData sheetId="287">
        <row r="81">
          <cell r="H81">
            <v>222.566</v>
          </cell>
        </row>
      </sheetData>
      <sheetData sheetId="288">
        <row r="81">
          <cell r="H81">
            <v>222.566</v>
          </cell>
        </row>
      </sheetData>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sheetData sheetId="301"/>
      <sheetData sheetId="302"/>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ow r="81">
          <cell r="H81">
            <v>222.566</v>
          </cell>
        </row>
      </sheetData>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ow r="81">
          <cell r="H81">
            <v>222.566</v>
          </cell>
        </row>
      </sheetData>
      <sheetData sheetId="330">
        <row r="81">
          <cell r="H81">
            <v>222.566</v>
          </cell>
        </row>
      </sheetData>
      <sheetData sheetId="331">
        <row r="81">
          <cell r="H81">
            <v>222.566</v>
          </cell>
        </row>
      </sheetData>
      <sheetData sheetId="332">
        <row r="81">
          <cell r="H81">
            <v>222.566</v>
          </cell>
        </row>
      </sheetData>
      <sheetData sheetId="333">
        <row r="81">
          <cell r="H81">
            <v>222.566</v>
          </cell>
        </row>
      </sheetData>
      <sheetData sheetId="334">
        <row r="81">
          <cell r="H81">
            <v>222.566</v>
          </cell>
        </row>
      </sheetData>
      <sheetData sheetId="335">
        <row r="81">
          <cell r="H81">
            <v>222.566</v>
          </cell>
        </row>
      </sheetData>
      <sheetData sheetId="336">
        <row r="81">
          <cell r="H81">
            <v>222.566</v>
          </cell>
        </row>
      </sheetData>
      <sheetData sheetId="337">
        <row r="81">
          <cell r="H81">
            <v>222.566</v>
          </cell>
        </row>
      </sheetData>
      <sheetData sheetId="338">
        <row r="81">
          <cell r="H81">
            <v>222.566</v>
          </cell>
        </row>
      </sheetData>
      <sheetData sheetId="339">
        <row r="81">
          <cell r="H81">
            <v>222.566</v>
          </cell>
        </row>
      </sheetData>
      <sheetData sheetId="340">
        <row r="81">
          <cell r="H81">
            <v>222.566</v>
          </cell>
        </row>
      </sheetData>
      <sheetData sheetId="341">
        <row r="81">
          <cell r="H81">
            <v>222.566</v>
          </cell>
        </row>
      </sheetData>
      <sheetData sheetId="342">
        <row r="81">
          <cell r="H81">
            <v>222.566</v>
          </cell>
        </row>
      </sheetData>
      <sheetData sheetId="343">
        <row r="81">
          <cell r="H81">
            <v>222.566</v>
          </cell>
        </row>
      </sheetData>
      <sheetData sheetId="344">
        <row r="81">
          <cell r="H81">
            <v>222.566</v>
          </cell>
        </row>
      </sheetData>
      <sheetData sheetId="345">
        <row r="81">
          <cell r="H81">
            <v>222.566</v>
          </cell>
        </row>
      </sheetData>
      <sheetData sheetId="346">
        <row r="81">
          <cell r="H81">
            <v>222.566</v>
          </cell>
        </row>
      </sheetData>
      <sheetData sheetId="347">
        <row r="81">
          <cell r="H81">
            <v>222.566</v>
          </cell>
        </row>
      </sheetData>
      <sheetData sheetId="348">
        <row r="81">
          <cell r="H81">
            <v>222.566</v>
          </cell>
        </row>
      </sheetData>
      <sheetData sheetId="349">
        <row r="81">
          <cell r="H81">
            <v>222.566</v>
          </cell>
        </row>
      </sheetData>
      <sheetData sheetId="350">
        <row r="81">
          <cell r="H81">
            <v>222.566</v>
          </cell>
        </row>
      </sheetData>
      <sheetData sheetId="351">
        <row r="81">
          <cell r="H81">
            <v>222.566</v>
          </cell>
        </row>
      </sheetData>
      <sheetData sheetId="352">
        <row r="81">
          <cell r="H81">
            <v>222.566</v>
          </cell>
        </row>
      </sheetData>
      <sheetData sheetId="353">
        <row r="81">
          <cell r="H81">
            <v>222.566</v>
          </cell>
        </row>
      </sheetData>
      <sheetData sheetId="354">
        <row r="81">
          <cell r="H81">
            <v>222.566</v>
          </cell>
        </row>
      </sheetData>
      <sheetData sheetId="355">
        <row r="81">
          <cell r="H81">
            <v>222.566</v>
          </cell>
        </row>
      </sheetData>
      <sheetData sheetId="356">
        <row r="81">
          <cell r="H81">
            <v>222.566</v>
          </cell>
        </row>
      </sheetData>
      <sheetData sheetId="357">
        <row r="81">
          <cell r="H81">
            <v>222.566</v>
          </cell>
        </row>
      </sheetData>
      <sheetData sheetId="358">
        <row r="81">
          <cell r="H81">
            <v>222.566</v>
          </cell>
        </row>
      </sheetData>
      <sheetData sheetId="359">
        <row r="81">
          <cell r="H81">
            <v>222.566</v>
          </cell>
        </row>
      </sheetData>
      <sheetData sheetId="360">
        <row r="81">
          <cell r="H81">
            <v>222.566</v>
          </cell>
        </row>
      </sheetData>
      <sheetData sheetId="361">
        <row r="81">
          <cell r="H81">
            <v>222.566</v>
          </cell>
        </row>
      </sheetData>
      <sheetData sheetId="362">
        <row r="81">
          <cell r="H81">
            <v>222.566</v>
          </cell>
        </row>
      </sheetData>
      <sheetData sheetId="363">
        <row r="81">
          <cell r="H81">
            <v>222.566</v>
          </cell>
        </row>
      </sheetData>
      <sheetData sheetId="364">
        <row r="81">
          <cell r="H81">
            <v>222.566</v>
          </cell>
        </row>
      </sheetData>
      <sheetData sheetId="365">
        <row r="81">
          <cell r="H81">
            <v>222.566</v>
          </cell>
        </row>
      </sheetData>
      <sheetData sheetId="366">
        <row r="81">
          <cell r="H81">
            <v>222.566</v>
          </cell>
        </row>
      </sheetData>
      <sheetData sheetId="367">
        <row r="81">
          <cell r="H81">
            <v>222.566</v>
          </cell>
        </row>
      </sheetData>
      <sheetData sheetId="368" refreshError="1"/>
      <sheetData sheetId="369" refreshError="1"/>
      <sheetData sheetId="370" refreshError="1"/>
      <sheetData sheetId="371" refreshError="1"/>
      <sheetData sheetId="372" refreshError="1"/>
      <sheetData sheetId="373" refreshError="1"/>
      <sheetData sheetId="374">
        <row r="81">
          <cell r="H81">
            <v>222.566</v>
          </cell>
        </row>
      </sheetData>
      <sheetData sheetId="375">
        <row r="81">
          <cell r="H81">
            <v>222.566</v>
          </cell>
        </row>
      </sheetData>
      <sheetData sheetId="376">
        <row r="81">
          <cell r="H81">
            <v>222.566</v>
          </cell>
        </row>
      </sheetData>
      <sheetData sheetId="377">
        <row r="81">
          <cell r="H81">
            <v>222.566</v>
          </cell>
        </row>
      </sheetData>
      <sheetData sheetId="378">
        <row r="81">
          <cell r="H81">
            <v>222.566</v>
          </cell>
        </row>
      </sheetData>
      <sheetData sheetId="379">
        <row r="81">
          <cell r="H81">
            <v>222.566</v>
          </cell>
        </row>
      </sheetData>
      <sheetData sheetId="380">
        <row r="81">
          <cell r="H81">
            <v>222.566</v>
          </cell>
        </row>
      </sheetData>
      <sheetData sheetId="381">
        <row r="81">
          <cell r="H81">
            <v>222.566</v>
          </cell>
        </row>
      </sheetData>
      <sheetData sheetId="382">
        <row r="81">
          <cell r="H81">
            <v>222.566</v>
          </cell>
        </row>
      </sheetData>
      <sheetData sheetId="383">
        <row r="81">
          <cell r="H81">
            <v>222.566</v>
          </cell>
        </row>
      </sheetData>
      <sheetData sheetId="384">
        <row r="81">
          <cell r="H81">
            <v>222.566</v>
          </cell>
        </row>
      </sheetData>
      <sheetData sheetId="385">
        <row r="81">
          <cell r="H81">
            <v>222.566</v>
          </cell>
        </row>
      </sheetData>
      <sheetData sheetId="386">
        <row r="81">
          <cell r="H81">
            <v>222.566</v>
          </cell>
        </row>
      </sheetData>
      <sheetData sheetId="387">
        <row r="81">
          <cell r="H81">
            <v>222.566</v>
          </cell>
        </row>
      </sheetData>
      <sheetData sheetId="388">
        <row r="81">
          <cell r="H81">
            <v>222.566</v>
          </cell>
        </row>
      </sheetData>
      <sheetData sheetId="389">
        <row r="81">
          <cell r="H81">
            <v>222.566</v>
          </cell>
        </row>
      </sheetData>
      <sheetData sheetId="390">
        <row r="81">
          <cell r="H81">
            <v>222.566</v>
          </cell>
        </row>
      </sheetData>
      <sheetData sheetId="391">
        <row r="81">
          <cell r="H81">
            <v>222.566</v>
          </cell>
        </row>
      </sheetData>
      <sheetData sheetId="392">
        <row r="81">
          <cell r="H81">
            <v>222.566</v>
          </cell>
        </row>
      </sheetData>
      <sheetData sheetId="393">
        <row r="81">
          <cell r="H81">
            <v>222.566</v>
          </cell>
        </row>
      </sheetData>
      <sheetData sheetId="394">
        <row r="81">
          <cell r="H81">
            <v>222.566</v>
          </cell>
        </row>
      </sheetData>
      <sheetData sheetId="395">
        <row r="81">
          <cell r="H81">
            <v>222.566</v>
          </cell>
        </row>
      </sheetData>
      <sheetData sheetId="396">
        <row r="81">
          <cell r="H81">
            <v>222.566</v>
          </cell>
        </row>
      </sheetData>
      <sheetData sheetId="397">
        <row r="81">
          <cell r="H81">
            <v>222.566</v>
          </cell>
        </row>
      </sheetData>
      <sheetData sheetId="398">
        <row r="81">
          <cell r="H81">
            <v>222.566</v>
          </cell>
        </row>
      </sheetData>
      <sheetData sheetId="399">
        <row r="81">
          <cell r="H81">
            <v>222.566</v>
          </cell>
        </row>
      </sheetData>
      <sheetData sheetId="400">
        <row r="81">
          <cell r="H81">
            <v>222.566</v>
          </cell>
        </row>
      </sheetData>
      <sheetData sheetId="401">
        <row r="81">
          <cell r="H81">
            <v>222.566</v>
          </cell>
        </row>
      </sheetData>
      <sheetData sheetId="402">
        <row r="81">
          <cell r="H81">
            <v>222.566</v>
          </cell>
        </row>
      </sheetData>
      <sheetData sheetId="403">
        <row r="81">
          <cell r="H81">
            <v>222.566</v>
          </cell>
        </row>
      </sheetData>
      <sheetData sheetId="404">
        <row r="81">
          <cell r="H81">
            <v>222.566</v>
          </cell>
        </row>
      </sheetData>
      <sheetData sheetId="405">
        <row r="81">
          <cell r="H81">
            <v>222.566</v>
          </cell>
        </row>
      </sheetData>
      <sheetData sheetId="406">
        <row r="81">
          <cell r="H81">
            <v>222.566</v>
          </cell>
        </row>
      </sheetData>
      <sheetData sheetId="407">
        <row r="81">
          <cell r="H81">
            <v>222.566</v>
          </cell>
        </row>
      </sheetData>
      <sheetData sheetId="408">
        <row r="81">
          <cell r="H81">
            <v>222.566</v>
          </cell>
        </row>
      </sheetData>
      <sheetData sheetId="409">
        <row r="81">
          <cell r="H81">
            <v>222.566</v>
          </cell>
        </row>
      </sheetData>
      <sheetData sheetId="410">
        <row r="81">
          <cell r="H81">
            <v>222.566</v>
          </cell>
        </row>
      </sheetData>
      <sheetData sheetId="411">
        <row r="81">
          <cell r="H81">
            <v>222.566</v>
          </cell>
        </row>
      </sheetData>
      <sheetData sheetId="412">
        <row r="81">
          <cell r="H81">
            <v>222.566</v>
          </cell>
        </row>
      </sheetData>
      <sheetData sheetId="413">
        <row r="81">
          <cell r="H81">
            <v>222.566</v>
          </cell>
        </row>
      </sheetData>
      <sheetData sheetId="414">
        <row r="81">
          <cell r="H81">
            <v>222.566</v>
          </cell>
        </row>
      </sheetData>
      <sheetData sheetId="415">
        <row r="81">
          <cell r="H81">
            <v>222.566</v>
          </cell>
        </row>
      </sheetData>
      <sheetData sheetId="416">
        <row r="81">
          <cell r="H81">
            <v>222.566</v>
          </cell>
        </row>
      </sheetData>
      <sheetData sheetId="417">
        <row r="81">
          <cell r="H81">
            <v>222.566</v>
          </cell>
        </row>
      </sheetData>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ow r="81">
          <cell r="H81">
            <v>222.566</v>
          </cell>
        </row>
      </sheetData>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ow r="81">
          <cell r="H81">
            <v>222.566</v>
          </cell>
        </row>
      </sheetData>
      <sheetData sheetId="469">
        <row r="81">
          <cell r="H81">
            <v>222.566</v>
          </cell>
        </row>
      </sheetData>
      <sheetData sheetId="470" refreshError="1"/>
      <sheetData sheetId="471" refreshError="1"/>
      <sheetData sheetId="472" refreshError="1"/>
      <sheetData sheetId="473" refreshError="1"/>
      <sheetData sheetId="474" refreshError="1"/>
      <sheetData sheetId="475" refreshError="1"/>
      <sheetData sheetId="476" refreshError="1"/>
      <sheetData sheetId="477">
        <row r="81">
          <cell r="H81">
            <v>222.566</v>
          </cell>
        </row>
      </sheetData>
      <sheetData sheetId="478">
        <row r="81">
          <cell r="H81">
            <v>222.566</v>
          </cell>
        </row>
      </sheetData>
      <sheetData sheetId="479">
        <row r="81">
          <cell r="H81">
            <v>222.566</v>
          </cell>
        </row>
      </sheetData>
      <sheetData sheetId="480">
        <row r="81">
          <cell r="H81">
            <v>222.566</v>
          </cell>
        </row>
      </sheetData>
      <sheetData sheetId="481">
        <row r="81">
          <cell r="H81">
            <v>222.566</v>
          </cell>
        </row>
      </sheetData>
      <sheetData sheetId="482">
        <row r="81">
          <cell r="H81">
            <v>222.566</v>
          </cell>
        </row>
      </sheetData>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ow r="81">
          <cell r="H81">
            <v>222.566</v>
          </cell>
        </row>
      </sheetData>
      <sheetData sheetId="530">
        <row r="81">
          <cell r="H81">
            <v>222.566</v>
          </cell>
        </row>
      </sheetData>
      <sheetData sheetId="531">
        <row r="81">
          <cell r="H81">
            <v>222.566</v>
          </cell>
        </row>
      </sheetData>
      <sheetData sheetId="532">
        <row r="81">
          <cell r="H81">
            <v>222.566</v>
          </cell>
        </row>
      </sheetData>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ow r="81">
          <cell r="H81">
            <v>222.566</v>
          </cell>
        </row>
      </sheetData>
      <sheetData sheetId="581">
        <row r="81">
          <cell r="H81">
            <v>222.566</v>
          </cell>
        </row>
      </sheetData>
      <sheetData sheetId="582">
        <row r="81">
          <cell r="H81">
            <v>222.566</v>
          </cell>
        </row>
      </sheetData>
      <sheetData sheetId="583" refreshError="1"/>
      <sheetData sheetId="584" refreshError="1"/>
      <sheetData sheetId="585" refreshError="1"/>
      <sheetData sheetId="586" refreshError="1"/>
      <sheetData sheetId="587">
        <row r="81">
          <cell r="H81">
            <v>222.566</v>
          </cell>
        </row>
      </sheetData>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ow r="81">
          <cell r="H81">
            <v>222.566</v>
          </cell>
        </row>
      </sheetData>
      <sheetData sheetId="601">
        <row r="81">
          <cell r="H81">
            <v>222.566</v>
          </cell>
        </row>
      </sheetData>
      <sheetData sheetId="602" refreshError="1"/>
      <sheetData sheetId="603">
        <row r="81">
          <cell r="H81">
            <v>222.566</v>
          </cell>
        </row>
      </sheetData>
      <sheetData sheetId="604" refreshError="1"/>
      <sheetData sheetId="605">
        <row r="81">
          <cell r="H81">
            <v>222.566</v>
          </cell>
        </row>
      </sheetData>
      <sheetData sheetId="606">
        <row r="81">
          <cell r="H81">
            <v>222.566</v>
          </cell>
        </row>
      </sheetData>
      <sheetData sheetId="607" refreshError="1"/>
      <sheetData sheetId="608" refreshError="1"/>
      <sheetData sheetId="609">
        <row r="81">
          <cell r="H81">
            <v>222.566</v>
          </cell>
        </row>
      </sheetData>
      <sheetData sheetId="610">
        <row r="81">
          <cell r="H81">
            <v>222.566</v>
          </cell>
        </row>
      </sheetData>
      <sheetData sheetId="611">
        <row r="81">
          <cell r="H81">
            <v>222.566</v>
          </cell>
        </row>
      </sheetData>
      <sheetData sheetId="612">
        <row r="81">
          <cell r="H81">
            <v>222.566</v>
          </cell>
        </row>
      </sheetData>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ow r="81">
          <cell r="H81">
            <v>222.566</v>
          </cell>
        </row>
      </sheetData>
      <sheetData sheetId="630">
        <row r="81">
          <cell r="H81">
            <v>222.566</v>
          </cell>
        </row>
      </sheetData>
      <sheetData sheetId="631">
        <row r="81">
          <cell r="H81">
            <v>222.566</v>
          </cell>
        </row>
      </sheetData>
      <sheetData sheetId="632">
        <row r="81">
          <cell r="H81">
            <v>222.566</v>
          </cell>
        </row>
      </sheetData>
      <sheetData sheetId="633">
        <row r="81">
          <cell r="H81">
            <v>222.566</v>
          </cell>
        </row>
      </sheetData>
      <sheetData sheetId="634">
        <row r="81">
          <cell r="H81">
            <v>222.566</v>
          </cell>
        </row>
      </sheetData>
      <sheetData sheetId="635">
        <row r="81">
          <cell r="H81">
            <v>222.566</v>
          </cell>
        </row>
      </sheetData>
      <sheetData sheetId="636">
        <row r="81">
          <cell r="H81">
            <v>222.566</v>
          </cell>
        </row>
      </sheetData>
      <sheetData sheetId="637">
        <row r="81">
          <cell r="H81">
            <v>222.566</v>
          </cell>
        </row>
      </sheetData>
      <sheetData sheetId="638">
        <row r="81">
          <cell r="H81">
            <v>222.566</v>
          </cell>
        </row>
      </sheetData>
      <sheetData sheetId="639">
        <row r="81">
          <cell r="H81">
            <v>222.566</v>
          </cell>
        </row>
      </sheetData>
      <sheetData sheetId="640">
        <row r="81">
          <cell r="H81">
            <v>222.566</v>
          </cell>
        </row>
      </sheetData>
      <sheetData sheetId="641">
        <row r="81">
          <cell r="H81">
            <v>222.566</v>
          </cell>
        </row>
      </sheetData>
      <sheetData sheetId="642">
        <row r="81">
          <cell r="H81">
            <v>222.566</v>
          </cell>
        </row>
      </sheetData>
      <sheetData sheetId="643">
        <row r="81">
          <cell r="H81">
            <v>222.566</v>
          </cell>
        </row>
      </sheetData>
      <sheetData sheetId="644">
        <row r="81">
          <cell r="H81">
            <v>222.566</v>
          </cell>
        </row>
      </sheetData>
      <sheetData sheetId="645">
        <row r="81">
          <cell r="H81">
            <v>222.566</v>
          </cell>
        </row>
      </sheetData>
      <sheetData sheetId="646">
        <row r="81">
          <cell r="H81">
            <v>222.566</v>
          </cell>
        </row>
      </sheetData>
      <sheetData sheetId="647">
        <row r="81">
          <cell r="H81">
            <v>222.566</v>
          </cell>
        </row>
      </sheetData>
      <sheetData sheetId="648">
        <row r="81">
          <cell r="H81">
            <v>222.566</v>
          </cell>
        </row>
      </sheetData>
      <sheetData sheetId="649">
        <row r="81">
          <cell r="H81">
            <v>222.566</v>
          </cell>
        </row>
      </sheetData>
      <sheetData sheetId="650">
        <row r="81">
          <cell r="H81">
            <v>222.566</v>
          </cell>
        </row>
      </sheetData>
      <sheetData sheetId="651">
        <row r="81">
          <cell r="H81">
            <v>222.566</v>
          </cell>
        </row>
      </sheetData>
      <sheetData sheetId="652">
        <row r="81">
          <cell r="H81">
            <v>222.566</v>
          </cell>
        </row>
      </sheetData>
      <sheetData sheetId="653">
        <row r="81">
          <cell r="H81">
            <v>222.566</v>
          </cell>
        </row>
      </sheetData>
      <sheetData sheetId="654">
        <row r="81">
          <cell r="H81">
            <v>222.566</v>
          </cell>
        </row>
      </sheetData>
      <sheetData sheetId="655">
        <row r="81">
          <cell r="H81">
            <v>222.566</v>
          </cell>
        </row>
      </sheetData>
      <sheetData sheetId="656">
        <row r="81">
          <cell r="H81">
            <v>222.566</v>
          </cell>
        </row>
      </sheetData>
      <sheetData sheetId="657">
        <row r="81">
          <cell r="H81">
            <v>222.566</v>
          </cell>
        </row>
      </sheetData>
      <sheetData sheetId="658">
        <row r="81">
          <cell r="H81">
            <v>222.566</v>
          </cell>
        </row>
      </sheetData>
      <sheetData sheetId="659">
        <row r="81">
          <cell r="H81">
            <v>222.566</v>
          </cell>
        </row>
      </sheetData>
      <sheetData sheetId="660">
        <row r="81">
          <cell r="H81">
            <v>222.566</v>
          </cell>
        </row>
      </sheetData>
      <sheetData sheetId="661">
        <row r="81">
          <cell r="H81">
            <v>222.566</v>
          </cell>
        </row>
      </sheetData>
      <sheetData sheetId="662">
        <row r="81">
          <cell r="H81">
            <v>222.566</v>
          </cell>
        </row>
      </sheetData>
      <sheetData sheetId="663">
        <row r="81">
          <cell r="H81">
            <v>222.566</v>
          </cell>
        </row>
      </sheetData>
      <sheetData sheetId="664">
        <row r="81">
          <cell r="H81">
            <v>222.566</v>
          </cell>
        </row>
      </sheetData>
      <sheetData sheetId="665">
        <row r="81">
          <cell r="H81">
            <v>222.566</v>
          </cell>
        </row>
      </sheetData>
      <sheetData sheetId="666">
        <row r="81">
          <cell r="H81">
            <v>222.566</v>
          </cell>
        </row>
      </sheetData>
      <sheetData sheetId="667">
        <row r="81">
          <cell r="H81">
            <v>222.566</v>
          </cell>
        </row>
      </sheetData>
      <sheetData sheetId="668">
        <row r="81">
          <cell r="H81">
            <v>222.566</v>
          </cell>
        </row>
      </sheetData>
      <sheetData sheetId="669">
        <row r="81">
          <cell r="H81">
            <v>222.566</v>
          </cell>
        </row>
      </sheetData>
      <sheetData sheetId="670">
        <row r="81">
          <cell r="H81">
            <v>222.566</v>
          </cell>
        </row>
      </sheetData>
      <sheetData sheetId="671">
        <row r="81">
          <cell r="H81">
            <v>222.566</v>
          </cell>
        </row>
      </sheetData>
      <sheetData sheetId="672">
        <row r="81">
          <cell r="H81">
            <v>222.566</v>
          </cell>
        </row>
      </sheetData>
      <sheetData sheetId="673">
        <row r="81">
          <cell r="H81">
            <v>222.566</v>
          </cell>
        </row>
      </sheetData>
      <sheetData sheetId="674">
        <row r="81">
          <cell r="H81">
            <v>222.566</v>
          </cell>
        </row>
      </sheetData>
      <sheetData sheetId="675">
        <row r="81">
          <cell r="H81">
            <v>222.566</v>
          </cell>
        </row>
      </sheetData>
      <sheetData sheetId="676">
        <row r="81">
          <cell r="H81">
            <v>222.566</v>
          </cell>
        </row>
      </sheetData>
      <sheetData sheetId="677">
        <row r="81">
          <cell r="H81">
            <v>222.566</v>
          </cell>
        </row>
      </sheetData>
      <sheetData sheetId="678">
        <row r="81">
          <cell r="H81">
            <v>222.566</v>
          </cell>
        </row>
      </sheetData>
      <sheetData sheetId="679">
        <row r="81">
          <cell r="H81">
            <v>222.566</v>
          </cell>
        </row>
      </sheetData>
      <sheetData sheetId="680">
        <row r="81">
          <cell r="H81">
            <v>222.566</v>
          </cell>
        </row>
      </sheetData>
      <sheetData sheetId="681">
        <row r="81">
          <cell r="H81">
            <v>222.566</v>
          </cell>
        </row>
      </sheetData>
      <sheetData sheetId="682">
        <row r="81">
          <cell r="H81">
            <v>222.566</v>
          </cell>
        </row>
      </sheetData>
      <sheetData sheetId="683">
        <row r="81">
          <cell r="H81">
            <v>222.566</v>
          </cell>
        </row>
      </sheetData>
      <sheetData sheetId="684">
        <row r="81">
          <cell r="H81">
            <v>222.566</v>
          </cell>
        </row>
      </sheetData>
      <sheetData sheetId="685">
        <row r="81">
          <cell r="H81">
            <v>222.566</v>
          </cell>
        </row>
      </sheetData>
      <sheetData sheetId="686">
        <row r="81">
          <cell r="H81">
            <v>222.566</v>
          </cell>
        </row>
      </sheetData>
      <sheetData sheetId="687">
        <row r="81">
          <cell r="H81">
            <v>222.566</v>
          </cell>
        </row>
      </sheetData>
      <sheetData sheetId="688">
        <row r="81">
          <cell r="H81">
            <v>222.566</v>
          </cell>
        </row>
      </sheetData>
      <sheetData sheetId="689">
        <row r="81">
          <cell r="H81">
            <v>222.566</v>
          </cell>
        </row>
      </sheetData>
      <sheetData sheetId="690">
        <row r="81">
          <cell r="H81">
            <v>222.566</v>
          </cell>
        </row>
      </sheetData>
      <sheetData sheetId="691">
        <row r="81">
          <cell r="H81">
            <v>222.566</v>
          </cell>
        </row>
      </sheetData>
      <sheetData sheetId="692">
        <row r="81">
          <cell r="H81">
            <v>222.566</v>
          </cell>
        </row>
      </sheetData>
      <sheetData sheetId="693">
        <row r="81">
          <cell r="H81">
            <v>222.566</v>
          </cell>
        </row>
      </sheetData>
      <sheetData sheetId="694">
        <row r="81">
          <cell r="H81">
            <v>222.566</v>
          </cell>
        </row>
      </sheetData>
      <sheetData sheetId="695">
        <row r="81">
          <cell r="H81">
            <v>222.566</v>
          </cell>
        </row>
      </sheetData>
      <sheetData sheetId="696">
        <row r="81">
          <cell r="H81">
            <v>222.566</v>
          </cell>
        </row>
      </sheetData>
      <sheetData sheetId="697">
        <row r="81">
          <cell r="H81">
            <v>222.566</v>
          </cell>
        </row>
      </sheetData>
      <sheetData sheetId="698">
        <row r="81">
          <cell r="H81">
            <v>222.566</v>
          </cell>
        </row>
      </sheetData>
      <sheetData sheetId="699">
        <row r="81">
          <cell r="H81">
            <v>222.566</v>
          </cell>
        </row>
      </sheetData>
      <sheetData sheetId="700">
        <row r="81">
          <cell r="H81">
            <v>222.566</v>
          </cell>
        </row>
      </sheetData>
      <sheetData sheetId="701">
        <row r="81">
          <cell r="H81">
            <v>222.566</v>
          </cell>
        </row>
      </sheetData>
      <sheetData sheetId="702">
        <row r="81">
          <cell r="H81">
            <v>222.566</v>
          </cell>
        </row>
      </sheetData>
      <sheetData sheetId="703">
        <row r="81">
          <cell r="H81">
            <v>222.566</v>
          </cell>
        </row>
      </sheetData>
      <sheetData sheetId="704">
        <row r="81">
          <cell r="H81">
            <v>222.566</v>
          </cell>
        </row>
      </sheetData>
      <sheetData sheetId="705">
        <row r="81">
          <cell r="H81">
            <v>222.566</v>
          </cell>
        </row>
      </sheetData>
      <sheetData sheetId="706">
        <row r="81">
          <cell r="H81">
            <v>222.566</v>
          </cell>
        </row>
      </sheetData>
      <sheetData sheetId="707">
        <row r="81">
          <cell r="H81">
            <v>222.566</v>
          </cell>
        </row>
      </sheetData>
      <sheetData sheetId="708">
        <row r="81">
          <cell r="H81">
            <v>222.566</v>
          </cell>
        </row>
      </sheetData>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ow r="81">
          <cell r="H81">
            <v>222.566</v>
          </cell>
        </row>
      </sheetData>
      <sheetData sheetId="785">
        <row r="81">
          <cell r="H81">
            <v>222.566</v>
          </cell>
        </row>
      </sheetData>
      <sheetData sheetId="786">
        <row r="81">
          <cell r="H81">
            <v>222.566</v>
          </cell>
        </row>
      </sheetData>
      <sheetData sheetId="787">
        <row r="81">
          <cell r="H81">
            <v>222.566</v>
          </cell>
        </row>
      </sheetData>
      <sheetData sheetId="788">
        <row r="81">
          <cell r="H81">
            <v>222.566</v>
          </cell>
        </row>
      </sheetData>
      <sheetData sheetId="789">
        <row r="81">
          <cell r="H81">
            <v>222.566</v>
          </cell>
        </row>
      </sheetData>
      <sheetData sheetId="790">
        <row r="81">
          <cell r="H81">
            <v>222.566</v>
          </cell>
        </row>
      </sheetData>
      <sheetData sheetId="791">
        <row r="81">
          <cell r="H81">
            <v>222.566</v>
          </cell>
        </row>
      </sheetData>
      <sheetData sheetId="792">
        <row r="81">
          <cell r="H81">
            <v>222.566</v>
          </cell>
        </row>
      </sheetData>
      <sheetData sheetId="793">
        <row r="81">
          <cell r="H81">
            <v>222.566</v>
          </cell>
        </row>
      </sheetData>
      <sheetData sheetId="794">
        <row r="81">
          <cell r="H81">
            <v>222.566</v>
          </cell>
        </row>
      </sheetData>
      <sheetData sheetId="795">
        <row r="81">
          <cell r="H81">
            <v>222.566</v>
          </cell>
        </row>
      </sheetData>
      <sheetData sheetId="796">
        <row r="81">
          <cell r="H81">
            <v>222.566</v>
          </cell>
        </row>
      </sheetData>
      <sheetData sheetId="797">
        <row r="81">
          <cell r="H81">
            <v>222.566</v>
          </cell>
        </row>
      </sheetData>
      <sheetData sheetId="798">
        <row r="81">
          <cell r="H81">
            <v>222.566</v>
          </cell>
        </row>
      </sheetData>
      <sheetData sheetId="799">
        <row r="81">
          <cell r="H81">
            <v>222.566</v>
          </cell>
        </row>
      </sheetData>
      <sheetData sheetId="800">
        <row r="81">
          <cell r="H81">
            <v>222.566</v>
          </cell>
        </row>
      </sheetData>
      <sheetData sheetId="801">
        <row r="81">
          <cell r="H81">
            <v>222.566</v>
          </cell>
        </row>
      </sheetData>
      <sheetData sheetId="802">
        <row r="81">
          <cell r="H81">
            <v>222.566</v>
          </cell>
        </row>
      </sheetData>
      <sheetData sheetId="803">
        <row r="81">
          <cell r="H81">
            <v>222.566</v>
          </cell>
        </row>
      </sheetData>
      <sheetData sheetId="804">
        <row r="81">
          <cell r="H81">
            <v>222.566</v>
          </cell>
        </row>
      </sheetData>
      <sheetData sheetId="805">
        <row r="81">
          <cell r="H81">
            <v>222.566</v>
          </cell>
        </row>
      </sheetData>
      <sheetData sheetId="806">
        <row r="81">
          <cell r="H81">
            <v>222.566</v>
          </cell>
        </row>
      </sheetData>
      <sheetData sheetId="807">
        <row r="81">
          <cell r="H81">
            <v>222.566</v>
          </cell>
        </row>
      </sheetData>
      <sheetData sheetId="808">
        <row r="81">
          <cell r="H81">
            <v>222.566</v>
          </cell>
        </row>
      </sheetData>
      <sheetData sheetId="809">
        <row r="81">
          <cell r="H81">
            <v>222.566</v>
          </cell>
        </row>
      </sheetData>
      <sheetData sheetId="810">
        <row r="81">
          <cell r="H81">
            <v>222.566</v>
          </cell>
        </row>
      </sheetData>
      <sheetData sheetId="811">
        <row r="81">
          <cell r="H81">
            <v>222.566</v>
          </cell>
        </row>
      </sheetData>
      <sheetData sheetId="812">
        <row r="81">
          <cell r="H81">
            <v>222.566</v>
          </cell>
        </row>
      </sheetData>
      <sheetData sheetId="813">
        <row r="81">
          <cell r="H81">
            <v>222.566</v>
          </cell>
        </row>
      </sheetData>
      <sheetData sheetId="814">
        <row r="81">
          <cell r="H81">
            <v>222.566</v>
          </cell>
        </row>
      </sheetData>
      <sheetData sheetId="815">
        <row r="81">
          <cell r="H81">
            <v>222.566</v>
          </cell>
        </row>
      </sheetData>
      <sheetData sheetId="816">
        <row r="81">
          <cell r="H81">
            <v>222.566</v>
          </cell>
        </row>
      </sheetData>
      <sheetData sheetId="817">
        <row r="81">
          <cell r="H81">
            <v>222.566</v>
          </cell>
        </row>
      </sheetData>
      <sheetData sheetId="818">
        <row r="81">
          <cell r="H81">
            <v>222.566</v>
          </cell>
        </row>
      </sheetData>
      <sheetData sheetId="819">
        <row r="81">
          <cell r="H81">
            <v>222.566</v>
          </cell>
        </row>
      </sheetData>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sheetData sheetId="857">
        <row r="81">
          <cell r="H81">
            <v>222.566</v>
          </cell>
        </row>
      </sheetData>
      <sheetData sheetId="858">
        <row r="81">
          <cell r="H81">
            <v>222.566</v>
          </cell>
        </row>
      </sheetData>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ow r="81">
          <cell r="H81">
            <v>222.566</v>
          </cell>
        </row>
      </sheetData>
      <sheetData sheetId="928">
        <row r="81">
          <cell r="H81">
            <v>222.566</v>
          </cell>
        </row>
      </sheetData>
      <sheetData sheetId="929">
        <row r="81">
          <cell r="H81">
            <v>222.566</v>
          </cell>
        </row>
      </sheetData>
      <sheetData sheetId="930">
        <row r="81">
          <cell r="H81">
            <v>222.566</v>
          </cell>
        </row>
      </sheetData>
      <sheetData sheetId="931" refreshError="1"/>
      <sheetData sheetId="932" refreshError="1"/>
      <sheetData sheetId="933" refreshError="1"/>
      <sheetData sheetId="934" refreshError="1"/>
      <sheetData sheetId="935" refreshError="1"/>
      <sheetData sheetId="936">
        <row r="81">
          <cell r="H81">
            <v>222.566</v>
          </cell>
        </row>
      </sheetData>
      <sheetData sheetId="937">
        <row r="81">
          <cell r="H81">
            <v>222.566</v>
          </cell>
        </row>
      </sheetData>
      <sheetData sheetId="938">
        <row r="81">
          <cell r="H81">
            <v>222.566</v>
          </cell>
        </row>
      </sheetData>
      <sheetData sheetId="939">
        <row r="81">
          <cell r="H81">
            <v>222.566</v>
          </cell>
        </row>
      </sheetData>
      <sheetData sheetId="940">
        <row r="81">
          <cell r="H81">
            <v>222.566</v>
          </cell>
        </row>
      </sheetData>
      <sheetData sheetId="941">
        <row r="81">
          <cell r="H81">
            <v>222.566</v>
          </cell>
        </row>
      </sheetData>
      <sheetData sheetId="942">
        <row r="81">
          <cell r="H81">
            <v>222.566</v>
          </cell>
        </row>
      </sheetData>
      <sheetData sheetId="943">
        <row r="81">
          <cell r="H81">
            <v>222.566</v>
          </cell>
        </row>
      </sheetData>
      <sheetData sheetId="944">
        <row r="81">
          <cell r="H81">
            <v>222.566</v>
          </cell>
        </row>
      </sheetData>
      <sheetData sheetId="945">
        <row r="81">
          <cell r="H81">
            <v>222.566</v>
          </cell>
        </row>
      </sheetData>
      <sheetData sheetId="946">
        <row r="81">
          <cell r="H81">
            <v>222.566</v>
          </cell>
        </row>
      </sheetData>
      <sheetData sheetId="947">
        <row r="81">
          <cell r="H81">
            <v>222.566</v>
          </cell>
        </row>
      </sheetData>
      <sheetData sheetId="948">
        <row r="81">
          <cell r="H81">
            <v>222.566</v>
          </cell>
        </row>
      </sheetData>
      <sheetData sheetId="949">
        <row r="81">
          <cell r="H81">
            <v>222.566</v>
          </cell>
        </row>
      </sheetData>
      <sheetData sheetId="950">
        <row r="81">
          <cell r="H81">
            <v>222.566</v>
          </cell>
        </row>
      </sheetData>
      <sheetData sheetId="951">
        <row r="81">
          <cell r="H81">
            <v>222.566</v>
          </cell>
        </row>
      </sheetData>
      <sheetData sheetId="952">
        <row r="81">
          <cell r="H81">
            <v>222.566</v>
          </cell>
        </row>
      </sheetData>
      <sheetData sheetId="953">
        <row r="81">
          <cell r="H81">
            <v>222.566</v>
          </cell>
        </row>
      </sheetData>
      <sheetData sheetId="954">
        <row r="81">
          <cell r="H81">
            <v>222.566</v>
          </cell>
        </row>
      </sheetData>
      <sheetData sheetId="955">
        <row r="81">
          <cell r="H81">
            <v>222.566</v>
          </cell>
        </row>
      </sheetData>
      <sheetData sheetId="956">
        <row r="81">
          <cell r="H81">
            <v>222.566</v>
          </cell>
        </row>
      </sheetData>
      <sheetData sheetId="957"/>
      <sheetData sheetId="958">
        <row r="81">
          <cell r="H81">
            <v>222.566</v>
          </cell>
        </row>
      </sheetData>
      <sheetData sheetId="959">
        <row r="81">
          <cell r="H81">
            <v>222.566</v>
          </cell>
        </row>
      </sheetData>
      <sheetData sheetId="960">
        <row r="81">
          <cell r="H81">
            <v>222.566</v>
          </cell>
        </row>
      </sheetData>
      <sheetData sheetId="961">
        <row r="81">
          <cell r="H81">
            <v>222.566</v>
          </cell>
        </row>
      </sheetData>
      <sheetData sheetId="962">
        <row r="944">
          <cell r="H944">
            <v>439.20800000000003</v>
          </cell>
        </row>
      </sheetData>
      <sheetData sheetId="963">
        <row r="81">
          <cell r="H81">
            <v>222.566</v>
          </cell>
        </row>
      </sheetData>
      <sheetData sheetId="964">
        <row r="944">
          <cell r="H944">
            <v>439.20800000000003</v>
          </cell>
        </row>
      </sheetData>
      <sheetData sheetId="965">
        <row r="81">
          <cell r="H81">
            <v>222.566</v>
          </cell>
        </row>
      </sheetData>
      <sheetData sheetId="966">
        <row r="81">
          <cell r="H81">
            <v>222.566</v>
          </cell>
        </row>
      </sheetData>
      <sheetData sheetId="967">
        <row r="81">
          <cell r="H81">
            <v>222.566</v>
          </cell>
        </row>
      </sheetData>
      <sheetData sheetId="968">
        <row r="81">
          <cell r="H81">
            <v>222.566</v>
          </cell>
        </row>
      </sheetData>
      <sheetData sheetId="969">
        <row r="81">
          <cell r="H81">
            <v>222.566</v>
          </cell>
        </row>
      </sheetData>
      <sheetData sheetId="970">
        <row r="81">
          <cell r="H81">
            <v>222.566</v>
          </cell>
        </row>
      </sheetData>
      <sheetData sheetId="971">
        <row r="81">
          <cell r="H81">
            <v>222.566</v>
          </cell>
        </row>
      </sheetData>
      <sheetData sheetId="972">
        <row r="81">
          <cell r="H81">
            <v>222.566</v>
          </cell>
        </row>
      </sheetData>
      <sheetData sheetId="973">
        <row r="81">
          <cell r="H81">
            <v>222.566</v>
          </cell>
        </row>
      </sheetData>
      <sheetData sheetId="974">
        <row r="81">
          <cell r="H81">
            <v>222.566</v>
          </cell>
        </row>
      </sheetData>
      <sheetData sheetId="975">
        <row r="81">
          <cell r="H81">
            <v>222.566</v>
          </cell>
        </row>
      </sheetData>
      <sheetData sheetId="976">
        <row r="81">
          <cell r="H81">
            <v>222.566</v>
          </cell>
        </row>
      </sheetData>
      <sheetData sheetId="977">
        <row r="81">
          <cell r="H81">
            <v>222.566</v>
          </cell>
        </row>
      </sheetData>
      <sheetData sheetId="978">
        <row r="81">
          <cell r="H81">
            <v>222.566</v>
          </cell>
        </row>
      </sheetData>
      <sheetData sheetId="979">
        <row r="81">
          <cell r="H81">
            <v>222.566</v>
          </cell>
        </row>
      </sheetData>
      <sheetData sheetId="980">
        <row r="81">
          <cell r="H81">
            <v>222.566</v>
          </cell>
        </row>
      </sheetData>
      <sheetData sheetId="981">
        <row r="81">
          <cell r="H81">
            <v>222.566</v>
          </cell>
        </row>
      </sheetData>
      <sheetData sheetId="982">
        <row r="81">
          <cell r="H81">
            <v>222.566</v>
          </cell>
        </row>
      </sheetData>
      <sheetData sheetId="983">
        <row r="81">
          <cell r="H81">
            <v>222.566</v>
          </cell>
        </row>
      </sheetData>
      <sheetData sheetId="984">
        <row r="81">
          <cell r="H81">
            <v>222.566</v>
          </cell>
        </row>
      </sheetData>
      <sheetData sheetId="985">
        <row r="81">
          <cell r="H81">
            <v>222.566</v>
          </cell>
        </row>
      </sheetData>
      <sheetData sheetId="986">
        <row r="81">
          <cell r="H81">
            <v>222.566</v>
          </cell>
        </row>
      </sheetData>
      <sheetData sheetId="987">
        <row r="81">
          <cell r="H81">
            <v>222.566</v>
          </cell>
        </row>
      </sheetData>
      <sheetData sheetId="988">
        <row r="81">
          <cell r="H81">
            <v>222.566</v>
          </cell>
        </row>
      </sheetData>
      <sheetData sheetId="989">
        <row r="81">
          <cell r="H81">
            <v>222.566</v>
          </cell>
        </row>
      </sheetData>
      <sheetData sheetId="990">
        <row r="81">
          <cell r="H81">
            <v>222.566</v>
          </cell>
        </row>
      </sheetData>
      <sheetData sheetId="991">
        <row r="81">
          <cell r="H81">
            <v>222.566</v>
          </cell>
        </row>
      </sheetData>
      <sheetData sheetId="992">
        <row r="81">
          <cell r="H81">
            <v>222.566</v>
          </cell>
        </row>
      </sheetData>
      <sheetData sheetId="993">
        <row r="81">
          <cell r="H81">
            <v>222.566</v>
          </cell>
        </row>
      </sheetData>
      <sheetData sheetId="994">
        <row r="81">
          <cell r="H81">
            <v>222.566</v>
          </cell>
        </row>
      </sheetData>
      <sheetData sheetId="995">
        <row r="81">
          <cell r="H81">
            <v>222.566</v>
          </cell>
        </row>
      </sheetData>
      <sheetData sheetId="996">
        <row r="81">
          <cell r="H81">
            <v>222.566</v>
          </cell>
        </row>
      </sheetData>
      <sheetData sheetId="997">
        <row r="81">
          <cell r="H81">
            <v>222.566</v>
          </cell>
        </row>
      </sheetData>
      <sheetData sheetId="998">
        <row r="81">
          <cell r="H81">
            <v>222.566</v>
          </cell>
        </row>
      </sheetData>
      <sheetData sheetId="999">
        <row r="81">
          <cell r="H81">
            <v>222.566</v>
          </cell>
        </row>
      </sheetData>
      <sheetData sheetId="1000">
        <row r="81">
          <cell r="H81">
            <v>222.566</v>
          </cell>
        </row>
      </sheetData>
      <sheetData sheetId="1001">
        <row r="81">
          <cell r="H81">
            <v>222.566</v>
          </cell>
        </row>
      </sheetData>
      <sheetData sheetId="1002">
        <row r="81">
          <cell r="H81">
            <v>222.566</v>
          </cell>
        </row>
      </sheetData>
      <sheetData sheetId="1003">
        <row r="81">
          <cell r="H81">
            <v>222.566</v>
          </cell>
        </row>
      </sheetData>
      <sheetData sheetId="1004">
        <row r="81">
          <cell r="H81">
            <v>222.566</v>
          </cell>
        </row>
      </sheetData>
      <sheetData sheetId="1005">
        <row r="81">
          <cell r="H81">
            <v>222.566</v>
          </cell>
        </row>
      </sheetData>
      <sheetData sheetId="1006">
        <row r="81">
          <cell r="H81">
            <v>222.566</v>
          </cell>
        </row>
      </sheetData>
      <sheetData sheetId="1007">
        <row r="81">
          <cell r="H81">
            <v>222.566</v>
          </cell>
        </row>
      </sheetData>
      <sheetData sheetId="1008">
        <row r="81">
          <cell r="H81">
            <v>222.566</v>
          </cell>
        </row>
      </sheetData>
      <sheetData sheetId="1009">
        <row r="81">
          <cell r="H81">
            <v>222.566</v>
          </cell>
        </row>
      </sheetData>
      <sheetData sheetId="1010">
        <row r="81">
          <cell r="H81">
            <v>222.566</v>
          </cell>
        </row>
      </sheetData>
      <sheetData sheetId="1011">
        <row r="81">
          <cell r="H81">
            <v>222.566</v>
          </cell>
        </row>
      </sheetData>
      <sheetData sheetId="1012">
        <row r="81">
          <cell r="H81">
            <v>222.566</v>
          </cell>
        </row>
      </sheetData>
      <sheetData sheetId="1013">
        <row r="81">
          <cell r="H81">
            <v>222.566</v>
          </cell>
        </row>
      </sheetData>
      <sheetData sheetId="1014">
        <row r="81">
          <cell r="H81">
            <v>222.566</v>
          </cell>
        </row>
      </sheetData>
      <sheetData sheetId="1015">
        <row r="81">
          <cell r="H81">
            <v>222.566</v>
          </cell>
        </row>
      </sheetData>
      <sheetData sheetId="1016">
        <row r="81">
          <cell r="H81">
            <v>222.566</v>
          </cell>
        </row>
      </sheetData>
      <sheetData sheetId="1017">
        <row r="81">
          <cell r="H81">
            <v>222.566</v>
          </cell>
        </row>
      </sheetData>
      <sheetData sheetId="1018">
        <row r="81">
          <cell r="H81">
            <v>222.566</v>
          </cell>
        </row>
      </sheetData>
      <sheetData sheetId="1019">
        <row r="81">
          <cell r="H81">
            <v>222.566</v>
          </cell>
        </row>
      </sheetData>
      <sheetData sheetId="1020">
        <row r="81">
          <cell r="H81">
            <v>222.566</v>
          </cell>
        </row>
      </sheetData>
      <sheetData sheetId="1021">
        <row r="81">
          <cell r="H81">
            <v>222.566</v>
          </cell>
        </row>
      </sheetData>
      <sheetData sheetId="1022">
        <row r="81">
          <cell r="H81">
            <v>222.566</v>
          </cell>
        </row>
      </sheetData>
      <sheetData sheetId="1023">
        <row r="81">
          <cell r="H81">
            <v>222.566</v>
          </cell>
        </row>
      </sheetData>
      <sheetData sheetId="1024">
        <row r="81">
          <cell r="H81">
            <v>222.566</v>
          </cell>
        </row>
      </sheetData>
      <sheetData sheetId="1025">
        <row r="81">
          <cell r="H81">
            <v>222.566</v>
          </cell>
        </row>
      </sheetData>
      <sheetData sheetId="1026">
        <row r="944">
          <cell r="H944">
            <v>439.20800000000003</v>
          </cell>
        </row>
      </sheetData>
      <sheetData sheetId="1027">
        <row r="81">
          <cell r="H81">
            <v>222.566</v>
          </cell>
        </row>
      </sheetData>
      <sheetData sheetId="1028">
        <row r="81">
          <cell r="H81">
            <v>222.566</v>
          </cell>
        </row>
      </sheetData>
      <sheetData sheetId="1029">
        <row r="81">
          <cell r="H81">
            <v>222.566</v>
          </cell>
        </row>
      </sheetData>
      <sheetData sheetId="1030">
        <row r="81">
          <cell r="H81">
            <v>222.566</v>
          </cell>
        </row>
      </sheetData>
      <sheetData sheetId="1031">
        <row r="81">
          <cell r="H81">
            <v>222.566</v>
          </cell>
        </row>
      </sheetData>
      <sheetData sheetId="1032">
        <row r="81">
          <cell r="H81">
            <v>222.566</v>
          </cell>
        </row>
      </sheetData>
      <sheetData sheetId="1033">
        <row r="81">
          <cell r="H81">
            <v>222.566</v>
          </cell>
        </row>
      </sheetData>
      <sheetData sheetId="1034">
        <row r="81">
          <cell r="H81">
            <v>222.566</v>
          </cell>
        </row>
      </sheetData>
      <sheetData sheetId="1035">
        <row r="944">
          <cell r="H944">
            <v>439.20800000000003</v>
          </cell>
        </row>
      </sheetData>
      <sheetData sheetId="1036">
        <row r="81">
          <cell r="H81">
            <v>222.566</v>
          </cell>
        </row>
      </sheetData>
      <sheetData sheetId="1037">
        <row r="81">
          <cell r="H81">
            <v>222.566</v>
          </cell>
        </row>
      </sheetData>
      <sheetData sheetId="1038" refreshError="1"/>
      <sheetData sheetId="1039">
        <row r="81">
          <cell r="H81">
            <v>222.566</v>
          </cell>
        </row>
      </sheetData>
      <sheetData sheetId="1040">
        <row r="81">
          <cell r="H81">
            <v>222.566</v>
          </cell>
        </row>
      </sheetData>
      <sheetData sheetId="1041">
        <row r="81">
          <cell r="H81">
            <v>222.566</v>
          </cell>
        </row>
      </sheetData>
      <sheetData sheetId="1042" refreshError="1"/>
      <sheetData sheetId="1043" refreshError="1"/>
      <sheetData sheetId="1044">
        <row r="81">
          <cell r="H81">
            <v>222.566</v>
          </cell>
        </row>
      </sheetData>
      <sheetData sheetId="1045">
        <row r="81">
          <cell r="H81">
            <v>222.566</v>
          </cell>
        </row>
      </sheetData>
      <sheetData sheetId="1046">
        <row r="81">
          <cell r="H81">
            <v>222.566</v>
          </cell>
        </row>
      </sheetData>
      <sheetData sheetId="1047">
        <row r="81">
          <cell r="H81">
            <v>222.566</v>
          </cell>
        </row>
      </sheetData>
      <sheetData sheetId="1048">
        <row r="81">
          <cell r="H81">
            <v>222.566</v>
          </cell>
        </row>
      </sheetData>
      <sheetData sheetId="1049">
        <row r="81">
          <cell r="H81">
            <v>222.566</v>
          </cell>
        </row>
      </sheetData>
      <sheetData sheetId="1050">
        <row r="81">
          <cell r="H81">
            <v>222.566</v>
          </cell>
        </row>
      </sheetData>
      <sheetData sheetId="1051">
        <row r="81">
          <cell r="H81">
            <v>222.566</v>
          </cell>
        </row>
      </sheetData>
      <sheetData sheetId="1052">
        <row r="81">
          <cell r="H81">
            <v>222.566</v>
          </cell>
        </row>
      </sheetData>
      <sheetData sheetId="1053">
        <row r="81">
          <cell r="H81">
            <v>222.566</v>
          </cell>
        </row>
      </sheetData>
      <sheetData sheetId="1054">
        <row r="81">
          <cell r="H81">
            <v>222.566</v>
          </cell>
        </row>
      </sheetData>
      <sheetData sheetId="1055">
        <row r="81">
          <cell r="H81">
            <v>222.566</v>
          </cell>
        </row>
      </sheetData>
      <sheetData sheetId="1056">
        <row r="81">
          <cell r="H81">
            <v>222.566</v>
          </cell>
        </row>
      </sheetData>
      <sheetData sheetId="1057">
        <row r="81">
          <cell r="H81">
            <v>222.566</v>
          </cell>
        </row>
      </sheetData>
      <sheetData sheetId="1058" refreshError="1"/>
      <sheetData sheetId="1059">
        <row r="81">
          <cell r="H81">
            <v>222.566</v>
          </cell>
        </row>
      </sheetData>
      <sheetData sheetId="1060">
        <row r="81">
          <cell r="H81">
            <v>222.566</v>
          </cell>
        </row>
      </sheetData>
      <sheetData sheetId="1061">
        <row r="81">
          <cell r="H81">
            <v>222.566</v>
          </cell>
        </row>
      </sheetData>
      <sheetData sheetId="1062">
        <row r="81">
          <cell r="H81">
            <v>222.566</v>
          </cell>
        </row>
      </sheetData>
      <sheetData sheetId="1063">
        <row r="81">
          <cell r="H81">
            <v>222.566</v>
          </cell>
        </row>
      </sheetData>
      <sheetData sheetId="1064">
        <row r="81">
          <cell r="H81">
            <v>222.566</v>
          </cell>
        </row>
      </sheetData>
      <sheetData sheetId="1065">
        <row r="81">
          <cell r="H81">
            <v>222.566</v>
          </cell>
        </row>
      </sheetData>
      <sheetData sheetId="1066">
        <row r="81">
          <cell r="H81">
            <v>222.566</v>
          </cell>
        </row>
      </sheetData>
      <sheetData sheetId="1067">
        <row r="81">
          <cell r="H81">
            <v>222.566</v>
          </cell>
        </row>
      </sheetData>
      <sheetData sheetId="1068">
        <row r="81">
          <cell r="H81">
            <v>222.566</v>
          </cell>
        </row>
      </sheetData>
      <sheetData sheetId="1069">
        <row r="81">
          <cell r="H81">
            <v>222.566</v>
          </cell>
        </row>
      </sheetData>
      <sheetData sheetId="1070">
        <row r="81">
          <cell r="H81">
            <v>222.566</v>
          </cell>
        </row>
      </sheetData>
      <sheetData sheetId="1071">
        <row r="81">
          <cell r="H81">
            <v>222.566</v>
          </cell>
        </row>
      </sheetData>
      <sheetData sheetId="1072">
        <row r="81">
          <cell r="H81">
            <v>222.566</v>
          </cell>
        </row>
      </sheetData>
      <sheetData sheetId="1073">
        <row r="81">
          <cell r="H81">
            <v>222.566</v>
          </cell>
        </row>
      </sheetData>
      <sheetData sheetId="1074">
        <row r="81">
          <cell r="H81">
            <v>222.566</v>
          </cell>
        </row>
      </sheetData>
      <sheetData sheetId="1075">
        <row r="81">
          <cell r="H81">
            <v>222.566</v>
          </cell>
        </row>
      </sheetData>
      <sheetData sheetId="1076">
        <row r="81">
          <cell r="H81">
            <v>222.566</v>
          </cell>
        </row>
      </sheetData>
      <sheetData sheetId="1077">
        <row r="81">
          <cell r="H81">
            <v>222.566</v>
          </cell>
        </row>
      </sheetData>
      <sheetData sheetId="1078">
        <row r="81">
          <cell r="H81">
            <v>222.566</v>
          </cell>
        </row>
      </sheetData>
      <sheetData sheetId="1079">
        <row r="81">
          <cell r="H81">
            <v>222.566</v>
          </cell>
        </row>
      </sheetData>
      <sheetData sheetId="1080">
        <row r="81">
          <cell r="H81">
            <v>222.566</v>
          </cell>
        </row>
      </sheetData>
      <sheetData sheetId="1081">
        <row r="81">
          <cell r="H81">
            <v>222.566</v>
          </cell>
        </row>
      </sheetData>
      <sheetData sheetId="1082">
        <row r="81">
          <cell r="H81">
            <v>222.566</v>
          </cell>
        </row>
      </sheetData>
      <sheetData sheetId="1083">
        <row r="81">
          <cell r="H81">
            <v>222.566</v>
          </cell>
        </row>
      </sheetData>
      <sheetData sheetId="1084">
        <row r="81">
          <cell r="H81">
            <v>222.566</v>
          </cell>
        </row>
      </sheetData>
      <sheetData sheetId="1085">
        <row r="81">
          <cell r="H81">
            <v>222.566</v>
          </cell>
        </row>
      </sheetData>
      <sheetData sheetId="1086">
        <row r="81">
          <cell r="H81">
            <v>222.566</v>
          </cell>
        </row>
      </sheetData>
      <sheetData sheetId="1087">
        <row r="81">
          <cell r="H81">
            <v>222.566</v>
          </cell>
        </row>
      </sheetData>
      <sheetData sheetId="1088">
        <row r="81">
          <cell r="H81">
            <v>222.566</v>
          </cell>
        </row>
      </sheetData>
      <sheetData sheetId="1089">
        <row r="81">
          <cell r="H81">
            <v>222.566</v>
          </cell>
        </row>
      </sheetData>
      <sheetData sheetId="1090">
        <row r="81">
          <cell r="H81">
            <v>222.566</v>
          </cell>
        </row>
      </sheetData>
      <sheetData sheetId="1091">
        <row r="81">
          <cell r="H81">
            <v>222.566</v>
          </cell>
        </row>
      </sheetData>
      <sheetData sheetId="1092">
        <row r="81">
          <cell r="H81">
            <v>222.566</v>
          </cell>
        </row>
      </sheetData>
      <sheetData sheetId="1093">
        <row r="81">
          <cell r="H81">
            <v>222.566</v>
          </cell>
        </row>
      </sheetData>
      <sheetData sheetId="1094">
        <row r="81">
          <cell r="H81">
            <v>222.566</v>
          </cell>
        </row>
      </sheetData>
      <sheetData sheetId="1095">
        <row r="81">
          <cell r="H81">
            <v>222.566</v>
          </cell>
        </row>
      </sheetData>
      <sheetData sheetId="1096">
        <row r="81">
          <cell r="H81">
            <v>222.566</v>
          </cell>
        </row>
      </sheetData>
      <sheetData sheetId="1097">
        <row r="81">
          <cell r="H81">
            <v>222.566</v>
          </cell>
        </row>
      </sheetData>
      <sheetData sheetId="1098">
        <row r="81">
          <cell r="H81">
            <v>222.566</v>
          </cell>
        </row>
      </sheetData>
      <sheetData sheetId="1099">
        <row r="81">
          <cell r="H81">
            <v>222.566</v>
          </cell>
        </row>
      </sheetData>
      <sheetData sheetId="1100">
        <row r="81">
          <cell r="H81">
            <v>222.566</v>
          </cell>
        </row>
      </sheetData>
      <sheetData sheetId="1101">
        <row r="81">
          <cell r="H81">
            <v>222.566</v>
          </cell>
        </row>
      </sheetData>
      <sheetData sheetId="1102">
        <row r="81">
          <cell r="H81">
            <v>222.566</v>
          </cell>
        </row>
      </sheetData>
      <sheetData sheetId="1103">
        <row r="81">
          <cell r="H81">
            <v>222.566</v>
          </cell>
        </row>
      </sheetData>
      <sheetData sheetId="1104">
        <row r="81">
          <cell r="H81">
            <v>222.566</v>
          </cell>
        </row>
      </sheetData>
      <sheetData sheetId="1105">
        <row r="81">
          <cell r="H81">
            <v>222.566</v>
          </cell>
        </row>
      </sheetData>
      <sheetData sheetId="1106">
        <row r="81">
          <cell r="H81">
            <v>222.566</v>
          </cell>
        </row>
      </sheetData>
      <sheetData sheetId="1107">
        <row r="81">
          <cell r="H81">
            <v>222.566</v>
          </cell>
        </row>
      </sheetData>
      <sheetData sheetId="1108">
        <row r="81">
          <cell r="H81">
            <v>222.566</v>
          </cell>
        </row>
      </sheetData>
      <sheetData sheetId="1109">
        <row r="81">
          <cell r="H81">
            <v>222.566</v>
          </cell>
        </row>
      </sheetData>
      <sheetData sheetId="1110">
        <row r="81">
          <cell r="H81">
            <v>222.566</v>
          </cell>
        </row>
      </sheetData>
      <sheetData sheetId="1111">
        <row r="81">
          <cell r="H81">
            <v>222.566</v>
          </cell>
        </row>
      </sheetData>
      <sheetData sheetId="1112">
        <row r="81">
          <cell r="H81">
            <v>222.566</v>
          </cell>
        </row>
      </sheetData>
      <sheetData sheetId="1113">
        <row r="81">
          <cell r="H81">
            <v>222.566</v>
          </cell>
        </row>
      </sheetData>
      <sheetData sheetId="1114">
        <row r="81">
          <cell r="H81">
            <v>222.566</v>
          </cell>
        </row>
      </sheetData>
      <sheetData sheetId="1115">
        <row r="81">
          <cell r="H81">
            <v>222.566</v>
          </cell>
        </row>
      </sheetData>
      <sheetData sheetId="1116">
        <row r="81">
          <cell r="H81">
            <v>222.566</v>
          </cell>
        </row>
      </sheetData>
      <sheetData sheetId="1117">
        <row r="81">
          <cell r="H81">
            <v>222.566</v>
          </cell>
        </row>
      </sheetData>
      <sheetData sheetId="1118">
        <row r="81">
          <cell r="H81">
            <v>222.566</v>
          </cell>
        </row>
      </sheetData>
      <sheetData sheetId="1119">
        <row r="81">
          <cell r="H81">
            <v>222.566</v>
          </cell>
        </row>
      </sheetData>
      <sheetData sheetId="1120">
        <row r="81">
          <cell r="H81">
            <v>222.566</v>
          </cell>
        </row>
      </sheetData>
      <sheetData sheetId="1121">
        <row r="81">
          <cell r="H81">
            <v>222.566</v>
          </cell>
        </row>
      </sheetData>
      <sheetData sheetId="1122">
        <row r="81">
          <cell r="H81">
            <v>222.566</v>
          </cell>
        </row>
      </sheetData>
      <sheetData sheetId="1123">
        <row r="81">
          <cell r="H81">
            <v>222.566</v>
          </cell>
        </row>
      </sheetData>
      <sheetData sheetId="1124">
        <row r="81">
          <cell r="H81">
            <v>222.566</v>
          </cell>
        </row>
      </sheetData>
      <sheetData sheetId="1125">
        <row r="81">
          <cell r="H81">
            <v>222.566</v>
          </cell>
        </row>
      </sheetData>
      <sheetData sheetId="1126">
        <row r="81">
          <cell r="H81">
            <v>222.566</v>
          </cell>
        </row>
      </sheetData>
      <sheetData sheetId="1127">
        <row r="81">
          <cell r="H81">
            <v>222.566</v>
          </cell>
        </row>
      </sheetData>
      <sheetData sheetId="1128">
        <row r="81">
          <cell r="H81">
            <v>222.566</v>
          </cell>
        </row>
      </sheetData>
      <sheetData sheetId="1129">
        <row r="81">
          <cell r="H81">
            <v>222.566</v>
          </cell>
        </row>
      </sheetData>
      <sheetData sheetId="1130">
        <row r="81">
          <cell r="H81">
            <v>222.566</v>
          </cell>
        </row>
      </sheetData>
      <sheetData sheetId="1131">
        <row r="81">
          <cell r="H81">
            <v>222.566</v>
          </cell>
        </row>
      </sheetData>
      <sheetData sheetId="1132">
        <row r="81">
          <cell r="H81">
            <v>222.566</v>
          </cell>
        </row>
      </sheetData>
      <sheetData sheetId="1133">
        <row r="81">
          <cell r="H81">
            <v>222.566</v>
          </cell>
        </row>
      </sheetData>
      <sheetData sheetId="1134">
        <row r="81">
          <cell r="H81">
            <v>222.566</v>
          </cell>
        </row>
      </sheetData>
      <sheetData sheetId="1135">
        <row r="81">
          <cell r="H81">
            <v>222.566</v>
          </cell>
        </row>
      </sheetData>
      <sheetData sheetId="1136">
        <row r="81">
          <cell r="H81">
            <v>222.566</v>
          </cell>
        </row>
      </sheetData>
      <sheetData sheetId="1137">
        <row r="81">
          <cell r="H81">
            <v>222.566</v>
          </cell>
        </row>
      </sheetData>
      <sheetData sheetId="1138">
        <row r="81">
          <cell r="H81">
            <v>222.566</v>
          </cell>
        </row>
      </sheetData>
      <sheetData sheetId="1139">
        <row r="81">
          <cell r="H81">
            <v>222.566</v>
          </cell>
        </row>
      </sheetData>
      <sheetData sheetId="1140">
        <row r="81">
          <cell r="H81">
            <v>222.566</v>
          </cell>
        </row>
      </sheetData>
      <sheetData sheetId="1141">
        <row r="81">
          <cell r="H81">
            <v>222.566</v>
          </cell>
        </row>
      </sheetData>
      <sheetData sheetId="1142">
        <row r="81">
          <cell r="H81">
            <v>222.566</v>
          </cell>
        </row>
      </sheetData>
      <sheetData sheetId="1143">
        <row r="81">
          <cell r="H81">
            <v>222.566</v>
          </cell>
        </row>
      </sheetData>
      <sheetData sheetId="1144">
        <row r="81">
          <cell r="H81">
            <v>222.566</v>
          </cell>
        </row>
      </sheetData>
      <sheetData sheetId="1145">
        <row r="81">
          <cell r="H81">
            <v>222.566</v>
          </cell>
        </row>
      </sheetData>
      <sheetData sheetId="1146">
        <row r="81">
          <cell r="H81">
            <v>222.566</v>
          </cell>
        </row>
      </sheetData>
      <sheetData sheetId="1147">
        <row r="81">
          <cell r="H81">
            <v>222.566</v>
          </cell>
        </row>
      </sheetData>
      <sheetData sheetId="1148">
        <row r="81">
          <cell r="H81">
            <v>222.566</v>
          </cell>
        </row>
      </sheetData>
      <sheetData sheetId="1149">
        <row r="81">
          <cell r="H81">
            <v>222.566</v>
          </cell>
        </row>
      </sheetData>
      <sheetData sheetId="1150">
        <row r="81">
          <cell r="H81">
            <v>222.566</v>
          </cell>
        </row>
      </sheetData>
      <sheetData sheetId="1151">
        <row r="81">
          <cell r="H81">
            <v>222.566</v>
          </cell>
        </row>
      </sheetData>
      <sheetData sheetId="1152">
        <row r="81">
          <cell r="H81">
            <v>222.566</v>
          </cell>
        </row>
      </sheetData>
      <sheetData sheetId="1153">
        <row r="81">
          <cell r="H81">
            <v>222.566</v>
          </cell>
        </row>
      </sheetData>
      <sheetData sheetId="1154">
        <row r="81">
          <cell r="H81">
            <v>222.566</v>
          </cell>
        </row>
      </sheetData>
      <sheetData sheetId="1155">
        <row r="81">
          <cell r="H81">
            <v>222.566</v>
          </cell>
        </row>
      </sheetData>
      <sheetData sheetId="1156">
        <row r="81">
          <cell r="H81">
            <v>222.566</v>
          </cell>
        </row>
      </sheetData>
      <sheetData sheetId="1157">
        <row r="81">
          <cell r="H81">
            <v>222.566</v>
          </cell>
        </row>
      </sheetData>
      <sheetData sheetId="1158">
        <row r="81">
          <cell r="H81">
            <v>222.566</v>
          </cell>
        </row>
      </sheetData>
      <sheetData sheetId="1159">
        <row r="81">
          <cell r="H81">
            <v>222.566</v>
          </cell>
        </row>
      </sheetData>
      <sheetData sheetId="1160">
        <row r="81">
          <cell r="H81">
            <v>222.566</v>
          </cell>
        </row>
      </sheetData>
      <sheetData sheetId="1161">
        <row r="81">
          <cell r="H81">
            <v>222.566</v>
          </cell>
        </row>
      </sheetData>
      <sheetData sheetId="1162">
        <row r="81">
          <cell r="H81">
            <v>222.566</v>
          </cell>
        </row>
      </sheetData>
      <sheetData sheetId="1163">
        <row r="81">
          <cell r="H81">
            <v>222.566</v>
          </cell>
        </row>
      </sheetData>
      <sheetData sheetId="1164">
        <row r="81">
          <cell r="H81">
            <v>222.566</v>
          </cell>
        </row>
      </sheetData>
      <sheetData sheetId="1165">
        <row r="81">
          <cell r="H81">
            <v>222.566</v>
          </cell>
        </row>
      </sheetData>
      <sheetData sheetId="1166">
        <row r="81">
          <cell r="H81">
            <v>222.566</v>
          </cell>
        </row>
      </sheetData>
      <sheetData sheetId="1167">
        <row r="81">
          <cell r="H81">
            <v>222.566</v>
          </cell>
        </row>
      </sheetData>
      <sheetData sheetId="1168" refreshError="1"/>
      <sheetData sheetId="1169">
        <row r="81">
          <cell r="H81">
            <v>222.566</v>
          </cell>
        </row>
      </sheetData>
      <sheetData sheetId="1170">
        <row r="81">
          <cell r="H81">
            <v>222.566</v>
          </cell>
        </row>
      </sheetData>
      <sheetData sheetId="1171">
        <row r="81">
          <cell r="H81">
            <v>222.566</v>
          </cell>
        </row>
      </sheetData>
      <sheetData sheetId="1172">
        <row r="81">
          <cell r="H81">
            <v>222.566</v>
          </cell>
        </row>
      </sheetData>
      <sheetData sheetId="1173">
        <row r="81">
          <cell r="H81">
            <v>222.566</v>
          </cell>
        </row>
      </sheetData>
      <sheetData sheetId="1174">
        <row r="81">
          <cell r="H81">
            <v>222.566</v>
          </cell>
        </row>
      </sheetData>
      <sheetData sheetId="1175">
        <row r="81">
          <cell r="H81">
            <v>222.566</v>
          </cell>
        </row>
      </sheetData>
      <sheetData sheetId="1176">
        <row r="81">
          <cell r="H81">
            <v>222.566</v>
          </cell>
        </row>
      </sheetData>
      <sheetData sheetId="1177">
        <row r="81">
          <cell r="H81">
            <v>222.566</v>
          </cell>
        </row>
      </sheetData>
      <sheetData sheetId="1178">
        <row r="81">
          <cell r="H81">
            <v>222.566</v>
          </cell>
        </row>
      </sheetData>
      <sheetData sheetId="1179">
        <row r="81">
          <cell r="H81">
            <v>222.566</v>
          </cell>
        </row>
      </sheetData>
      <sheetData sheetId="1180">
        <row r="81">
          <cell r="H81">
            <v>222.566</v>
          </cell>
        </row>
      </sheetData>
      <sheetData sheetId="1181">
        <row r="81">
          <cell r="H81">
            <v>222.566</v>
          </cell>
        </row>
      </sheetData>
      <sheetData sheetId="1182">
        <row r="81">
          <cell r="H81">
            <v>222.566</v>
          </cell>
        </row>
      </sheetData>
      <sheetData sheetId="1183">
        <row r="81">
          <cell r="H81">
            <v>222.566</v>
          </cell>
        </row>
      </sheetData>
      <sheetData sheetId="1184">
        <row r="81">
          <cell r="H81">
            <v>222.566</v>
          </cell>
        </row>
      </sheetData>
      <sheetData sheetId="1185">
        <row r="81">
          <cell r="H81">
            <v>222.566</v>
          </cell>
        </row>
      </sheetData>
      <sheetData sheetId="1186">
        <row r="81">
          <cell r="H81">
            <v>222.566</v>
          </cell>
        </row>
      </sheetData>
      <sheetData sheetId="1187">
        <row r="81">
          <cell r="H81">
            <v>222.566</v>
          </cell>
        </row>
      </sheetData>
      <sheetData sheetId="1188">
        <row r="81">
          <cell r="H81">
            <v>222.566</v>
          </cell>
        </row>
      </sheetData>
      <sheetData sheetId="1189">
        <row r="81">
          <cell r="H81">
            <v>222.566</v>
          </cell>
        </row>
      </sheetData>
      <sheetData sheetId="1190">
        <row r="81">
          <cell r="H81">
            <v>222.566</v>
          </cell>
        </row>
      </sheetData>
      <sheetData sheetId="1191">
        <row r="81">
          <cell r="H81">
            <v>222.566</v>
          </cell>
        </row>
      </sheetData>
      <sheetData sheetId="1192">
        <row r="81">
          <cell r="H81">
            <v>222.566</v>
          </cell>
        </row>
      </sheetData>
      <sheetData sheetId="1193">
        <row r="81">
          <cell r="H81">
            <v>222.566</v>
          </cell>
        </row>
      </sheetData>
      <sheetData sheetId="1194">
        <row r="81">
          <cell r="H81">
            <v>222.566</v>
          </cell>
        </row>
      </sheetData>
      <sheetData sheetId="1195">
        <row r="81">
          <cell r="H81">
            <v>222.566</v>
          </cell>
        </row>
      </sheetData>
      <sheetData sheetId="1196">
        <row r="81">
          <cell r="H81">
            <v>222.566</v>
          </cell>
        </row>
      </sheetData>
      <sheetData sheetId="1197">
        <row r="81">
          <cell r="H81">
            <v>222.566</v>
          </cell>
        </row>
      </sheetData>
      <sheetData sheetId="1198">
        <row r="81">
          <cell r="H81">
            <v>222.566</v>
          </cell>
        </row>
      </sheetData>
      <sheetData sheetId="1199">
        <row r="81">
          <cell r="H81">
            <v>222.566</v>
          </cell>
        </row>
      </sheetData>
      <sheetData sheetId="1200">
        <row r="81">
          <cell r="H81">
            <v>222.566</v>
          </cell>
        </row>
      </sheetData>
      <sheetData sheetId="1201">
        <row r="81">
          <cell r="H81">
            <v>222.566</v>
          </cell>
        </row>
      </sheetData>
      <sheetData sheetId="1202">
        <row r="81">
          <cell r="H81">
            <v>222.566</v>
          </cell>
        </row>
      </sheetData>
      <sheetData sheetId="1203">
        <row r="81">
          <cell r="H81">
            <v>222.566</v>
          </cell>
        </row>
      </sheetData>
      <sheetData sheetId="1204">
        <row r="81">
          <cell r="H81">
            <v>222.566</v>
          </cell>
        </row>
      </sheetData>
      <sheetData sheetId="1205">
        <row r="81">
          <cell r="H81">
            <v>222.566</v>
          </cell>
        </row>
      </sheetData>
      <sheetData sheetId="1206">
        <row r="81">
          <cell r="H81">
            <v>222.566</v>
          </cell>
        </row>
      </sheetData>
      <sheetData sheetId="1207">
        <row r="81">
          <cell r="H81">
            <v>222.566</v>
          </cell>
        </row>
      </sheetData>
      <sheetData sheetId="1208">
        <row r="81">
          <cell r="H81">
            <v>222.566</v>
          </cell>
        </row>
      </sheetData>
      <sheetData sheetId="1209">
        <row r="81">
          <cell r="H81">
            <v>222.566</v>
          </cell>
        </row>
      </sheetData>
      <sheetData sheetId="1210">
        <row r="81">
          <cell r="H81">
            <v>222.566</v>
          </cell>
        </row>
      </sheetData>
      <sheetData sheetId="1211">
        <row r="81">
          <cell r="H81">
            <v>222.566</v>
          </cell>
        </row>
      </sheetData>
      <sheetData sheetId="1212">
        <row r="81">
          <cell r="H81">
            <v>222.566</v>
          </cell>
        </row>
      </sheetData>
      <sheetData sheetId="1213">
        <row r="81">
          <cell r="H81">
            <v>222.566</v>
          </cell>
        </row>
      </sheetData>
      <sheetData sheetId="1214">
        <row r="81">
          <cell r="H81">
            <v>222.566</v>
          </cell>
        </row>
      </sheetData>
      <sheetData sheetId="1215">
        <row r="81">
          <cell r="H81">
            <v>222.566</v>
          </cell>
        </row>
      </sheetData>
      <sheetData sheetId="1216">
        <row r="81">
          <cell r="H81">
            <v>222.566</v>
          </cell>
        </row>
      </sheetData>
      <sheetData sheetId="1217">
        <row r="81">
          <cell r="H81">
            <v>222.566</v>
          </cell>
        </row>
      </sheetData>
      <sheetData sheetId="1218">
        <row r="81">
          <cell r="H81">
            <v>222.566</v>
          </cell>
        </row>
      </sheetData>
      <sheetData sheetId="1219">
        <row r="81">
          <cell r="H81">
            <v>222.566</v>
          </cell>
        </row>
      </sheetData>
      <sheetData sheetId="1220">
        <row r="81">
          <cell r="H81">
            <v>222.566</v>
          </cell>
        </row>
      </sheetData>
      <sheetData sheetId="1221">
        <row r="81">
          <cell r="H81">
            <v>222.566</v>
          </cell>
        </row>
      </sheetData>
      <sheetData sheetId="1222">
        <row r="81">
          <cell r="H81">
            <v>222.566</v>
          </cell>
        </row>
      </sheetData>
      <sheetData sheetId="1223">
        <row r="81">
          <cell r="H81">
            <v>222.566</v>
          </cell>
        </row>
      </sheetData>
      <sheetData sheetId="1224">
        <row r="81">
          <cell r="H81">
            <v>222.566</v>
          </cell>
        </row>
      </sheetData>
      <sheetData sheetId="1225">
        <row r="81">
          <cell r="H81">
            <v>222.566</v>
          </cell>
        </row>
      </sheetData>
      <sheetData sheetId="1226">
        <row r="81">
          <cell r="H81">
            <v>222.566</v>
          </cell>
        </row>
      </sheetData>
      <sheetData sheetId="1227">
        <row r="81">
          <cell r="H81">
            <v>222.566</v>
          </cell>
        </row>
      </sheetData>
      <sheetData sheetId="1228">
        <row r="81">
          <cell r="H81">
            <v>222.566</v>
          </cell>
        </row>
      </sheetData>
      <sheetData sheetId="1229">
        <row r="81">
          <cell r="H81">
            <v>222.566</v>
          </cell>
        </row>
      </sheetData>
      <sheetData sheetId="1230">
        <row r="81">
          <cell r="H81">
            <v>222.566</v>
          </cell>
        </row>
      </sheetData>
      <sheetData sheetId="1231">
        <row r="81">
          <cell r="H81">
            <v>222.566</v>
          </cell>
        </row>
      </sheetData>
      <sheetData sheetId="1232">
        <row r="81">
          <cell r="H81">
            <v>222.566</v>
          </cell>
        </row>
      </sheetData>
      <sheetData sheetId="1233">
        <row r="81">
          <cell r="H81">
            <v>222.566</v>
          </cell>
        </row>
      </sheetData>
      <sheetData sheetId="1234">
        <row r="81">
          <cell r="H81">
            <v>222.566</v>
          </cell>
        </row>
      </sheetData>
      <sheetData sheetId="1235">
        <row r="81">
          <cell r="H81">
            <v>222.566</v>
          </cell>
        </row>
      </sheetData>
      <sheetData sheetId="1236">
        <row r="81">
          <cell r="H81">
            <v>222.566</v>
          </cell>
        </row>
      </sheetData>
      <sheetData sheetId="1237">
        <row r="81">
          <cell r="H81">
            <v>222.566</v>
          </cell>
        </row>
      </sheetData>
      <sheetData sheetId="1238">
        <row r="81">
          <cell r="H81">
            <v>222.566</v>
          </cell>
        </row>
      </sheetData>
      <sheetData sheetId="1239">
        <row r="81">
          <cell r="H81">
            <v>222.566</v>
          </cell>
        </row>
      </sheetData>
      <sheetData sheetId="1240">
        <row r="81">
          <cell r="H81">
            <v>222.566</v>
          </cell>
        </row>
      </sheetData>
      <sheetData sheetId="1241">
        <row r="81">
          <cell r="H81">
            <v>222.566</v>
          </cell>
        </row>
      </sheetData>
      <sheetData sheetId="1242">
        <row r="81">
          <cell r="H81">
            <v>222.566</v>
          </cell>
        </row>
      </sheetData>
      <sheetData sheetId="1243">
        <row r="81">
          <cell r="H81">
            <v>222.566</v>
          </cell>
        </row>
      </sheetData>
      <sheetData sheetId="1244">
        <row r="81">
          <cell r="H81">
            <v>222.566</v>
          </cell>
        </row>
      </sheetData>
      <sheetData sheetId="1245">
        <row r="81">
          <cell r="H81">
            <v>222.566</v>
          </cell>
        </row>
      </sheetData>
      <sheetData sheetId="1246">
        <row r="81">
          <cell r="H81">
            <v>222.566</v>
          </cell>
        </row>
      </sheetData>
      <sheetData sheetId="1247">
        <row r="81">
          <cell r="H81">
            <v>222.566</v>
          </cell>
        </row>
      </sheetData>
      <sheetData sheetId="1248">
        <row r="81">
          <cell r="H81">
            <v>222.566</v>
          </cell>
        </row>
      </sheetData>
      <sheetData sheetId="1249">
        <row r="81">
          <cell r="H81">
            <v>222.566</v>
          </cell>
        </row>
      </sheetData>
      <sheetData sheetId="1250">
        <row r="81">
          <cell r="H81">
            <v>222.566</v>
          </cell>
        </row>
      </sheetData>
      <sheetData sheetId="1251">
        <row r="81">
          <cell r="H81">
            <v>222.566</v>
          </cell>
        </row>
      </sheetData>
      <sheetData sheetId="1252">
        <row r="81">
          <cell r="H81">
            <v>222.566</v>
          </cell>
        </row>
      </sheetData>
      <sheetData sheetId="1253">
        <row r="81">
          <cell r="H81">
            <v>222.566</v>
          </cell>
        </row>
      </sheetData>
      <sheetData sheetId="1254">
        <row r="81">
          <cell r="H81">
            <v>222.566</v>
          </cell>
        </row>
      </sheetData>
      <sheetData sheetId="1255">
        <row r="81">
          <cell r="H81">
            <v>222.566</v>
          </cell>
        </row>
      </sheetData>
      <sheetData sheetId="1256">
        <row r="81">
          <cell r="H81">
            <v>222.566</v>
          </cell>
        </row>
      </sheetData>
      <sheetData sheetId="1257">
        <row r="81">
          <cell r="H81">
            <v>222.566</v>
          </cell>
        </row>
      </sheetData>
      <sheetData sheetId="1258">
        <row r="81">
          <cell r="H81">
            <v>222.566</v>
          </cell>
        </row>
      </sheetData>
      <sheetData sheetId="1259">
        <row r="81">
          <cell r="H81">
            <v>222.566</v>
          </cell>
        </row>
      </sheetData>
      <sheetData sheetId="1260">
        <row r="81">
          <cell r="H81">
            <v>222.566</v>
          </cell>
        </row>
      </sheetData>
      <sheetData sheetId="1261">
        <row r="81">
          <cell r="H81">
            <v>222.566</v>
          </cell>
        </row>
      </sheetData>
      <sheetData sheetId="1262">
        <row r="81">
          <cell r="H81">
            <v>222.566</v>
          </cell>
        </row>
      </sheetData>
      <sheetData sheetId="1263">
        <row r="81">
          <cell r="H81">
            <v>222.566</v>
          </cell>
        </row>
      </sheetData>
      <sheetData sheetId="1264">
        <row r="81">
          <cell r="H81">
            <v>222.566</v>
          </cell>
        </row>
      </sheetData>
      <sheetData sheetId="1265">
        <row r="81">
          <cell r="H81">
            <v>222.566</v>
          </cell>
        </row>
      </sheetData>
      <sheetData sheetId="1266">
        <row r="81">
          <cell r="H81">
            <v>222.566</v>
          </cell>
        </row>
      </sheetData>
      <sheetData sheetId="1267">
        <row r="81">
          <cell r="H81">
            <v>222.566</v>
          </cell>
        </row>
      </sheetData>
      <sheetData sheetId="1268">
        <row r="81">
          <cell r="H81">
            <v>222.566</v>
          </cell>
        </row>
      </sheetData>
      <sheetData sheetId="1269">
        <row r="81">
          <cell r="H81">
            <v>222.566</v>
          </cell>
        </row>
      </sheetData>
      <sheetData sheetId="1270">
        <row r="81">
          <cell r="H81">
            <v>222.566</v>
          </cell>
        </row>
      </sheetData>
      <sheetData sheetId="1271">
        <row r="81">
          <cell r="H81">
            <v>222.566</v>
          </cell>
        </row>
      </sheetData>
      <sheetData sheetId="1272">
        <row r="81">
          <cell r="H81">
            <v>222.566</v>
          </cell>
        </row>
      </sheetData>
      <sheetData sheetId="1273">
        <row r="81">
          <cell r="H81">
            <v>222.566</v>
          </cell>
        </row>
      </sheetData>
      <sheetData sheetId="1274">
        <row r="81">
          <cell r="H81">
            <v>222.566</v>
          </cell>
        </row>
      </sheetData>
      <sheetData sheetId="1275">
        <row r="81">
          <cell r="H81">
            <v>222.566</v>
          </cell>
        </row>
      </sheetData>
      <sheetData sheetId="1276">
        <row r="81">
          <cell r="H81">
            <v>222.566</v>
          </cell>
        </row>
      </sheetData>
      <sheetData sheetId="1277">
        <row r="81">
          <cell r="H81">
            <v>222.566</v>
          </cell>
        </row>
      </sheetData>
      <sheetData sheetId="1278">
        <row r="81">
          <cell r="H81">
            <v>222.566</v>
          </cell>
        </row>
      </sheetData>
      <sheetData sheetId="1279">
        <row r="81">
          <cell r="H81">
            <v>222.566</v>
          </cell>
        </row>
      </sheetData>
      <sheetData sheetId="1280">
        <row r="81">
          <cell r="H81">
            <v>222.566</v>
          </cell>
        </row>
      </sheetData>
      <sheetData sheetId="1281">
        <row r="81">
          <cell r="H81">
            <v>222.566</v>
          </cell>
        </row>
      </sheetData>
      <sheetData sheetId="1282">
        <row r="81">
          <cell r="H81">
            <v>222.566</v>
          </cell>
        </row>
      </sheetData>
      <sheetData sheetId="1283">
        <row r="81">
          <cell r="H81">
            <v>222.566</v>
          </cell>
        </row>
      </sheetData>
      <sheetData sheetId="1284">
        <row r="81">
          <cell r="H81">
            <v>222.566</v>
          </cell>
        </row>
      </sheetData>
      <sheetData sheetId="1285">
        <row r="81">
          <cell r="H81">
            <v>222.566</v>
          </cell>
        </row>
      </sheetData>
      <sheetData sheetId="1286">
        <row r="81">
          <cell r="H81">
            <v>222.566</v>
          </cell>
        </row>
      </sheetData>
      <sheetData sheetId="1287">
        <row r="81">
          <cell r="H81">
            <v>222.566</v>
          </cell>
        </row>
      </sheetData>
      <sheetData sheetId="1288">
        <row r="81">
          <cell r="H81">
            <v>222.566</v>
          </cell>
        </row>
      </sheetData>
      <sheetData sheetId="1289">
        <row r="81">
          <cell r="H81">
            <v>222.566</v>
          </cell>
        </row>
      </sheetData>
      <sheetData sheetId="1290">
        <row r="81">
          <cell r="H81">
            <v>222.566</v>
          </cell>
        </row>
      </sheetData>
      <sheetData sheetId="1291">
        <row r="81">
          <cell r="H81">
            <v>222.566</v>
          </cell>
        </row>
      </sheetData>
      <sheetData sheetId="1292">
        <row r="81">
          <cell r="H81">
            <v>222.566</v>
          </cell>
        </row>
      </sheetData>
      <sheetData sheetId="1293">
        <row r="81">
          <cell r="H81">
            <v>222.566</v>
          </cell>
        </row>
      </sheetData>
      <sheetData sheetId="1294">
        <row r="81">
          <cell r="H81">
            <v>222.566</v>
          </cell>
        </row>
      </sheetData>
      <sheetData sheetId="1295">
        <row r="81">
          <cell r="H81">
            <v>222.566</v>
          </cell>
        </row>
      </sheetData>
      <sheetData sheetId="1296">
        <row r="81">
          <cell r="H81">
            <v>222.566</v>
          </cell>
        </row>
      </sheetData>
      <sheetData sheetId="1297">
        <row r="81">
          <cell r="H81">
            <v>222.566</v>
          </cell>
        </row>
      </sheetData>
      <sheetData sheetId="1298">
        <row r="81">
          <cell r="H81">
            <v>222.566</v>
          </cell>
        </row>
      </sheetData>
      <sheetData sheetId="1299">
        <row r="81">
          <cell r="H81">
            <v>222.566</v>
          </cell>
        </row>
      </sheetData>
      <sheetData sheetId="1300">
        <row r="81">
          <cell r="H81">
            <v>222.566</v>
          </cell>
        </row>
      </sheetData>
      <sheetData sheetId="1301">
        <row r="81">
          <cell r="H81">
            <v>222.566</v>
          </cell>
        </row>
      </sheetData>
      <sheetData sheetId="1302">
        <row r="81">
          <cell r="H81">
            <v>222.566</v>
          </cell>
        </row>
      </sheetData>
      <sheetData sheetId="1303">
        <row r="81">
          <cell r="H81">
            <v>222.566</v>
          </cell>
        </row>
      </sheetData>
      <sheetData sheetId="1304">
        <row r="81">
          <cell r="H81">
            <v>222.566</v>
          </cell>
        </row>
      </sheetData>
      <sheetData sheetId="1305">
        <row r="81">
          <cell r="H81">
            <v>222.566</v>
          </cell>
        </row>
      </sheetData>
      <sheetData sheetId="1306">
        <row r="81">
          <cell r="H81">
            <v>222.566</v>
          </cell>
        </row>
      </sheetData>
      <sheetData sheetId="1307">
        <row r="81">
          <cell r="H81">
            <v>222.566</v>
          </cell>
        </row>
      </sheetData>
      <sheetData sheetId="1308">
        <row r="81">
          <cell r="H81">
            <v>222.566</v>
          </cell>
        </row>
      </sheetData>
      <sheetData sheetId="1309">
        <row r="81">
          <cell r="H81">
            <v>222.566</v>
          </cell>
        </row>
      </sheetData>
      <sheetData sheetId="1310">
        <row r="81">
          <cell r="H81">
            <v>222.566</v>
          </cell>
        </row>
      </sheetData>
      <sheetData sheetId="1311">
        <row r="81">
          <cell r="H81">
            <v>222.566</v>
          </cell>
        </row>
      </sheetData>
      <sheetData sheetId="1312">
        <row r="81">
          <cell r="H81">
            <v>222.566</v>
          </cell>
        </row>
      </sheetData>
      <sheetData sheetId="1313">
        <row r="81">
          <cell r="H81">
            <v>222.566</v>
          </cell>
        </row>
      </sheetData>
      <sheetData sheetId="1314">
        <row r="81">
          <cell r="H81">
            <v>222.566</v>
          </cell>
        </row>
      </sheetData>
      <sheetData sheetId="1315">
        <row r="81">
          <cell r="H81">
            <v>222.566</v>
          </cell>
        </row>
      </sheetData>
      <sheetData sheetId="1316">
        <row r="81">
          <cell r="H81">
            <v>222.566</v>
          </cell>
        </row>
      </sheetData>
      <sheetData sheetId="1317">
        <row r="81">
          <cell r="H81">
            <v>222.566</v>
          </cell>
        </row>
      </sheetData>
      <sheetData sheetId="1318">
        <row r="81">
          <cell r="H81">
            <v>222.566</v>
          </cell>
        </row>
      </sheetData>
      <sheetData sheetId="1319">
        <row r="81">
          <cell r="H81">
            <v>222.566</v>
          </cell>
        </row>
      </sheetData>
      <sheetData sheetId="1320">
        <row r="81">
          <cell r="H81">
            <v>222.566</v>
          </cell>
        </row>
      </sheetData>
      <sheetData sheetId="1321">
        <row r="81">
          <cell r="H81">
            <v>222.566</v>
          </cell>
        </row>
      </sheetData>
      <sheetData sheetId="1322">
        <row r="81">
          <cell r="H81">
            <v>222.566</v>
          </cell>
        </row>
      </sheetData>
      <sheetData sheetId="1323">
        <row r="81">
          <cell r="H81">
            <v>222.566</v>
          </cell>
        </row>
      </sheetData>
      <sheetData sheetId="1324">
        <row r="81">
          <cell r="H81">
            <v>222.566</v>
          </cell>
        </row>
      </sheetData>
      <sheetData sheetId="1325">
        <row r="81">
          <cell r="H81">
            <v>222.566</v>
          </cell>
        </row>
      </sheetData>
      <sheetData sheetId="1326">
        <row r="81">
          <cell r="H81">
            <v>222.566</v>
          </cell>
        </row>
      </sheetData>
      <sheetData sheetId="1327">
        <row r="81">
          <cell r="H81">
            <v>222.566</v>
          </cell>
        </row>
      </sheetData>
      <sheetData sheetId="1328">
        <row r="81">
          <cell r="H81">
            <v>222.566</v>
          </cell>
        </row>
      </sheetData>
      <sheetData sheetId="1329">
        <row r="81">
          <cell r="H81">
            <v>222.566</v>
          </cell>
        </row>
      </sheetData>
      <sheetData sheetId="1330">
        <row r="81">
          <cell r="H81">
            <v>222.566</v>
          </cell>
        </row>
      </sheetData>
      <sheetData sheetId="1331">
        <row r="81">
          <cell r="H81">
            <v>222.566</v>
          </cell>
        </row>
      </sheetData>
      <sheetData sheetId="1332">
        <row r="81">
          <cell r="H81">
            <v>222.566</v>
          </cell>
        </row>
      </sheetData>
      <sheetData sheetId="1333">
        <row r="81">
          <cell r="H81">
            <v>222.566</v>
          </cell>
        </row>
      </sheetData>
      <sheetData sheetId="1334">
        <row r="81">
          <cell r="H81">
            <v>222.566</v>
          </cell>
        </row>
      </sheetData>
      <sheetData sheetId="1335">
        <row r="81">
          <cell r="H81">
            <v>222.566</v>
          </cell>
        </row>
      </sheetData>
      <sheetData sheetId="1336">
        <row r="81">
          <cell r="H81">
            <v>222.566</v>
          </cell>
        </row>
      </sheetData>
      <sheetData sheetId="1337">
        <row r="81">
          <cell r="H81">
            <v>222.566</v>
          </cell>
        </row>
      </sheetData>
      <sheetData sheetId="1338">
        <row r="81">
          <cell r="H81">
            <v>222.566</v>
          </cell>
        </row>
      </sheetData>
      <sheetData sheetId="1339">
        <row r="81">
          <cell r="H81">
            <v>222.566</v>
          </cell>
        </row>
      </sheetData>
      <sheetData sheetId="1340">
        <row r="81">
          <cell r="H81">
            <v>222.566</v>
          </cell>
        </row>
      </sheetData>
      <sheetData sheetId="1341">
        <row r="81">
          <cell r="H81">
            <v>222.566</v>
          </cell>
        </row>
      </sheetData>
      <sheetData sheetId="1342">
        <row r="81">
          <cell r="H81">
            <v>222.566</v>
          </cell>
        </row>
      </sheetData>
      <sheetData sheetId="1343">
        <row r="81">
          <cell r="H81">
            <v>222.566</v>
          </cell>
        </row>
      </sheetData>
      <sheetData sheetId="1344">
        <row r="81">
          <cell r="H81">
            <v>222.566</v>
          </cell>
        </row>
      </sheetData>
      <sheetData sheetId="1345">
        <row r="81">
          <cell r="H81">
            <v>222.566</v>
          </cell>
        </row>
      </sheetData>
      <sheetData sheetId="1346">
        <row r="81">
          <cell r="H81">
            <v>222.566</v>
          </cell>
        </row>
      </sheetData>
      <sheetData sheetId="1347">
        <row r="81">
          <cell r="H81">
            <v>222.566</v>
          </cell>
        </row>
      </sheetData>
      <sheetData sheetId="1348">
        <row r="81">
          <cell r="H81">
            <v>222.566</v>
          </cell>
        </row>
      </sheetData>
      <sheetData sheetId="1349">
        <row r="81">
          <cell r="H81">
            <v>222.566</v>
          </cell>
        </row>
      </sheetData>
      <sheetData sheetId="1350">
        <row r="81">
          <cell r="H81">
            <v>222.566</v>
          </cell>
        </row>
      </sheetData>
      <sheetData sheetId="1351">
        <row r="81">
          <cell r="H81">
            <v>222.566</v>
          </cell>
        </row>
      </sheetData>
      <sheetData sheetId="1352">
        <row r="81">
          <cell r="H81">
            <v>222.566</v>
          </cell>
        </row>
      </sheetData>
      <sheetData sheetId="1353">
        <row r="81">
          <cell r="H81">
            <v>222.566</v>
          </cell>
        </row>
      </sheetData>
      <sheetData sheetId="1354">
        <row r="81">
          <cell r="H81">
            <v>222.566</v>
          </cell>
        </row>
      </sheetData>
      <sheetData sheetId="1355">
        <row r="81">
          <cell r="H81">
            <v>222.566</v>
          </cell>
        </row>
      </sheetData>
      <sheetData sheetId="1356">
        <row r="81">
          <cell r="H81">
            <v>222.566</v>
          </cell>
        </row>
      </sheetData>
      <sheetData sheetId="1357">
        <row r="81">
          <cell r="H81">
            <v>222.566</v>
          </cell>
        </row>
      </sheetData>
      <sheetData sheetId="1358">
        <row r="81">
          <cell r="H81">
            <v>222.566</v>
          </cell>
        </row>
      </sheetData>
      <sheetData sheetId="1359">
        <row r="81">
          <cell r="H81">
            <v>222.566</v>
          </cell>
        </row>
      </sheetData>
      <sheetData sheetId="1360">
        <row r="81">
          <cell r="H81">
            <v>222.566</v>
          </cell>
        </row>
      </sheetData>
      <sheetData sheetId="1361">
        <row r="81">
          <cell r="H81">
            <v>222.566</v>
          </cell>
        </row>
      </sheetData>
      <sheetData sheetId="1362">
        <row r="81">
          <cell r="H81">
            <v>222.566</v>
          </cell>
        </row>
      </sheetData>
      <sheetData sheetId="1363">
        <row r="81">
          <cell r="H81">
            <v>222.566</v>
          </cell>
        </row>
      </sheetData>
      <sheetData sheetId="1364">
        <row r="81">
          <cell r="H81">
            <v>222.566</v>
          </cell>
        </row>
      </sheetData>
      <sheetData sheetId="1365">
        <row r="81">
          <cell r="H81">
            <v>222.566</v>
          </cell>
        </row>
      </sheetData>
      <sheetData sheetId="1366">
        <row r="81">
          <cell r="H81">
            <v>222.566</v>
          </cell>
        </row>
      </sheetData>
      <sheetData sheetId="1367">
        <row r="81">
          <cell r="H81">
            <v>222.566</v>
          </cell>
        </row>
      </sheetData>
      <sheetData sheetId="1368">
        <row r="81">
          <cell r="H81">
            <v>222.566</v>
          </cell>
        </row>
      </sheetData>
      <sheetData sheetId="1369">
        <row r="81">
          <cell r="H81">
            <v>222.566</v>
          </cell>
        </row>
      </sheetData>
      <sheetData sheetId="1370">
        <row r="81">
          <cell r="H81">
            <v>222.566</v>
          </cell>
        </row>
      </sheetData>
      <sheetData sheetId="1371">
        <row r="81">
          <cell r="H81">
            <v>222.566</v>
          </cell>
        </row>
      </sheetData>
      <sheetData sheetId="1372">
        <row r="81">
          <cell r="H81">
            <v>222.566</v>
          </cell>
        </row>
      </sheetData>
      <sheetData sheetId="1373">
        <row r="81">
          <cell r="H81">
            <v>222.566</v>
          </cell>
        </row>
      </sheetData>
      <sheetData sheetId="1374">
        <row r="81">
          <cell r="H81">
            <v>222.566</v>
          </cell>
        </row>
      </sheetData>
      <sheetData sheetId="1375">
        <row r="81">
          <cell r="H81">
            <v>222.566</v>
          </cell>
        </row>
      </sheetData>
      <sheetData sheetId="1376">
        <row r="81">
          <cell r="H81">
            <v>222.566</v>
          </cell>
        </row>
      </sheetData>
      <sheetData sheetId="1377">
        <row r="81">
          <cell r="H81">
            <v>222.566</v>
          </cell>
        </row>
      </sheetData>
      <sheetData sheetId="1378">
        <row r="81">
          <cell r="H81">
            <v>222.566</v>
          </cell>
        </row>
      </sheetData>
      <sheetData sheetId="1379">
        <row r="81">
          <cell r="H81">
            <v>222.566</v>
          </cell>
        </row>
      </sheetData>
      <sheetData sheetId="1380">
        <row r="81">
          <cell r="H81">
            <v>222.566</v>
          </cell>
        </row>
      </sheetData>
      <sheetData sheetId="1381">
        <row r="81">
          <cell r="H81">
            <v>222.566</v>
          </cell>
        </row>
      </sheetData>
      <sheetData sheetId="1382">
        <row r="81">
          <cell r="H81">
            <v>222.566</v>
          </cell>
        </row>
      </sheetData>
      <sheetData sheetId="1383">
        <row r="81">
          <cell r="H81">
            <v>222.566</v>
          </cell>
        </row>
      </sheetData>
      <sheetData sheetId="1384">
        <row r="81">
          <cell r="H81">
            <v>222.566</v>
          </cell>
        </row>
      </sheetData>
      <sheetData sheetId="1385">
        <row r="81">
          <cell r="H81">
            <v>222.566</v>
          </cell>
        </row>
      </sheetData>
      <sheetData sheetId="1386">
        <row r="81">
          <cell r="H81">
            <v>222.566</v>
          </cell>
        </row>
      </sheetData>
      <sheetData sheetId="1387">
        <row r="81">
          <cell r="H81">
            <v>222.566</v>
          </cell>
        </row>
      </sheetData>
      <sheetData sheetId="1388">
        <row r="81">
          <cell r="H81">
            <v>222.566</v>
          </cell>
        </row>
      </sheetData>
      <sheetData sheetId="1389">
        <row r="81">
          <cell r="H81">
            <v>222.566</v>
          </cell>
        </row>
      </sheetData>
      <sheetData sheetId="1390">
        <row r="81">
          <cell r="H81">
            <v>222.566</v>
          </cell>
        </row>
      </sheetData>
      <sheetData sheetId="1391">
        <row r="81">
          <cell r="H81">
            <v>222.566</v>
          </cell>
        </row>
      </sheetData>
      <sheetData sheetId="1392">
        <row r="81">
          <cell r="H81">
            <v>222.566</v>
          </cell>
        </row>
      </sheetData>
      <sheetData sheetId="1393">
        <row r="81">
          <cell r="H81">
            <v>222.566</v>
          </cell>
        </row>
      </sheetData>
      <sheetData sheetId="1394">
        <row r="81">
          <cell r="H81">
            <v>222.566</v>
          </cell>
        </row>
      </sheetData>
      <sheetData sheetId="1395">
        <row r="81">
          <cell r="H81">
            <v>222.566</v>
          </cell>
        </row>
      </sheetData>
      <sheetData sheetId="1396">
        <row r="81">
          <cell r="H81">
            <v>222.566</v>
          </cell>
        </row>
      </sheetData>
      <sheetData sheetId="1397">
        <row r="81">
          <cell r="H81">
            <v>222.566</v>
          </cell>
        </row>
      </sheetData>
      <sheetData sheetId="1398">
        <row r="81">
          <cell r="H81">
            <v>222.566</v>
          </cell>
        </row>
      </sheetData>
      <sheetData sheetId="1399">
        <row r="81">
          <cell r="H81">
            <v>222.566</v>
          </cell>
        </row>
      </sheetData>
      <sheetData sheetId="1400">
        <row r="81">
          <cell r="H81">
            <v>222.566</v>
          </cell>
        </row>
      </sheetData>
      <sheetData sheetId="1401">
        <row r="81">
          <cell r="H81">
            <v>222.566</v>
          </cell>
        </row>
      </sheetData>
      <sheetData sheetId="1402">
        <row r="81">
          <cell r="H81">
            <v>222.566</v>
          </cell>
        </row>
      </sheetData>
      <sheetData sheetId="1403">
        <row r="81">
          <cell r="H81">
            <v>222.566</v>
          </cell>
        </row>
      </sheetData>
      <sheetData sheetId="1404">
        <row r="81">
          <cell r="H81">
            <v>222.566</v>
          </cell>
        </row>
      </sheetData>
      <sheetData sheetId="1405">
        <row r="81">
          <cell r="H81">
            <v>222.566</v>
          </cell>
        </row>
      </sheetData>
      <sheetData sheetId="1406">
        <row r="81">
          <cell r="H81">
            <v>222.566</v>
          </cell>
        </row>
      </sheetData>
      <sheetData sheetId="1407">
        <row r="81">
          <cell r="H81">
            <v>222.566</v>
          </cell>
        </row>
      </sheetData>
      <sheetData sheetId="1408">
        <row r="81">
          <cell r="H81">
            <v>222.566</v>
          </cell>
        </row>
      </sheetData>
      <sheetData sheetId="1409">
        <row r="81">
          <cell r="H81">
            <v>222.566</v>
          </cell>
        </row>
      </sheetData>
      <sheetData sheetId="1410">
        <row r="81">
          <cell r="H81">
            <v>222.566</v>
          </cell>
        </row>
      </sheetData>
      <sheetData sheetId="1411">
        <row r="81">
          <cell r="H81">
            <v>222.566</v>
          </cell>
        </row>
      </sheetData>
      <sheetData sheetId="1412">
        <row r="81">
          <cell r="H81">
            <v>222.566</v>
          </cell>
        </row>
      </sheetData>
      <sheetData sheetId="1413">
        <row r="81">
          <cell r="H81">
            <v>222.566</v>
          </cell>
        </row>
      </sheetData>
      <sheetData sheetId="1414">
        <row r="81">
          <cell r="H81">
            <v>222.566</v>
          </cell>
        </row>
      </sheetData>
      <sheetData sheetId="1415">
        <row r="81">
          <cell r="H81">
            <v>222.566</v>
          </cell>
        </row>
      </sheetData>
      <sheetData sheetId="1416">
        <row r="81">
          <cell r="H81">
            <v>222.566</v>
          </cell>
        </row>
      </sheetData>
      <sheetData sheetId="1417">
        <row r="81">
          <cell r="H81">
            <v>222.566</v>
          </cell>
        </row>
      </sheetData>
      <sheetData sheetId="1418">
        <row r="81">
          <cell r="H81">
            <v>222.566</v>
          </cell>
        </row>
      </sheetData>
      <sheetData sheetId="1419">
        <row r="81">
          <cell r="H81">
            <v>222.566</v>
          </cell>
        </row>
      </sheetData>
      <sheetData sheetId="1420">
        <row r="81">
          <cell r="H81">
            <v>222.566</v>
          </cell>
        </row>
      </sheetData>
      <sheetData sheetId="1421">
        <row r="81">
          <cell r="H81">
            <v>222.566</v>
          </cell>
        </row>
      </sheetData>
      <sheetData sheetId="1422">
        <row r="81">
          <cell r="H81">
            <v>222.566</v>
          </cell>
        </row>
      </sheetData>
      <sheetData sheetId="1423">
        <row r="81">
          <cell r="H81">
            <v>222.566</v>
          </cell>
        </row>
      </sheetData>
      <sheetData sheetId="1424">
        <row r="81">
          <cell r="H81">
            <v>222.566</v>
          </cell>
        </row>
      </sheetData>
      <sheetData sheetId="1425">
        <row r="81">
          <cell r="H81">
            <v>222.566</v>
          </cell>
        </row>
      </sheetData>
      <sheetData sheetId="1426">
        <row r="81">
          <cell r="H81">
            <v>222.566</v>
          </cell>
        </row>
      </sheetData>
      <sheetData sheetId="1427">
        <row r="81">
          <cell r="H81">
            <v>222.566</v>
          </cell>
        </row>
      </sheetData>
      <sheetData sheetId="1428">
        <row r="81">
          <cell r="H81">
            <v>222.566</v>
          </cell>
        </row>
      </sheetData>
      <sheetData sheetId="1429">
        <row r="81">
          <cell r="H81">
            <v>222.566</v>
          </cell>
        </row>
      </sheetData>
      <sheetData sheetId="1430">
        <row r="81">
          <cell r="H81">
            <v>222.566</v>
          </cell>
        </row>
      </sheetData>
      <sheetData sheetId="1431">
        <row r="81">
          <cell r="H81">
            <v>222.566</v>
          </cell>
        </row>
      </sheetData>
      <sheetData sheetId="1432">
        <row r="81">
          <cell r="H81">
            <v>222.566</v>
          </cell>
        </row>
      </sheetData>
      <sheetData sheetId="1433">
        <row r="81">
          <cell r="H81">
            <v>222.566</v>
          </cell>
        </row>
      </sheetData>
      <sheetData sheetId="1434">
        <row r="81">
          <cell r="H81">
            <v>222.566</v>
          </cell>
        </row>
      </sheetData>
      <sheetData sheetId="1435">
        <row r="81">
          <cell r="H81">
            <v>222.566</v>
          </cell>
        </row>
      </sheetData>
      <sheetData sheetId="1436">
        <row r="81">
          <cell r="H81">
            <v>222.566</v>
          </cell>
        </row>
      </sheetData>
      <sheetData sheetId="1437">
        <row r="81">
          <cell r="H81">
            <v>222.566</v>
          </cell>
        </row>
      </sheetData>
      <sheetData sheetId="1438">
        <row r="81">
          <cell r="H81">
            <v>222.566</v>
          </cell>
        </row>
      </sheetData>
      <sheetData sheetId="1439">
        <row r="81">
          <cell r="H81">
            <v>222.566</v>
          </cell>
        </row>
      </sheetData>
      <sheetData sheetId="1440">
        <row r="81">
          <cell r="H81">
            <v>222.566</v>
          </cell>
        </row>
      </sheetData>
      <sheetData sheetId="1441">
        <row r="81">
          <cell r="H81">
            <v>222.566</v>
          </cell>
        </row>
      </sheetData>
      <sheetData sheetId="1442">
        <row r="81">
          <cell r="H81">
            <v>222.566</v>
          </cell>
        </row>
      </sheetData>
      <sheetData sheetId="1443">
        <row r="81">
          <cell r="H81">
            <v>222.566</v>
          </cell>
        </row>
      </sheetData>
      <sheetData sheetId="1444">
        <row r="81">
          <cell r="H81">
            <v>222.566</v>
          </cell>
        </row>
      </sheetData>
      <sheetData sheetId="1445">
        <row r="81">
          <cell r="H81">
            <v>222.566</v>
          </cell>
        </row>
      </sheetData>
      <sheetData sheetId="1446">
        <row r="81">
          <cell r="H81">
            <v>222.566</v>
          </cell>
        </row>
      </sheetData>
      <sheetData sheetId="1447">
        <row r="81">
          <cell r="H81">
            <v>222.566</v>
          </cell>
        </row>
      </sheetData>
      <sheetData sheetId="1448">
        <row r="81">
          <cell r="H81">
            <v>222.566</v>
          </cell>
        </row>
      </sheetData>
      <sheetData sheetId="1449">
        <row r="81">
          <cell r="H81">
            <v>222.566</v>
          </cell>
        </row>
      </sheetData>
      <sheetData sheetId="1450">
        <row r="81">
          <cell r="H81">
            <v>222.566</v>
          </cell>
        </row>
      </sheetData>
      <sheetData sheetId="1451">
        <row r="81">
          <cell r="H81">
            <v>222.566</v>
          </cell>
        </row>
      </sheetData>
      <sheetData sheetId="1452">
        <row r="81">
          <cell r="H81">
            <v>222.566</v>
          </cell>
        </row>
      </sheetData>
      <sheetData sheetId="1453">
        <row r="81">
          <cell r="H81">
            <v>222.566</v>
          </cell>
        </row>
      </sheetData>
      <sheetData sheetId="1454">
        <row r="81">
          <cell r="H81">
            <v>222.566</v>
          </cell>
        </row>
      </sheetData>
      <sheetData sheetId="1455">
        <row r="81">
          <cell r="H81">
            <v>222.566</v>
          </cell>
        </row>
      </sheetData>
      <sheetData sheetId="1456">
        <row r="81">
          <cell r="H81">
            <v>222.566</v>
          </cell>
        </row>
      </sheetData>
      <sheetData sheetId="1457">
        <row r="81">
          <cell r="H81">
            <v>222.566</v>
          </cell>
        </row>
      </sheetData>
      <sheetData sheetId="1458">
        <row r="81">
          <cell r="H81">
            <v>222.566</v>
          </cell>
        </row>
      </sheetData>
      <sheetData sheetId="1459">
        <row r="81">
          <cell r="H81">
            <v>222.566</v>
          </cell>
        </row>
      </sheetData>
      <sheetData sheetId="1460">
        <row r="81">
          <cell r="H81">
            <v>222.566</v>
          </cell>
        </row>
      </sheetData>
      <sheetData sheetId="1461">
        <row r="81">
          <cell r="H81">
            <v>222.566</v>
          </cell>
        </row>
      </sheetData>
      <sheetData sheetId="1462">
        <row r="81">
          <cell r="H81">
            <v>222.566</v>
          </cell>
        </row>
      </sheetData>
      <sheetData sheetId="1463">
        <row r="81">
          <cell r="H81">
            <v>222.566</v>
          </cell>
        </row>
      </sheetData>
      <sheetData sheetId="1464">
        <row r="81">
          <cell r="H81">
            <v>222.566</v>
          </cell>
        </row>
      </sheetData>
      <sheetData sheetId="1465">
        <row r="81">
          <cell r="H81">
            <v>222.566</v>
          </cell>
        </row>
      </sheetData>
      <sheetData sheetId="1466">
        <row r="81">
          <cell r="H81">
            <v>222.566</v>
          </cell>
        </row>
      </sheetData>
      <sheetData sheetId="1467">
        <row r="81">
          <cell r="H81">
            <v>222.566</v>
          </cell>
        </row>
      </sheetData>
      <sheetData sheetId="1468">
        <row r="81">
          <cell r="H81">
            <v>222.566</v>
          </cell>
        </row>
      </sheetData>
      <sheetData sheetId="1469">
        <row r="81">
          <cell r="H81">
            <v>222.566</v>
          </cell>
        </row>
      </sheetData>
      <sheetData sheetId="1470">
        <row r="81">
          <cell r="H81">
            <v>222.566</v>
          </cell>
        </row>
      </sheetData>
      <sheetData sheetId="1471">
        <row r="81">
          <cell r="H81">
            <v>222.566</v>
          </cell>
        </row>
      </sheetData>
      <sheetData sheetId="1472">
        <row r="81">
          <cell r="H81">
            <v>222.566</v>
          </cell>
        </row>
      </sheetData>
      <sheetData sheetId="1473" refreshError="1"/>
      <sheetData sheetId="1474" refreshError="1"/>
      <sheetData sheetId="1475" refreshError="1"/>
      <sheetData sheetId="1476" refreshError="1"/>
      <sheetData sheetId="1477" refreshError="1"/>
      <sheetData sheetId="1478" refreshError="1"/>
      <sheetData sheetId="1479" refreshError="1"/>
      <sheetData sheetId="1480" refreshError="1"/>
      <sheetData sheetId="1481" refreshError="1"/>
      <sheetData sheetId="1482" refreshError="1"/>
      <sheetData sheetId="1483" refreshError="1"/>
      <sheetData sheetId="1484" refreshError="1"/>
      <sheetData sheetId="1485" refreshError="1"/>
      <sheetData sheetId="1486" refreshError="1"/>
      <sheetData sheetId="1487" refreshError="1"/>
      <sheetData sheetId="1488" refreshError="1"/>
      <sheetData sheetId="1489">
        <row r="81">
          <cell r="H81">
            <v>222.566</v>
          </cell>
        </row>
      </sheetData>
      <sheetData sheetId="1490">
        <row r="81">
          <cell r="H81">
            <v>222.566</v>
          </cell>
        </row>
      </sheetData>
      <sheetData sheetId="1491">
        <row r="81">
          <cell r="H81">
            <v>222.566</v>
          </cell>
        </row>
      </sheetData>
      <sheetData sheetId="1492">
        <row r="81">
          <cell r="H81">
            <v>222.566</v>
          </cell>
        </row>
      </sheetData>
      <sheetData sheetId="1493">
        <row r="81">
          <cell r="H81">
            <v>222.566</v>
          </cell>
        </row>
      </sheetData>
      <sheetData sheetId="1494">
        <row r="81">
          <cell r="H81">
            <v>222.566</v>
          </cell>
        </row>
      </sheetData>
      <sheetData sheetId="1495">
        <row r="81">
          <cell r="H81">
            <v>222.566</v>
          </cell>
        </row>
      </sheetData>
      <sheetData sheetId="1496">
        <row r="81">
          <cell r="H81">
            <v>222.566</v>
          </cell>
        </row>
      </sheetData>
      <sheetData sheetId="1497" refreshError="1"/>
      <sheetData sheetId="1498">
        <row r="81">
          <cell r="H81">
            <v>222.566</v>
          </cell>
        </row>
      </sheetData>
      <sheetData sheetId="1499">
        <row r="81">
          <cell r="H81">
            <v>222.566</v>
          </cell>
        </row>
      </sheetData>
      <sheetData sheetId="1500">
        <row r="81">
          <cell r="H81">
            <v>222.566</v>
          </cell>
        </row>
      </sheetData>
      <sheetData sheetId="1501">
        <row r="81">
          <cell r="H81">
            <v>222.566</v>
          </cell>
        </row>
      </sheetData>
      <sheetData sheetId="1502">
        <row r="81">
          <cell r="H81">
            <v>222.566</v>
          </cell>
        </row>
      </sheetData>
      <sheetData sheetId="1503">
        <row r="81">
          <cell r="H81">
            <v>222.566</v>
          </cell>
        </row>
      </sheetData>
      <sheetData sheetId="1504">
        <row r="81">
          <cell r="H81">
            <v>222.566</v>
          </cell>
        </row>
      </sheetData>
      <sheetData sheetId="1505">
        <row r="81">
          <cell r="H81">
            <v>222.566</v>
          </cell>
        </row>
      </sheetData>
      <sheetData sheetId="1506">
        <row r="81">
          <cell r="H81">
            <v>222.566</v>
          </cell>
        </row>
      </sheetData>
      <sheetData sheetId="1507">
        <row r="81">
          <cell r="H81">
            <v>222.566</v>
          </cell>
        </row>
      </sheetData>
      <sheetData sheetId="1508">
        <row r="81">
          <cell r="H81">
            <v>222.566</v>
          </cell>
        </row>
      </sheetData>
      <sheetData sheetId="1509">
        <row r="81">
          <cell r="H81">
            <v>222.566</v>
          </cell>
        </row>
      </sheetData>
      <sheetData sheetId="1510">
        <row r="81">
          <cell r="H81">
            <v>222.566</v>
          </cell>
        </row>
      </sheetData>
      <sheetData sheetId="1511">
        <row r="81">
          <cell r="H81">
            <v>222.566</v>
          </cell>
        </row>
      </sheetData>
      <sheetData sheetId="1512">
        <row r="81">
          <cell r="H81">
            <v>222.566</v>
          </cell>
        </row>
      </sheetData>
      <sheetData sheetId="1513">
        <row r="81">
          <cell r="H81">
            <v>222.566</v>
          </cell>
        </row>
      </sheetData>
      <sheetData sheetId="1514">
        <row r="81">
          <cell r="H81">
            <v>222.566</v>
          </cell>
        </row>
      </sheetData>
      <sheetData sheetId="1515">
        <row r="81">
          <cell r="H81">
            <v>222.566</v>
          </cell>
        </row>
      </sheetData>
      <sheetData sheetId="1516">
        <row r="81">
          <cell r="H81">
            <v>222.566</v>
          </cell>
        </row>
      </sheetData>
      <sheetData sheetId="1517">
        <row r="81">
          <cell r="H81">
            <v>222.566</v>
          </cell>
        </row>
      </sheetData>
      <sheetData sheetId="1518">
        <row r="81">
          <cell r="H81">
            <v>222.566</v>
          </cell>
        </row>
      </sheetData>
      <sheetData sheetId="1519">
        <row r="81">
          <cell r="H81">
            <v>222.566</v>
          </cell>
        </row>
      </sheetData>
      <sheetData sheetId="1520">
        <row r="81">
          <cell r="H81">
            <v>222.566</v>
          </cell>
        </row>
      </sheetData>
      <sheetData sheetId="1521">
        <row r="81">
          <cell r="H81">
            <v>222.566</v>
          </cell>
        </row>
      </sheetData>
      <sheetData sheetId="1522">
        <row r="81">
          <cell r="H81">
            <v>222.566</v>
          </cell>
        </row>
      </sheetData>
      <sheetData sheetId="1523">
        <row r="81">
          <cell r="H81">
            <v>222.566</v>
          </cell>
        </row>
      </sheetData>
      <sheetData sheetId="1524">
        <row r="81">
          <cell r="H81">
            <v>222.566</v>
          </cell>
        </row>
      </sheetData>
      <sheetData sheetId="1525">
        <row r="81">
          <cell r="H81">
            <v>222.566</v>
          </cell>
        </row>
      </sheetData>
      <sheetData sheetId="1526">
        <row r="81">
          <cell r="H81">
            <v>222.566</v>
          </cell>
        </row>
      </sheetData>
      <sheetData sheetId="1527">
        <row r="81">
          <cell r="H81">
            <v>222.566</v>
          </cell>
        </row>
      </sheetData>
      <sheetData sheetId="1528">
        <row r="81">
          <cell r="H81">
            <v>222.566</v>
          </cell>
        </row>
      </sheetData>
      <sheetData sheetId="1529" refreshError="1"/>
      <sheetData sheetId="1530" refreshError="1"/>
      <sheetData sheetId="1531" refreshError="1"/>
      <sheetData sheetId="1532" refreshError="1"/>
      <sheetData sheetId="1533" refreshError="1"/>
      <sheetData sheetId="1534" refreshError="1"/>
      <sheetData sheetId="1535" refreshError="1"/>
      <sheetData sheetId="1536" refreshError="1"/>
      <sheetData sheetId="1537" refreshError="1"/>
      <sheetData sheetId="1538" refreshError="1"/>
      <sheetData sheetId="1539" refreshError="1"/>
      <sheetData sheetId="1540" refreshError="1"/>
      <sheetData sheetId="1541" refreshError="1"/>
      <sheetData sheetId="1542">
        <row r="81">
          <cell r="H81">
            <v>222.566</v>
          </cell>
        </row>
      </sheetData>
      <sheetData sheetId="1543">
        <row r="81">
          <cell r="H81">
            <v>222.566</v>
          </cell>
        </row>
      </sheetData>
      <sheetData sheetId="1544">
        <row r="81">
          <cell r="H81">
            <v>222.566</v>
          </cell>
        </row>
      </sheetData>
      <sheetData sheetId="1545">
        <row r="81">
          <cell r="H81">
            <v>222.566</v>
          </cell>
        </row>
      </sheetData>
      <sheetData sheetId="1546">
        <row r="81">
          <cell r="H81">
            <v>222.566</v>
          </cell>
        </row>
      </sheetData>
      <sheetData sheetId="1547">
        <row r="81">
          <cell r="H81">
            <v>222.566</v>
          </cell>
        </row>
      </sheetData>
      <sheetData sheetId="1548">
        <row r="81">
          <cell r="H81">
            <v>222.566</v>
          </cell>
        </row>
      </sheetData>
      <sheetData sheetId="1549">
        <row r="81">
          <cell r="H81">
            <v>222.566</v>
          </cell>
        </row>
      </sheetData>
      <sheetData sheetId="1550">
        <row r="81">
          <cell r="H81">
            <v>222.566</v>
          </cell>
        </row>
      </sheetData>
      <sheetData sheetId="1551">
        <row r="81">
          <cell r="H81">
            <v>222.566</v>
          </cell>
        </row>
      </sheetData>
      <sheetData sheetId="1552">
        <row r="81">
          <cell r="H81">
            <v>222.566</v>
          </cell>
        </row>
      </sheetData>
      <sheetData sheetId="1553">
        <row r="81">
          <cell r="H81">
            <v>222.566</v>
          </cell>
        </row>
      </sheetData>
      <sheetData sheetId="1554">
        <row r="81">
          <cell r="H81">
            <v>222.566</v>
          </cell>
        </row>
      </sheetData>
      <sheetData sheetId="1555">
        <row r="81">
          <cell r="H81">
            <v>222.566</v>
          </cell>
        </row>
      </sheetData>
      <sheetData sheetId="1556">
        <row r="81">
          <cell r="H81">
            <v>222.566</v>
          </cell>
        </row>
      </sheetData>
      <sheetData sheetId="1557">
        <row r="81">
          <cell r="H81">
            <v>222.566</v>
          </cell>
        </row>
      </sheetData>
      <sheetData sheetId="1558">
        <row r="81">
          <cell r="H81">
            <v>222.566</v>
          </cell>
        </row>
      </sheetData>
      <sheetData sheetId="1559">
        <row r="81">
          <cell r="H81">
            <v>222.566</v>
          </cell>
        </row>
      </sheetData>
      <sheetData sheetId="1560">
        <row r="81">
          <cell r="H81">
            <v>222.566</v>
          </cell>
        </row>
      </sheetData>
      <sheetData sheetId="1561">
        <row r="81">
          <cell r="H81">
            <v>222.566</v>
          </cell>
        </row>
      </sheetData>
      <sheetData sheetId="1562">
        <row r="81">
          <cell r="H81">
            <v>222.566</v>
          </cell>
        </row>
      </sheetData>
      <sheetData sheetId="1563">
        <row r="81">
          <cell r="H81">
            <v>222.566</v>
          </cell>
        </row>
      </sheetData>
      <sheetData sheetId="1564">
        <row r="81">
          <cell r="H81">
            <v>222.566</v>
          </cell>
        </row>
      </sheetData>
      <sheetData sheetId="1565">
        <row r="81">
          <cell r="H81">
            <v>222.566</v>
          </cell>
        </row>
      </sheetData>
      <sheetData sheetId="1566">
        <row r="81">
          <cell r="H81">
            <v>222.566</v>
          </cell>
        </row>
      </sheetData>
      <sheetData sheetId="1567">
        <row r="81">
          <cell r="H81">
            <v>222.566</v>
          </cell>
        </row>
      </sheetData>
      <sheetData sheetId="1568">
        <row r="81">
          <cell r="H81">
            <v>222.566</v>
          </cell>
        </row>
      </sheetData>
      <sheetData sheetId="1569">
        <row r="81">
          <cell r="H81">
            <v>222.566</v>
          </cell>
        </row>
      </sheetData>
      <sheetData sheetId="1570">
        <row r="81">
          <cell r="H81">
            <v>222.566</v>
          </cell>
        </row>
      </sheetData>
      <sheetData sheetId="1571">
        <row r="81">
          <cell r="H81">
            <v>222.566</v>
          </cell>
        </row>
      </sheetData>
      <sheetData sheetId="1572">
        <row r="81">
          <cell r="H81">
            <v>222.566</v>
          </cell>
        </row>
      </sheetData>
      <sheetData sheetId="1573">
        <row r="81">
          <cell r="H81">
            <v>222.566</v>
          </cell>
        </row>
      </sheetData>
      <sheetData sheetId="1574">
        <row r="81">
          <cell r="H81">
            <v>222.566</v>
          </cell>
        </row>
      </sheetData>
      <sheetData sheetId="1575">
        <row r="81">
          <cell r="H81">
            <v>222.566</v>
          </cell>
        </row>
      </sheetData>
      <sheetData sheetId="1576">
        <row r="81">
          <cell r="H81">
            <v>222.566</v>
          </cell>
        </row>
      </sheetData>
      <sheetData sheetId="1577">
        <row r="81">
          <cell r="H81">
            <v>222.566</v>
          </cell>
        </row>
      </sheetData>
      <sheetData sheetId="1578">
        <row r="81">
          <cell r="H81">
            <v>222.566</v>
          </cell>
        </row>
      </sheetData>
      <sheetData sheetId="1579">
        <row r="81">
          <cell r="H81">
            <v>222.566</v>
          </cell>
        </row>
      </sheetData>
      <sheetData sheetId="1580">
        <row r="81">
          <cell r="H81">
            <v>222.566</v>
          </cell>
        </row>
      </sheetData>
      <sheetData sheetId="1581">
        <row r="81">
          <cell r="H81">
            <v>222.566</v>
          </cell>
        </row>
      </sheetData>
      <sheetData sheetId="1582">
        <row r="81">
          <cell r="H81">
            <v>222.566</v>
          </cell>
        </row>
      </sheetData>
      <sheetData sheetId="1583">
        <row r="81">
          <cell r="H81">
            <v>222.566</v>
          </cell>
        </row>
      </sheetData>
      <sheetData sheetId="1584">
        <row r="81">
          <cell r="H81">
            <v>222.566</v>
          </cell>
        </row>
      </sheetData>
      <sheetData sheetId="1585">
        <row r="81">
          <cell r="H81">
            <v>222.566</v>
          </cell>
        </row>
      </sheetData>
      <sheetData sheetId="1586">
        <row r="81">
          <cell r="H81">
            <v>222.566</v>
          </cell>
        </row>
      </sheetData>
      <sheetData sheetId="1587">
        <row r="81">
          <cell r="H81">
            <v>222.566</v>
          </cell>
        </row>
      </sheetData>
      <sheetData sheetId="1588">
        <row r="81">
          <cell r="H81">
            <v>222.566</v>
          </cell>
        </row>
      </sheetData>
      <sheetData sheetId="1589">
        <row r="81">
          <cell r="H81">
            <v>222.566</v>
          </cell>
        </row>
      </sheetData>
      <sheetData sheetId="1590">
        <row r="81">
          <cell r="H81">
            <v>222.566</v>
          </cell>
        </row>
      </sheetData>
      <sheetData sheetId="1591">
        <row r="81">
          <cell r="H81">
            <v>222.566</v>
          </cell>
        </row>
      </sheetData>
      <sheetData sheetId="1592">
        <row r="81">
          <cell r="H81">
            <v>222.566</v>
          </cell>
        </row>
      </sheetData>
      <sheetData sheetId="1593">
        <row r="81">
          <cell r="H81">
            <v>222.566</v>
          </cell>
        </row>
      </sheetData>
      <sheetData sheetId="1594">
        <row r="81">
          <cell r="H81">
            <v>222.566</v>
          </cell>
        </row>
      </sheetData>
      <sheetData sheetId="1595">
        <row r="81">
          <cell r="H81">
            <v>222.566</v>
          </cell>
        </row>
      </sheetData>
      <sheetData sheetId="1596">
        <row r="81">
          <cell r="H81">
            <v>222.566</v>
          </cell>
        </row>
      </sheetData>
      <sheetData sheetId="1597">
        <row r="81">
          <cell r="H81">
            <v>222.566</v>
          </cell>
        </row>
      </sheetData>
      <sheetData sheetId="1598">
        <row r="81">
          <cell r="H81">
            <v>222.566</v>
          </cell>
        </row>
      </sheetData>
      <sheetData sheetId="1599">
        <row r="81">
          <cell r="H81">
            <v>222.566</v>
          </cell>
        </row>
      </sheetData>
      <sheetData sheetId="1600">
        <row r="944">
          <cell r="H944">
            <v>439.20800000000003</v>
          </cell>
        </row>
      </sheetData>
      <sheetData sheetId="1601">
        <row r="944">
          <cell r="H944">
            <v>439.20800000000003</v>
          </cell>
        </row>
      </sheetData>
      <sheetData sheetId="1602">
        <row r="81">
          <cell r="H81">
            <v>222.566</v>
          </cell>
        </row>
      </sheetData>
      <sheetData sheetId="1603">
        <row r="81">
          <cell r="H81">
            <v>222.566</v>
          </cell>
        </row>
      </sheetData>
      <sheetData sheetId="1604">
        <row r="81">
          <cell r="H81">
            <v>222.566</v>
          </cell>
        </row>
      </sheetData>
      <sheetData sheetId="1605">
        <row r="81">
          <cell r="H81">
            <v>222.566</v>
          </cell>
        </row>
      </sheetData>
      <sheetData sheetId="1606">
        <row r="81">
          <cell r="H81">
            <v>222.566</v>
          </cell>
        </row>
      </sheetData>
      <sheetData sheetId="1607">
        <row r="81">
          <cell r="H81">
            <v>222.566</v>
          </cell>
        </row>
      </sheetData>
      <sheetData sheetId="1608">
        <row r="81">
          <cell r="H81">
            <v>222.566</v>
          </cell>
        </row>
      </sheetData>
      <sheetData sheetId="1609">
        <row r="81">
          <cell r="H81">
            <v>222.566</v>
          </cell>
        </row>
      </sheetData>
      <sheetData sheetId="1610">
        <row r="81">
          <cell r="H81">
            <v>222.566</v>
          </cell>
        </row>
      </sheetData>
      <sheetData sheetId="1611">
        <row r="81">
          <cell r="H81">
            <v>222.566</v>
          </cell>
        </row>
      </sheetData>
      <sheetData sheetId="1612">
        <row r="81">
          <cell r="H81">
            <v>222.566</v>
          </cell>
        </row>
      </sheetData>
      <sheetData sheetId="1613">
        <row r="944">
          <cell r="H944">
            <v>439.20800000000003</v>
          </cell>
        </row>
      </sheetData>
      <sheetData sheetId="1614">
        <row r="81">
          <cell r="H81">
            <v>222.566</v>
          </cell>
        </row>
      </sheetData>
      <sheetData sheetId="1615">
        <row r="81">
          <cell r="H81">
            <v>222.566</v>
          </cell>
        </row>
      </sheetData>
      <sheetData sheetId="1616">
        <row r="81">
          <cell r="H81">
            <v>222.566</v>
          </cell>
        </row>
      </sheetData>
      <sheetData sheetId="1617">
        <row r="81">
          <cell r="H81">
            <v>222.566</v>
          </cell>
        </row>
      </sheetData>
      <sheetData sheetId="1618">
        <row r="81">
          <cell r="H81">
            <v>222.566</v>
          </cell>
        </row>
      </sheetData>
      <sheetData sheetId="1619">
        <row r="81">
          <cell r="H81">
            <v>222.566</v>
          </cell>
        </row>
      </sheetData>
      <sheetData sheetId="1620">
        <row r="81">
          <cell r="H81">
            <v>222.566</v>
          </cell>
        </row>
      </sheetData>
      <sheetData sheetId="1621">
        <row r="81">
          <cell r="H81">
            <v>222.566</v>
          </cell>
        </row>
      </sheetData>
      <sheetData sheetId="1622">
        <row r="81">
          <cell r="H81">
            <v>222.566</v>
          </cell>
        </row>
      </sheetData>
      <sheetData sheetId="1623">
        <row r="81">
          <cell r="H81">
            <v>222.566</v>
          </cell>
        </row>
      </sheetData>
      <sheetData sheetId="1624">
        <row r="81">
          <cell r="H81">
            <v>222.566</v>
          </cell>
        </row>
      </sheetData>
      <sheetData sheetId="1625">
        <row r="81">
          <cell r="H81">
            <v>222.566</v>
          </cell>
        </row>
      </sheetData>
      <sheetData sheetId="1626">
        <row r="81">
          <cell r="H81">
            <v>222.566</v>
          </cell>
        </row>
      </sheetData>
      <sheetData sheetId="1627">
        <row r="81">
          <cell r="H81">
            <v>222.566</v>
          </cell>
        </row>
      </sheetData>
      <sheetData sheetId="1628">
        <row r="81">
          <cell r="H81">
            <v>222.566</v>
          </cell>
        </row>
      </sheetData>
      <sheetData sheetId="1629">
        <row r="81">
          <cell r="H81">
            <v>222.566</v>
          </cell>
        </row>
      </sheetData>
      <sheetData sheetId="1630">
        <row r="81">
          <cell r="H81">
            <v>222.566</v>
          </cell>
        </row>
      </sheetData>
      <sheetData sheetId="1631">
        <row r="81">
          <cell r="H81">
            <v>222.566</v>
          </cell>
        </row>
      </sheetData>
      <sheetData sheetId="1632">
        <row r="81">
          <cell r="H81">
            <v>222.566</v>
          </cell>
        </row>
      </sheetData>
      <sheetData sheetId="1633">
        <row r="81">
          <cell r="H81">
            <v>222.566</v>
          </cell>
        </row>
      </sheetData>
      <sheetData sheetId="1634">
        <row r="81">
          <cell r="H81">
            <v>222.566</v>
          </cell>
        </row>
      </sheetData>
      <sheetData sheetId="1635">
        <row r="81">
          <cell r="H81">
            <v>222.566</v>
          </cell>
        </row>
      </sheetData>
      <sheetData sheetId="1636">
        <row r="81">
          <cell r="H81">
            <v>222.566</v>
          </cell>
        </row>
      </sheetData>
      <sheetData sheetId="1637">
        <row r="81">
          <cell r="H81">
            <v>222.566</v>
          </cell>
        </row>
      </sheetData>
      <sheetData sheetId="1638">
        <row r="81">
          <cell r="H81">
            <v>222.566</v>
          </cell>
        </row>
      </sheetData>
      <sheetData sheetId="1639">
        <row r="81">
          <cell r="H81">
            <v>222.566</v>
          </cell>
        </row>
      </sheetData>
      <sheetData sheetId="1640">
        <row r="81">
          <cell r="H81">
            <v>222.566</v>
          </cell>
        </row>
      </sheetData>
      <sheetData sheetId="1641">
        <row r="81">
          <cell r="H81">
            <v>222.566</v>
          </cell>
        </row>
      </sheetData>
      <sheetData sheetId="1642">
        <row r="81">
          <cell r="H81">
            <v>222.566</v>
          </cell>
        </row>
      </sheetData>
      <sheetData sheetId="1643">
        <row r="81">
          <cell r="H81">
            <v>222.566</v>
          </cell>
        </row>
      </sheetData>
      <sheetData sheetId="1644">
        <row r="81">
          <cell r="H81">
            <v>222.566</v>
          </cell>
        </row>
      </sheetData>
      <sheetData sheetId="1645">
        <row r="81">
          <cell r="H81">
            <v>222.566</v>
          </cell>
        </row>
      </sheetData>
      <sheetData sheetId="1646">
        <row r="81">
          <cell r="H81">
            <v>222.566</v>
          </cell>
        </row>
      </sheetData>
      <sheetData sheetId="1647">
        <row r="81">
          <cell r="H81">
            <v>222.566</v>
          </cell>
        </row>
      </sheetData>
      <sheetData sheetId="1648">
        <row r="81">
          <cell r="H81">
            <v>222.566</v>
          </cell>
        </row>
      </sheetData>
      <sheetData sheetId="1649">
        <row r="81">
          <cell r="H81">
            <v>222.566</v>
          </cell>
        </row>
      </sheetData>
      <sheetData sheetId="1650">
        <row r="81">
          <cell r="H81">
            <v>222.566</v>
          </cell>
        </row>
      </sheetData>
      <sheetData sheetId="1651">
        <row r="81">
          <cell r="H81">
            <v>222.566</v>
          </cell>
        </row>
      </sheetData>
      <sheetData sheetId="1652">
        <row r="81">
          <cell r="H81">
            <v>222.566</v>
          </cell>
        </row>
      </sheetData>
      <sheetData sheetId="1653">
        <row r="81">
          <cell r="H81">
            <v>222.566</v>
          </cell>
        </row>
      </sheetData>
      <sheetData sheetId="1654">
        <row r="81">
          <cell r="H81">
            <v>222.566</v>
          </cell>
        </row>
      </sheetData>
      <sheetData sheetId="1655">
        <row r="81">
          <cell r="H81">
            <v>222.566</v>
          </cell>
        </row>
      </sheetData>
      <sheetData sheetId="1656">
        <row r="81">
          <cell r="H81">
            <v>222.566</v>
          </cell>
        </row>
      </sheetData>
      <sheetData sheetId="1657">
        <row r="81">
          <cell r="H81">
            <v>222.566</v>
          </cell>
        </row>
      </sheetData>
      <sheetData sheetId="1658">
        <row r="81">
          <cell r="H81">
            <v>222.566</v>
          </cell>
        </row>
      </sheetData>
      <sheetData sheetId="1659">
        <row r="81">
          <cell r="H81">
            <v>222.566</v>
          </cell>
        </row>
      </sheetData>
      <sheetData sheetId="1660">
        <row r="81">
          <cell r="H81">
            <v>222.566</v>
          </cell>
        </row>
      </sheetData>
      <sheetData sheetId="1661">
        <row r="81">
          <cell r="H81">
            <v>222.566</v>
          </cell>
        </row>
      </sheetData>
      <sheetData sheetId="1662">
        <row r="81">
          <cell r="H81">
            <v>222.566</v>
          </cell>
        </row>
      </sheetData>
      <sheetData sheetId="1663">
        <row r="81">
          <cell r="H81">
            <v>222.566</v>
          </cell>
        </row>
      </sheetData>
      <sheetData sheetId="1664">
        <row r="81">
          <cell r="H81">
            <v>222.566</v>
          </cell>
        </row>
      </sheetData>
      <sheetData sheetId="1665">
        <row r="81">
          <cell r="H81">
            <v>222.566</v>
          </cell>
        </row>
      </sheetData>
      <sheetData sheetId="1666">
        <row r="81">
          <cell r="H81">
            <v>222.566</v>
          </cell>
        </row>
      </sheetData>
      <sheetData sheetId="1667">
        <row r="81">
          <cell r="H81">
            <v>222.566</v>
          </cell>
        </row>
      </sheetData>
      <sheetData sheetId="1668">
        <row r="81">
          <cell r="H81">
            <v>222.566</v>
          </cell>
        </row>
      </sheetData>
      <sheetData sheetId="1669">
        <row r="81">
          <cell r="H81">
            <v>222.566</v>
          </cell>
        </row>
      </sheetData>
      <sheetData sheetId="1670">
        <row r="81">
          <cell r="H81">
            <v>222.566</v>
          </cell>
        </row>
      </sheetData>
      <sheetData sheetId="1671">
        <row r="81">
          <cell r="H81">
            <v>222.566</v>
          </cell>
        </row>
      </sheetData>
      <sheetData sheetId="1672">
        <row r="81">
          <cell r="H81">
            <v>222.566</v>
          </cell>
        </row>
      </sheetData>
      <sheetData sheetId="1673">
        <row r="81">
          <cell r="H81">
            <v>222.566</v>
          </cell>
        </row>
      </sheetData>
      <sheetData sheetId="1674">
        <row r="81">
          <cell r="H81">
            <v>222.566</v>
          </cell>
        </row>
      </sheetData>
      <sheetData sheetId="1675">
        <row r="81">
          <cell r="H81">
            <v>222.566</v>
          </cell>
        </row>
      </sheetData>
      <sheetData sheetId="1676">
        <row r="81">
          <cell r="H81">
            <v>222.566</v>
          </cell>
        </row>
      </sheetData>
      <sheetData sheetId="1677">
        <row r="81">
          <cell r="H81">
            <v>222.566</v>
          </cell>
        </row>
      </sheetData>
      <sheetData sheetId="1678">
        <row r="81">
          <cell r="H81">
            <v>222.566</v>
          </cell>
        </row>
      </sheetData>
      <sheetData sheetId="1679">
        <row r="81">
          <cell r="H81">
            <v>222.566</v>
          </cell>
        </row>
      </sheetData>
      <sheetData sheetId="1680">
        <row r="81">
          <cell r="H81">
            <v>222.566</v>
          </cell>
        </row>
      </sheetData>
      <sheetData sheetId="1681">
        <row r="81">
          <cell r="H81">
            <v>222.566</v>
          </cell>
        </row>
      </sheetData>
      <sheetData sheetId="1682">
        <row r="81">
          <cell r="H81">
            <v>222.566</v>
          </cell>
        </row>
      </sheetData>
      <sheetData sheetId="1683">
        <row r="81">
          <cell r="H81">
            <v>222.566</v>
          </cell>
        </row>
      </sheetData>
      <sheetData sheetId="1684">
        <row r="81">
          <cell r="H81">
            <v>222.566</v>
          </cell>
        </row>
      </sheetData>
      <sheetData sheetId="1685">
        <row r="81">
          <cell r="H81">
            <v>222.566</v>
          </cell>
        </row>
      </sheetData>
      <sheetData sheetId="1686">
        <row r="81">
          <cell r="H81">
            <v>222.566</v>
          </cell>
        </row>
      </sheetData>
      <sheetData sheetId="1687">
        <row r="81">
          <cell r="H81">
            <v>222.566</v>
          </cell>
        </row>
      </sheetData>
      <sheetData sheetId="1688">
        <row r="81">
          <cell r="H81">
            <v>222.566</v>
          </cell>
        </row>
      </sheetData>
      <sheetData sheetId="1689">
        <row r="81">
          <cell r="H81">
            <v>222.566</v>
          </cell>
        </row>
      </sheetData>
      <sheetData sheetId="1690">
        <row r="81">
          <cell r="H81">
            <v>222.566</v>
          </cell>
        </row>
      </sheetData>
      <sheetData sheetId="1691">
        <row r="81">
          <cell r="H81">
            <v>222.566</v>
          </cell>
        </row>
      </sheetData>
      <sheetData sheetId="1692">
        <row r="81">
          <cell r="H81">
            <v>222.566</v>
          </cell>
        </row>
      </sheetData>
      <sheetData sheetId="1693">
        <row r="81">
          <cell r="H81">
            <v>222.566</v>
          </cell>
        </row>
      </sheetData>
      <sheetData sheetId="1694">
        <row r="81">
          <cell r="H81">
            <v>222.566</v>
          </cell>
        </row>
      </sheetData>
      <sheetData sheetId="1695">
        <row r="81">
          <cell r="H81">
            <v>222.566</v>
          </cell>
        </row>
      </sheetData>
      <sheetData sheetId="1696">
        <row r="81">
          <cell r="H81">
            <v>222.566</v>
          </cell>
        </row>
      </sheetData>
      <sheetData sheetId="1697">
        <row r="81">
          <cell r="H81">
            <v>222.566</v>
          </cell>
        </row>
      </sheetData>
      <sheetData sheetId="1698">
        <row r="81">
          <cell r="H81">
            <v>222.566</v>
          </cell>
        </row>
      </sheetData>
      <sheetData sheetId="1699">
        <row r="81">
          <cell r="H81">
            <v>222.566</v>
          </cell>
        </row>
      </sheetData>
      <sheetData sheetId="1700">
        <row r="81">
          <cell r="H81">
            <v>222.566</v>
          </cell>
        </row>
      </sheetData>
      <sheetData sheetId="1701">
        <row r="81">
          <cell r="H81">
            <v>222.566</v>
          </cell>
        </row>
      </sheetData>
      <sheetData sheetId="1702">
        <row r="81">
          <cell r="H81">
            <v>222.566</v>
          </cell>
        </row>
      </sheetData>
      <sheetData sheetId="1703">
        <row r="81">
          <cell r="H81">
            <v>222.566</v>
          </cell>
        </row>
      </sheetData>
      <sheetData sheetId="1704">
        <row r="81">
          <cell r="H81">
            <v>222.566</v>
          </cell>
        </row>
      </sheetData>
      <sheetData sheetId="1705">
        <row r="81">
          <cell r="H81">
            <v>222.566</v>
          </cell>
        </row>
      </sheetData>
      <sheetData sheetId="1706">
        <row r="81">
          <cell r="H81">
            <v>222.566</v>
          </cell>
        </row>
      </sheetData>
      <sheetData sheetId="1707">
        <row r="81">
          <cell r="H81">
            <v>222.566</v>
          </cell>
        </row>
      </sheetData>
      <sheetData sheetId="1708">
        <row r="81">
          <cell r="H81">
            <v>222.566</v>
          </cell>
        </row>
      </sheetData>
      <sheetData sheetId="1709">
        <row r="81">
          <cell r="H81">
            <v>222.566</v>
          </cell>
        </row>
      </sheetData>
      <sheetData sheetId="1710">
        <row r="81">
          <cell r="H81">
            <v>222.566</v>
          </cell>
        </row>
      </sheetData>
      <sheetData sheetId="1711">
        <row r="81">
          <cell r="H81">
            <v>222.566</v>
          </cell>
        </row>
      </sheetData>
      <sheetData sheetId="1712">
        <row r="81">
          <cell r="H81">
            <v>222.566</v>
          </cell>
        </row>
      </sheetData>
      <sheetData sheetId="1713">
        <row r="81">
          <cell r="H81">
            <v>222.566</v>
          </cell>
        </row>
      </sheetData>
      <sheetData sheetId="1714">
        <row r="81">
          <cell r="H81">
            <v>222.566</v>
          </cell>
        </row>
      </sheetData>
      <sheetData sheetId="1715">
        <row r="81">
          <cell r="H81">
            <v>222.566</v>
          </cell>
        </row>
      </sheetData>
      <sheetData sheetId="1716">
        <row r="81">
          <cell r="H81">
            <v>222.566</v>
          </cell>
        </row>
      </sheetData>
      <sheetData sheetId="1717">
        <row r="81">
          <cell r="H81">
            <v>222.566</v>
          </cell>
        </row>
      </sheetData>
      <sheetData sheetId="1718">
        <row r="81">
          <cell r="H81">
            <v>222.566</v>
          </cell>
        </row>
      </sheetData>
      <sheetData sheetId="1719">
        <row r="81">
          <cell r="H81">
            <v>222.566</v>
          </cell>
        </row>
      </sheetData>
      <sheetData sheetId="1720">
        <row r="81">
          <cell r="H81">
            <v>222.566</v>
          </cell>
        </row>
      </sheetData>
      <sheetData sheetId="1721">
        <row r="81">
          <cell r="H81">
            <v>222.566</v>
          </cell>
        </row>
      </sheetData>
      <sheetData sheetId="1722">
        <row r="81">
          <cell r="H81">
            <v>222.566</v>
          </cell>
        </row>
      </sheetData>
      <sheetData sheetId="1723">
        <row r="81">
          <cell r="H81">
            <v>222.566</v>
          </cell>
        </row>
      </sheetData>
      <sheetData sheetId="1724">
        <row r="81">
          <cell r="H81">
            <v>222.566</v>
          </cell>
        </row>
      </sheetData>
      <sheetData sheetId="1725">
        <row r="81">
          <cell r="H81">
            <v>222.566</v>
          </cell>
        </row>
      </sheetData>
      <sheetData sheetId="1726">
        <row r="81">
          <cell r="H81">
            <v>222.566</v>
          </cell>
        </row>
      </sheetData>
      <sheetData sheetId="1727">
        <row r="81">
          <cell r="H81">
            <v>222.566</v>
          </cell>
        </row>
      </sheetData>
      <sheetData sheetId="1728">
        <row r="81">
          <cell r="H81">
            <v>222.566</v>
          </cell>
        </row>
      </sheetData>
      <sheetData sheetId="1729">
        <row r="81">
          <cell r="H81">
            <v>222.566</v>
          </cell>
        </row>
      </sheetData>
      <sheetData sheetId="1730">
        <row r="81">
          <cell r="H81">
            <v>222.566</v>
          </cell>
        </row>
      </sheetData>
      <sheetData sheetId="1731">
        <row r="81">
          <cell r="H81">
            <v>222.566</v>
          </cell>
        </row>
      </sheetData>
      <sheetData sheetId="1732">
        <row r="81">
          <cell r="H81">
            <v>222.566</v>
          </cell>
        </row>
      </sheetData>
      <sheetData sheetId="1733">
        <row r="81">
          <cell r="H81">
            <v>222.566</v>
          </cell>
        </row>
      </sheetData>
      <sheetData sheetId="1734">
        <row r="81">
          <cell r="H81">
            <v>222.566</v>
          </cell>
        </row>
      </sheetData>
      <sheetData sheetId="1735">
        <row r="944">
          <cell r="H944">
            <v>439.20800000000003</v>
          </cell>
        </row>
      </sheetData>
      <sheetData sheetId="1736">
        <row r="81">
          <cell r="H81">
            <v>222.566</v>
          </cell>
        </row>
      </sheetData>
      <sheetData sheetId="1737">
        <row r="81">
          <cell r="H81">
            <v>222.566</v>
          </cell>
        </row>
      </sheetData>
      <sheetData sheetId="1738">
        <row r="81">
          <cell r="H81">
            <v>222.566</v>
          </cell>
        </row>
      </sheetData>
      <sheetData sheetId="1739">
        <row r="81">
          <cell r="H81">
            <v>222.566</v>
          </cell>
        </row>
      </sheetData>
      <sheetData sheetId="1740">
        <row r="81">
          <cell r="H81">
            <v>222.566</v>
          </cell>
        </row>
      </sheetData>
      <sheetData sheetId="1741">
        <row r="81">
          <cell r="H81">
            <v>222.566</v>
          </cell>
        </row>
      </sheetData>
      <sheetData sheetId="1742">
        <row r="81">
          <cell r="H81">
            <v>222.566</v>
          </cell>
        </row>
      </sheetData>
      <sheetData sheetId="1743">
        <row r="81">
          <cell r="H81">
            <v>222.566</v>
          </cell>
        </row>
      </sheetData>
      <sheetData sheetId="1744">
        <row r="81">
          <cell r="H81">
            <v>222.566</v>
          </cell>
        </row>
      </sheetData>
      <sheetData sheetId="1745">
        <row r="81">
          <cell r="H81">
            <v>222.566</v>
          </cell>
        </row>
      </sheetData>
      <sheetData sheetId="1746">
        <row r="81">
          <cell r="H81">
            <v>222.566</v>
          </cell>
        </row>
      </sheetData>
      <sheetData sheetId="1747">
        <row r="81">
          <cell r="H81">
            <v>222.566</v>
          </cell>
        </row>
      </sheetData>
      <sheetData sheetId="1748">
        <row r="81">
          <cell r="H81">
            <v>222.566</v>
          </cell>
        </row>
      </sheetData>
      <sheetData sheetId="1749">
        <row r="81">
          <cell r="H81">
            <v>222.566</v>
          </cell>
        </row>
      </sheetData>
      <sheetData sheetId="1750">
        <row r="81">
          <cell r="H81">
            <v>222.566</v>
          </cell>
        </row>
      </sheetData>
      <sheetData sheetId="1751">
        <row r="81">
          <cell r="H81">
            <v>222.566</v>
          </cell>
        </row>
      </sheetData>
      <sheetData sheetId="1752">
        <row r="81">
          <cell r="H81">
            <v>222.566</v>
          </cell>
        </row>
      </sheetData>
      <sheetData sheetId="1753">
        <row r="81">
          <cell r="H81">
            <v>222.566</v>
          </cell>
        </row>
      </sheetData>
      <sheetData sheetId="1754">
        <row r="81">
          <cell r="H81">
            <v>222.566</v>
          </cell>
        </row>
      </sheetData>
      <sheetData sheetId="1755">
        <row r="81">
          <cell r="H81">
            <v>222.566</v>
          </cell>
        </row>
      </sheetData>
      <sheetData sheetId="1756">
        <row r="81">
          <cell r="H81">
            <v>222.566</v>
          </cell>
        </row>
      </sheetData>
      <sheetData sheetId="1757">
        <row r="81">
          <cell r="H81">
            <v>222.566</v>
          </cell>
        </row>
      </sheetData>
      <sheetData sheetId="1758">
        <row r="81">
          <cell r="H81">
            <v>222.566</v>
          </cell>
        </row>
      </sheetData>
      <sheetData sheetId="1759">
        <row r="81">
          <cell r="H81">
            <v>222.566</v>
          </cell>
        </row>
      </sheetData>
      <sheetData sheetId="1760">
        <row r="81">
          <cell r="H81">
            <v>222.566</v>
          </cell>
        </row>
      </sheetData>
      <sheetData sheetId="1761">
        <row r="81">
          <cell r="H81">
            <v>222.566</v>
          </cell>
        </row>
      </sheetData>
      <sheetData sheetId="1762">
        <row r="81">
          <cell r="H81">
            <v>222.566</v>
          </cell>
        </row>
      </sheetData>
      <sheetData sheetId="1763">
        <row r="81">
          <cell r="H81">
            <v>222.566</v>
          </cell>
        </row>
      </sheetData>
      <sheetData sheetId="1764">
        <row r="81">
          <cell r="H81">
            <v>222.566</v>
          </cell>
        </row>
      </sheetData>
      <sheetData sheetId="1765">
        <row r="81">
          <cell r="H81">
            <v>222.566</v>
          </cell>
        </row>
      </sheetData>
      <sheetData sheetId="1766">
        <row r="81">
          <cell r="H81">
            <v>222.566</v>
          </cell>
        </row>
      </sheetData>
      <sheetData sheetId="1767">
        <row r="81">
          <cell r="H81">
            <v>222.566</v>
          </cell>
        </row>
      </sheetData>
      <sheetData sheetId="1768">
        <row r="81">
          <cell r="H81">
            <v>222.566</v>
          </cell>
        </row>
      </sheetData>
      <sheetData sheetId="1769">
        <row r="81">
          <cell r="H81">
            <v>222.566</v>
          </cell>
        </row>
      </sheetData>
      <sheetData sheetId="1770">
        <row r="81">
          <cell r="H81">
            <v>222.566</v>
          </cell>
        </row>
      </sheetData>
      <sheetData sheetId="1771">
        <row r="81">
          <cell r="H81">
            <v>222.566</v>
          </cell>
        </row>
      </sheetData>
      <sheetData sheetId="1772">
        <row r="81">
          <cell r="H81">
            <v>222.566</v>
          </cell>
        </row>
      </sheetData>
      <sheetData sheetId="1773">
        <row r="81">
          <cell r="H81">
            <v>222.566</v>
          </cell>
        </row>
      </sheetData>
      <sheetData sheetId="1774">
        <row r="81">
          <cell r="H81">
            <v>222.566</v>
          </cell>
        </row>
      </sheetData>
      <sheetData sheetId="1775">
        <row r="81">
          <cell r="H81">
            <v>222.566</v>
          </cell>
        </row>
      </sheetData>
      <sheetData sheetId="1776">
        <row r="81">
          <cell r="H81">
            <v>222.566</v>
          </cell>
        </row>
      </sheetData>
      <sheetData sheetId="1777">
        <row r="81">
          <cell r="H81">
            <v>222.566</v>
          </cell>
        </row>
      </sheetData>
      <sheetData sheetId="1778">
        <row r="81">
          <cell r="H81">
            <v>222.566</v>
          </cell>
        </row>
      </sheetData>
      <sheetData sheetId="1779">
        <row r="81">
          <cell r="H81">
            <v>222.566</v>
          </cell>
        </row>
      </sheetData>
      <sheetData sheetId="1780">
        <row r="81">
          <cell r="H81">
            <v>222.566</v>
          </cell>
        </row>
      </sheetData>
      <sheetData sheetId="1781">
        <row r="81">
          <cell r="H81">
            <v>222.566</v>
          </cell>
        </row>
      </sheetData>
      <sheetData sheetId="1782">
        <row r="81">
          <cell r="H81">
            <v>222.566</v>
          </cell>
        </row>
      </sheetData>
      <sheetData sheetId="1783">
        <row r="81">
          <cell r="H81">
            <v>222.566</v>
          </cell>
        </row>
      </sheetData>
      <sheetData sheetId="1784">
        <row r="81">
          <cell r="H81">
            <v>222.566</v>
          </cell>
        </row>
      </sheetData>
      <sheetData sheetId="1785">
        <row r="81">
          <cell r="H81">
            <v>222.566</v>
          </cell>
        </row>
      </sheetData>
      <sheetData sheetId="1786">
        <row r="81">
          <cell r="H81">
            <v>222.566</v>
          </cell>
        </row>
      </sheetData>
      <sheetData sheetId="1787">
        <row r="81">
          <cell r="H81">
            <v>222.566</v>
          </cell>
        </row>
      </sheetData>
      <sheetData sheetId="1788">
        <row r="81">
          <cell r="H81">
            <v>222.566</v>
          </cell>
        </row>
      </sheetData>
      <sheetData sheetId="1789">
        <row r="81">
          <cell r="H81">
            <v>222.566</v>
          </cell>
        </row>
      </sheetData>
      <sheetData sheetId="1790">
        <row r="944">
          <cell r="H944">
            <v>439.20800000000003</v>
          </cell>
        </row>
      </sheetData>
      <sheetData sheetId="1791">
        <row r="944">
          <cell r="H944">
            <v>439.20800000000003</v>
          </cell>
        </row>
      </sheetData>
      <sheetData sheetId="1792">
        <row r="81">
          <cell r="H81">
            <v>222.566</v>
          </cell>
        </row>
      </sheetData>
      <sheetData sheetId="1793">
        <row r="81">
          <cell r="H81">
            <v>222.566</v>
          </cell>
        </row>
      </sheetData>
      <sheetData sheetId="1794">
        <row r="81">
          <cell r="H81">
            <v>222.566</v>
          </cell>
        </row>
      </sheetData>
      <sheetData sheetId="1795">
        <row r="81">
          <cell r="H81">
            <v>222.566</v>
          </cell>
        </row>
      </sheetData>
      <sheetData sheetId="1796">
        <row r="81">
          <cell r="H81">
            <v>222.566</v>
          </cell>
        </row>
      </sheetData>
      <sheetData sheetId="1797">
        <row r="81">
          <cell r="H81">
            <v>222.566</v>
          </cell>
        </row>
      </sheetData>
      <sheetData sheetId="1798">
        <row r="81">
          <cell r="H81">
            <v>222.566</v>
          </cell>
        </row>
      </sheetData>
      <sheetData sheetId="1799">
        <row r="81">
          <cell r="H81">
            <v>222.566</v>
          </cell>
        </row>
      </sheetData>
      <sheetData sheetId="1800">
        <row r="81">
          <cell r="H81">
            <v>222.566</v>
          </cell>
        </row>
      </sheetData>
      <sheetData sheetId="1801">
        <row r="81">
          <cell r="H81">
            <v>222.566</v>
          </cell>
        </row>
      </sheetData>
      <sheetData sheetId="1802">
        <row r="81">
          <cell r="H81">
            <v>222.566</v>
          </cell>
        </row>
      </sheetData>
      <sheetData sheetId="1803">
        <row r="81">
          <cell r="H81">
            <v>222.566</v>
          </cell>
        </row>
      </sheetData>
      <sheetData sheetId="1804">
        <row r="81">
          <cell r="H81">
            <v>222.566</v>
          </cell>
        </row>
      </sheetData>
      <sheetData sheetId="1805">
        <row r="81">
          <cell r="H81">
            <v>222.566</v>
          </cell>
        </row>
      </sheetData>
      <sheetData sheetId="1806">
        <row r="81">
          <cell r="H81">
            <v>222.566</v>
          </cell>
        </row>
      </sheetData>
      <sheetData sheetId="1807">
        <row r="81">
          <cell r="H81">
            <v>222.566</v>
          </cell>
        </row>
      </sheetData>
      <sheetData sheetId="1808">
        <row r="81">
          <cell r="H81">
            <v>222.566</v>
          </cell>
        </row>
      </sheetData>
      <sheetData sheetId="1809">
        <row r="81">
          <cell r="H81">
            <v>222.566</v>
          </cell>
        </row>
      </sheetData>
      <sheetData sheetId="1810">
        <row r="81">
          <cell r="H81">
            <v>222.566</v>
          </cell>
        </row>
      </sheetData>
      <sheetData sheetId="1811">
        <row r="81">
          <cell r="H81">
            <v>222.566</v>
          </cell>
        </row>
      </sheetData>
      <sheetData sheetId="1812">
        <row r="81">
          <cell r="H81">
            <v>222.566</v>
          </cell>
        </row>
      </sheetData>
      <sheetData sheetId="1813">
        <row r="81">
          <cell r="H81">
            <v>222.566</v>
          </cell>
        </row>
      </sheetData>
      <sheetData sheetId="1814">
        <row r="81">
          <cell r="H81">
            <v>222.566</v>
          </cell>
        </row>
      </sheetData>
      <sheetData sheetId="1815">
        <row r="81">
          <cell r="H81">
            <v>222.566</v>
          </cell>
        </row>
      </sheetData>
      <sheetData sheetId="1816">
        <row r="81">
          <cell r="H81">
            <v>222.566</v>
          </cell>
        </row>
      </sheetData>
      <sheetData sheetId="1817">
        <row r="81">
          <cell r="H81">
            <v>222.566</v>
          </cell>
        </row>
      </sheetData>
      <sheetData sheetId="1818">
        <row r="81">
          <cell r="H81">
            <v>222.566</v>
          </cell>
        </row>
      </sheetData>
      <sheetData sheetId="1819">
        <row r="81">
          <cell r="H81">
            <v>222.566</v>
          </cell>
        </row>
      </sheetData>
      <sheetData sheetId="1820">
        <row r="81">
          <cell r="H81">
            <v>222.566</v>
          </cell>
        </row>
      </sheetData>
      <sheetData sheetId="1821">
        <row r="81">
          <cell r="H81">
            <v>222.566</v>
          </cell>
        </row>
      </sheetData>
      <sheetData sheetId="1822">
        <row r="81">
          <cell r="H81">
            <v>222.566</v>
          </cell>
        </row>
      </sheetData>
      <sheetData sheetId="1823">
        <row r="81">
          <cell r="H81">
            <v>222.566</v>
          </cell>
        </row>
      </sheetData>
      <sheetData sheetId="1824">
        <row r="81">
          <cell r="H81">
            <v>222.566</v>
          </cell>
        </row>
      </sheetData>
      <sheetData sheetId="1825">
        <row r="81">
          <cell r="H81">
            <v>222.566</v>
          </cell>
        </row>
      </sheetData>
      <sheetData sheetId="1826">
        <row r="81">
          <cell r="H81">
            <v>222.566</v>
          </cell>
        </row>
      </sheetData>
      <sheetData sheetId="1827">
        <row r="81">
          <cell r="H81">
            <v>222.566</v>
          </cell>
        </row>
      </sheetData>
      <sheetData sheetId="1828">
        <row r="81">
          <cell r="H81">
            <v>222.566</v>
          </cell>
        </row>
      </sheetData>
      <sheetData sheetId="1829">
        <row r="81">
          <cell r="H81">
            <v>222.566</v>
          </cell>
        </row>
      </sheetData>
      <sheetData sheetId="1830">
        <row r="81">
          <cell r="H81">
            <v>222.566</v>
          </cell>
        </row>
      </sheetData>
      <sheetData sheetId="1831">
        <row r="81">
          <cell r="H81">
            <v>222.566</v>
          </cell>
        </row>
      </sheetData>
      <sheetData sheetId="1832">
        <row r="81">
          <cell r="H81">
            <v>222.566</v>
          </cell>
        </row>
      </sheetData>
      <sheetData sheetId="1833">
        <row r="81">
          <cell r="H81">
            <v>222.566</v>
          </cell>
        </row>
      </sheetData>
      <sheetData sheetId="1834">
        <row r="81">
          <cell r="H81">
            <v>222.566</v>
          </cell>
        </row>
      </sheetData>
      <sheetData sheetId="1835">
        <row r="81">
          <cell r="H81">
            <v>222.566</v>
          </cell>
        </row>
      </sheetData>
      <sheetData sheetId="1836">
        <row r="81">
          <cell r="H81">
            <v>222.566</v>
          </cell>
        </row>
      </sheetData>
      <sheetData sheetId="1837">
        <row r="81">
          <cell r="H81">
            <v>222.566</v>
          </cell>
        </row>
      </sheetData>
      <sheetData sheetId="1838">
        <row r="81">
          <cell r="H81">
            <v>222.566</v>
          </cell>
        </row>
      </sheetData>
      <sheetData sheetId="1839">
        <row r="81">
          <cell r="H81">
            <v>222.566</v>
          </cell>
        </row>
      </sheetData>
      <sheetData sheetId="1840">
        <row r="81">
          <cell r="H81">
            <v>222.566</v>
          </cell>
        </row>
      </sheetData>
      <sheetData sheetId="1841">
        <row r="81">
          <cell r="H81">
            <v>222.566</v>
          </cell>
        </row>
      </sheetData>
      <sheetData sheetId="1842">
        <row r="81">
          <cell r="H81">
            <v>222.566</v>
          </cell>
        </row>
      </sheetData>
      <sheetData sheetId="1843">
        <row r="81">
          <cell r="H81">
            <v>222.566</v>
          </cell>
        </row>
      </sheetData>
      <sheetData sheetId="1844">
        <row r="81">
          <cell r="H81">
            <v>222.566</v>
          </cell>
        </row>
      </sheetData>
      <sheetData sheetId="1845">
        <row r="81">
          <cell r="H81">
            <v>222.566</v>
          </cell>
        </row>
      </sheetData>
      <sheetData sheetId="1846">
        <row r="81">
          <cell r="H81">
            <v>222.566</v>
          </cell>
        </row>
      </sheetData>
      <sheetData sheetId="1847">
        <row r="81">
          <cell r="H81">
            <v>222.566</v>
          </cell>
        </row>
      </sheetData>
      <sheetData sheetId="1848">
        <row r="81">
          <cell r="H81">
            <v>222.566</v>
          </cell>
        </row>
      </sheetData>
      <sheetData sheetId="1849">
        <row r="81">
          <cell r="H81">
            <v>222.566</v>
          </cell>
        </row>
      </sheetData>
      <sheetData sheetId="1850">
        <row r="81">
          <cell r="H81">
            <v>222.566</v>
          </cell>
        </row>
      </sheetData>
      <sheetData sheetId="1851">
        <row r="81">
          <cell r="H81">
            <v>222.566</v>
          </cell>
        </row>
      </sheetData>
      <sheetData sheetId="1852">
        <row r="81">
          <cell r="H81">
            <v>222.566</v>
          </cell>
        </row>
      </sheetData>
      <sheetData sheetId="1853">
        <row r="81">
          <cell r="H81">
            <v>222.566</v>
          </cell>
        </row>
      </sheetData>
      <sheetData sheetId="1854">
        <row r="81">
          <cell r="H81">
            <v>222.566</v>
          </cell>
        </row>
      </sheetData>
      <sheetData sheetId="1855">
        <row r="81">
          <cell r="H81">
            <v>222.566</v>
          </cell>
        </row>
      </sheetData>
      <sheetData sheetId="1856">
        <row r="81">
          <cell r="H81">
            <v>222.566</v>
          </cell>
        </row>
      </sheetData>
      <sheetData sheetId="1857">
        <row r="81">
          <cell r="H81">
            <v>222.566</v>
          </cell>
        </row>
      </sheetData>
      <sheetData sheetId="1858">
        <row r="81">
          <cell r="H81">
            <v>222.566</v>
          </cell>
        </row>
      </sheetData>
      <sheetData sheetId="1859">
        <row r="81">
          <cell r="H81">
            <v>222.566</v>
          </cell>
        </row>
      </sheetData>
      <sheetData sheetId="1860">
        <row r="81">
          <cell r="H81">
            <v>222.566</v>
          </cell>
        </row>
      </sheetData>
      <sheetData sheetId="1861">
        <row r="81">
          <cell r="H81">
            <v>222.566</v>
          </cell>
        </row>
      </sheetData>
      <sheetData sheetId="1862">
        <row r="81">
          <cell r="H81">
            <v>222.566</v>
          </cell>
        </row>
      </sheetData>
      <sheetData sheetId="1863">
        <row r="81">
          <cell r="H81">
            <v>222.566</v>
          </cell>
        </row>
      </sheetData>
      <sheetData sheetId="1864">
        <row r="81">
          <cell r="H81">
            <v>222.566</v>
          </cell>
        </row>
      </sheetData>
      <sheetData sheetId="1865">
        <row r="81">
          <cell r="H81">
            <v>222.566</v>
          </cell>
        </row>
      </sheetData>
      <sheetData sheetId="1866">
        <row r="81">
          <cell r="H81">
            <v>222.566</v>
          </cell>
        </row>
      </sheetData>
      <sheetData sheetId="1867">
        <row r="81">
          <cell r="H81">
            <v>222.566</v>
          </cell>
        </row>
      </sheetData>
      <sheetData sheetId="1868">
        <row r="81">
          <cell r="H81">
            <v>222.566</v>
          </cell>
        </row>
      </sheetData>
      <sheetData sheetId="1869">
        <row r="81">
          <cell r="H81">
            <v>222.566</v>
          </cell>
        </row>
      </sheetData>
      <sheetData sheetId="1870">
        <row r="81">
          <cell r="H81">
            <v>222.566</v>
          </cell>
        </row>
      </sheetData>
      <sheetData sheetId="1871">
        <row r="81">
          <cell r="H81">
            <v>222.566</v>
          </cell>
        </row>
      </sheetData>
      <sheetData sheetId="1872">
        <row r="81">
          <cell r="H81">
            <v>222.566</v>
          </cell>
        </row>
      </sheetData>
      <sheetData sheetId="1873">
        <row r="81">
          <cell r="H81">
            <v>222.566</v>
          </cell>
        </row>
      </sheetData>
      <sheetData sheetId="1874">
        <row r="81">
          <cell r="H81">
            <v>222.566</v>
          </cell>
        </row>
      </sheetData>
      <sheetData sheetId="1875">
        <row r="81">
          <cell r="H81">
            <v>222.566</v>
          </cell>
        </row>
      </sheetData>
      <sheetData sheetId="1876">
        <row r="81">
          <cell r="H81">
            <v>222.566</v>
          </cell>
        </row>
      </sheetData>
      <sheetData sheetId="1877">
        <row r="81">
          <cell r="H81">
            <v>222.566</v>
          </cell>
        </row>
      </sheetData>
      <sheetData sheetId="1878">
        <row r="81">
          <cell r="H81">
            <v>222.566</v>
          </cell>
        </row>
      </sheetData>
      <sheetData sheetId="1879">
        <row r="81">
          <cell r="H81">
            <v>222.566</v>
          </cell>
        </row>
      </sheetData>
      <sheetData sheetId="1880">
        <row r="81">
          <cell r="H81">
            <v>222.566</v>
          </cell>
        </row>
      </sheetData>
      <sheetData sheetId="1881">
        <row r="81">
          <cell r="H81">
            <v>222.566</v>
          </cell>
        </row>
      </sheetData>
      <sheetData sheetId="1882">
        <row r="81">
          <cell r="H81">
            <v>222.566</v>
          </cell>
        </row>
      </sheetData>
      <sheetData sheetId="1883">
        <row r="81">
          <cell r="H81">
            <v>222.566</v>
          </cell>
        </row>
      </sheetData>
      <sheetData sheetId="1884">
        <row r="81">
          <cell r="H81">
            <v>222.566</v>
          </cell>
        </row>
      </sheetData>
      <sheetData sheetId="1885">
        <row r="81">
          <cell r="H81">
            <v>222.566</v>
          </cell>
        </row>
      </sheetData>
      <sheetData sheetId="1886">
        <row r="81">
          <cell r="H81">
            <v>222.566</v>
          </cell>
        </row>
      </sheetData>
      <sheetData sheetId="1887">
        <row r="81">
          <cell r="H81">
            <v>222.566</v>
          </cell>
        </row>
      </sheetData>
      <sheetData sheetId="1888">
        <row r="81">
          <cell r="H81">
            <v>222.566</v>
          </cell>
        </row>
      </sheetData>
      <sheetData sheetId="1889">
        <row r="81">
          <cell r="H81">
            <v>222.566</v>
          </cell>
        </row>
      </sheetData>
      <sheetData sheetId="1890">
        <row r="81">
          <cell r="H81">
            <v>222.566</v>
          </cell>
        </row>
      </sheetData>
      <sheetData sheetId="1891">
        <row r="81">
          <cell r="H81">
            <v>222.566</v>
          </cell>
        </row>
      </sheetData>
      <sheetData sheetId="1892">
        <row r="81">
          <cell r="H81">
            <v>222.566</v>
          </cell>
        </row>
      </sheetData>
      <sheetData sheetId="1893">
        <row r="81">
          <cell r="H81">
            <v>222.566</v>
          </cell>
        </row>
      </sheetData>
      <sheetData sheetId="1894">
        <row r="81">
          <cell r="H81">
            <v>222.566</v>
          </cell>
        </row>
      </sheetData>
      <sheetData sheetId="1895">
        <row r="81">
          <cell r="H81">
            <v>222.566</v>
          </cell>
        </row>
      </sheetData>
      <sheetData sheetId="1896">
        <row r="81">
          <cell r="H81">
            <v>222.566</v>
          </cell>
        </row>
      </sheetData>
      <sheetData sheetId="1897">
        <row r="81">
          <cell r="H81">
            <v>222.566</v>
          </cell>
        </row>
      </sheetData>
      <sheetData sheetId="1898">
        <row r="81">
          <cell r="H81">
            <v>222.566</v>
          </cell>
        </row>
      </sheetData>
      <sheetData sheetId="1899">
        <row r="81">
          <cell r="H81">
            <v>222.566</v>
          </cell>
        </row>
      </sheetData>
      <sheetData sheetId="1900">
        <row r="81">
          <cell r="H81">
            <v>222.566</v>
          </cell>
        </row>
      </sheetData>
      <sheetData sheetId="1901">
        <row r="81">
          <cell r="H81">
            <v>222.566</v>
          </cell>
        </row>
      </sheetData>
      <sheetData sheetId="1902">
        <row r="81">
          <cell r="H81">
            <v>222.566</v>
          </cell>
        </row>
      </sheetData>
      <sheetData sheetId="1903">
        <row r="81">
          <cell r="H81">
            <v>222.566</v>
          </cell>
        </row>
      </sheetData>
      <sheetData sheetId="1904">
        <row r="81">
          <cell r="H81">
            <v>222.566</v>
          </cell>
        </row>
      </sheetData>
      <sheetData sheetId="1905">
        <row r="81">
          <cell r="H81">
            <v>222.566</v>
          </cell>
        </row>
      </sheetData>
      <sheetData sheetId="1906">
        <row r="81">
          <cell r="H81">
            <v>222.566</v>
          </cell>
        </row>
      </sheetData>
      <sheetData sheetId="1907">
        <row r="81">
          <cell r="H81">
            <v>222.566</v>
          </cell>
        </row>
      </sheetData>
      <sheetData sheetId="1908">
        <row r="81">
          <cell r="H81">
            <v>222.566</v>
          </cell>
        </row>
      </sheetData>
      <sheetData sheetId="1909">
        <row r="81">
          <cell r="H81">
            <v>222.566</v>
          </cell>
        </row>
      </sheetData>
      <sheetData sheetId="1910">
        <row r="81">
          <cell r="H81">
            <v>222.566</v>
          </cell>
        </row>
      </sheetData>
      <sheetData sheetId="1911">
        <row r="81">
          <cell r="H81">
            <v>222.566</v>
          </cell>
        </row>
      </sheetData>
      <sheetData sheetId="1912">
        <row r="81">
          <cell r="H81">
            <v>222.566</v>
          </cell>
        </row>
      </sheetData>
      <sheetData sheetId="1913">
        <row r="81">
          <cell r="H81">
            <v>222.566</v>
          </cell>
        </row>
      </sheetData>
      <sheetData sheetId="1914">
        <row r="81">
          <cell r="H81">
            <v>222.566</v>
          </cell>
        </row>
      </sheetData>
      <sheetData sheetId="1915">
        <row r="81">
          <cell r="H81">
            <v>222.566</v>
          </cell>
        </row>
      </sheetData>
      <sheetData sheetId="1916">
        <row r="81">
          <cell r="H81">
            <v>222.566</v>
          </cell>
        </row>
      </sheetData>
      <sheetData sheetId="1917">
        <row r="81">
          <cell r="H81">
            <v>222.566</v>
          </cell>
        </row>
      </sheetData>
      <sheetData sheetId="1918">
        <row r="81">
          <cell r="H81">
            <v>222.566</v>
          </cell>
        </row>
      </sheetData>
      <sheetData sheetId="1919">
        <row r="81">
          <cell r="H81">
            <v>222.566</v>
          </cell>
        </row>
      </sheetData>
      <sheetData sheetId="1920">
        <row r="81">
          <cell r="H81">
            <v>222.566</v>
          </cell>
        </row>
      </sheetData>
      <sheetData sheetId="1921">
        <row r="81">
          <cell r="H81">
            <v>222.566</v>
          </cell>
        </row>
      </sheetData>
      <sheetData sheetId="1922">
        <row r="81">
          <cell r="H81">
            <v>222.566</v>
          </cell>
        </row>
      </sheetData>
      <sheetData sheetId="1923">
        <row r="81">
          <cell r="H81">
            <v>222.566</v>
          </cell>
        </row>
      </sheetData>
      <sheetData sheetId="1924">
        <row r="81">
          <cell r="H81">
            <v>222.566</v>
          </cell>
        </row>
      </sheetData>
      <sheetData sheetId="1925">
        <row r="81">
          <cell r="H81">
            <v>222.566</v>
          </cell>
        </row>
      </sheetData>
      <sheetData sheetId="1926">
        <row r="81">
          <cell r="H81">
            <v>222.566</v>
          </cell>
        </row>
      </sheetData>
      <sheetData sheetId="1927">
        <row r="81">
          <cell r="H81">
            <v>222.566</v>
          </cell>
        </row>
      </sheetData>
      <sheetData sheetId="1928">
        <row r="81">
          <cell r="H81">
            <v>222.566</v>
          </cell>
        </row>
      </sheetData>
      <sheetData sheetId="1929">
        <row r="81">
          <cell r="H81">
            <v>222.566</v>
          </cell>
        </row>
      </sheetData>
      <sheetData sheetId="1930">
        <row r="81">
          <cell r="H81">
            <v>222.566</v>
          </cell>
        </row>
      </sheetData>
      <sheetData sheetId="1931">
        <row r="81">
          <cell r="H81">
            <v>222.566</v>
          </cell>
        </row>
      </sheetData>
      <sheetData sheetId="1932">
        <row r="81">
          <cell r="H81">
            <v>222.566</v>
          </cell>
        </row>
      </sheetData>
      <sheetData sheetId="1933">
        <row r="81">
          <cell r="H81">
            <v>222.566</v>
          </cell>
        </row>
      </sheetData>
      <sheetData sheetId="1934">
        <row r="81">
          <cell r="H81">
            <v>222.566</v>
          </cell>
        </row>
      </sheetData>
      <sheetData sheetId="1935">
        <row r="81">
          <cell r="H81">
            <v>222.566</v>
          </cell>
        </row>
      </sheetData>
      <sheetData sheetId="1936">
        <row r="81">
          <cell r="H81">
            <v>222.566</v>
          </cell>
        </row>
      </sheetData>
      <sheetData sheetId="1937">
        <row r="81">
          <cell r="H81">
            <v>222.566</v>
          </cell>
        </row>
      </sheetData>
      <sheetData sheetId="1938">
        <row r="81">
          <cell r="H81">
            <v>222.566</v>
          </cell>
        </row>
      </sheetData>
      <sheetData sheetId="1939">
        <row r="81">
          <cell r="H81">
            <v>222.566</v>
          </cell>
        </row>
      </sheetData>
      <sheetData sheetId="1940">
        <row r="81">
          <cell r="H81">
            <v>222.566</v>
          </cell>
        </row>
      </sheetData>
      <sheetData sheetId="1941">
        <row r="81">
          <cell r="H81">
            <v>222.566</v>
          </cell>
        </row>
      </sheetData>
      <sheetData sheetId="1942">
        <row r="81">
          <cell r="H81">
            <v>222.566</v>
          </cell>
        </row>
      </sheetData>
      <sheetData sheetId="1943">
        <row r="81">
          <cell r="H81">
            <v>222.566</v>
          </cell>
        </row>
      </sheetData>
      <sheetData sheetId="1944">
        <row r="81">
          <cell r="H81">
            <v>222.566</v>
          </cell>
        </row>
      </sheetData>
      <sheetData sheetId="1945">
        <row r="81">
          <cell r="H81">
            <v>222.566</v>
          </cell>
        </row>
      </sheetData>
      <sheetData sheetId="1946">
        <row r="81">
          <cell r="H81">
            <v>222.566</v>
          </cell>
        </row>
      </sheetData>
      <sheetData sheetId="1947">
        <row r="81">
          <cell r="H81">
            <v>222.566</v>
          </cell>
        </row>
      </sheetData>
      <sheetData sheetId="1948">
        <row r="81">
          <cell r="H81">
            <v>222.566</v>
          </cell>
        </row>
      </sheetData>
      <sheetData sheetId="1949">
        <row r="81">
          <cell r="H81">
            <v>222.566</v>
          </cell>
        </row>
      </sheetData>
      <sheetData sheetId="1950">
        <row r="81">
          <cell r="H81">
            <v>222.566</v>
          </cell>
        </row>
      </sheetData>
      <sheetData sheetId="1951">
        <row r="81">
          <cell r="H81">
            <v>222.566</v>
          </cell>
        </row>
      </sheetData>
      <sheetData sheetId="1952">
        <row r="81">
          <cell r="H81">
            <v>222.566</v>
          </cell>
        </row>
      </sheetData>
      <sheetData sheetId="1953">
        <row r="81">
          <cell r="H81">
            <v>222.566</v>
          </cell>
        </row>
      </sheetData>
      <sheetData sheetId="1954">
        <row r="81">
          <cell r="H81">
            <v>222.566</v>
          </cell>
        </row>
      </sheetData>
      <sheetData sheetId="1955">
        <row r="81">
          <cell r="H81">
            <v>222.566</v>
          </cell>
        </row>
      </sheetData>
      <sheetData sheetId="1956">
        <row r="81">
          <cell r="H81">
            <v>222.566</v>
          </cell>
        </row>
      </sheetData>
      <sheetData sheetId="1957">
        <row r="81">
          <cell r="H81">
            <v>222.566</v>
          </cell>
        </row>
      </sheetData>
      <sheetData sheetId="1958">
        <row r="81">
          <cell r="H81">
            <v>222.566</v>
          </cell>
        </row>
      </sheetData>
      <sheetData sheetId="1959">
        <row r="81">
          <cell r="H81">
            <v>222.566</v>
          </cell>
        </row>
      </sheetData>
      <sheetData sheetId="1960">
        <row r="81">
          <cell r="H81">
            <v>222.566</v>
          </cell>
        </row>
      </sheetData>
      <sheetData sheetId="1961">
        <row r="81">
          <cell r="H81">
            <v>222.566</v>
          </cell>
        </row>
      </sheetData>
      <sheetData sheetId="1962">
        <row r="81">
          <cell r="H81">
            <v>222.566</v>
          </cell>
        </row>
      </sheetData>
      <sheetData sheetId="1963">
        <row r="81">
          <cell r="H81">
            <v>222.566</v>
          </cell>
        </row>
      </sheetData>
      <sheetData sheetId="1964">
        <row r="81">
          <cell r="H81">
            <v>222.566</v>
          </cell>
        </row>
      </sheetData>
      <sheetData sheetId="1965">
        <row r="81">
          <cell r="H81">
            <v>222.566</v>
          </cell>
        </row>
      </sheetData>
      <sheetData sheetId="1966">
        <row r="81">
          <cell r="H81">
            <v>222.566</v>
          </cell>
        </row>
      </sheetData>
      <sheetData sheetId="1967">
        <row r="81">
          <cell r="H81">
            <v>222.566</v>
          </cell>
        </row>
      </sheetData>
      <sheetData sheetId="1968">
        <row r="81">
          <cell r="H81">
            <v>222.566</v>
          </cell>
        </row>
      </sheetData>
      <sheetData sheetId="1969">
        <row r="81">
          <cell r="H81">
            <v>222.566</v>
          </cell>
        </row>
      </sheetData>
      <sheetData sheetId="1970">
        <row r="81">
          <cell r="H81">
            <v>222.566</v>
          </cell>
        </row>
      </sheetData>
      <sheetData sheetId="1971">
        <row r="81">
          <cell r="H81">
            <v>222.566</v>
          </cell>
        </row>
      </sheetData>
      <sheetData sheetId="1972">
        <row r="81">
          <cell r="H81">
            <v>222.566</v>
          </cell>
        </row>
      </sheetData>
      <sheetData sheetId="1973">
        <row r="81">
          <cell r="H81">
            <v>222.566</v>
          </cell>
        </row>
      </sheetData>
      <sheetData sheetId="1974">
        <row r="81">
          <cell r="H81">
            <v>222.566</v>
          </cell>
        </row>
      </sheetData>
      <sheetData sheetId="1975">
        <row r="81">
          <cell r="H81">
            <v>222.566</v>
          </cell>
        </row>
      </sheetData>
      <sheetData sheetId="1976">
        <row r="81">
          <cell r="H81">
            <v>222.566</v>
          </cell>
        </row>
      </sheetData>
      <sheetData sheetId="1977">
        <row r="81">
          <cell r="H81">
            <v>222.566</v>
          </cell>
        </row>
      </sheetData>
      <sheetData sheetId="1978">
        <row r="81">
          <cell r="H81">
            <v>222.566</v>
          </cell>
        </row>
      </sheetData>
      <sheetData sheetId="1979">
        <row r="81">
          <cell r="H81">
            <v>222.566</v>
          </cell>
        </row>
      </sheetData>
      <sheetData sheetId="1980">
        <row r="81">
          <cell r="H81">
            <v>222.566</v>
          </cell>
        </row>
      </sheetData>
      <sheetData sheetId="1981">
        <row r="81">
          <cell r="H81">
            <v>222.566</v>
          </cell>
        </row>
      </sheetData>
      <sheetData sheetId="1982">
        <row r="81">
          <cell r="H81">
            <v>222.566</v>
          </cell>
        </row>
      </sheetData>
      <sheetData sheetId="1983">
        <row r="81">
          <cell r="H81">
            <v>222.566</v>
          </cell>
        </row>
      </sheetData>
      <sheetData sheetId="1984">
        <row r="81">
          <cell r="H81">
            <v>222.566</v>
          </cell>
        </row>
      </sheetData>
      <sheetData sheetId="1985">
        <row r="81">
          <cell r="H81">
            <v>222.566</v>
          </cell>
        </row>
      </sheetData>
      <sheetData sheetId="1986">
        <row r="81">
          <cell r="H81">
            <v>222.566</v>
          </cell>
        </row>
      </sheetData>
      <sheetData sheetId="1987">
        <row r="81">
          <cell r="H81">
            <v>222.566</v>
          </cell>
        </row>
      </sheetData>
      <sheetData sheetId="1988">
        <row r="81">
          <cell r="H81">
            <v>222.566</v>
          </cell>
        </row>
      </sheetData>
      <sheetData sheetId="1989">
        <row r="81">
          <cell r="H81">
            <v>222.566</v>
          </cell>
        </row>
      </sheetData>
      <sheetData sheetId="1990">
        <row r="81">
          <cell r="H81">
            <v>222.566</v>
          </cell>
        </row>
      </sheetData>
      <sheetData sheetId="1991">
        <row r="81">
          <cell r="H81">
            <v>222.566</v>
          </cell>
        </row>
      </sheetData>
      <sheetData sheetId="1992">
        <row r="81">
          <cell r="H81">
            <v>222.566</v>
          </cell>
        </row>
      </sheetData>
      <sheetData sheetId="1993">
        <row r="81">
          <cell r="H81">
            <v>222.566</v>
          </cell>
        </row>
      </sheetData>
      <sheetData sheetId="1994">
        <row r="81">
          <cell r="H81">
            <v>222.566</v>
          </cell>
        </row>
      </sheetData>
      <sheetData sheetId="1995">
        <row r="81">
          <cell r="H81">
            <v>222.566</v>
          </cell>
        </row>
      </sheetData>
      <sheetData sheetId="1996">
        <row r="81">
          <cell r="H81">
            <v>222.566</v>
          </cell>
        </row>
      </sheetData>
      <sheetData sheetId="1997">
        <row r="81">
          <cell r="H81">
            <v>222.566</v>
          </cell>
        </row>
      </sheetData>
      <sheetData sheetId="1998">
        <row r="81">
          <cell r="H81">
            <v>222.566</v>
          </cell>
        </row>
      </sheetData>
      <sheetData sheetId="1999">
        <row r="81">
          <cell r="H81">
            <v>222.566</v>
          </cell>
        </row>
      </sheetData>
      <sheetData sheetId="2000">
        <row r="81">
          <cell r="H81">
            <v>222.566</v>
          </cell>
        </row>
      </sheetData>
      <sheetData sheetId="2001">
        <row r="81">
          <cell r="H81">
            <v>222.566</v>
          </cell>
        </row>
      </sheetData>
      <sheetData sheetId="2002">
        <row r="81">
          <cell r="H81">
            <v>222.566</v>
          </cell>
        </row>
      </sheetData>
      <sheetData sheetId="2003">
        <row r="81">
          <cell r="H81">
            <v>222.566</v>
          </cell>
        </row>
      </sheetData>
      <sheetData sheetId="2004">
        <row r="81">
          <cell r="H81">
            <v>222.566</v>
          </cell>
        </row>
      </sheetData>
      <sheetData sheetId="2005" refreshError="1"/>
      <sheetData sheetId="2006" refreshError="1"/>
      <sheetData sheetId="2007" refreshError="1"/>
      <sheetData sheetId="2008" refreshError="1"/>
      <sheetData sheetId="2009" refreshError="1"/>
      <sheetData sheetId="2010" refreshError="1"/>
      <sheetData sheetId="2011" refreshError="1"/>
      <sheetData sheetId="2012" refreshError="1"/>
      <sheetData sheetId="2013" refreshError="1"/>
      <sheetData sheetId="2014" refreshError="1"/>
      <sheetData sheetId="2015" refreshError="1"/>
      <sheetData sheetId="2016" refreshError="1"/>
      <sheetData sheetId="2017" refreshError="1"/>
      <sheetData sheetId="2018" refreshError="1"/>
      <sheetData sheetId="2019" refreshError="1"/>
      <sheetData sheetId="2020" refreshError="1"/>
      <sheetData sheetId="2021" refreshError="1"/>
      <sheetData sheetId="2022" refreshError="1"/>
      <sheetData sheetId="2023" refreshError="1"/>
      <sheetData sheetId="2024" refreshError="1"/>
      <sheetData sheetId="2025" refreshError="1"/>
      <sheetData sheetId="2026" refreshError="1"/>
      <sheetData sheetId="2027" refreshError="1"/>
      <sheetData sheetId="2028" refreshError="1"/>
      <sheetData sheetId="2029" refreshError="1"/>
      <sheetData sheetId="2030" refreshError="1"/>
      <sheetData sheetId="2031" refreshError="1"/>
      <sheetData sheetId="2032" refreshError="1"/>
      <sheetData sheetId="2033" refreshError="1"/>
      <sheetData sheetId="2034" refreshError="1"/>
      <sheetData sheetId="2035" refreshError="1"/>
      <sheetData sheetId="2036" refreshError="1"/>
      <sheetData sheetId="2037" refreshError="1"/>
      <sheetData sheetId="2038" refreshError="1"/>
      <sheetData sheetId="2039" refreshError="1"/>
      <sheetData sheetId="2040" refreshError="1"/>
      <sheetData sheetId="2041" refreshError="1"/>
      <sheetData sheetId="2042" refreshError="1"/>
      <sheetData sheetId="2043" refreshError="1"/>
      <sheetData sheetId="2044" refreshError="1"/>
      <sheetData sheetId="2045" refreshError="1"/>
      <sheetData sheetId="2046" refreshError="1"/>
      <sheetData sheetId="2047" refreshError="1"/>
      <sheetData sheetId="2048" refreshError="1"/>
      <sheetData sheetId="2049" refreshError="1"/>
      <sheetData sheetId="2050" refreshError="1"/>
      <sheetData sheetId="2051" refreshError="1"/>
      <sheetData sheetId="2052" refreshError="1"/>
      <sheetData sheetId="2053" refreshError="1"/>
      <sheetData sheetId="2054" refreshError="1"/>
      <sheetData sheetId="2055" refreshError="1"/>
      <sheetData sheetId="2056" refreshError="1"/>
      <sheetData sheetId="2057" refreshError="1"/>
      <sheetData sheetId="2058" refreshError="1"/>
      <sheetData sheetId="2059" refreshError="1"/>
      <sheetData sheetId="2060" refreshError="1"/>
      <sheetData sheetId="2061" refreshError="1"/>
      <sheetData sheetId="2062" refreshError="1"/>
      <sheetData sheetId="2063" refreshError="1"/>
      <sheetData sheetId="2064" refreshError="1"/>
      <sheetData sheetId="2065" refreshError="1"/>
      <sheetData sheetId="2066" refreshError="1"/>
      <sheetData sheetId="2067" refreshError="1"/>
      <sheetData sheetId="2068" refreshError="1"/>
      <sheetData sheetId="2069" refreshError="1"/>
      <sheetData sheetId="2070" refreshError="1"/>
      <sheetData sheetId="2071">
        <row r="81">
          <cell r="H81">
            <v>222.566</v>
          </cell>
        </row>
      </sheetData>
      <sheetData sheetId="2072">
        <row r="81">
          <cell r="H81">
            <v>222.566</v>
          </cell>
        </row>
      </sheetData>
      <sheetData sheetId="2073">
        <row r="81">
          <cell r="H81">
            <v>222.566</v>
          </cell>
        </row>
      </sheetData>
      <sheetData sheetId="2074">
        <row r="81">
          <cell r="H81">
            <v>222.566</v>
          </cell>
        </row>
      </sheetData>
      <sheetData sheetId="2075">
        <row r="81">
          <cell r="H81">
            <v>222.566</v>
          </cell>
        </row>
      </sheetData>
      <sheetData sheetId="2076">
        <row r="81">
          <cell r="H81">
            <v>222.566</v>
          </cell>
        </row>
      </sheetData>
      <sheetData sheetId="2077" refreshError="1"/>
      <sheetData sheetId="2078"/>
      <sheetData sheetId="2079" refreshError="1"/>
      <sheetData sheetId="2080" refreshError="1"/>
      <sheetData sheetId="2081" refreshError="1"/>
      <sheetData sheetId="2082" refreshError="1"/>
      <sheetData sheetId="2083" refreshError="1"/>
      <sheetData sheetId="2084" refreshError="1"/>
      <sheetData sheetId="2085" refreshError="1"/>
      <sheetData sheetId="2086" refreshError="1"/>
      <sheetData sheetId="2087"/>
      <sheetData sheetId="2088"/>
      <sheetData sheetId="2089"/>
      <sheetData sheetId="2090"/>
      <sheetData sheetId="2091"/>
      <sheetData sheetId="2092"/>
      <sheetData sheetId="2093"/>
      <sheetData sheetId="2094"/>
      <sheetData sheetId="2095"/>
      <sheetData sheetId="2096"/>
      <sheetData sheetId="2097"/>
      <sheetData sheetId="2098"/>
      <sheetData sheetId="2099"/>
      <sheetData sheetId="2100"/>
      <sheetData sheetId="2101"/>
      <sheetData sheetId="2102"/>
      <sheetData sheetId="2103"/>
      <sheetData sheetId="2104"/>
      <sheetData sheetId="2105"/>
      <sheetData sheetId="2106"/>
      <sheetData sheetId="2107"/>
      <sheetData sheetId="2108"/>
      <sheetData sheetId="2109"/>
      <sheetData sheetId="2110"/>
      <sheetData sheetId="2111"/>
      <sheetData sheetId="2112"/>
      <sheetData sheetId="2113" refreshError="1"/>
      <sheetData sheetId="2114" refreshError="1"/>
      <sheetData sheetId="2115" refreshError="1"/>
      <sheetData sheetId="2116"/>
      <sheetData sheetId="2117"/>
      <sheetData sheetId="2118"/>
      <sheetData sheetId="2119"/>
      <sheetData sheetId="2120"/>
      <sheetData sheetId="2121"/>
      <sheetData sheetId="2122"/>
      <sheetData sheetId="2123"/>
      <sheetData sheetId="2124"/>
      <sheetData sheetId="2125"/>
      <sheetData sheetId="2126"/>
      <sheetData sheetId="2127"/>
      <sheetData sheetId="2128"/>
      <sheetData sheetId="2129"/>
      <sheetData sheetId="2130"/>
      <sheetData sheetId="2131"/>
      <sheetData sheetId="2132"/>
      <sheetData sheetId="2133"/>
      <sheetData sheetId="2134"/>
      <sheetData sheetId="2135"/>
      <sheetData sheetId="2136"/>
      <sheetData sheetId="2137"/>
      <sheetData sheetId="2138"/>
      <sheetData sheetId="2139"/>
      <sheetData sheetId="2140"/>
      <sheetData sheetId="2141"/>
      <sheetData sheetId="2142"/>
      <sheetData sheetId="2143"/>
      <sheetData sheetId="2144"/>
      <sheetData sheetId="2145"/>
      <sheetData sheetId="2146"/>
      <sheetData sheetId="2147"/>
      <sheetData sheetId="2148"/>
      <sheetData sheetId="2149"/>
      <sheetData sheetId="2150"/>
      <sheetData sheetId="2151"/>
      <sheetData sheetId="2152"/>
      <sheetData sheetId="2153"/>
      <sheetData sheetId="2154"/>
      <sheetData sheetId="2155"/>
      <sheetData sheetId="2156"/>
      <sheetData sheetId="2157"/>
      <sheetData sheetId="2158"/>
      <sheetData sheetId="2159"/>
      <sheetData sheetId="2160"/>
      <sheetData sheetId="2161"/>
      <sheetData sheetId="2162"/>
      <sheetData sheetId="2163"/>
      <sheetData sheetId="2164"/>
      <sheetData sheetId="2165"/>
      <sheetData sheetId="2166"/>
      <sheetData sheetId="2167"/>
      <sheetData sheetId="2168"/>
      <sheetData sheetId="2169"/>
      <sheetData sheetId="2170"/>
      <sheetData sheetId="2171"/>
      <sheetData sheetId="2172"/>
      <sheetData sheetId="2173"/>
      <sheetData sheetId="2174"/>
      <sheetData sheetId="2175"/>
      <sheetData sheetId="2176"/>
      <sheetData sheetId="2177"/>
      <sheetData sheetId="2178"/>
      <sheetData sheetId="2179"/>
      <sheetData sheetId="2180"/>
      <sheetData sheetId="2181"/>
      <sheetData sheetId="2182"/>
      <sheetData sheetId="2183"/>
      <sheetData sheetId="2184"/>
      <sheetData sheetId="2185"/>
      <sheetData sheetId="2186"/>
      <sheetData sheetId="2187"/>
      <sheetData sheetId="2188"/>
      <sheetData sheetId="2189"/>
      <sheetData sheetId="2190"/>
      <sheetData sheetId="2191"/>
      <sheetData sheetId="2192"/>
      <sheetData sheetId="2193"/>
      <sheetData sheetId="2194"/>
      <sheetData sheetId="2195"/>
      <sheetData sheetId="2196"/>
      <sheetData sheetId="2197"/>
      <sheetData sheetId="2198"/>
      <sheetData sheetId="2199"/>
      <sheetData sheetId="2200"/>
      <sheetData sheetId="2201"/>
      <sheetData sheetId="2202"/>
      <sheetData sheetId="2203"/>
      <sheetData sheetId="2204"/>
      <sheetData sheetId="2205"/>
      <sheetData sheetId="2206"/>
      <sheetData sheetId="2207"/>
      <sheetData sheetId="2208"/>
      <sheetData sheetId="2209"/>
      <sheetData sheetId="2210"/>
      <sheetData sheetId="2211"/>
      <sheetData sheetId="2212"/>
      <sheetData sheetId="2213"/>
      <sheetData sheetId="2214"/>
      <sheetData sheetId="2215"/>
      <sheetData sheetId="2216"/>
      <sheetData sheetId="2217"/>
      <sheetData sheetId="2218"/>
      <sheetData sheetId="2219"/>
      <sheetData sheetId="2220"/>
      <sheetData sheetId="2221"/>
      <sheetData sheetId="2222"/>
      <sheetData sheetId="2223"/>
      <sheetData sheetId="2224">
        <row r="81">
          <cell r="H81">
            <v>222.566</v>
          </cell>
        </row>
      </sheetData>
      <sheetData sheetId="2225">
        <row r="81">
          <cell r="H81">
            <v>222.566</v>
          </cell>
        </row>
      </sheetData>
      <sheetData sheetId="2226" refreshError="1"/>
      <sheetData sheetId="2227">
        <row r="81">
          <cell r="H81">
            <v>222.566</v>
          </cell>
        </row>
      </sheetData>
      <sheetData sheetId="2228" refreshError="1"/>
      <sheetData sheetId="2229" refreshError="1"/>
      <sheetData sheetId="2230" refreshError="1"/>
      <sheetData sheetId="2231" refreshError="1"/>
      <sheetData sheetId="2232" refreshError="1"/>
      <sheetData sheetId="2233" refreshError="1"/>
      <sheetData sheetId="2234" refreshError="1"/>
      <sheetData sheetId="2235" refreshError="1"/>
      <sheetData sheetId="2236" refreshError="1"/>
      <sheetData sheetId="2237" refreshError="1"/>
      <sheetData sheetId="2238" refreshError="1"/>
      <sheetData sheetId="2239" refreshError="1"/>
      <sheetData sheetId="2240" refreshError="1"/>
      <sheetData sheetId="2241" refreshError="1"/>
      <sheetData sheetId="2242" refreshError="1"/>
      <sheetData sheetId="2243" refreshError="1"/>
      <sheetData sheetId="2244" refreshError="1"/>
      <sheetData sheetId="2245" refreshError="1"/>
      <sheetData sheetId="2246" refreshError="1"/>
      <sheetData sheetId="2247" refreshError="1"/>
      <sheetData sheetId="2248" refreshError="1"/>
      <sheetData sheetId="2249" refreshError="1"/>
      <sheetData sheetId="2250" refreshError="1"/>
      <sheetData sheetId="2251" refreshError="1"/>
      <sheetData sheetId="2252" refreshError="1"/>
      <sheetData sheetId="2253" refreshError="1"/>
      <sheetData sheetId="2254" refreshError="1"/>
      <sheetData sheetId="2255" refreshError="1"/>
      <sheetData sheetId="2256" refreshError="1"/>
      <sheetData sheetId="2257" refreshError="1"/>
      <sheetData sheetId="2258" refreshError="1"/>
      <sheetData sheetId="2259" refreshError="1"/>
      <sheetData sheetId="2260" refreshError="1"/>
      <sheetData sheetId="2261" refreshError="1"/>
      <sheetData sheetId="2262" refreshError="1"/>
      <sheetData sheetId="2263" refreshError="1"/>
      <sheetData sheetId="2264" refreshError="1"/>
      <sheetData sheetId="2265">
        <row r="81">
          <cell r="H81">
            <v>222.566</v>
          </cell>
        </row>
      </sheetData>
      <sheetData sheetId="2266">
        <row r="81">
          <cell r="H81">
            <v>222.566</v>
          </cell>
        </row>
      </sheetData>
      <sheetData sheetId="2267">
        <row r="81">
          <cell r="H81">
            <v>222.566</v>
          </cell>
        </row>
      </sheetData>
      <sheetData sheetId="2268">
        <row r="81">
          <cell r="H81">
            <v>222.566</v>
          </cell>
        </row>
      </sheetData>
      <sheetData sheetId="2269">
        <row r="81">
          <cell r="H81">
            <v>222.566</v>
          </cell>
        </row>
      </sheetData>
      <sheetData sheetId="2270">
        <row r="81">
          <cell r="H81">
            <v>222.566</v>
          </cell>
        </row>
      </sheetData>
      <sheetData sheetId="2271" refreshError="1"/>
      <sheetData sheetId="2272">
        <row r="81">
          <cell r="H81">
            <v>222.566</v>
          </cell>
        </row>
      </sheetData>
      <sheetData sheetId="2273" refreshError="1"/>
      <sheetData sheetId="2274" refreshError="1"/>
      <sheetData sheetId="2275" refreshError="1"/>
      <sheetData sheetId="2276" refreshError="1"/>
      <sheetData sheetId="2277" refreshError="1"/>
      <sheetData sheetId="2278" refreshError="1"/>
      <sheetData sheetId="2279" refreshError="1"/>
      <sheetData sheetId="2280" refreshError="1"/>
      <sheetData sheetId="2281" refreshError="1"/>
      <sheetData sheetId="2282" refreshError="1"/>
      <sheetData sheetId="2283" refreshError="1"/>
      <sheetData sheetId="2284" refreshError="1"/>
      <sheetData sheetId="2285" refreshError="1"/>
      <sheetData sheetId="2286" refreshError="1"/>
      <sheetData sheetId="2287" refreshError="1"/>
      <sheetData sheetId="2288" refreshError="1"/>
      <sheetData sheetId="2289" refreshError="1"/>
      <sheetData sheetId="2290" refreshError="1"/>
      <sheetData sheetId="2291" refreshError="1"/>
      <sheetData sheetId="2292" refreshError="1"/>
      <sheetData sheetId="2293" refreshError="1"/>
      <sheetData sheetId="2294" refreshError="1"/>
      <sheetData sheetId="2295" refreshError="1"/>
      <sheetData sheetId="2296" refreshError="1"/>
      <sheetData sheetId="2297" refreshError="1"/>
      <sheetData sheetId="2298" refreshError="1"/>
      <sheetData sheetId="2299" refreshError="1"/>
      <sheetData sheetId="2300" refreshError="1"/>
      <sheetData sheetId="2301" refreshError="1"/>
      <sheetData sheetId="2302" refreshError="1"/>
      <sheetData sheetId="2303" refreshError="1"/>
      <sheetData sheetId="2304" refreshError="1"/>
      <sheetData sheetId="2305" refreshError="1"/>
      <sheetData sheetId="2306" refreshError="1"/>
      <sheetData sheetId="2307" refreshError="1"/>
      <sheetData sheetId="2308" refreshError="1"/>
      <sheetData sheetId="2309" refreshError="1"/>
      <sheetData sheetId="2310" refreshError="1"/>
      <sheetData sheetId="2311" refreshError="1"/>
      <sheetData sheetId="2312" refreshError="1"/>
      <sheetData sheetId="2313" refreshError="1"/>
      <sheetData sheetId="2314" refreshError="1"/>
      <sheetData sheetId="2315" refreshError="1"/>
      <sheetData sheetId="2316" refreshError="1"/>
      <sheetData sheetId="2317" refreshError="1"/>
      <sheetData sheetId="2318" refreshError="1"/>
      <sheetData sheetId="2319" refreshError="1"/>
      <sheetData sheetId="2320">
        <row r="81">
          <cell r="H81">
            <v>222.566</v>
          </cell>
        </row>
      </sheetData>
      <sheetData sheetId="2321">
        <row r="81">
          <cell r="H81">
            <v>222.566</v>
          </cell>
        </row>
      </sheetData>
      <sheetData sheetId="2322">
        <row r="81">
          <cell r="H81">
            <v>222.566</v>
          </cell>
        </row>
      </sheetData>
      <sheetData sheetId="2323">
        <row r="81">
          <cell r="H81">
            <v>222.566</v>
          </cell>
        </row>
      </sheetData>
      <sheetData sheetId="2324">
        <row r="81">
          <cell r="H81">
            <v>222.566</v>
          </cell>
        </row>
      </sheetData>
      <sheetData sheetId="2325">
        <row r="81">
          <cell r="H81">
            <v>222.566</v>
          </cell>
        </row>
      </sheetData>
      <sheetData sheetId="2326">
        <row r="81">
          <cell r="H81">
            <v>222.566</v>
          </cell>
        </row>
      </sheetData>
      <sheetData sheetId="2327">
        <row r="81">
          <cell r="H81">
            <v>222.566</v>
          </cell>
        </row>
      </sheetData>
      <sheetData sheetId="2328">
        <row r="81">
          <cell r="H81">
            <v>222.566</v>
          </cell>
        </row>
      </sheetData>
      <sheetData sheetId="2329">
        <row r="81">
          <cell r="H81">
            <v>222.566</v>
          </cell>
        </row>
      </sheetData>
      <sheetData sheetId="2330">
        <row r="81">
          <cell r="H81">
            <v>222.566</v>
          </cell>
        </row>
      </sheetData>
      <sheetData sheetId="2331">
        <row r="81">
          <cell r="H81">
            <v>222.566</v>
          </cell>
        </row>
      </sheetData>
      <sheetData sheetId="2332" refreshError="1"/>
      <sheetData sheetId="2333" refreshError="1"/>
      <sheetData sheetId="2334" refreshError="1"/>
      <sheetData sheetId="2335" refreshError="1"/>
      <sheetData sheetId="2336" refreshError="1"/>
      <sheetData sheetId="2337" refreshError="1"/>
      <sheetData sheetId="2338" refreshError="1"/>
      <sheetData sheetId="2339" refreshError="1"/>
      <sheetData sheetId="2340" refreshError="1"/>
      <sheetData sheetId="2341" refreshError="1"/>
      <sheetData sheetId="2342">
        <row r="81">
          <cell r="H81">
            <v>222.566</v>
          </cell>
        </row>
      </sheetData>
      <sheetData sheetId="2343">
        <row r="81">
          <cell r="H81">
            <v>222.566</v>
          </cell>
        </row>
      </sheetData>
      <sheetData sheetId="2344">
        <row r="81">
          <cell r="H81">
            <v>222.566</v>
          </cell>
        </row>
      </sheetData>
      <sheetData sheetId="2345">
        <row r="81">
          <cell r="H81">
            <v>222.566</v>
          </cell>
        </row>
      </sheetData>
      <sheetData sheetId="2346">
        <row r="81">
          <cell r="H81">
            <v>222.566</v>
          </cell>
        </row>
      </sheetData>
      <sheetData sheetId="2347">
        <row r="81">
          <cell r="H81">
            <v>222.566</v>
          </cell>
        </row>
      </sheetData>
      <sheetData sheetId="2348">
        <row r="81">
          <cell r="H81">
            <v>222.566</v>
          </cell>
        </row>
      </sheetData>
      <sheetData sheetId="2349">
        <row r="81">
          <cell r="H81">
            <v>222.566</v>
          </cell>
        </row>
      </sheetData>
      <sheetData sheetId="2350">
        <row r="81">
          <cell r="H81">
            <v>222.566</v>
          </cell>
        </row>
      </sheetData>
      <sheetData sheetId="2351">
        <row r="81">
          <cell r="H81">
            <v>222.566</v>
          </cell>
        </row>
      </sheetData>
      <sheetData sheetId="2352">
        <row r="81">
          <cell r="H81">
            <v>222.566</v>
          </cell>
        </row>
      </sheetData>
      <sheetData sheetId="2353">
        <row r="81">
          <cell r="H81">
            <v>222.566</v>
          </cell>
        </row>
      </sheetData>
      <sheetData sheetId="2354">
        <row r="81">
          <cell r="H81">
            <v>222.566</v>
          </cell>
        </row>
      </sheetData>
      <sheetData sheetId="2355">
        <row r="81">
          <cell r="H81">
            <v>222.566</v>
          </cell>
        </row>
      </sheetData>
      <sheetData sheetId="2356">
        <row r="81">
          <cell r="H81">
            <v>222.566</v>
          </cell>
        </row>
      </sheetData>
      <sheetData sheetId="2357">
        <row r="81">
          <cell r="H81">
            <v>222.566</v>
          </cell>
        </row>
      </sheetData>
      <sheetData sheetId="2358">
        <row r="81">
          <cell r="H81">
            <v>222.566</v>
          </cell>
        </row>
      </sheetData>
      <sheetData sheetId="2359">
        <row r="81">
          <cell r="H81">
            <v>222.566</v>
          </cell>
        </row>
      </sheetData>
      <sheetData sheetId="2360">
        <row r="81">
          <cell r="H81">
            <v>222.566</v>
          </cell>
        </row>
      </sheetData>
      <sheetData sheetId="2361">
        <row r="81">
          <cell r="H81">
            <v>222.566</v>
          </cell>
        </row>
      </sheetData>
      <sheetData sheetId="2362">
        <row r="81">
          <cell r="H81">
            <v>222.566</v>
          </cell>
        </row>
      </sheetData>
      <sheetData sheetId="2363" refreshError="1"/>
      <sheetData sheetId="2364" refreshError="1"/>
      <sheetData sheetId="2365" refreshError="1"/>
      <sheetData sheetId="2366" refreshError="1"/>
      <sheetData sheetId="2367" refreshError="1"/>
      <sheetData sheetId="2368" refreshError="1"/>
      <sheetData sheetId="2369">
        <row r="81">
          <cell r="H81">
            <v>222.566</v>
          </cell>
        </row>
      </sheetData>
      <sheetData sheetId="2370" refreshError="1"/>
      <sheetData sheetId="2371" refreshError="1"/>
      <sheetData sheetId="2372" refreshError="1"/>
      <sheetData sheetId="2373"/>
      <sheetData sheetId="2374" refreshError="1"/>
      <sheetData sheetId="2375" refreshError="1"/>
      <sheetData sheetId="2376" refreshError="1"/>
      <sheetData sheetId="2377" refreshError="1"/>
      <sheetData sheetId="2378" refreshError="1"/>
      <sheetData sheetId="2379" refreshError="1"/>
      <sheetData sheetId="2380" refreshError="1"/>
      <sheetData sheetId="2381" refreshError="1"/>
      <sheetData sheetId="2382" refreshError="1"/>
      <sheetData sheetId="2383" refreshError="1"/>
      <sheetData sheetId="2384" refreshError="1"/>
      <sheetData sheetId="2385" refreshError="1"/>
      <sheetData sheetId="2386" refreshError="1"/>
      <sheetData sheetId="2387" refreshError="1"/>
      <sheetData sheetId="2388" refreshError="1"/>
      <sheetData sheetId="2389" refreshError="1"/>
      <sheetData sheetId="2390" refreshError="1"/>
      <sheetData sheetId="2391" refreshError="1"/>
      <sheetData sheetId="2392" refreshError="1"/>
      <sheetData sheetId="2393" refreshError="1"/>
      <sheetData sheetId="2394" refreshError="1"/>
      <sheetData sheetId="2395" refreshError="1"/>
      <sheetData sheetId="2396" refreshError="1"/>
      <sheetData sheetId="2397" refreshError="1"/>
      <sheetData sheetId="2398" refreshError="1"/>
      <sheetData sheetId="2399" refreshError="1"/>
      <sheetData sheetId="2400" refreshError="1"/>
      <sheetData sheetId="2401" refreshError="1"/>
      <sheetData sheetId="2402" refreshError="1"/>
      <sheetData sheetId="2403" refreshError="1"/>
      <sheetData sheetId="2404" refreshError="1"/>
      <sheetData sheetId="2405" refreshError="1"/>
      <sheetData sheetId="2406" refreshError="1"/>
      <sheetData sheetId="2407" refreshError="1"/>
      <sheetData sheetId="2408" refreshError="1"/>
      <sheetData sheetId="2409" refreshError="1"/>
      <sheetData sheetId="2410" refreshError="1"/>
      <sheetData sheetId="2411" refreshError="1"/>
      <sheetData sheetId="2412" refreshError="1"/>
      <sheetData sheetId="2413" refreshError="1"/>
      <sheetData sheetId="2414" refreshError="1"/>
      <sheetData sheetId="2415" refreshError="1"/>
      <sheetData sheetId="2416" refreshError="1"/>
      <sheetData sheetId="2417" refreshError="1"/>
      <sheetData sheetId="2418" refreshError="1"/>
      <sheetData sheetId="2419" refreshError="1"/>
      <sheetData sheetId="2420" refreshError="1"/>
      <sheetData sheetId="2421" refreshError="1"/>
      <sheetData sheetId="2422" refreshError="1"/>
      <sheetData sheetId="2423" refreshError="1"/>
      <sheetData sheetId="2424" refreshError="1"/>
      <sheetData sheetId="2425" refreshError="1"/>
      <sheetData sheetId="2426" refreshError="1"/>
      <sheetData sheetId="2427" refreshError="1"/>
      <sheetData sheetId="2428" refreshError="1"/>
      <sheetData sheetId="2429" refreshError="1"/>
      <sheetData sheetId="2430" refreshError="1"/>
      <sheetData sheetId="2431" refreshError="1"/>
      <sheetData sheetId="2432" refreshError="1"/>
      <sheetData sheetId="2433" refreshError="1"/>
      <sheetData sheetId="2434" refreshError="1"/>
      <sheetData sheetId="2435" refreshError="1"/>
      <sheetData sheetId="2436" refreshError="1"/>
      <sheetData sheetId="2437" refreshError="1"/>
      <sheetData sheetId="2438" refreshError="1"/>
      <sheetData sheetId="2439" refreshError="1"/>
      <sheetData sheetId="2440" refreshError="1"/>
      <sheetData sheetId="2441" refreshError="1"/>
      <sheetData sheetId="2442" refreshError="1"/>
      <sheetData sheetId="2443" refreshError="1"/>
      <sheetData sheetId="2444" refreshError="1"/>
      <sheetData sheetId="2445" refreshError="1"/>
      <sheetData sheetId="2446" refreshError="1"/>
      <sheetData sheetId="2447" refreshError="1"/>
      <sheetData sheetId="2448" refreshError="1"/>
      <sheetData sheetId="2449" refreshError="1"/>
      <sheetData sheetId="2450" refreshError="1"/>
      <sheetData sheetId="2451" refreshError="1"/>
      <sheetData sheetId="2452" refreshError="1"/>
      <sheetData sheetId="2453" refreshError="1"/>
      <sheetData sheetId="2454" refreshError="1"/>
      <sheetData sheetId="2455" refreshError="1"/>
      <sheetData sheetId="2456" refreshError="1"/>
      <sheetData sheetId="2457" refreshError="1"/>
      <sheetData sheetId="2458" refreshError="1"/>
      <sheetData sheetId="2459" refreshError="1"/>
      <sheetData sheetId="2460" refreshError="1"/>
      <sheetData sheetId="2461" refreshError="1"/>
      <sheetData sheetId="2462" refreshError="1"/>
      <sheetData sheetId="2463" refreshError="1"/>
      <sheetData sheetId="2464" refreshError="1"/>
      <sheetData sheetId="2465" refreshError="1"/>
      <sheetData sheetId="2466" refreshError="1"/>
      <sheetData sheetId="2467" refreshError="1"/>
      <sheetData sheetId="2468" refreshError="1"/>
      <sheetData sheetId="2469" refreshError="1"/>
      <sheetData sheetId="2470" refreshError="1"/>
      <sheetData sheetId="2471" refreshError="1"/>
      <sheetData sheetId="2472" refreshError="1"/>
      <sheetData sheetId="2473" refreshError="1"/>
      <sheetData sheetId="2474">
        <row r="81">
          <cell r="H81">
            <v>222.566</v>
          </cell>
        </row>
      </sheetData>
      <sheetData sheetId="2475">
        <row r="81">
          <cell r="H81">
            <v>222.566</v>
          </cell>
        </row>
      </sheetData>
      <sheetData sheetId="2476">
        <row r="81">
          <cell r="H81">
            <v>222.566</v>
          </cell>
        </row>
      </sheetData>
      <sheetData sheetId="2477">
        <row r="81">
          <cell r="H81">
            <v>222.566</v>
          </cell>
        </row>
      </sheetData>
      <sheetData sheetId="2478">
        <row r="81">
          <cell r="H81">
            <v>222.566</v>
          </cell>
        </row>
      </sheetData>
      <sheetData sheetId="2479">
        <row r="81">
          <cell r="H81">
            <v>222.566</v>
          </cell>
        </row>
      </sheetData>
      <sheetData sheetId="2480" refreshError="1"/>
      <sheetData sheetId="2481" refreshError="1"/>
      <sheetData sheetId="2482" refreshError="1"/>
      <sheetData sheetId="2483" refreshError="1"/>
      <sheetData sheetId="2484" refreshError="1"/>
      <sheetData sheetId="2485" refreshError="1"/>
      <sheetData sheetId="2486" refreshError="1"/>
      <sheetData sheetId="2487" refreshError="1"/>
      <sheetData sheetId="2488" refreshError="1"/>
      <sheetData sheetId="2489" refreshError="1"/>
      <sheetData sheetId="2490" refreshError="1"/>
      <sheetData sheetId="2491" refreshError="1"/>
      <sheetData sheetId="2492" refreshError="1"/>
      <sheetData sheetId="2493" refreshError="1"/>
      <sheetData sheetId="2494" refreshError="1"/>
      <sheetData sheetId="2495" refreshError="1"/>
      <sheetData sheetId="2496" refreshError="1"/>
      <sheetData sheetId="2497" refreshError="1"/>
      <sheetData sheetId="2498" refreshError="1"/>
      <sheetData sheetId="2499" refreshError="1"/>
      <sheetData sheetId="2500" refreshError="1"/>
      <sheetData sheetId="2501" refreshError="1"/>
      <sheetData sheetId="2502" refreshError="1"/>
      <sheetData sheetId="2503" refreshError="1"/>
      <sheetData sheetId="2504" refreshError="1"/>
      <sheetData sheetId="2505" refreshError="1"/>
      <sheetData sheetId="2506" refreshError="1"/>
      <sheetData sheetId="2507" refreshError="1"/>
      <sheetData sheetId="2508" refreshError="1"/>
      <sheetData sheetId="2509" refreshError="1"/>
      <sheetData sheetId="2510" refreshError="1"/>
      <sheetData sheetId="2511" refreshError="1"/>
      <sheetData sheetId="2512" refreshError="1"/>
      <sheetData sheetId="2513" refreshError="1"/>
      <sheetData sheetId="2514" refreshError="1"/>
      <sheetData sheetId="2515" refreshError="1"/>
      <sheetData sheetId="2516" refreshError="1"/>
      <sheetData sheetId="2517" refreshError="1"/>
      <sheetData sheetId="2518" refreshError="1"/>
      <sheetData sheetId="2519">
        <row r="81">
          <cell r="H81">
            <v>222.566</v>
          </cell>
        </row>
      </sheetData>
      <sheetData sheetId="2520"/>
      <sheetData sheetId="2521"/>
      <sheetData sheetId="2522"/>
      <sheetData sheetId="2523"/>
      <sheetData sheetId="2524"/>
      <sheetData sheetId="2525"/>
      <sheetData sheetId="2526"/>
      <sheetData sheetId="2527"/>
      <sheetData sheetId="2528"/>
      <sheetData sheetId="2529"/>
      <sheetData sheetId="2530"/>
      <sheetData sheetId="2531"/>
      <sheetData sheetId="2532"/>
      <sheetData sheetId="2533"/>
      <sheetData sheetId="2534"/>
      <sheetData sheetId="2535"/>
      <sheetData sheetId="2536"/>
      <sheetData sheetId="2537"/>
      <sheetData sheetId="2538"/>
      <sheetData sheetId="2539"/>
      <sheetData sheetId="2540"/>
      <sheetData sheetId="2541"/>
      <sheetData sheetId="2542"/>
      <sheetData sheetId="2543"/>
      <sheetData sheetId="2544"/>
      <sheetData sheetId="2545"/>
      <sheetData sheetId="2546"/>
      <sheetData sheetId="2547"/>
      <sheetData sheetId="2548"/>
      <sheetData sheetId="2549"/>
      <sheetData sheetId="2550"/>
      <sheetData sheetId="2551"/>
      <sheetData sheetId="2552"/>
      <sheetData sheetId="2553"/>
      <sheetData sheetId="2554"/>
      <sheetData sheetId="2555"/>
      <sheetData sheetId="2556"/>
      <sheetData sheetId="2557"/>
      <sheetData sheetId="2558"/>
      <sheetData sheetId="2559"/>
      <sheetData sheetId="2560"/>
      <sheetData sheetId="2561"/>
      <sheetData sheetId="2562"/>
      <sheetData sheetId="2563">
        <row r="81">
          <cell r="H81">
            <v>222.566</v>
          </cell>
        </row>
      </sheetData>
      <sheetData sheetId="2564"/>
      <sheetData sheetId="2565"/>
      <sheetData sheetId="2566">
        <row r="81">
          <cell r="H81">
            <v>222.566</v>
          </cell>
        </row>
      </sheetData>
      <sheetData sheetId="2567"/>
      <sheetData sheetId="2568"/>
      <sheetData sheetId="2569"/>
      <sheetData sheetId="2570">
        <row r="81">
          <cell r="H81">
            <v>222.566</v>
          </cell>
        </row>
      </sheetData>
      <sheetData sheetId="2571">
        <row r="81">
          <cell r="H81">
            <v>222.566</v>
          </cell>
        </row>
      </sheetData>
      <sheetData sheetId="2572"/>
      <sheetData sheetId="2573"/>
      <sheetData sheetId="2574"/>
      <sheetData sheetId="2575"/>
      <sheetData sheetId="2576"/>
      <sheetData sheetId="2577"/>
      <sheetData sheetId="2578"/>
      <sheetData sheetId="2579"/>
      <sheetData sheetId="2580"/>
      <sheetData sheetId="2581"/>
      <sheetData sheetId="2582"/>
      <sheetData sheetId="2583"/>
      <sheetData sheetId="2584"/>
      <sheetData sheetId="2585"/>
      <sheetData sheetId="2586"/>
      <sheetData sheetId="2587"/>
      <sheetData sheetId="2588"/>
      <sheetData sheetId="2589"/>
      <sheetData sheetId="2590"/>
      <sheetData sheetId="2591"/>
      <sheetData sheetId="2592"/>
      <sheetData sheetId="2593"/>
      <sheetData sheetId="2594"/>
      <sheetData sheetId="2595"/>
      <sheetData sheetId="2596"/>
      <sheetData sheetId="2597"/>
      <sheetData sheetId="2598"/>
      <sheetData sheetId="2599"/>
      <sheetData sheetId="2600"/>
      <sheetData sheetId="2601"/>
      <sheetData sheetId="2602"/>
      <sheetData sheetId="2603"/>
      <sheetData sheetId="2604"/>
      <sheetData sheetId="2605"/>
      <sheetData sheetId="2606"/>
      <sheetData sheetId="2607"/>
      <sheetData sheetId="2608"/>
      <sheetData sheetId="2609"/>
      <sheetData sheetId="2610"/>
      <sheetData sheetId="2611"/>
      <sheetData sheetId="2612"/>
      <sheetData sheetId="2613"/>
      <sheetData sheetId="2614"/>
      <sheetData sheetId="2615"/>
      <sheetData sheetId="2616"/>
      <sheetData sheetId="2617"/>
      <sheetData sheetId="2618"/>
      <sheetData sheetId="2619"/>
      <sheetData sheetId="2620"/>
      <sheetData sheetId="2621"/>
      <sheetData sheetId="2622"/>
      <sheetData sheetId="2623"/>
      <sheetData sheetId="2624"/>
      <sheetData sheetId="2625"/>
      <sheetData sheetId="2626"/>
      <sheetData sheetId="2627"/>
      <sheetData sheetId="2628"/>
      <sheetData sheetId="2629"/>
      <sheetData sheetId="2630"/>
      <sheetData sheetId="2631"/>
      <sheetData sheetId="2632"/>
      <sheetData sheetId="2633"/>
      <sheetData sheetId="2634"/>
      <sheetData sheetId="2635"/>
      <sheetData sheetId="2636"/>
      <sheetData sheetId="2637"/>
      <sheetData sheetId="2638"/>
      <sheetData sheetId="2639"/>
      <sheetData sheetId="2640"/>
      <sheetData sheetId="2641"/>
      <sheetData sheetId="2642"/>
      <sheetData sheetId="2643"/>
      <sheetData sheetId="2644"/>
      <sheetData sheetId="2645"/>
      <sheetData sheetId="2646"/>
      <sheetData sheetId="2647"/>
      <sheetData sheetId="2648"/>
      <sheetData sheetId="2649"/>
      <sheetData sheetId="2650"/>
      <sheetData sheetId="2651"/>
      <sheetData sheetId="2652"/>
      <sheetData sheetId="2653"/>
      <sheetData sheetId="2654"/>
      <sheetData sheetId="2655"/>
      <sheetData sheetId="2656"/>
      <sheetData sheetId="2657"/>
      <sheetData sheetId="2658"/>
      <sheetData sheetId="2659"/>
      <sheetData sheetId="2660"/>
      <sheetData sheetId="2661"/>
      <sheetData sheetId="2662"/>
      <sheetData sheetId="2663"/>
      <sheetData sheetId="2664"/>
      <sheetData sheetId="2665"/>
      <sheetData sheetId="2666"/>
      <sheetData sheetId="2667"/>
      <sheetData sheetId="2668"/>
      <sheetData sheetId="2669"/>
      <sheetData sheetId="2670"/>
      <sheetData sheetId="2671"/>
      <sheetData sheetId="2672"/>
      <sheetData sheetId="2673"/>
      <sheetData sheetId="2674"/>
      <sheetData sheetId="2675"/>
      <sheetData sheetId="2676"/>
      <sheetData sheetId="2677"/>
      <sheetData sheetId="2678" refreshError="1"/>
      <sheetData sheetId="2679" refreshError="1"/>
      <sheetData sheetId="2680" refreshError="1"/>
      <sheetData sheetId="2681" refreshError="1"/>
      <sheetData sheetId="2682" refreshError="1"/>
      <sheetData sheetId="2683" refreshError="1"/>
      <sheetData sheetId="2684" refreshError="1"/>
      <sheetData sheetId="2685" refreshError="1"/>
      <sheetData sheetId="2686" refreshError="1"/>
      <sheetData sheetId="2687" refreshError="1"/>
      <sheetData sheetId="2688" refreshError="1"/>
      <sheetData sheetId="2689" refreshError="1"/>
      <sheetData sheetId="2690" refreshError="1"/>
      <sheetData sheetId="2691" refreshError="1"/>
      <sheetData sheetId="2692" refreshError="1"/>
      <sheetData sheetId="2693" refreshError="1"/>
      <sheetData sheetId="2694" refreshError="1"/>
      <sheetData sheetId="2695" refreshError="1"/>
      <sheetData sheetId="2696" refreshError="1"/>
      <sheetData sheetId="2697" refreshError="1"/>
      <sheetData sheetId="2698" refreshError="1"/>
      <sheetData sheetId="2699" refreshError="1"/>
      <sheetData sheetId="2700" refreshError="1"/>
      <sheetData sheetId="2701" refreshError="1"/>
      <sheetData sheetId="2702" refreshError="1"/>
      <sheetData sheetId="2703" refreshError="1"/>
      <sheetData sheetId="2704" refreshError="1"/>
      <sheetData sheetId="2705" refreshError="1"/>
      <sheetData sheetId="2706" refreshError="1"/>
      <sheetData sheetId="2707">
        <row r="81">
          <cell r="H81">
            <v>222.566</v>
          </cell>
        </row>
      </sheetData>
      <sheetData sheetId="2708">
        <row r="81">
          <cell r="H81">
            <v>222.566</v>
          </cell>
        </row>
      </sheetData>
      <sheetData sheetId="2709">
        <row r="81">
          <cell r="H81">
            <v>222.566</v>
          </cell>
        </row>
      </sheetData>
      <sheetData sheetId="2710"/>
      <sheetData sheetId="2711">
        <row r="81">
          <cell r="H81">
            <v>222.566</v>
          </cell>
        </row>
      </sheetData>
      <sheetData sheetId="2712">
        <row r="81">
          <cell r="H81">
            <v>222.566</v>
          </cell>
        </row>
      </sheetData>
      <sheetData sheetId="2713">
        <row r="81">
          <cell r="H81">
            <v>222.566</v>
          </cell>
        </row>
      </sheetData>
      <sheetData sheetId="2714">
        <row r="81">
          <cell r="H81">
            <v>222.566</v>
          </cell>
        </row>
      </sheetData>
      <sheetData sheetId="2715">
        <row r="81">
          <cell r="H81">
            <v>222.566</v>
          </cell>
        </row>
      </sheetData>
      <sheetData sheetId="2716">
        <row r="81">
          <cell r="H81">
            <v>222.566</v>
          </cell>
        </row>
      </sheetData>
      <sheetData sheetId="2717">
        <row r="81">
          <cell r="H81">
            <v>222.566</v>
          </cell>
        </row>
      </sheetData>
      <sheetData sheetId="2718">
        <row r="81">
          <cell r="H81">
            <v>222.566</v>
          </cell>
        </row>
      </sheetData>
      <sheetData sheetId="2719">
        <row r="81">
          <cell r="H81">
            <v>222.566</v>
          </cell>
        </row>
      </sheetData>
      <sheetData sheetId="2720">
        <row r="81">
          <cell r="H81">
            <v>222.566</v>
          </cell>
        </row>
      </sheetData>
      <sheetData sheetId="2721">
        <row r="81">
          <cell r="H81">
            <v>222.566</v>
          </cell>
        </row>
      </sheetData>
      <sheetData sheetId="2722">
        <row r="81">
          <cell r="H81">
            <v>222.566</v>
          </cell>
        </row>
      </sheetData>
      <sheetData sheetId="2723">
        <row r="81">
          <cell r="H81">
            <v>222.566</v>
          </cell>
        </row>
      </sheetData>
      <sheetData sheetId="2724">
        <row r="81">
          <cell r="H81">
            <v>222.566</v>
          </cell>
        </row>
      </sheetData>
      <sheetData sheetId="2725">
        <row r="81">
          <cell r="H81">
            <v>222.566</v>
          </cell>
        </row>
      </sheetData>
      <sheetData sheetId="2726">
        <row r="81">
          <cell r="H81">
            <v>222.566</v>
          </cell>
        </row>
      </sheetData>
      <sheetData sheetId="2727">
        <row r="81">
          <cell r="H81">
            <v>222.566</v>
          </cell>
        </row>
      </sheetData>
      <sheetData sheetId="2728">
        <row r="81">
          <cell r="H81">
            <v>222.566</v>
          </cell>
        </row>
      </sheetData>
      <sheetData sheetId="2729">
        <row r="81">
          <cell r="H81">
            <v>222.566</v>
          </cell>
        </row>
      </sheetData>
      <sheetData sheetId="2730">
        <row r="81">
          <cell r="H81">
            <v>222.566</v>
          </cell>
        </row>
      </sheetData>
      <sheetData sheetId="2731"/>
      <sheetData sheetId="2732"/>
      <sheetData sheetId="2733"/>
      <sheetData sheetId="2734"/>
      <sheetData sheetId="2735">
        <row r="81">
          <cell r="H81">
            <v>222.566</v>
          </cell>
        </row>
      </sheetData>
      <sheetData sheetId="2736">
        <row r="944">
          <cell r="H944">
            <v>439.20800000000003</v>
          </cell>
        </row>
      </sheetData>
      <sheetData sheetId="2737">
        <row r="81">
          <cell r="H81">
            <v>222.566</v>
          </cell>
        </row>
      </sheetData>
      <sheetData sheetId="2738">
        <row r="81">
          <cell r="H81">
            <v>222.566</v>
          </cell>
        </row>
      </sheetData>
      <sheetData sheetId="2739"/>
      <sheetData sheetId="2740"/>
      <sheetData sheetId="2741"/>
      <sheetData sheetId="2742"/>
      <sheetData sheetId="2743"/>
      <sheetData sheetId="2744"/>
      <sheetData sheetId="2745"/>
      <sheetData sheetId="2746">
        <row r="81">
          <cell r="H81">
            <v>222.566</v>
          </cell>
        </row>
      </sheetData>
      <sheetData sheetId="2747"/>
      <sheetData sheetId="2748"/>
      <sheetData sheetId="2749" refreshError="1"/>
      <sheetData sheetId="2750"/>
      <sheetData sheetId="2751"/>
      <sheetData sheetId="2752"/>
      <sheetData sheetId="2753"/>
      <sheetData sheetId="2754"/>
      <sheetData sheetId="2755"/>
      <sheetData sheetId="2756"/>
      <sheetData sheetId="2757"/>
      <sheetData sheetId="2758"/>
      <sheetData sheetId="2759"/>
      <sheetData sheetId="2760"/>
      <sheetData sheetId="2761"/>
      <sheetData sheetId="2762"/>
      <sheetData sheetId="2763"/>
      <sheetData sheetId="2764"/>
      <sheetData sheetId="2765"/>
      <sheetData sheetId="2766"/>
      <sheetData sheetId="2767"/>
      <sheetData sheetId="2768"/>
      <sheetData sheetId="2769"/>
      <sheetData sheetId="2770"/>
      <sheetData sheetId="2771"/>
      <sheetData sheetId="2772"/>
      <sheetData sheetId="2773"/>
      <sheetData sheetId="2774"/>
      <sheetData sheetId="2775"/>
      <sheetData sheetId="2776"/>
      <sheetData sheetId="2777"/>
      <sheetData sheetId="2778"/>
      <sheetData sheetId="2779"/>
      <sheetData sheetId="2780"/>
      <sheetData sheetId="2781"/>
      <sheetData sheetId="2782"/>
      <sheetData sheetId="2783"/>
      <sheetData sheetId="2784"/>
      <sheetData sheetId="2785"/>
      <sheetData sheetId="2786"/>
      <sheetData sheetId="2787"/>
      <sheetData sheetId="2788"/>
      <sheetData sheetId="2789"/>
      <sheetData sheetId="2790"/>
      <sheetData sheetId="2791"/>
      <sheetData sheetId="2792"/>
      <sheetData sheetId="2793"/>
      <sheetData sheetId="2794"/>
      <sheetData sheetId="2795"/>
      <sheetData sheetId="2796"/>
      <sheetData sheetId="2797"/>
      <sheetData sheetId="2798"/>
      <sheetData sheetId="2799"/>
      <sheetData sheetId="2800"/>
      <sheetData sheetId="2801"/>
      <sheetData sheetId="2802"/>
      <sheetData sheetId="2803"/>
      <sheetData sheetId="2804"/>
      <sheetData sheetId="2805"/>
      <sheetData sheetId="2806"/>
      <sheetData sheetId="2807" refreshError="1"/>
      <sheetData sheetId="2808" refreshError="1"/>
      <sheetData sheetId="2809" refreshError="1"/>
      <sheetData sheetId="2810" refreshError="1"/>
      <sheetData sheetId="2811" refreshError="1"/>
      <sheetData sheetId="2812" refreshError="1"/>
      <sheetData sheetId="2813" refreshError="1"/>
      <sheetData sheetId="2814" refreshError="1"/>
      <sheetData sheetId="2815" refreshError="1"/>
      <sheetData sheetId="2816" refreshError="1"/>
      <sheetData sheetId="2817" refreshError="1"/>
      <sheetData sheetId="2818"/>
      <sheetData sheetId="2819" refreshError="1"/>
      <sheetData sheetId="2820" refreshError="1"/>
      <sheetData sheetId="2821" refreshError="1"/>
      <sheetData sheetId="2822" refreshError="1"/>
      <sheetData sheetId="2823" refreshError="1"/>
      <sheetData sheetId="2824" refreshError="1"/>
      <sheetData sheetId="2825" refreshError="1"/>
      <sheetData sheetId="2826" refreshError="1"/>
      <sheetData sheetId="2827" refreshError="1"/>
      <sheetData sheetId="2828"/>
      <sheetData sheetId="2829"/>
      <sheetData sheetId="2830">
        <row r="81">
          <cell r="H81">
            <v>222.566</v>
          </cell>
        </row>
      </sheetData>
      <sheetData sheetId="2831"/>
      <sheetData sheetId="2832"/>
      <sheetData sheetId="2833"/>
      <sheetData sheetId="2834"/>
      <sheetData sheetId="2835">
        <row r="81">
          <cell r="H81">
            <v>222.566</v>
          </cell>
        </row>
      </sheetData>
      <sheetData sheetId="2836"/>
      <sheetData sheetId="2837"/>
      <sheetData sheetId="2838"/>
      <sheetData sheetId="2839" refreshError="1"/>
      <sheetData sheetId="2840"/>
      <sheetData sheetId="2841">
        <row r="81">
          <cell r="H81">
            <v>222.566</v>
          </cell>
        </row>
      </sheetData>
      <sheetData sheetId="2842">
        <row r="81">
          <cell r="H81">
            <v>222.566</v>
          </cell>
        </row>
      </sheetData>
      <sheetData sheetId="2843">
        <row r="81">
          <cell r="H81">
            <v>222.566</v>
          </cell>
        </row>
      </sheetData>
      <sheetData sheetId="2844"/>
      <sheetData sheetId="2845"/>
      <sheetData sheetId="2846"/>
      <sheetData sheetId="2847"/>
      <sheetData sheetId="2848"/>
      <sheetData sheetId="2849"/>
      <sheetData sheetId="2850"/>
      <sheetData sheetId="2851"/>
      <sheetData sheetId="2852"/>
      <sheetData sheetId="2853"/>
      <sheetData sheetId="2854"/>
      <sheetData sheetId="2855"/>
      <sheetData sheetId="2856"/>
      <sheetData sheetId="2857"/>
      <sheetData sheetId="2858"/>
      <sheetData sheetId="2859"/>
      <sheetData sheetId="2860"/>
      <sheetData sheetId="2861"/>
      <sheetData sheetId="2862"/>
      <sheetData sheetId="2863"/>
      <sheetData sheetId="2864"/>
      <sheetData sheetId="2865"/>
      <sheetData sheetId="2866"/>
      <sheetData sheetId="2867"/>
      <sheetData sheetId="2868"/>
      <sheetData sheetId="2869"/>
      <sheetData sheetId="2870"/>
      <sheetData sheetId="2871"/>
      <sheetData sheetId="2872"/>
      <sheetData sheetId="2873"/>
      <sheetData sheetId="2874"/>
      <sheetData sheetId="2875"/>
      <sheetData sheetId="2876"/>
      <sheetData sheetId="2877"/>
      <sheetData sheetId="2878"/>
      <sheetData sheetId="2879"/>
      <sheetData sheetId="2880"/>
      <sheetData sheetId="2881"/>
      <sheetData sheetId="2882"/>
      <sheetData sheetId="2883"/>
      <sheetData sheetId="2884"/>
      <sheetData sheetId="2885"/>
      <sheetData sheetId="2886"/>
      <sheetData sheetId="2887"/>
      <sheetData sheetId="2888"/>
      <sheetData sheetId="2889"/>
      <sheetData sheetId="2890"/>
      <sheetData sheetId="2891"/>
      <sheetData sheetId="2892"/>
      <sheetData sheetId="2893"/>
      <sheetData sheetId="2894"/>
      <sheetData sheetId="2895"/>
      <sheetData sheetId="2896"/>
      <sheetData sheetId="2897">
        <row r="81">
          <cell r="H81">
            <v>222.566</v>
          </cell>
        </row>
      </sheetData>
      <sheetData sheetId="2898">
        <row r="81">
          <cell r="H81">
            <v>222.566</v>
          </cell>
        </row>
      </sheetData>
      <sheetData sheetId="2899"/>
      <sheetData sheetId="2900"/>
      <sheetData sheetId="2901"/>
      <sheetData sheetId="2902"/>
      <sheetData sheetId="2903"/>
      <sheetData sheetId="2904"/>
      <sheetData sheetId="2905"/>
      <sheetData sheetId="2906"/>
      <sheetData sheetId="2907"/>
      <sheetData sheetId="2908"/>
      <sheetData sheetId="2909"/>
      <sheetData sheetId="2910"/>
      <sheetData sheetId="2911"/>
      <sheetData sheetId="2912">
        <row r="81">
          <cell r="H81">
            <v>222.566</v>
          </cell>
        </row>
      </sheetData>
      <sheetData sheetId="2913">
        <row r="81">
          <cell r="H81">
            <v>222.566</v>
          </cell>
        </row>
      </sheetData>
      <sheetData sheetId="2914"/>
      <sheetData sheetId="2915"/>
      <sheetData sheetId="2916"/>
      <sheetData sheetId="2917"/>
      <sheetData sheetId="2918"/>
      <sheetData sheetId="2919"/>
      <sheetData sheetId="2920">
        <row r="81">
          <cell r="H81">
            <v>222.566</v>
          </cell>
        </row>
      </sheetData>
      <sheetData sheetId="2921">
        <row r="81">
          <cell r="H81">
            <v>222.566</v>
          </cell>
        </row>
      </sheetData>
      <sheetData sheetId="2922"/>
      <sheetData sheetId="2923"/>
      <sheetData sheetId="2924"/>
      <sheetData sheetId="2925">
        <row r="81">
          <cell r="H81">
            <v>222.566</v>
          </cell>
        </row>
      </sheetData>
      <sheetData sheetId="2926">
        <row r="81">
          <cell r="H81">
            <v>222.566</v>
          </cell>
        </row>
      </sheetData>
      <sheetData sheetId="2927">
        <row r="81">
          <cell r="H81">
            <v>222.566</v>
          </cell>
        </row>
      </sheetData>
      <sheetData sheetId="2928">
        <row r="81">
          <cell r="H81">
            <v>222.566</v>
          </cell>
        </row>
      </sheetData>
      <sheetData sheetId="2929">
        <row r="81">
          <cell r="H81">
            <v>222.566</v>
          </cell>
        </row>
      </sheetData>
      <sheetData sheetId="2930">
        <row r="81">
          <cell r="H81">
            <v>222.566</v>
          </cell>
        </row>
      </sheetData>
      <sheetData sheetId="2931"/>
      <sheetData sheetId="2932">
        <row r="81">
          <cell r="H81">
            <v>222.566</v>
          </cell>
        </row>
      </sheetData>
      <sheetData sheetId="2933">
        <row r="81">
          <cell r="H81">
            <v>222.566</v>
          </cell>
        </row>
      </sheetData>
      <sheetData sheetId="2934"/>
      <sheetData sheetId="2935"/>
      <sheetData sheetId="2936"/>
      <sheetData sheetId="2937"/>
      <sheetData sheetId="2938"/>
      <sheetData sheetId="2939"/>
      <sheetData sheetId="2940"/>
      <sheetData sheetId="2941"/>
      <sheetData sheetId="2942"/>
      <sheetData sheetId="2943"/>
      <sheetData sheetId="2944"/>
      <sheetData sheetId="2945"/>
      <sheetData sheetId="2946"/>
      <sheetData sheetId="2947"/>
      <sheetData sheetId="2948"/>
      <sheetData sheetId="2949"/>
      <sheetData sheetId="2950" refreshError="1"/>
      <sheetData sheetId="2951" refreshError="1"/>
      <sheetData sheetId="2952" refreshError="1"/>
      <sheetData sheetId="2953" refreshError="1"/>
      <sheetData sheetId="2954" refreshError="1"/>
      <sheetData sheetId="2955" refreshError="1"/>
      <sheetData sheetId="2956" refreshError="1"/>
      <sheetData sheetId="2957" refreshError="1"/>
      <sheetData sheetId="2958" refreshError="1"/>
      <sheetData sheetId="2959" refreshError="1"/>
      <sheetData sheetId="296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 To Words"/>
      <sheetName val="SUMMARY"/>
      <sheetName val="analysis"/>
    </sheetNames>
    <sheetDataSet>
      <sheetData sheetId="0">
        <row r="9">
          <cell r="D9" t="str">
            <v xml:space="preserve">One  </v>
          </cell>
        </row>
      </sheetData>
      <sheetData sheetId="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IU55"/>
  <sheetViews>
    <sheetView view="pageBreakPreview" zoomScale="86" zoomScaleNormal="100" zoomScaleSheetLayoutView="86" workbookViewId="0">
      <selection activeCell="M53" sqref="M53"/>
    </sheetView>
  </sheetViews>
  <sheetFormatPr defaultRowHeight="14.5"/>
  <cols>
    <col min="1" max="1" width="6.26953125" customWidth="1"/>
    <col min="5" max="5" width="53.7265625" customWidth="1"/>
    <col min="6" max="6" width="27.81640625" customWidth="1"/>
    <col min="7" max="7" width="5.453125" customWidth="1"/>
  </cols>
  <sheetData>
    <row r="1" spans="2:255">
      <c r="I1" s="1193"/>
      <c r="J1" s="1193"/>
      <c r="K1" s="1193"/>
      <c r="L1" s="1193"/>
      <c r="M1" s="1193"/>
    </row>
    <row r="2" spans="2:255">
      <c r="I2" s="1193"/>
      <c r="J2" s="1193"/>
      <c r="K2" s="1193"/>
      <c r="L2" s="1193"/>
      <c r="M2" s="1193"/>
    </row>
    <row r="3" spans="2:255">
      <c r="I3" s="1193"/>
      <c r="J3" s="1193"/>
      <c r="K3" s="1193"/>
      <c r="L3" s="1193"/>
      <c r="M3" s="1193"/>
    </row>
    <row r="4" spans="2:255">
      <c r="I4" s="1193"/>
      <c r="J4" s="1193"/>
      <c r="K4" s="1193"/>
      <c r="L4" s="1193"/>
      <c r="M4" s="1193"/>
    </row>
    <row r="5" spans="2:255" ht="18.5">
      <c r="B5" s="1204" t="s">
        <v>1303</v>
      </c>
      <c r="C5" s="1202"/>
      <c r="D5" s="1203"/>
      <c r="E5" s="1203"/>
      <c r="F5" s="1468">
        <v>44982</v>
      </c>
      <c r="G5" s="1205"/>
      <c r="H5" s="1205"/>
      <c r="I5" s="1203"/>
      <c r="J5" s="1203"/>
      <c r="K5" s="1203"/>
      <c r="L5" s="1203"/>
      <c r="M5" s="1203"/>
      <c r="N5" s="1205"/>
      <c r="O5" s="1205"/>
      <c r="P5" s="1205"/>
      <c r="Q5" s="1205"/>
      <c r="R5" s="1205"/>
      <c r="S5" s="1205"/>
      <c r="T5" s="1205"/>
      <c r="U5" s="1205"/>
      <c r="V5" s="1205"/>
      <c r="W5" s="1205"/>
      <c r="X5" s="1205"/>
      <c r="Y5" s="1205"/>
      <c r="Z5" s="1205"/>
      <c r="AA5" s="1205"/>
      <c r="AB5" s="1205"/>
      <c r="AC5" s="1205"/>
      <c r="AD5" s="1205"/>
      <c r="AE5" s="1205"/>
      <c r="AF5" s="1205"/>
      <c r="AG5" s="1205"/>
      <c r="AH5" s="1205"/>
      <c r="AI5" s="1205"/>
      <c r="AJ5" s="1205"/>
      <c r="AK5" s="1205"/>
      <c r="AL5" s="1205"/>
      <c r="AM5" s="1205"/>
      <c r="AN5" s="1205"/>
      <c r="AO5" s="1205"/>
      <c r="AP5" s="1205"/>
      <c r="AQ5" s="1205"/>
      <c r="AR5" s="1205"/>
      <c r="AS5" s="1205"/>
      <c r="AT5" s="1205"/>
      <c r="AU5" s="1205"/>
      <c r="AV5" s="1205"/>
      <c r="AW5" s="1205"/>
      <c r="AX5" s="1205"/>
      <c r="AY5" s="1205"/>
      <c r="AZ5" s="1205"/>
      <c r="BA5" s="1205"/>
      <c r="BB5" s="1205"/>
      <c r="BC5" s="1205"/>
      <c r="BD5" s="1205"/>
      <c r="BE5" s="1205"/>
      <c r="BF5" s="1205"/>
      <c r="BG5" s="1205"/>
      <c r="BH5" s="1205"/>
      <c r="BI5" s="1205"/>
      <c r="BJ5" s="1205"/>
      <c r="BK5" s="1205"/>
      <c r="BL5" s="1205"/>
      <c r="BM5" s="1205"/>
      <c r="BN5" s="1205"/>
      <c r="BO5" s="1205"/>
      <c r="BP5" s="1205"/>
      <c r="BQ5" s="1205"/>
      <c r="BR5" s="1205"/>
      <c r="BS5" s="1205"/>
      <c r="BT5" s="1205"/>
      <c r="BU5" s="1205"/>
      <c r="BV5" s="1205"/>
      <c r="BW5" s="1205"/>
      <c r="BX5" s="1205"/>
      <c r="BY5" s="1205"/>
      <c r="BZ5" s="1205"/>
      <c r="CA5" s="1205"/>
      <c r="CB5" s="1205"/>
      <c r="CC5" s="1205"/>
      <c r="CD5" s="1205"/>
      <c r="CE5" s="1205"/>
      <c r="CF5" s="1205"/>
      <c r="CG5" s="1205"/>
      <c r="CH5" s="1205"/>
      <c r="CI5" s="1205"/>
      <c r="CJ5" s="1205"/>
      <c r="CK5" s="1205"/>
      <c r="CL5" s="1205"/>
      <c r="CM5" s="1205"/>
      <c r="CN5" s="1205"/>
      <c r="CO5" s="1205"/>
      <c r="CP5" s="1205"/>
      <c r="CQ5" s="1205"/>
      <c r="CR5" s="1205"/>
      <c r="CS5" s="1205"/>
      <c r="CT5" s="1205"/>
      <c r="CU5" s="1205"/>
      <c r="CV5" s="1205"/>
      <c r="CW5" s="1205"/>
      <c r="CX5" s="1205"/>
      <c r="CY5" s="1205"/>
      <c r="CZ5" s="1205"/>
      <c r="DA5" s="1205"/>
      <c r="DB5" s="1205"/>
      <c r="DC5" s="1205"/>
      <c r="DD5" s="1205"/>
      <c r="DE5" s="1205"/>
      <c r="DF5" s="1205"/>
      <c r="DG5" s="1205"/>
      <c r="DH5" s="1205"/>
      <c r="DI5" s="1205"/>
      <c r="DJ5" s="1205"/>
      <c r="DK5" s="1205"/>
      <c r="DL5" s="1205"/>
      <c r="DM5" s="1205"/>
      <c r="DN5" s="1205"/>
      <c r="DO5" s="1205"/>
      <c r="DP5" s="1205"/>
      <c r="DQ5" s="1205"/>
      <c r="DR5" s="1205"/>
      <c r="DS5" s="1205"/>
      <c r="DT5" s="1205"/>
      <c r="DU5" s="1205"/>
      <c r="DV5" s="1205"/>
      <c r="DW5" s="1205"/>
      <c r="DX5" s="1205"/>
      <c r="DY5" s="1205"/>
      <c r="DZ5" s="1205"/>
      <c r="EA5" s="1205"/>
      <c r="EB5" s="1205"/>
      <c r="EC5" s="1205"/>
      <c r="ED5" s="1205"/>
      <c r="EE5" s="1205"/>
      <c r="EF5" s="1205"/>
      <c r="EG5" s="1205"/>
      <c r="EH5" s="1205"/>
      <c r="EI5" s="1205"/>
      <c r="EJ5" s="1205"/>
      <c r="EK5" s="1205"/>
      <c r="EL5" s="1205"/>
      <c r="EM5" s="1205"/>
      <c r="EN5" s="1205"/>
      <c r="EO5" s="1205"/>
      <c r="EP5" s="1205"/>
      <c r="EQ5" s="1205"/>
      <c r="ER5" s="1205"/>
      <c r="ES5" s="1205"/>
      <c r="ET5" s="1205"/>
      <c r="EU5" s="1205"/>
      <c r="EV5" s="1205"/>
      <c r="EW5" s="1205"/>
      <c r="EX5" s="1205"/>
      <c r="EY5" s="1205"/>
      <c r="EZ5" s="1205"/>
      <c r="FA5" s="1205"/>
      <c r="FB5" s="1205"/>
      <c r="FC5" s="1205"/>
      <c r="FD5" s="1205"/>
      <c r="FE5" s="1205"/>
      <c r="FF5" s="1205"/>
      <c r="FG5" s="1205"/>
      <c r="FH5" s="1205"/>
      <c r="FI5" s="1205"/>
      <c r="FJ5" s="1205"/>
      <c r="FK5" s="1205"/>
      <c r="FL5" s="1205"/>
      <c r="FM5" s="1205"/>
      <c r="FN5" s="1205"/>
      <c r="FO5" s="1205"/>
      <c r="FP5" s="1205"/>
      <c r="FQ5" s="1205"/>
      <c r="FR5" s="1205"/>
      <c r="FS5" s="1205"/>
      <c r="FT5" s="1205"/>
      <c r="FU5" s="1205"/>
      <c r="FV5" s="1205"/>
      <c r="FW5" s="1205"/>
      <c r="FX5" s="1205"/>
      <c r="FY5" s="1205"/>
      <c r="FZ5" s="1205"/>
      <c r="GA5" s="1205"/>
      <c r="GB5" s="1205"/>
      <c r="GC5" s="1205"/>
      <c r="GD5" s="1205"/>
      <c r="GE5" s="1205"/>
      <c r="GF5" s="1205"/>
      <c r="GG5" s="1205"/>
      <c r="GH5" s="1205"/>
      <c r="GI5" s="1205"/>
      <c r="GJ5" s="1205"/>
      <c r="GK5" s="1205"/>
      <c r="GL5" s="1205"/>
      <c r="GM5" s="1205"/>
      <c r="GN5" s="1205"/>
      <c r="GO5" s="1205"/>
      <c r="GP5" s="1205"/>
      <c r="GQ5" s="1205"/>
      <c r="GR5" s="1205"/>
      <c r="GS5" s="1205"/>
      <c r="GT5" s="1205"/>
      <c r="GU5" s="1205"/>
      <c r="GV5" s="1205"/>
      <c r="GW5" s="1205"/>
      <c r="GX5" s="1205"/>
      <c r="GY5" s="1205"/>
      <c r="GZ5" s="1205"/>
      <c r="HA5" s="1205"/>
      <c r="HB5" s="1205"/>
      <c r="HC5" s="1205"/>
      <c r="HD5" s="1205"/>
      <c r="HE5" s="1205"/>
      <c r="HF5" s="1205"/>
      <c r="HG5" s="1205"/>
      <c r="HH5" s="1205"/>
      <c r="HI5" s="1205"/>
      <c r="HJ5" s="1205"/>
      <c r="HK5" s="1205"/>
      <c r="HL5" s="1205"/>
      <c r="HM5" s="1205"/>
      <c r="HN5" s="1205"/>
      <c r="HO5" s="1205"/>
      <c r="HP5" s="1205"/>
      <c r="HQ5" s="1205"/>
      <c r="HR5" s="1205"/>
      <c r="HS5" s="1205"/>
      <c r="HT5" s="1205"/>
      <c r="HU5" s="1205"/>
      <c r="HV5" s="1205"/>
      <c r="HW5" s="1205"/>
      <c r="HX5" s="1205"/>
      <c r="HY5" s="1205"/>
      <c r="HZ5" s="1205"/>
      <c r="IA5" s="1205"/>
      <c r="IB5" s="1205"/>
      <c r="IC5" s="1205"/>
      <c r="ID5" s="1205"/>
      <c r="IE5" s="1205"/>
      <c r="IF5" s="1205"/>
      <c r="IG5" s="1205"/>
      <c r="IH5" s="1205"/>
      <c r="II5" s="1205"/>
      <c r="IJ5" s="1205"/>
      <c r="IK5" s="1205"/>
      <c r="IL5" s="1205"/>
      <c r="IM5" s="1205"/>
      <c r="IN5" s="1205"/>
      <c r="IO5" s="1205"/>
      <c r="IP5" s="1205"/>
      <c r="IQ5" s="1205"/>
      <c r="IR5" s="1205"/>
      <c r="IS5" s="1205"/>
      <c r="IT5" s="1205"/>
      <c r="IU5" s="1205"/>
    </row>
    <row r="6" spans="2:255" ht="18.5">
      <c r="B6" s="1204"/>
      <c r="C6" s="1202"/>
      <c r="D6" s="1202"/>
      <c r="E6" s="1203"/>
      <c r="F6" s="1205"/>
      <c r="I6" s="1193"/>
      <c r="J6" s="1193"/>
      <c r="K6" s="1193"/>
      <c r="L6" s="1193"/>
      <c r="M6" s="1193"/>
    </row>
    <row r="7" spans="2:255" ht="18.5">
      <c r="B7" s="1205"/>
      <c r="C7" s="1205"/>
      <c r="D7" s="1205"/>
      <c r="E7" s="1205"/>
      <c r="F7" s="1205"/>
    </row>
    <row r="8" spans="2:255" ht="18.5">
      <c r="B8" s="1206" t="s">
        <v>760</v>
      </c>
      <c r="C8" s="1202"/>
      <c r="D8" s="1202"/>
      <c r="E8" s="1203"/>
      <c r="F8" s="1205"/>
      <c r="G8" s="1205"/>
      <c r="H8" s="1205"/>
      <c r="I8" s="1203"/>
      <c r="J8" s="1203"/>
      <c r="K8" s="1203"/>
      <c r="L8" s="1203"/>
      <c r="M8" s="1203"/>
      <c r="N8" s="1205"/>
      <c r="O8" s="1205"/>
      <c r="P8" s="1205"/>
      <c r="Q8" s="1205"/>
      <c r="R8" s="1205"/>
      <c r="S8" s="1205"/>
      <c r="T8" s="1205"/>
      <c r="U8" s="1205"/>
      <c r="V8" s="1205"/>
      <c r="W8" s="1205"/>
      <c r="X8" s="1205"/>
      <c r="Y8" s="1205"/>
      <c r="Z8" s="1205"/>
      <c r="AA8" s="1205"/>
      <c r="AB8" s="1205"/>
      <c r="AC8" s="1205"/>
      <c r="AD8" s="1205"/>
      <c r="AE8" s="1205"/>
      <c r="AF8" s="1205"/>
      <c r="AG8" s="1205"/>
      <c r="AH8" s="1205"/>
      <c r="AI8" s="1205"/>
      <c r="AJ8" s="1205"/>
      <c r="AK8" s="1205"/>
      <c r="AL8" s="1205"/>
      <c r="AM8" s="1205"/>
      <c r="AN8" s="1205"/>
      <c r="AO8" s="1205"/>
      <c r="AP8" s="1205"/>
      <c r="AQ8" s="1205"/>
      <c r="AR8" s="1205"/>
      <c r="AS8" s="1205"/>
      <c r="AT8" s="1205"/>
      <c r="AU8" s="1205"/>
      <c r="AV8" s="1205"/>
      <c r="AW8" s="1205"/>
      <c r="AX8" s="1205"/>
      <c r="AY8" s="1205"/>
      <c r="AZ8" s="1205"/>
      <c r="BA8" s="1205"/>
      <c r="BB8" s="1205"/>
      <c r="BC8" s="1205"/>
      <c r="BD8" s="1205"/>
      <c r="BE8" s="1205"/>
      <c r="BF8" s="1205"/>
      <c r="BG8" s="1205"/>
      <c r="BH8" s="1205"/>
      <c r="BI8" s="1205"/>
      <c r="BJ8" s="1205"/>
      <c r="BK8" s="1205"/>
      <c r="BL8" s="1205"/>
      <c r="BM8" s="1205"/>
      <c r="BN8" s="1205"/>
      <c r="BO8" s="1205"/>
      <c r="BP8" s="1205"/>
      <c r="BQ8" s="1205"/>
      <c r="BR8" s="1205"/>
      <c r="BS8" s="1205"/>
      <c r="BT8" s="1205"/>
      <c r="BU8" s="1205"/>
      <c r="BV8" s="1205"/>
      <c r="BW8" s="1205"/>
      <c r="BX8" s="1205"/>
      <c r="BY8" s="1205"/>
      <c r="BZ8" s="1205"/>
      <c r="CA8" s="1205"/>
      <c r="CB8" s="1205"/>
      <c r="CC8" s="1205"/>
      <c r="CD8" s="1205"/>
      <c r="CE8" s="1205"/>
      <c r="CF8" s="1205"/>
      <c r="CG8" s="1205"/>
      <c r="CH8" s="1205"/>
      <c r="CI8" s="1205"/>
      <c r="CJ8" s="1205"/>
      <c r="CK8" s="1205"/>
      <c r="CL8" s="1205"/>
      <c r="CM8" s="1205"/>
      <c r="CN8" s="1205"/>
      <c r="CO8" s="1205"/>
      <c r="CP8" s="1205"/>
      <c r="CQ8" s="1205"/>
      <c r="CR8" s="1205"/>
      <c r="CS8" s="1205"/>
      <c r="CT8" s="1205"/>
      <c r="CU8" s="1205"/>
      <c r="CV8" s="1205"/>
      <c r="CW8" s="1205"/>
      <c r="CX8" s="1205"/>
      <c r="CY8" s="1205"/>
      <c r="CZ8" s="1205"/>
      <c r="DA8" s="1205"/>
      <c r="DB8" s="1205"/>
      <c r="DC8" s="1205"/>
      <c r="DD8" s="1205"/>
      <c r="DE8" s="1205"/>
      <c r="DF8" s="1205"/>
      <c r="DG8" s="1205"/>
      <c r="DH8" s="1205"/>
      <c r="DI8" s="1205"/>
      <c r="DJ8" s="1205"/>
      <c r="DK8" s="1205"/>
      <c r="DL8" s="1205"/>
      <c r="DM8" s="1205"/>
      <c r="DN8" s="1205"/>
      <c r="DO8" s="1205"/>
      <c r="DP8" s="1205"/>
      <c r="DQ8" s="1205"/>
      <c r="DR8" s="1205"/>
      <c r="DS8" s="1205"/>
      <c r="DT8" s="1205"/>
      <c r="DU8" s="1205"/>
      <c r="DV8" s="1205"/>
      <c r="DW8" s="1205"/>
      <c r="DX8" s="1205"/>
      <c r="DY8" s="1205"/>
      <c r="DZ8" s="1205"/>
      <c r="EA8" s="1205"/>
      <c r="EB8" s="1205"/>
      <c r="EC8" s="1205"/>
      <c r="ED8" s="1205"/>
      <c r="EE8" s="1205"/>
      <c r="EF8" s="1205"/>
      <c r="EG8" s="1205"/>
      <c r="EH8" s="1205"/>
      <c r="EI8" s="1205"/>
      <c r="EJ8" s="1205"/>
      <c r="EK8" s="1205"/>
      <c r="EL8" s="1205"/>
      <c r="EM8" s="1205"/>
      <c r="EN8" s="1205"/>
      <c r="EO8" s="1205"/>
      <c r="EP8" s="1205"/>
      <c r="EQ8" s="1205"/>
      <c r="ER8" s="1205"/>
      <c r="ES8" s="1205"/>
      <c r="ET8" s="1205"/>
      <c r="EU8" s="1205"/>
      <c r="EV8" s="1205"/>
      <c r="EW8" s="1205"/>
      <c r="EX8" s="1205"/>
      <c r="EY8" s="1205"/>
      <c r="EZ8" s="1205"/>
      <c r="FA8" s="1205"/>
      <c r="FB8" s="1205"/>
      <c r="FC8" s="1205"/>
      <c r="FD8" s="1205"/>
      <c r="FE8" s="1205"/>
      <c r="FF8" s="1205"/>
      <c r="FG8" s="1205"/>
      <c r="FH8" s="1205"/>
      <c r="FI8" s="1205"/>
      <c r="FJ8" s="1205"/>
      <c r="FK8" s="1205"/>
      <c r="FL8" s="1205"/>
      <c r="FM8" s="1205"/>
      <c r="FN8" s="1205"/>
      <c r="FO8" s="1205"/>
      <c r="FP8" s="1205"/>
      <c r="FQ8" s="1205"/>
      <c r="FR8" s="1205"/>
      <c r="FS8" s="1205"/>
      <c r="FT8" s="1205"/>
      <c r="FU8" s="1205"/>
      <c r="FV8" s="1205"/>
      <c r="FW8" s="1205"/>
      <c r="FX8" s="1205"/>
      <c r="FY8" s="1205"/>
      <c r="FZ8" s="1205"/>
      <c r="GA8" s="1205"/>
      <c r="GB8" s="1205"/>
      <c r="GC8" s="1205"/>
      <c r="GD8" s="1205"/>
      <c r="GE8" s="1205"/>
      <c r="GF8" s="1205"/>
      <c r="GG8" s="1205"/>
      <c r="GH8" s="1205"/>
      <c r="GI8" s="1205"/>
      <c r="GJ8" s="1205"/>
      <c r="GK8" s="1205"/>
      <c r="GL8" s="1205"/>
      <c r="GM8" s="1205"/>
      <c r="GN8" s="1205"/>
      <c r="GO8" s="1205"/>
      <c r="GP8" s="1205"/>
      <c r="GQ8" s="1205"/>
      <c r="GR8" s="1205"/>
      <c r="GS8" s="1205"/>
      <c r="GT8" s="1205"/>
      <c r="GU8" s="1205"/>
      <c r="GV8" s="1205"/>
      <c r="GW8" s="1205"/>
      <c r="GX8" s="1205"/>
      <c r="GY8" s="1205"/>
      <c r="GZ8" s="1205"/>
      <c r="HA8" s="1205"/>
      <c r="HB8" s="1205"/>
      <c r="HC8" s="1205"/>
      <c r="HD8" s="1205"/>
      <c r="HE8" s="1205"/>
      <c r="HF8" s="1205"/>
      <c r="HG8" s="1205"/>
      <c r="HH8" s="1205"/>
      <c r="HI8" s="1205"/>
      <c r="HJ8" s="1205"/>
      <c r="HK8" s="1205"/>
      <c r="HL8" s="1205"/>
      <c r="HM8" s="1205"/>
      <c r="HN8" s="1205"/>
      <c r="HO8" s="1205"/>
      <c r="HP8" s="1205"/>
      <c r="HQ8" s="1205"/>
      <c r="HR8" s="1205"/>
      <c r="HS8" s="1205"/>
      <c r="HT8" s="1205"/>
      <c r="HU8" s="1205"/>
      <c r="HV8" s="1205"/>
      <c r="HW8" s="1205"/>
      <c r="HX8" s="1205"/>
      <c r="HY8" s="1205"/>
      <c r="HZ8" s="1205"/>
      <c r="IA8" s="1205"/>
      <c r="IB8" s="1205"/>
      <c r="IC8" s="1205"/>
      <c r="ID8" s="1205"/>
      <c r="IE8" s="1205"/>
      <c r="IF8" s="1205"/>
      <c r="IG8" s="1205"/>
      <c r="IH8" s="1205"/>
      <c r="II8" s="1205"/>
      <c r="IJ8" s="1205"/>
      <c r="IK8" s="1205"/>
      <c r="IL8" s="1205"/>
      <c r="IM8" s="1205"/>
      <c r="IN8" s="1205"/>
      <c r="IO8" s="1205"/>
      <c r="IP8" s="1205"/>
      <c r="IQ8" s="1205"/>
      <c r="IR8" s="1205"/>
      <c r="IS8" s="1205"/>
      <c r="IT8" s="1205"/>
      <c r="IU8" s="1205"/>
    </row>
    <row r="9" spans="2:255" ht="18.5">
      <c r="B9" s="1207" t="s">
        <v>761</v>
      </c>
      <c r="C9" s="1202"/>
      <c r="D9" s="1202"/>
      <c r="E9" s="1203"/>
      <c r="F9" s="1205"/>
      <c r="G9" s="1205"/>
      <c r="H9" s="1205"/>
      <c r="I9" s="1203"/>
      <c r="J9" s="1203"/>
      <c r="K9" s="1203"/>
      <c r="L9" s="1203"/>
      <c r="M9" s="1203"/>
      <c r="N9" s="1205"/>
      <c r="O9" s="1205"/>
      <c r="P9" s="1205"/>
      <c r="Q9" s="1205"/>
      <c r="R9" s="1205"/>
      <c r="S9" s="1205"/>
      <c r="T9" s="1205"/>
      <c r="U9" s="1205"/>
      <c r="V9" s="1205"/>
      <c r="W9" s="1205"/>
      <c r="X9" s="1205"/>
      <c r="Y9" s="1205"/>
      <c r="Z9" s="1205"/>
      <c r="AA9" s="1205"/>
      <c r="AB9" s="1205"/>
      <c r="AC9" s="1205"/>
      <c r="AD9" s="1205"/>
      <c r="AE9" s="1205"/>
      <c r="AF9" s="1205"/>
      <c r="AG9" s="1205"/>
      <c r="AH9" s="1205"/>
      <c r="AI9" s="1205"/>
      <c r="AJ9" s="1205"/>
      <c r="AK9" s="1205"/>
      <c r="AL9" s="1205"/>
      <c r="AM9" s="1205"/>
      <c r="AN9" s="1205"/>
      <c r="AO9" s="1205"/>
      <c r="AP9" s="1205"/>
      <c r="AQ9" s="1205"/>
      <c r="AR9" s="1205"/>
      <c r="AS9" s="1205"/>
      <c r="AT9" s="1205"/>
      <c r="AU9" s="1205"/>
      <c r="AV9" s="1205"/>
      <c r="AW9" s="1205"/>
      <c r="AX9" s="1205"/>
      <c r="AY9" s="1205"/>
      <c r="AZ9" s="1205"/>
      <c r="BA9" s="1205"/>
      <c r="BB9" s="1205"/>
      <c r="BC9" s="1205"/>
      <c r="BD9" s="1205"/>
      <c r="BE9" s="1205"/>
      <c r="BF9" s="1205"/>
      <c r="BG9" s="1205"/>
      <c r="BH9" s="1205"/>
      <c r="BI9" s="1205"/>
      <c r="BJ9" s="1205"/>
      <c r="BK9" s="1205"/>
      <c r="BL9" s="1205"/>
      <c r="BM9" s="1205"/>
      <c r="BN9" s="1205"/>
      <c r="BO9" s="1205"/>
      <c r="BP9" s="1205"/>
      <c r="BQ9" s="1205"/>
      <c r="BR9" s="1205"/>
      <c r="BS9" s="1205"/>
      <c r="BT9" s="1205"/>
      <c r="BU9" s="1205"/>
      <c r="BV9" s="1205"/>
      <c r="BW9" s="1205"/>
      <c r="BX9" s="1205"/>
      <c r="BY9" s="1205"/>
      <c r="BZ9" s="1205"/>
      <c r="CA9" s="1205"/>
      <c r="CB9" s="1205"/>
      <c r="CC9" s="1205"/>
      <c r="CD9" s="1205"/>
      <c r="CE9" s="1205"/>
      <c r="CF9" s="1205"/>
      <c r="CG9" s="1205"/>
      <c r="CH9" s="1205"/>
      <c r="CI9" s="1205"/>
      <c r="CJ9" s="1205"/>
      <c r="CK9" s="1205"/>
      <c r="CL9" s="1205"/>
      <c r="CM9" s="1205"/>
      <c r="CN9" s="1205"/>
      <c r="CO9" s="1205"/>
      <c r="CP9" s="1205"/>
      <c r="CQ9" s="1205"/>
      <c r="CR9" s="1205"/>
      <c r="CS9" s="1205"/>
      <c r="CT9" s="1205"/>
      <c r="CU9" s="1205"/>
      <c r="CV9" s="1205"/>
      <c r="CW9" s="1205"/>
      <c r="CX9" s="1205"/>
      <c r="CY9" s="1205"/>
      <c r="CZ9" s="1205"/>
      <c r="DA9" s="1205"/>
      <c r="DB9" s="1205"/>
      <c r="DC9" s="1205"/>
      <c r="DD9" s="1205"/>
      <c r="DE9" s="1205"/>
      <c r="DF9" s="1205"/>
      <c r="DG9" s="1205"/>
      <c r="DH9" s="1205"/>
      <c r="DI9" s="1205"/>
      <c r="DJ9" s="1205"/>
      <c r="DK9" s="1205"/>
      <c r="DL9" s="1205"/>
      <c r="DM9" s="1205"/>
      <c r="DN9" s="1205"/>
      <c r="DO9" s="1205"/>
      <c r="DP9" s="1205"/>
      <c r="DQ9" s="1205"/>
      <c r="DR9" s="1205"/>
      <c r="DS9" s="1205"/>
      <c r="DT9" s="1205"/>
      <c r="DU9" s="1205"/>
      <c r="DV9" s="1205"/>
      <c r="DW9" s="1205"/>
      <c r="DX9" s="1205"/>
      <c r="DY9" s="1205"/>
      <c r="DZ9" s="1205"/>
      <c r="EA9" s="1205"/>
      <c r="EB9" s="1205"/>
      <c r="EC9" s="1205"/>
      <c r="ED9" s="1205"/>
      <c r="EE9" s="1205"/>
      <c r="EF9" s="1205"/>
      <c r="EG9" s="1205"/>
      <c r="EH9" s="1205"/>
      <c r="EI9" s="1205"/>
      <c r="EJ9" s="1205"/>
      <c r="EK9" s="1205"/>
      <c r="EL9" s="1205"/>
      <c r="EM9" s="1205"/>
      <c r="EN9" s="1205"/>
      <c r="EO9" s="1205"/>
      <c r="EP9" s="1205"/>
      <c r="EQ9" s="1205"/>
      <c r="ER9" s="1205"/>
      <c r="ES9" s="1205"/>
      <c r="ET9" s="1205"/>
      <c r="EU9" s="1205"/>
      <c r="EV9" s="1205"/>
      <c r="EW9" s="1205"/>
      <c r="EX9" s="1205"/>
      <c r="EY9" s="1205"/>
      <c r="EZ9" s="1205"/>
      <c r="FA9" s="1205"/>
      <c r="FB9" s="1205"/>
      <c r="FC9" s="1205"/>
      <c r="FD9" s="1205"/>
      <c r="FE9" s="1205"/>
      <c r="FF9" s="1205"/>
      <c r="FG9" s="1205"/>
      <c r="FH9" s="1205"/>
      <c r="FI9" s="1205"/>
      <c r="FJ9" s="1205"/>
      <c r="FK9" s="1205"/>
      <c r="FL9" s="1205"/>
      <c r="FM9" s="1205"/>
      <c r="FN9" s="1205"/>
      <c r="FO9" s="1205"/>
      <c r="FP9" s="1205"/>
      <c r="FQ9" s="1205"/>
      <c r="FR9" s="1205"/>
      <c r="FS9" s="1205"/>
      <c r="FT9" s="1205"/>
      <c r="FU9" s="1205"/>
      <c r="FV9" s="1205"/>
      <c r="FW9" s="1205"/>
      <c r="FX9" s="1205"/>
      <c r="FY9" s="1205"/>
      <c r="FZ9" s="1205"/>
      <c r="GA9" s="1205"/>
      <c r="GB9" s="1205"/>
      <c r="GC9" s="1205"/>
      <c r="GD9" s="1205"/>
      <c r="GE9" s="1205"/>
      <c r="GF9" s="1205"/>
      <c r="GG9" s="1205"/>
      <c r="GH9" s="1205"/>
      <c r="GI9" s="1205"/>
      <c r="GJ9" s="1205"/>
      <c r="GK9" s="1205"/>
      <c r="GL9" s="1205"/>
      <c r="GM9" s="1205"/>
      <c r="GN9" s="1205"/>
      <c r="GO9" s="1205"/>
      <c r="GP9" s="1205"/>
      <c r="GQ9" s="1205"/>
      <c r="GR9" s="1205"/>
      <c r="GS9" s="1205"/>
      <c r="GT9" s="1205"/>
      <c r="GU9" s="1205"/>
      <c r="GV9" s="1205"/>
      <c r="GW9" s="1205"/>
      <c r="GX9" s="1205"/>
      <c r="GY9" s="1205"/>
      <c r="GZ9" s="1205"/>
      <c r="HA9" s="1205"/>
      <c r="HB9" s="1205"/>
      <c r="HC9" s="1205"/>
      <c r="HD9" s="1205"/>
      <c r="HE9" s="1205"/>
      <c r="HF9" s="1205"/>
      <c r="HG9" s="1205"/>
      <c r="HH9" s="1205"/>
      <c r="HI9" s="1205"/>
      <c r="HJ9" s="1205"/>
      <c r="HK9" s="1205"/>
      <c r="HL9" s="1205"/>
      <c r="HM9" s="1205"/>
      <c r="HN9" s="1205"/>
      <c r="HO9" s="1205"/>
      <c r="HP9" s="1205"/>
      <c r="HQ9" s="1205"/>
      <c r="HR9" s="1205"/>
      <c r="HS9" s="1205"/>
      <c r="HT9" s="1205"/>
      <c r="HU9" s="1205"/>
      <c r="HV9" s="1205"/>
      <c r="HW9" s="1205"/>
      <c r="HX9" s="1205"/>
      <c r="HY9" s="1205"/>
      <c r="HZ9" s="1205"/>
      <c r="IA9" s="1205"/>
      <c r="IB9" s="1205"/>
      <c r="IC9" s="1205"/>
      <c r="ID9" s="1205"/>
      <c r="IE9" s="1205"/>
      <c r="IF9" s="1205"/>
      <c r="IG9" s="1205"/>
      <c r="IH9" s="1205"/>
      <c r="II9" s="1205"/>
      <c r="IJ9" s="1205"/>
      <c r="IK9" s="1205"/>
      <c r="IL9" s="1205"/>
      <c r="IM9" s="1205"/>
      <c r="IN9" s="1205"/>
      <c r="IO9" s="1205"/>
      <c r="IP9" s="1205"/>
      <c r="IQ9" s="1205"/>
      <c r="IR9" s="1205"/>
      <c r="IS9" s="1205"/>
      <c r="IT9" s="1205"/>
      <c r="IU9" s="1205"/>
    </row>
    <row r="10" spans="2:255" ht="18.5">
      <c r="B10" s="1207" t="s">
        <v>762</v>
      </c>
      <c r="C10" s="1202"/>
      <c r="D10" s="1202"/>
      <c r="E10" s="1203"/>
      <c r="F10" s="1205"/>
      <c r="G10" s="1205"/>
      <c r="H10" s="1205"/>
      <c r="I10" s="1203"/>
      <c r="J10" s="1203"/>
      <c r="K10" s="1203"/>
      <c r="L10" s="1203"/>
      <c r="M10" s="1203"/>
      <c r="N10" s="1205"/>
      <c r="O10" s="1205"/>
      <c r="P10" s="1205"/>
      <c r="Q10" s="1205"/>
      <c r="R10" s="1205"/>
      <c r="S10" s="1205"/>
      <c r="T10" s="1205"/>
      <c r="U10" s="1205"/>
      <c r="V10" s="1205"/>
      <c r="W10" s="1205"/>
      <c r="X10" s="1205"/>
      <c r="Y10" s="1205"/>
      <c r="Z10" s="1205"/>
      <c r="AA10" s="1205"/>
      <c r="AB10" s="1205"/>
      <c r="AC10" s="1205"/>
      <c r="AD10" s="1205"/>
      <c r="AE10" s="1205"/>
      <c r="AF10" s="1205"/>
      <c r="AG10" s="1205"/>
      <c r="AH10" s="1205"/>
      <c r="AI10" s="1205"/>
      <c r="AJ10" s="1205"/>
      <c r="AK10" s="1205"/>
      <c r="AL10" s="1205"/>
      <c r="AM10" s="1205"/>
      <c r="AN10" s="1205"/>
      <c r="AO10" s="1205"/>
      <c r="AP10" s="1205"/>
      <c r="AQ10" s="1205"/>
      <c r="AR10" s="1205"/>
      <c r="AS10" s="1205"/>
      <c r="AT10" s="1205"/>
      <c r="AU10" s="1205"/>
      <c r="AV10" s="1205"/>
      <c r="AW10" s="1205"/>
      <c r="AX10" s="1205"/>
      <c r="AY10" s="1205"/>
      <c r="AZ10" s="1205"/>
      <c r="BA10" s="1205"/>
      <c r="BB10" s="1205"/>
      <c r="BC10" s="1205"/>
      <c r="BD10" s="1205"/>
      <c r="BE10" s="1205"/>
      <c r="BF10" s="1205"/>
      <c r="BG10" s="1205"/>
      <c r="BH10" s="1205"/>
      <c r="BI10" s="1205"/>
      <c r="BJ10" s="1205"/>
      <c r="BK10" s="1205"/>
      <c r="BL10" s="1205"/>
      <c r="BM10" s="1205"/>
      <c r="BN10" s="1205"/>
      <c r="BO10" s="1205"/>
      <c r="BP10" s="1205"/>
      <c r="BQ10" s="1205"/>
      <c r="BR10" s="1205"/>
      <c r="BS10" s="1205"/>
      <c r="BT10" s="1205"/>
      <c r="BU10" s="1205"/>
      <c r="BV10" s="1205"/>
      <c r="BW10" s="1205"/>
      <c r="BX10" s="1205"/>
      <c r="BY10" s="1205"/>
      <c r="BZ10" s="1205"/>
      <c r="CA10" s="1205"/>
      <c r="CB10" s="1205"/>
      <c r="CC10" s="1205"/>
      <c r="CD10" s="1205"/>
      <c r="CE10" s="1205"/>
      <c r="CF10" s="1205"/>
      <c r="CG10" s="1205"/>
      <c r="CH10" s="1205"/>
      <c r="CI10" s="1205"/>
      <c r="CJ10" s="1205"/>
      <c r="CK10" s="1205"/>
      <c r="CL10" s="1205"/>
      <c r="CM10" s="1205"/>
      <c r="CN10" s="1205"/>
      <c r="CO10" s="1205"/>
      <c r="CP10" s="1205"/>
      <c r="CQ10" s="1205"/>
      <c r="CR10" s="1205"/>
      <c r="CS10" s="1205"/>
      <c r="CT10" s="1205"/>
      <c r="CU10" s="1205"/>
      <c r="CV10" s="1205"/>
      <c r="CW10" s="1205"/>
      <c r="CX10" s="1205"/>
      <c r="CY10" s="1205"/>
      <c r="CZ10" s="1205"/>
      <c r="DA10" s="1205"/>
      <c r="DB10" s="1205"/>
      <c r="DC10" s="1205"/>
      <c r="DD10" s="1205"/>
      <c r="DE10" s="1205"/>
      <c r="DF10" s="1205"/>
      <c r="DG10" s="1205"/>
      <c r="DH10" s="1205"/>
      <c r="DI10" s="1205"/>
      <c r="DJ10" s="1205"/>
      <c r="DK10" s="1205"/>
      <c r="DL10" s="1205"/>
      <c r="DM10" s="1205"/>
      <c r="DN10" s="1205"/>
      <c r="DO10" s="1205"/>
      <c r="DP10" s="1205"/>
      <c r="DQ10" s="1205"/>
      <c r="DR10" s="1205"/>
      <c r="DS10" s="1205"/>
      <c r="DT10" s="1205"/>
      <c r="DU10" s="1205"/>
      <c r="DV10" s="1205"/>
      <c r="DW10" s="1205"/>
      <c r="DX10" s="1205"/>
      <c r="DY10" s="1205"/>
      <c r="DZ10" s="1205"/>
      <c r="EA10" s="1205"/>
      <c r="EB10" s="1205"/>
      <c r="EC10" s="1205"/>
      <c r="ED10" s="1205"/>
      <c r="EE10" s="1205"/>
      <c r="EF10" s="1205"/>
      <c r="EG10" s="1205"/>
      <c r="EH10" s="1205"/>
      <c r="EI10" s="1205"/>
      <c r="EJ10" s="1205"/>
      <c r="EK10" s="1205"/>
      <c r="EL10" s="1205"/>
      <c r="EM10" s="1205"/>
      <c r="EN10" s="1205"/>
      <c r="EO10" s="1205"/>
      <c r="EP10" s="1205"/>
      <c r="EQ10" s="1205"/>
      <c r="ER10" s="1205"/>
      <c r="ES10" s="1205"/>
      <c r="ET10" s="1205"/>
      <c r="EU10" s="1205"/>
      <c r="EV10" s="1205"/>
      <c r="EW10" s="1205"/>
      <c r="EX10" s="1205"/>
      <c r="EY10" s="1205"/>
      <c r="EZ10" s="1205"/>
      <c r="FA10" s="1205"/>
      <c r="FB10" s="1205"/>
      <c r="FC10" s="1205"/>
      <c r="FD10" s="1205"/>
      <c r="FE10" s="1205"/>
      <c r="FF10" s="1205"/>
      <c r="FG10" s="1205"/>
      <c r="FH10" s="1205"/>
      <c r="FI10" s="1205"/>
      <c r="FJ10" s="1205"/>
      <c r="FK10" s="1205"/>
      <c r="FL10" s="1205"/>
      <c r="FM10" s="1205"/>
      <c r="FN10" s="1205"/>
      <c r="FO10" s="1205"/>
      <c r="FP10" s="1205"/>
      <c r="FQ10" s="1205"/>
      <c r="FR10" s="1205"/>
      <c r="FS10" s="1205"/>
      <c r="FT10" s="1205"/>
      <c r="FU10" s="1205"/>
      <c r="FV10" s="1205"/>
      <c r="FW10" s="1205"/>
      <c r="FX10" s="1205"/>
      <c r="FY10" s="1205"/>
      <c r="FZ10" s="1205"/>
      <c r="GA10" s="1205"/>
      <c r="GB10" s="1205"/>
      <c r="GC10" s="1205"/>
      <c r="GD10" s="1205"/>
      <c r="GE10" s="1205"/>
      <c r="GF10" s="1205"/>
      <c r="GG10" s="1205"/>
      <c r="GH10" s="1205"/>
      <c r="GI10" s="1205"/>
      <c r="GJ10" s="1205"/>
      <c r="GK10" s="1205"/>
      <c r="GL10" s="1205"/>
      <c r="GM10" s="1205"/>
      <c r="GN10" s="1205"/>
      <c r="GO10" s="1205"/>
      <c r="GP10" s="1205"/>
      <c r="GQ10" s="1205"/>
      <c r="GR10" s="1205"/>
      <c r="GS10" s="1205"/>
      <c r="GT10" s="1205"/>
      <c r="GU10" s="1205"/>
      <c r="GV10" s="1205"/>
      <c r="GW10" s="1205"/>
      <c r="GX10" s="1205"/>
      <c r="GY10" s="1205"/>
      <c r="GZ10" s="1205"/>
      <c r="HA10" s="1205"/>
      <c r="HB10" s="1205"/>
      <c r="HC10" s="1205"/>
      <c r="HD10" s="1205"/>
      <c r="HE10" s="1205"/>
      <c r="HF10" s="1205"/>
      <c r="HG10" s="1205"/>
      <c r="HH10" s="1205"/>
      <c r="HI10" s="1205"/>
      <c r="HJ10" s="1205"/>
      <c r="HK10" s="1205"/>
      <c r="HL10" s="1205"/>
      <c r="HM10" s="1205"/>
      <c r="HN10" s="1205"/>
      <c r="HO10" s="1205"/>
      <c r="HP10" s="1205"/>
      <c r="HQ10" s="1205"/>
      <c r="HR10" s="1205"/>
      <c r="HS10" s="1205"/>
      <c r="HT10" s="1205"/>
      <c r="HU10" s="1205"/>
      <c r="HV10" s="1205"/>
      <c r="HW10" s="1205"/>
      <c r="HX10" s="1205"/>
      <c r="HY10" s="1205"/>
      <c r="HZ10" s="1205"/>
      <c r="IA10" s="1205"/>
      <c r="IB10" s="1205"/>
      <c r="IC10" s="1205"/>
      <c r="ID10" s="1205"/>
      <c r="IE10" s="1205"/>
      <c r="IF10" s="1205"/>
      <c r="IG10" s="1205"/>
      <c r="IH10" s="1205"/>
      <c r="II10" s="1205"/>
      <c r="IJ10" s="1205"/>
      <c r="IK10" s="1205"/>
      <c r="IL10" s="1205"/>
      <c r="IM10" s="1205"/>
      <c r="IN10" s="1205"/>
      <c r="IO10" s="1205"/>
      <c r="IP10" s="1205"/>
      <c r="IQ10" s="1205"/>
      <c r="IR10" s="1205"/>
      <c r="IS10" s="1205"/>
      <c r="IT10" s="1205"/>
      <c r="IU10" s="1205"/>
    </row>
    <row r="11" spans="2:255" ht="18.5">
      <c r="B11" s="1207" t="s">
        <v>763</v>
      </c>
      <c r="C11" s="1202"/>
      <c r="D11" s="1202"/>
      <c r="E11" s="1203"/>
      <c r="F11" s="1205"/>
      <c r="G11" s="1205"/>
      <c r="H11" s="1205"/>
      <c r="I11" s="1203"/>
      <c r="J11" s="1203"/>
      <c r="K11" s="1203"/>
      <c r="L11" s="1203"/>
      <c r="M11" s="1203"/>
      <c r="N11" s="1205"/>
      <c r="O11" s="1205"/>
      <c r="P11" s="1205"/>
      <c r="Q11" s="1205"/>
      <c r="R11" s="1205"/>
      <c r="S11" s="1205"/>
      <c r="T11" s="1205"/>
      <c r="U11" s="1205"/>
      <c r="V11" s="1205"/>
      <c r="W11" s="1205"/>
      <c r="X11" s="1205"/>
      <c r="Y11" s="1205"/>
      <c r="Z11" s="1205"/>
      <c r="AA11" s="1205"/>
      <c r="AB11" s="1205"/>
      <c r="AC11" s="1205"/>
      <c r="AD11" s="1205"/>
      <c r="AE11" s="1205"/>
      <c r="AF11" s="1205"/>
      <c r="AG11" s="1205"/>
      <c r="AH11" s="1205"/>
      <c r="AI11" s="1205"/>
      <c r="AJ11" s="1205"/>
      <c r="AK11" s="1205"/>
      <c r="AL11" s="1205"/>
      <c r="AM11" s="1205"/>
      <c r="AN11" s="1205"/>
      <c r="AO11" s="1205"/>
      <c r="AP11" s="1205"/>
      <c r="AQ11" s="1205"/>
      <c r="AR11" s="1205"/>
      <c r="AS11" s="1205"/>
      <c r="AT11" s="1205"/>
      <c r="AU11" s="1205"/>
      <c r="AV11" s="1205"/>
      <c r="AW11" s="1205"/>
      <c r="AX11" s="1205"/>
      <c r="AY11" s="1205"/>
      <c r="AZ11" s="1205"/>
      <c r="BA11" s="1205"/>
      <c r="BB11" s="1205"/>
      <c r="BC11" s="1205"/>
      <c r="BD11" s="1205"/>
      <c r="BE11" s="1205"/>
      <c r="BF11" s="1205"/>
      <c r="BG11" s="1205"/>
      <c r="BH11" s="1205"/>
      <c r="BI11" s="1205"/>
      <c r="BJ11" s="1205"/>
      <c r="BK11" s="1205"/>
      <c r="BL11" s="1205"/>
      <c r="BM11" s="1205"/>
      <c r="BN11" s="1205"/>
      <c r="BO11" s="1205"/>
      <c r="BP11" s="1205"/>
      <c r="BQ11" s="1205"/>
      <c r="BR11" s="1205"/>
      <c r="BS11" s="1205"/>
      <c r="BT11" s="1205"/>
      <c r="BU11" s="1205"/>
      <c r="BV11" s="1205"/>
      <c r="BW11" s="1205"/>
      <c r="BX11" s="1205"/>
      <c r="BY11" s="1205"/>
      <c r="BZ11" s="1205"/>
      <c r="CA11" s="1205"/>
      <c r="CB11" s="1205"/>
      <c r="CC11" s="1205"/>
      <c r="CD11" s="1205"/>
      <c r="CE11" s="1205"/>
      <c r="CF11" s="1205"/>
      <c r="CG11" s="1205"/>
      <c r="CH11" s="1205"/>
      <c r="CI11" s="1205"/>
      <c r="CJ11" s="1205"/>
      <c r="CK11" s="1205"/>
      <c r="CL11" s="1205"/>
      <c r="CM11" s="1205"/>
      <c r="CN11" s="1205"/>
      <c r="CO11" s="1205"/>
      <c r="CP11" s="1205"/>
      <c r="CQ11" s="1205"/>
      <c r="CR11" s="1205"/>
      <c r="CS11" s="1205"/>
      <c r="CT11" s="1205"/>
      <c r="CU11" s="1205"/>
      <c r="CV11" s="1205"/>
      <c r="CW11" s="1205"/>
      <c r="CX11" s="1205"/>
      <c r="CY11" s="1205"/>
      <c r="CZ11" s="1205"/>
      <c r="DA11" s="1205"/>
      <c r="DB11" s="1205"/>
      <c r="DC11" s="1205"/>
      <c r="DD11" s="1205"/>
      <c r="DE11" s="1205"/>
      <c r="DF11" s="1205"/>
      <c r="DG11" s="1205"/>
      <c r="DH11" s="1205"/>
      <c r="DI11" s="1205"/>
      <c r="DJ11" s="1205"/>
      <c r="DK11" s="1205"/>
      <c r="DL11" s="1205"/>
      <c r="DM11" s="1205"/>
      <c r="DN11" s="1205"/>
      <c r="DO11" s="1205"/>
      <c r="DP11" s="1205"/>
      <c r="DQ11" s="1205"/>
      <c r="DR11" s="1205"/>
      <c r="DS11" s="1205"/>
      <c r="DT11" s="1205"/>
      <c r="DU11" s="1205"/>
      <c r="DV11" s="1205"/>
      <c r="DW11" s="1205"/>
      <c r="DX11" s="1205"/>
      <c r="DY11" s="1205"/>
      <c r="DZ11" s="1205"/>
      <c r="EA11" s="1205"/>
      <c r="EB11" s="1205"/>
      <c r="EC11" s="1205"/>
      <c r="ED11" s="1205"/>
      <c r="EE11" s="1205"/>
      <c r="EF11" s="1205"/>
      <c r="EG11" s="1205"/>
      <c r="EH11" s="1205"/>
      <c r="EI11" s="1205"/>
      <c r="EJ11" s="1205"/>
      <c r="EK11" s="1205"/>
      <c r="EL11" s="1205"/>
      <c r="EM11" s="1205"/>
      <c r="EN11" s="1205"/>
      <c r="EO11" s="1205"/>
      <c r="EP11" s="1205"/>
      <c r="EQ11" s="1205"/>
      <c r="ER11" s="1205"/>
      <c r="ES11" s="1205"/>
      <c r="ET11" s="1205"/>
      <c r="EU11" s="1205"/>
      <c r="EV11" s="1205"/>
      <c r="EW11" s="1205"/>
      <c r="EX11" s="1205"/>
      <c r="EY11" s="1205"/>
      <c r="EZ11" s="1205"/>
      <c r="FA11" s="1205"/>
      <c r="FB11" s="1205"/>
      <c r="FC11" s="1205"/>
      <c r="FD11" s="1205"/>
      <c r="FE11" s="1205"/>
      <c r="FF11" s="1205"/>
      <c r="FG11" s="1205"/>
      <c r="FH11" s="1205"/>
      <c r="FI11" s="1205"/>
      <c r="FJ11" s="1205"/>
      <c r="FK11" s="1205"/>
      <c r="FL11" s="1205"/>
      <c r="FM11" s="1205"/>
      <c r="FN11" s="1205"/>
      <c r="FO11" s="1205"/>
      <c r="FP11" s="1205"/>
      <c r="FQ11" s="1205"/>
      <c r="FR11" s="1205"/>
      <c r="FS11" s="1205"/>
      <c r="FT11" s="1205"/>
      <c r="FU11" s="1205"/>
      <c r="FV11" s="1205"/>
      <c r="FW11" s="1205"/>
      <c r="FX11" s="1205"/>
      <c r="FY11" s="1205"/>
      <c r="FZ11" s="1205"/>
      <c r="GA11" s="1205"/>
      <c r="GB11" s="1205"/>
      <c r="GC11" s="1205"/>
      <c r="GD11" s="1205"/>
      <c r="GE11" s="1205"/>
      <c r="GF11" s="1205"/>
      <c r="GG11" s="1205"/>
      <c r="GH11" s="1205"/>
      <c r="GI11" s="1205"/>
      <c r="GJ11" s="1205"/>
      <c r="GK11" s="1205"/>
      <c r="GL11" s="1205"/>
      <c r="GM11" s="1205"/>
      <c r="GN11" s="1205"/>
      <c r="GO11" s="1205"/>
      <c r="GP11" s="1205"/>
      <c r="GQ11" s="1205"/>
      <c r="GR11" s="1205"/>
      <c r="GS11" s="1205"/>
      <c r="GT11" s="1205"/>
      <c r="GU11" s="1205"/>
      <c r="GV11" s="1205"/>
      <c r="GW11" s="1205"/>
      <c r="GX11" s="1205"/>
      <c r="GY11" s="1205"/>
      <c r="GZ11" s="1205"/>
      <c r="HA11" s="1205"/>
      <c r="HB11" s="1205"/>
      <c r="HC11" s="1205"/>
      <c r="HD11" s="1205"/>
      <c r="HE11" s="1205"/>
      <c r="HF11" s="1205"/>
      <c r="HG11" s="1205"/>
      <c r="HH11" s="1205"/>
      <c r="HI11" s="1205"/>
      <c r="HJ11" s="1205"/>
      <c r="HK11" s="1205"/>
      <c r="HL11" s="1205"/>
      <c r="HM11" s="1205"/>
      <c r="HN11" s="1205"/>
      <c r="HO11" s="1205"/>
      <c r="HP11" s="1205"/>
      <c r="HQ11" s="1205"/>
      <c r="HR11" s="1205"/>
      <c r="HS11" s="1205"/>
      <c r="HT11" s="1205"/>
      <c r="HU11" s="1205"/>
      <c r="HV11" s="1205"/>
      <c r="HW11" s="1205"/>
      <c r="HX11" s="1205"/>
      <c r="HY11" s="1205"/>
      <c r="HZ11" s="1205"/>
      <c r="IA11" s="1205"/>
      <c r="IB11" s="1205"/>
      <c r="IC11" s="1205"/>
      <c r="ID11" s="1205"/>
      <c r="IE11" s="1205"/>
      <c r="IF11" s="1205"/>
      <c r="IG11" s="1205"/>
      <c r="IH11" s="1205"/>
      <c r="II11" s="1205"/>
      <c r="IJ11" s="1205"/>
      <c r="IK11" s="1205"/>
      <c r="IL11" s="1205"/>
      <c r="IM11" s="1205"/>
      <c r="IN11" s="1205"/>
      <c r="IO11" s="1205"/>
      <c r="IP11" s="1205"/>
      <c r="IQ11" s="1205"/>
      <c r="IR11" s="1205"/>
      <c r="IS11" s="1205"/>
      <c r="IT11" s="1205"/>
      <c r="IU11" s="1205"/>
    </row>
    <row r="12" spans="2:255" ht="18.5">
      <c r="B12" s="1207"/>
      <c r="C12" s="1202"/>
      <c r="D12" s="1202"/>
      <c r="E12" s="1203"/>
      <c r="F12" s="1205"/>
      <c r="G12" s="1205"/>
      <c r="H12" s="1205"/>
      <c r="I12" s="1203"/>
      <c r="J12" s="1203"/>
      <c r="K12" s="1203"/>
      <c r="L12" s="1203"/>
      <c r="M12" s="1203"/>
      <c r="N12" s="1205"/>
      <c r="O12" s="1205"/>
      <c r="P12" s="1205"/>
      <c r="Q12" s="1205"/>
      <c r="R12" s="1205"/>
      <c r="S12" s="1205"/>
      <c r="T12" s="1205"/>
      <c r="U12" s="1205"/>
      <c r="V12" s="1205"/>
      <c r="W12" s="1205"/>
      <c r="X12" s="1205"/>
      <c r="Y12" s="1205"/>
      <c r="Z12" s="1205"/>
      <c r="AA12" s="1205"/>
      <c r="AB12" s="1205"/>
      <c r="AC12" s="1205"/>
      <c r="AD12" s="1205"/>
      <c r="AE12" s="1205"/>
      <c r="AF12" s="1205"/>
      <c r="AG12" s="1205"/>
      <c r="AH12" s="1205"/>
      <c r="AI12" s="1205"/>
      <c r="AJ12" s="1205"/>
      <c r="AK12" s="1205"/>
      <c r="AL12" s="1205"/>
      <c r="AM12" s="1205"/>
      <c r="AN12" s="1205"/>
      <c r="AO12" s="1205"/>
      <c r="AP12" s="1205"/>
      <c r="AQ12" s="1205"/>
      <c r="AR12" s="1205"/>
      <c r="AS12" s="1205"/>
      <c r="AT12" s="1205"/>
      <c r="AU12" s="1205"/>
      <c r="AV12" s="1205"/>
      <c r="AW12" s="1205"/>
      <c r="AX12" s="1205"/>
      <c r="AY12" s="1205"/>
      <c r="AZ12" s="1205"/>
      <c r="BA12" s="1205"/>
      <c r="BB12" s="1205"/>
      <c r="BC12" s="1205"/>
      <c r="BD12" s="1205"/>
      <c r="BE12" s="1205"/>
      <c r="BF12" s="1205"/>
      <c r="BG12" s="1205"/>
      <c r="BH12" s="1205"/>
      <c r="BI12" s="1205"/>
      <c r="BJ12" s="1205"/>
      <c r="BK12" s="1205"/>
      <c r="BL12" s="1205"/>
      <c r="BM12" s="1205"/>
      <c r="BN12" s="1205"/>
      <c r="BO12" s="1205"/>
      <c r="BP12" s="1205"/>
      <c r="BQ12" s="1205"/>
      <c r="BR12" s="1205"/>
      <c r="BS12" s="1205"/>
      <c r="BT12" s="1205"/>
      <c r="BU12" s="1205"/>
      <c r="BV12" s="1205"/>
      <c r="BW12" s="1205"/>
      <c r="BX12" s="1205"/>
      <c r="BY12" s="1205"/>
      <c r="BZ12" s="1205"/>
      <c r="CA12" s="1205"/>
      <c r="CB12" s="1205"/>
      <c r="CC12" s="1205"/>
      <c r="CD12" s="1205"/>
      <c r="CE12" s="1205"/>
      <c r="CF12" s="1205"/>
      <c r="CG12" s="1205"/>
      <c r="CH12" s="1205"/>
      <c r="CI12" s="1205"/>
      <c r="CJ12" s="1205"/>
      <c r="CK12" s="1205"/>
      <c r="CL12" s="1205"/>
      <c r="CM12" s="1205"/>
      <c r="CN12" s="1205"/>
      <c r="CO12" s="1205"/>
      <c r="CP12" s="1205"/>
      <c r="CQ12" s="1205"/>
      <c r="CR12" s="1205"/>
      <c r="CS12" s="1205"/>
      <c r="CT12" s="1205"/>
      <c r="CU12" s="1205"/>
      <c r="CV12" s="1205"/>
      <c r="CW12" s="1205"/>
      <c r="CX12" s="1205"/>
      <c r="CY12" s="1205"/>
      <c r="CZ12" s="1205"/>
      <c r="DA12" s="1205"/>
      <c r="DB12" s="1205"/>
      <c r="DC12" s="1205"/>
      <c r="DD12" s="1205"/>
      <c r="DE12" s="1205"/>
      <c r="DF12" s="1205"/>
      <c r="DG12" s="1205"/>
      <c r="DH12" s="1205"/>
      <c r="DI12" s="1205"/>
      <c r="DJ12" s="1205"/>
      <c r="DK12" s="1205"/>
      <c r="DL12" s="1205"/>
      <c r="DM12" s="1205"/>
      <c r="DN12" s="1205"/>
      <c r="DO12" s="1205"/>
      <c r="DP12" s="1205"/>
      <c r="DQ12" s="1205"/>
      <c r="DR12" s="1205"/>
      <c r="DS12" s="1205"/>
      <c r="DT12" s="1205"/>
      <c r="DU12" s="1205"/>
      <c r="DV12" s="1205"/>
      <c r="DW12" s="1205"/>
      <c r="DX12" s="1205"/>
      <c r="DY12" s="1205"/>
      <c r="DZ12" s="1205"/>
      <c r="EA12" s="1205"/>
      <c r="EB12" s="1205"/>
      <c r="EC12" s="1205"/>
      <c r="ED12" s="1205"/>
      <c r="EE12" s="1205"/>
      <c r="EF12" s="1205"/>
      <c r="EG12" s="1205"/>
      <c r="EH12" s="1205"/>
      <c r="EI12" s="1205"/>
      <c r="EJ12" s="1205"/>
      <c r="EK12" s="1205"/>
      <c r="EL12" s="1205"/>
      <c r="EM12" s="1205"/>
      <c r="EN12" s="1205"/>
      <c r="EO12" s="1205"/>
      <c r="EP12" s="1205"/>
      <c r="EQ12" s="1205"/>
      <c r="ER12" s="1205"/>
      <c r="ES12" s="1205"/>
      <c r="ET12" s="1205"/>
      <c r="EU12" s="1205"/>
      <c r="EV12" s="1205"/>
      <c r="EW12" s="1205"/>
      <c r="EX12" s="1205"/>
      <c r="EY12" s="1205"/>
      <c r="EZ12" s="1205"/>
      <c r="FA12" s="1205"/>
      <c r="FB12" s="1205"/>
      <c r="FC12" s="1205"/>
      <c r="FD12" s="1205"/>
      <c r="FE12" s="1205"/>
      <c r="FF12" s="1205"/>
      <c r="FG12" s="1205"/>
      <c r="FH12" s="1205"/>
      <c r="FI12" s="1205"/>
      <c r="FJ12" s="1205"/>
      <c r="FK12" s="1205"/>
      <c r="FL12" s="1205"/>
      <c r="FM12" s="1205"/>
      <c r="FN12" s="1205"/>
      <c r="FO12" s="1205"/>
      <c r="FP12" s="1205"/>
      <c r="FQ12" s="1205"/>
      <c r="FR12" s="1205"/>
      <c r="FS12" s="1205"/>
      <c r="FT12" s="1205"/>
      <c r="FU12" s="1205"/>
      <c r="FV12" s="1205"/>
      <c r="FW12" s="1205"/>
      <c r="FX12" s="1205"/>
      <c r="FY12" s="1205"/>
      <c r="FZ12" s="1205"/>
      <c r="GA12" s="1205"/>
      <c r="GB12" s="1205"/>
      <c r="GC12" s="1205"/>
      <c r="GD12" s="1205"/>
      <c r="GE12" s="1205"/>
      <c r="GF12" s="1205"/>
      <c r="GG12" s="1205"/>
      <c r="GH12" s="1205"/>
      <c r="GI12" s="1205"/>
      <c r="GJ12" s="1205"/>
      <c r="GK12" s="1205"/>
      <c r="GL12" s="1205"/>
      <c r="GM12" s="1205"/>
      <c r="GN12" s="1205"/>
      <c r="GO12" s="1205"/>
      <c r="GP12" s="1205"/>
      <c r="GQ12" s="1205"/>
      <c r="GR12" s="1205"/>
      <c r="GS12" s="1205"/>
      <c r="GT12" s="1205"/>
      <c r="GU12" s="1205"/>
      <c r="GV12" s="1205"/>
      <c r="GW12" s="1205"/>
      <c r="GX12" s="1205"/>
      <c r="GY12" s="1205"/>
      <c r="GZ12" s="1205"/>
      <c r="HA12" s="1205"/>
      <c r="HB12" s="1205"/>
      <c r="HC12" s="1205"/>
      <c r="HD12" s="1205"/>
      <c r="HE12" s="1205"/>
      <c r="HF12" s="1205"/>
      <c r="HG12" s="1205"/>
      <c r="HH12" s="1205"/>
      <c r="HI12" s="1205"/>
      <c r="HJ12" s="1205"/>
      <c r="HK12" s="1205"/>
      <c r="HL12" s="1205"/>
      <c r="HM12" s="1205"/>
      <c r="HN12" s="1205"/>
      <c r="HO12" s="1205"/>
      <c r="HP12" s="1205"/>
      <c r="HQ12" s="1205"/>
      <c r="HR12" s="1205"/>
      <c r="HS12" s="1205"/>
      <c r="HT12" s="1205"/>
      <c r="HU12" s="1205"/>
      <c r="HV12" s="1205"/>
      <c r="HW12" s="1205"/>
      <c r="HX12" s="1205"/>
      <c r="HY12" s="1205"/>
      <c r="HZ12" s="1205"/>
      <c r="IA12" s="1205"/>
      <c r="IB12" s="1205"/>
      <c r="IC12" s="1205"/>
      <c r="ID12" s="1205"/>
      <c r="IE12" s="1205"/>
      <c r="IF12" s="1205"/>
      <c r="IG12" s="1205"/>
      <c r="IH12" s="1205"/>
      <c r="II12" s="1205"/>
      <c r="IJ12" s="1205"/>
      <c r="IK12" s="1205"/>
      <c r="IL12" s="1205"/>
      <c r="IM12" s="1205"/>
      <c r="IN12" s="1205"/>
      <c r="IO12" s="1205"/>
      <c r="IP12" s="1205"/>
      <c r="IQ12" s="1205"/>
      <c r="IR12" s="1205"/>
      <c r="IS12" s="1205"/>
      <c r="IT12" s="1205"/>
      <c r="IU12" s="1205"/>
    </row>
    <row r="13" spans="2:255">
      <c r="B13" s="1194"/>
      <c r="C13" s="1195"/>
      <c r="D13" s="1195"/>
      <c r="I13" s="1193"/>
      <c r="J13" s="1193"/>
      <c r="K13" s="1193"/>
      <c r="L13" s="1193"/>
      <c r="M13" s="1193"/>
    </row>
    <row r="14" spans="2:255" ht="18.5">
      <c r="B14" s="1204" t="s">
        <v>764</v>
      </c>
      <c r="C14" s="1208" t="s">
        <v>765</v>
      </c>
      <c r="D14" s="1209"/>
      <c r="E14" s="1209"/>
      <c r="F14" s="1205"/>
      <c r="G14" s="1205"/>
      <c r="H14" s="1205"/>
      <c r="I14" s="1205"/>
      <c r="J14" s="1205"/>
      <c r="K14" s="1205"/>
      <c r="L14" s="1205"/>
      <c r="M14" s="1205"/>
      <c r="N14" s="1205"/>
      <c r="O14" s="1205"/>
      <c r="P14" s="1205"/>
      <c r="Q14" s="1205"/>
      <c r="R14" s="1205"/>
      <c r="S14" s="1205"/>
      <c r="T14" s="1205"/>
      <c r="U14" s="1205"/>
      <c r="V14" s="1205"/>
      <c r="W14" s="1205"/>
      <c r="X14" s="1205"/>
      <c r="Y14" s="1205"/>
      <c r="Z14" s="1205"/>
      <c r="AA14" s="1205"/>
      <c r="AB14" s="1205"/>
      <c r="AC14" s="1205"/>
      <c r="AD14" s="1205"/>
      <c r="AE14" s="1205"/>
      <c r="AF14" s="1205"/>
      <c r="AG14" s="1205"/>
      <c r="AH14" s="1205"/>
      <c r="AI14" s="1205"/>
      <c r="AJ14" s="1205"/>
      <c r="AK14" s="1205"/>
      <c r="AL14" s="1205"/>
      <c r="AM14" s="1205"/>
      <c r="AN14" s="1205"/>
      <c r="AO14" s="1205"/>
      <c r="AP14" s="1205"/>
      <c r="AQ14" s="1205"/>
      <c r="AR14" s="1205"/>
      <c r="AS14" s="1205"/>
      <c r="AT14" s="1205"/>
      <c r="AU14" s="1205"/>
      <c r="AV14" s="1205"/>
      <c r="AW14" s="1205"/>
      <c r="AX14" s="1205"/>
      <c r="AY14" s="1205"/>
      <c r="AZ14" s="1205"/>
      <c r="BA14" s="1205"/>
      <c r="BB14" s="1205"/>
      <c r="BC14" s="1205"/>
      <c r="BD14" s="1205"/>
      <c r="BE14" s="1205"/>
      <c r="BF14" s="1205"/>
      <c r="BG14" s="1205"/>
      <c r="BH14" s="1205"/>
      <c r="BI14" s="1205"/>
      <c r="BJ14" s="1205"/>
      <c r="BK14" s="1205"/>
      <c r="BL14" s="1205"/>
      <c r="BM14" s="1205"/>
      <c r="BN14" s="1205"/>
      <c r="BO14" s="1205"/>
      <c r="BP14" s="1205"/>
      <c r="BQ14" s="1205"/>
      <c r="BR14" s="1205"/>
      <c r="BS14" s="1205"/>
      <c r="BT14" s="1205"/>
      <c r="BU14" s="1205"/>
      <c r="BV14" s="1205"/>
      <c r="BW14" s="1205"/>
      <c r="BX14" s="1205"/>
      <c r="BY14" s="1205"/>
      <c r="BZ14" s="1205"/>
      <c r="CA14" s="1205"/>
      <c r="CB14" s="1205"/>
      <c r="CC14" s="1205"/>
      <c r="CD14" s="1205"/>
      <c r="CE14" s="1205"/>
      <c r="CF14" s="1205"/>
      <c r="CG14" s="1205"/>
      <c r="CH14" s="1205"/>
      <c r="CI14" s="1205"/>
      <c r="CJ14" s="1205"/>
      <c r="CK14" s="1205"/>
      <c r="CL14" s="1205"/>
      <c r="CM14" s="1205"/>
      <c r="CN14" s="1205"/>
      <c r="CO14" s="1205"/>
      <c r="CP14" s="1205"/>
      <c r="CQ14" s="1205"/>
      <c r="CR14" s="1205"/>
      <c r="CS14" s="1205"/>
      <c r="CT14" s="1205"/>
      <c r="CU14" s="1205"/>
      <c r="CV14" s="1205"/>
      <c r="CW14" s="1205"/>
      <c r="CX14" s="1205"/>
      <c r="CY14" s="1205"/>
      <c r="CZ14" s="1205"/>
      <c r="DA14" s="1205"/>
      <c r="DB14" s="1205"/>
      <c r="DC14" s="1205"/>
      <c r="DD14" s="1205"/>
      <c r="DE14" s="1205"/>
      <c r="DF14" s="1205"/>
      <c r="DG14" s="1205"/>
      <c r="DH14" s="1205"/>
      <c r="DI14" s="1205"/>
      <c r="DJ14" s="1205"/>
      <c r="DK14" s="1205"/>
      <c r="DL14" s="1205"/>
      <c r="DM14" s="1205"/>
      <c r="DN14" s="1205"/>
      <c r="DO14" s="1205"/>
      <c r="DP14" s="1205"/>
      <c r="DQ14" s="1205"/>
      <c r="DR14" s="1205"/>
      <c r="DS14" s="1205"/>
      <c r="DT14" s="1205"/>
      <c r="DU14" s="1205"/>
      <c r="DV14" s="1205"/>
      <c r="DW14" s="1205"/>
      <c r="DX14" s="1205"/>
      <c r="DY14" s="1205"/>
      <c r="DZ14" s="1205"/>
      <c r="EA14" s="1205"/>
      <c r="EB14" s="1205"/>
      <c r="EC14" s="1205"/>
      <c r="ED14" s="1205"/>
      <c r="EE14" s="1205"/>
      <c r="EF14" s="1205"/>
      <c r="EG14" s="1205"/>
      <c r="EH14" s="1205"/>
      <c r="EI14" s="1205"/>
      <c r="EJ14" s="1205"/>
      <c r="EK14" s="1205"/>
      <c r="EL14" s="1205"/>
      <c r="EM14" s="1205"/>
      <c r="EN14" s="1205"/>
      <c r="EO14" s="1205"/>
      <c r="EP14" s="1205"/>
      <c r="EQ14" s="1205"/>
      <c r="ER14" s="1205"/>
      <c r="ES14" s="1205"/>
      <c r="ET14" s="1205"/>
      <c r="EU14" s="1205"/>
      <c r="EV14" s="1205"/>
      <c r="EW14" s="1205"/>
      <c r="EX14" s="1205"/>
      <c r="EY14" s="1205"/>
      <c r="EZ14" s="1205"/>
      <c r="FA14" s="1205"/>
      <c r="FB14" s="1205"/>
      <c r="FC14" s="1205"/>
      <c r="FD14" s="1205"/>
      <c r="FE14" s="1205"/>
      <c r="FF14" s="1205"/>
      <c r="FG14" s="1205"/>
      <c r="FH14" s="1205"/>
      <c r="FI14" s="1205"/>
      <c r="FJ14" s="1205"/>
      <c r="FK14" s="1205"/>
      <c r="FL14" s="1205"/>
      <c r="FM14" s="1205"/>
      <c r="FN14" s="1205"/>
      <c r="FO14" s="1205"/>
      <c r="FP14" s="1205"/>
      <c r="FQ14" s="1205"/>
      <c r="FR14" s="1205"/>
      <c r="FS14" s="1205"/>
      <c r="FT14" s="1205"/>
      <c r="FU14" s="1205"/>
      <c r="FV14" s="1205"/>
      <c r="FW14" s="1205"/>
      <c r="FX14" s="1205"/>
      <c r="FY14" s="1205"/>
      <c r="FZ14" s="1205"/>
      <c r="GA14" s="1205"/>
      <c r="GB14" s="1205"/>
      <c r="GC14" s="1205"/>
      <c r="GD14" s="1205"/>
      <c r="GE14" s="1205"/>
      <c r="GF14" s="1205"/>
      <c r="GG14" s="1205"/>
      <c r="GH14" s="1205"/>
      <c r="GI14" s="1205"/>
      <c r="GJ14" s="1205"/>
      <c r="GK14" s="1205"/>
      <c r="GL14" s="1205"/>
      <c r="GM14" s="1205"/>
      <c r="GN14" s="1205"/>
      <c r="GO14" s="1205"/>
      <c r="GP14" s="1205"/>
      <c r="GQ14" s="1205"/>
      <c r="GR14" s="1205"/>
      <c r="GS14" s="1205"/>
      <c r="GT14" s="1205"/>
      <c r="GU14" s="1205"/>
      <c r="GV14" s="1205"/>
      <c r="GW14" s="1205"/>
      <c r="GX14" s="1205"/>
      <c r="GY14" s="1205"/>
      <c r="GZ14" s="1205"/>
      <c r="HA14" s="1205"/>
      <c r="HB14" s="1205"/>
      <c r="HC14" s="1205"/>
      <c r="HD14" s="1205"/>
      <c r="HE14" s="1205"/>
      <c r="HF14" s="1205"/>
      <c r="HG14" s="1205"/>
      <c r="HH14" s="1205"/>
      <c r="HI14" s="1205"/>
      <c r="HJ14" s="1205"/>
      <c r="HK14" s="1205"/>
      <c r="HL14" s="1205"/>
      <c r="HM14" s="1205"/>
      <c r="HN14" s="1205"/>
      <c r="HO14" s="1205"/>
      <c r="HP14" s="1205"/>
      <c r="HQ14" s="1205"/>
      <c r="HR14" s="1205"/>
      <c r="HS14" s="1205"/>
      <c r="HT14" s="1205"/>
      <c r="HU14" s="1205"/>
      <c r="HV14" s="1205"/>
      <c r="HW14" s="1205"/>
      <c r="HX14" s="1205"/>
      <c r="HY14" s="1205"/>
      <c r="HZ14" s="1205"/>
      <c r="IA14" s="1205"/>
      <c r="IB14" s="1205"/>
      <c r="IC14" s="1205"/>
      <c r="ID14" s="1205"/>
      <c r="IE14" s="1205"/>
      <c r="IF14" s="1205"/>
      <c r="IG14" s="1205"/>
      <c r="IH14" s="1205"/>
      <c r="II14" s="1205"/>
      <c r="IJ14" s="1205"/>
      <c r="IK14" s="1205"/>
      <c r="IL14" s="1205"/>
      <c r="IM14" s="1205"/>
      <c r="IN14" s="1205"/>
      <c r="IO14" s="1205"/>
      <c r="IP14" s="1205"/>
      <c r="IQ14" s="1205"/>
      <c r="IR14" s="1205"/>
      <c r="IS14" s="1205"/>
      <c r="IT14" s="1205"/>
      <c r="IU14" s="1205"/>
    </row>
    <row r="15" spans="2:255" ht="18.5">
      <c r="B15" s="1204"/>
      <c r="C15" s="1208" t="s">
        <v>766</v>
      </c>
      <c r="D15" s="1209"/>
      <c r="E15" s="1209"/>
      <c r="F15" s="1205"/>
      <c r="G15" s="1205"/>
      <c r="H15" s="1205"/>
      <c r="I15" s="1205"/>
      <c r="J15" s="1205"/>
      <c r="K15" s="1205"/>
      <c r="L15" s="1205"/>
      <c r="M15" s="1205"/>
      <c r="N15" s="1205"/>
      <c r="O15" s="1205"/>
      <c r="P15" s="1205"/>
      <c r="Q15" s="1205"/>
      <c r="R15" s="1205"/>
      <c r="S15" s="1205"/>
      <c r="T15" s="1205"/>
      <c r="U15" s="1205"/>
      <c r="V15" s="1205"/>
      <c r="W15" s="1205"/>
      <c r="X15" s="1205"/>
      <c r="Y15" s="1205"/>
      <c r="Z15" s="1205"/>
      <c r="AA15" s="1205"/>
      <c r="AB15" s="1205"/>
      <c r="AC15" s="1205"/>
      <c r="AD15" s="1205"/>
      <c r="AE15" s="1205"/>
      <c r="AF15" s="1205"/>
      <c r="AG15" s="1205"/>
      <c r="AH15" s="1205"/>
      <c r="AI15" s="1205"/>
      <c r="AJ15" s="1205"/>
      <c r="AK15" s="1205"/>
      <c r="AL15" s="1205"/>
      <c r="AM15" s="1205"/>
      <c r="AN15" s="1205"/>
      <c r="AO15" s="1205"/>
      <c r="AP15" s="1205"/>
      <c r="AQ15" s="1205"/>
      <c r="AR15" s="1205"/>
      <c r="AS15" s="1205"/>
      <c r="AT15" s="1205"/>
      <c r="AU15" s="1205"/>
      <c r="AV15" s="1205"/>
      <c r="AW15" s="1205"/>
      <c r="AX15" s="1205"/>
      <c r="AY15" s="1205"/>
      <c r="AZ15" s="1205"/>
      <c r="BA15" s="1205"/>
      <c r="BB15" s="1205"/>
      <c r="BC15" s="1205"/>
      <c r="BD15" s="1205"/>
      <c r="BE15" s="1205"/>
      <c r="BF15" s="1205"/>
      <c r="BG15" s="1205"/>
      <c r="BH15" s="1205"/>
      <c r="BI15" s="1205"/>
      <c r="BJ15" s="1205"/>
      <c r="BK15" s="1205"/>
      <c r="BL15" s="1205"/>
      <c r="BM15" s="1205"/>
      <c r="BN15" s="1205"/>
      <c r="BO15" s="1205"/>
      <c r="BP15" s="1205"/>
      <c r="BQ15" s="1205"/>
      <c r="BR15" s="1205"/>
      <c r="BS15" s="1205"/>
      <c r="BT15" s="1205"/>
      <c r="BU15" s="1205"/>
      <c r="BV15" s="1205"/>
      <c r="BW15" s="1205"/>
      <c r="BX15" s="1205"/>
      <c r="BY15" s="1205"/>
      <c r="BZ15" s="1205"/>
      <c r="CA15" s="1205"/>
      <c r="CB15" s="1205"/>
      <c r="CC15" s="1205"/>
      <c r="CD15" s="1205"/>
      <c r="CE15" s="1205"/>
      <c r="CF15" s="1205"/>
      <c r="CG15" s="1205"/>
      <c r="CH15" s="1205"/>
      <c r="CI15" s="1205"/>
      <c r="CJ15" s="1205"/>
      <c r="CK15" s="1205"/>
      <c r="CL15" s="1205"/>
      <c r="CM15" s="1205"/>
      <c r="CN15" s="1205"/>
      <c r="CO15" s="1205"/>
      <c r="CP15" s="1205"/>
      <c r="CQ15" s="1205"/>
      <c r="CR15" s="1205"/>
      <c r="CS15" s="1205"/>
      <c r="CT15" s="1205"/>
      <c r="CU15" s="1205"/>
      <c r="CV15" s="1205"/>
      <c r="CW15" s="1205"/>
      <c r="CX15" s="1205"/>
      <c r="CY15" s="1205"/>
      <c r="CZ15" s="1205"/>
      <c r="DA15" s="1205"/>
      <c r="DB15" s="1205"/>
      <c r="DC15" s="1205"/>
      <c r="DD15" s="1205"/>
      <c r="DE15" s="1205"/>
      <c r="DF15" s="1205"/>
      <c r="DG15" s="1205"/>
      <c r="DH15" s="1205"/>
      <c r="DI15" s="1205"/>
      <c r="DJ15" s="1205"/>
      <c r="DK15" s="1205"/>
      <c r="DL15" s="1205"/>
      <c r="DM15" s="1205"/>
      <c r="DN15" s="1205"/>
      <c r="DO15" s="1205"/>
      <c r="DP15" s="1205"/>
      <c r="DQ15" s="1205"/>
      <c r="DR15" s="1205"/>
      <c r="DS15" s="1205"/>
      <c r="DT15" s="1205"/>
      <c r="DU15" s="1205"/>
      <c r="DV15" s="1205"/>
      <c r="DW15" s="1205"/>
      <c r="DX15" s="1205"/>
      <c r="DY15" s="1205"/>
      <c r="DZ15" s="1205"/>
      <c r="EA15" s="1205"/>
      <c r="EB15" s="1205"/>
      <c r="EC15" s="1205"/>
      <c r="ED15" s="1205"/>
      <c r="EE15" s="1205"/>
      <c r="EF15" s="1205"/>
      <c r="EG15" s="1205"/>
      <c r="EH15" s="1205"/>
      <c r="EI15" s="1205"/>
      <c r="EJ15" s="1205"/>
      <c r="EK15" s="1205"/>
      <c r="EL15" s="1205"/>
      <c r="EM15" s="1205"/>
      <c r="EN15" s="1205"/>
      <c r="EO15" s="1205"/>
      <c r="EP15" s="1205"/>
      <c r="EQ15" s="1205"/>
      <c r="ER15" s="1205"/>
      <c r="ES15" s="1205"/>
      <c r="ET15" s="1205"/>
      <c r="EU15" s="1205"/>
      <c r="EV15" s="1205"/>
      <c r="EW15" s="1205"/>
      <c r="EX15" s="1205"/>
      <c r="EY15" s="1205"/>
      <c r="EZ15" s="1205"/>
      <c r="FA15" s="1205"/>
      <c r="FB15" s="1205"/>
      <c r="FC15" s="1205"/>
      <c r="FD15" s="1205"/>
      <c r="FE15" s="1205"/>
      <c r="FF15" s="1205"/>
      <c r="FG15" s="1205"/>
      <c r="FH15" s="1205"/>
      <c r="FI15" s="1205"/>
      <c r="FJ15" s="1205"/>
      <c r="FK15" s="1205"/>
      <c r="FL15" s="1205"/>
      <c r="FM15" s="1205"/>
      <c r="FN15" s="1205"/>
      <c r="FO15" s="1205"/>
      <c r="FP15" s="1205"/>
      <c r="FQ15" s="1205"/>
      <c r="FR15" s="1205"/>
      <c r="FS15" s="1205"/>
      <c r="FT15" s="1205"/>
      <c r="FU15" s="1205"/>
      <c r="FV15" s="1205"/>
      <c r="FW15" s="1205"/>
      <c r="FX15" s="1205"/>
      <c r="FY15" s="1205"/>
      <c r="FZ15" s="1205"/>
      <c r="GA15" s="1205"/>
      <c r="GB15" s="1205"/>
      <c r="GC15" s="1205"/>
      <c r="GD15" s="1205"/>
      <c r="GE15" s="1205"/>
      <c r="GF15" s="1205"/>
      <c r="GG15" s="1205"/>
      <c r="GH15" s="1205"/>
      <c r="GI15" s="1205"/>
      <c r="GJ15" s="1205"/>
      <c r="GK15" s="1205"/>
      <c r="GL15" s="1205"/>
      <c r="GM15" s="1205"/>
      <c r="GN15" s="1205"/>
      <c r="GO15" s="1205"/>
      <c r="GP15" s="1205"/>
      <c r="GQ15" s="1205"/>
      <c r="GR15" s="1205"/>
      <c r="GS15" s="1205"/>
      <c r="GT15" s="1205"/>
      <c r="GU15" s="1205"/>
      <c r="GV15" s="1205"/>
      <c r="GW15" s="1205"/>
      <c r="GX15" s="1205"/>
      <c r="GY15" s="1205"/>
      <c r="GZ15" s="1205"/>
      <c r="HA15" s="1205"/>
      <c r="HB15" s="1205"/>
      <c r="HC15" s="1205"/>
      <c r="HD15" s="1205"/>
      <c r="HE15" s="1205"/>
      <c r="HF15" s="1205"/>
      <c r="HG15" s="1205"/>
      <c r="HH15" s="1205"/>
      <c r="HI15" s="1205"/>
      <c r="HJ15" s="1205"/>
      <c r="HK15" s="1205"/>
      <c r="HL15" s="1205"/>
      <c r="HM15" s="1205"/>
      <c r="HN15" s="1205"/>
      <c r="HO15" s="1205"/>
      <c r="HP15" s="1205"/>
      <c r="HQ15" s="1205"/>
      <c r="HR15" s="1205"/>
      <c r="HS15" s="1205"/>
      <c r="HT15" s="1205"/>
      <c r="HU15" s="1205"/>
      <c r="HV15" s="1205"/>
      <c r="HW15" s="1205"/>
      <c r="HX15" s="1205"/>
      <c r="HY15" s="1205"/>
      <c r="HZ15" s="1205"/>
      <c r="IA15" s="1205"/>
      <c r="IB15" s="1205"/>
      <c r="IC15" s="1205"/>
      <c r="ID15" s="1205"/>
      <c r="IE15" s="1205"/>
      <c r="IF15" s="1205"/>
      <c r="IG15" s="1205"/>
      <c r="IH15" s="1205"/>
      <c r="II15" s="1205"/>
      <c r="IJ15" s="1205"/>
      <c r="IK15" s="1205"/>
      <c r="IL15" s="1205"/>
      <c r="IM15" s="1205"/>
      <c r="IN15" s="1205"/>
      <c r="IO15" s="1205"/>
      <c r="IP15" s="1205"/>
      <c r="IQ15" s="1205"/>
      <c r="IR15" s="1205"/>
      <c r="IS15" s="1205"/>
      <c r="IT15" s="1205"/>
      <c r="IU15" s="1205"/>
    </row>
    <row r="16" spans="2:255" ht="18.5">
      <c r="B16" s="1204"/>
      <c r="C16" s="1208"/>
      <c r="D16" s="1209"/>
      <c r="E16" s="1209"/>
      <c r="F16" s="1205"/>
      <c r="G16" s="1205"/>
      <c r="H16" s="1205"/>
      <c r="I16" s="1205"/>
      <c r="J16" s="1205"/>
      <c r="K16" s="1205"/>
      <c r="L16" s="1205"/>
      <c r="M16" s="1205"/>
      <c r="N16" s="1205"/>
      <c r="O16" s="1205"/>
      <c r="P16" s="1205"/>
      <c r="Q16" s="1205"/>
      <c r="R16" s="1205"/>
      <c r="S16" s="1205"/>
      <c r="T16" s="1205"/>
      <c r="U16" s="1205"/>
      <c r="V16" s="1205"/>
      <c r="W16" s="1205"/>
      <c r="X16" s="1205"/>
      <c r="Y16" s="1205"/>
      <c r="Z16" s="1205"/>
      <c r="AA16" s="1205"/>
      <c r="AB16" s="1205"/>
      <c r="AC16" s="1205"/>
      <c r="AD16" s="1205"/>
      <c r="AE16" s="1205"/>
      <c r="AF16" s="1205"/>
      <c r="AG16" s="1205"/>
      <c r="AH16" s="1205"/>
      <c r="AI16" s="1205"/>
      <c r="AJ16" s="1205"/>
      <c r="AK16" s="1205"/>
      <c r="AL16" s="1205"/>
      <c r="AM16" s="1205"/>
      <c r="AN16" s="1205"/>
      <c r="AO16" s="1205"/>
      <c r="AP16" s="1205"/>
      <c r="AQ16" s="1205"/>
      <c r="AR16" s="1205"/>
      <c r="AS16" s="1205"/>
      <c r="AT16" s="1205"/>
      <c r="AU16" s="1205"/>
      <c r="AV16" s="1205"/>
      <c r="AW16" s="1205"/>
      <c r="AX16" s="1205"/>
      <c r="AY16" s="1205"/>
      <c r="AZ16" s="1205"/>
      <c r="BA16" s="1205"/>
      <c r="BB16" s="1205"/>
      <c r="BC16" s="1205"/>
      <c r="BD16" s="1205"/>
      <c r="BE16" s="1205"/>
      <c r="BF16" s="1205"/>
      <c r="BG16" s="1205"/>
      <c r="BH16" s="1205"/>
      <c r="BI16" s="1205"/>
      <c r="BJ16" s="1205"/>
      <c r="BK16" s="1205"/>
      <c r="BL16" s="1205"/>
      <c r="BM16" s="1205"/>
      <c r="BN16" s="1205"/>
      <c r="BO16" s="1205"/>
      <c r="BP16" s="1205"/>
      <c r="BQ16" s="1205"/>
      <c r="BR16" s="1205"/>
      <c r="BS16" s="1205"/>
      <c r="BT16" s="1205"/>
      <c r="BU16" s="1205"/>
      <c r="BV16" s="1205"/>
      <c r="BW16" s="1205"/>
      <c r="BX16" s="1205"/>
      <c r="BY16" s="1205"/>
      <c r="BZ16" s="1205"/>
      <c r="CA16" s="1205"/>
      <c r="CB16" s="1205"/>
      <c r="CC16" s="1205"/>
      <c r="CD16" s="1205"/>
      <c r="CE16" s="1205"/>
      <c r="CF16" s="1205"/>
      <c r="CG16" s="1205"/>
      <c r="CH16" s="1205"/>
      <c r="CI16" s="1205"/>
      <c r="CJ16" s="1205"/>
      <c r="CK16" s="1205"/>
      <c r="CL16" s="1205"/>
      <c r="CM16" s="1205"/>
      <c r="CN16" s="1205"/>
      <c r="CO16" s="1205"/>
      <c r="CP16" s="1205"/>
      <c r="CQ16" s="1205"/>
      <c r="CR16" s="1205"/>
      <c r="CS16" s="1205"/>
      <c r="CT16" s="1205"/>
      <c r="CU16" s="1205"/>
      <c r="CV16" s="1205"/>
      <c r="CW16" s="1205"/>
      <c r="CX16" s="1205"/>
      <c r="CY16" s="1205"/>
      <c r="CZ16" s="1205"/>
      <c r="DA16" s="1205"/>
      <c r="DB16" s="1205"/>
      <c r="DC16" s="1205"/>
      <c r="DD16" s="1205"/>
      <c r="DE16" s="1205"/>
      <c r="DF16" s="1205"/>
      <c r="DG16" s="1205"/>
      <c r="DH16" s="1205"/>
      <c r="DI16" s="1205"/>
      <c r="DJ16" s="1205"/>
      <c r="DK16" s="1205"/>
      <c r="DL16" s="1205"/>
      <c r="DM16" s="1205"/>
      <c r="DN16" s="1205"/>
      <c r="DO16" s="1205"/>
      <c r="DP16" s="1205"/>
      <c r="DQ16" s="1205"/>
      <c r="DR16" s="1205"/>
      <c r="DS16" s="1205"/>
      <c r="DT16" s="1205"/>
      <c r="DU16" s="1205"/>
      <c r="DV16" s="1205"/>
      <c r="DW16" s="1205"/>
      <c r="DX16" s="1205"/>
      <c r="DY16" s="1205"/>
      <c r="DZ16" s="1205"/>
      <c r="EA16" s="1205"/>
      <c r="EB16" s="1205"/>
      <c r="EC16" s="1205"/>
      <c r="ED16" s="1205"/>
      <c r="EE16" s="1205"/>
      <c r="EF16" s="1205"/>
      <c r="EG16" s="1205"/>
      <c r="EH16" s="1205"/>
      <c r="EI16" s="1205"/>
      <c r="EJ16" s="1205"/>
      <c r="EK16" s="1205"/>
      <c r="EL16" s="1205"/>
      <c r="EM16" s="1205"/>
      <c r="EN16" s="1205"/>
      <c r="EO16" s="1205"/>
      <c r="EP16" s="1205"/>
      <c r="EQ16" s="1205"/>
      <c r="ER16" s="1205"/>
      <c r="ES16" s="1205"/>
      <c r="ET16" s="1205"/>
      <c r="EU16" s="1205"/>
      <c r="EV16" s="1205"/>
      <c r="EW16" s="1205"/>
      <c r="EX16" s="1205"/>
      <c r="EY16" s="1205"/>
      <c r="EZ16" s="1205"/>
      <c r="FA16" s="1205"/>
      <c r="FB16" s="1205"/>
      <c r="FC16" s="1205"/>
      <c r="FD16" s="1205"/>
      <c r="FE16" s="1205"/>
      <c r="FF16" s="1205"/>
      <c r="FG16" s="1205"/>
      <c r="FH16" s="1205"/>
      <c r="FI16" s="1205"/>
      <c r="FJ16" s="1205"/>
      <c r="FK16" s="1205"/>
      <c r="FL16" s="1205"/>
      <c r="FM16" s="1205"/>
      <c r="FN16" s="1205"/>
      <c r="FO16" s="1205"/>
      <c r="FP16" s="1205"/>
      <c r="FQ16" s="1205"/>
      <c r="FR16" s="1205"/>
      <c r="FS16" s="1205"/>
      <c r="FT16" s="1205"/>
      <c r="FU16" s="1205"/>
      <c r="FV16" s="1205"/>
      <c r="FW16" s="1205"/>
      <c r="FX16" s="1205"/>
      <c r="FY16" s="1205"/>
      <c r="FZ16" s="1205"/>
      <c r="GA16" s="1205"/>
      <c r="GB16" s="1205"/>
      <c r="GC16" s="1205"/>
      <c r="GD16" s="1205"/>
      <c r="GE16" s="1205"/>
      <c r="GF16" s="1205"/>
      <c r="GG16" s="1205"/>
      <c r="GH16" s="1205"/>
      <c r="GI16" s="1205"/>
      <c r="GJ16" s="1205"/>
      <c r="GK16" s="1205"/>
      <c r="GL16" s="1205"/>
      <c r="GM16" s="1205"/>
      <c r="GN16" s="1205"/>
      <c r="GO16" s="1205"/>
      <c r="GP16" s="1205"/>
      <c r="GQ16" s="1205"/>
      <c r="GR16" s="1205"/>
      <c r="GS16" s="1205"/>
      <c r="GT16" s="1205"/>
      <c r="GU16" s="1205"/>
      <c r="GV16" s="1205"/>
      <c r="GW16" s="1205"/>
      <c r="GX16" s="1205"/>
      <c r="GY16" s="1205"/>
      <c r="GZ16" s="1205"/>
      <c r="HA16" s="1205"/>
      <c r="HB16" s="1205"/>
      <c r="HC16" s="1205"/>
      <c r="HD16" s="1205"/>
      <c r="HE16" s="1205"/>
      <c r="HF16" s="1205"/>
      <c r="HG16" s="1205"/>
      <c r="HH16" s="1205"/>
      <c r="HI16" s="1205"/>
      <c r="HJ16" s="1205"/>
      <c r="HK16" s="1205"/>
      <c r="HL16" s="1205"/>
      <c r="HM16" s="1205"/>
      <c r="HN16" s="1205"/>
      <c r="HO16" s="1205"/>
      <c r="HP16" s="1205"/>
      <c r="HQ16" s="1205"/>
      <c r="HR16" s="1205"/>
      <c r="HS16" s="1205"/>
      <c r="HT16" s="1205"/>
      <c r="HU16" s="1205"/>
      <c r="HV16" s="1205"/>
      <c r="HW16" s="1205"/>
      <c r="HX16" s="1205"/>
      <c r="HY16" s="1205"/>
      <c r="HZ16" s="1205"/>
      <c r="IA16" s="1205"/>
      <c r="IB16" s="1205"/>
      <c r="IC16" s="1205"/>
      <c r="ID16" s="1205"/>
      <c r="IE16" s="1205"/>
      <c r="IF16" s="1205"/>
      <c r="IG16" s="1205"/>
      <c r="IH16" s="1205"/>
      <c r="II16" s="1205"/>
      <c r="IJ16" s="1205"/>
      <c r="IK16" s="1205"/>
      <c r="IL16" s="1205"/>
      <c r="IM16" s="1205"/>
      <c r="IN16" s="1205"/>
      <c r="IO16" s="1205"/>
      <c r="IP16" s="1205"/>
      <c r="IQ16" s="1205"/>
      <c r="IR16" s="1205"/>
      <c r="IS16" s="1205"/>
      <c r="IT16" s="1205"/>
      <c r="IU16" s="1205"/>
    </row>
    <row r="17" spans="2:255" ht="18.5">
      <c r="B17" s="1204" t="s">
        <v>767</v>
      </c>
      <c r="C17" s="1210" t="s">
        <v>768</v>
      </c>
      <c r="D17" s="1210"/>
      <c r="E17" s="1210"/>
      <c r="F17" s="1210"/>
      <c r="G17" s="1205"/>
      <c r="H17" s="1205"/>
      <c r="I17" s="1205"/>
      <c r="J17" s="1205"/>
      <c r="K17" s="1205"/>
      <c r="L17" s="1205"/>
      <c r="M17" s="1205"/>
      <c r="N17" s="1205"/>
      <c r="O17" s="1205"/>
      <c r="P17" s="1205"/>
      <c r="Q17" s="1205"/>
      <c r="R17" s="1205"/>
      <c r="S17" s="1205"/>
      <c r="T17" s="1205"/>
      <c r="U17" s="1205"/>
      <c r="V17" s="1205"/>
      <c r="W17" s="1205"/>
      <c r="X17" s="1205"/>
      <c r="Y17" s="1205"/>
      <c r="Z17" s="1205"/>
      <c r="AA17" s="1205"/>
      <c r="AB17" s="1205"/>
      <c r="AC17" s="1205"/>
      <c r="AD17" s="1205"/>
      <c r="AE17" s="1205"/>
      <c r="AF17" s="1205"/>
      <c r="AG17" s="1205"/>
      <c r="AH17" s="1205"/>
      <c r="AI17" s="1205"/>
      <c r="AJ17" s="1205"/>
      <c r="AK17" s="1205"/>
      <c r="AL17" s="1205"/>
      <c r="AM17" s="1205"/>
      <c r="AN17" s="1205"/>
      <c r="AO17" s="1205"/>
      <c r="AP17" s="1205"/>
      <c r="AQ17" s="1205"/>
      <c r="AR17" s="1205"/>
      <c r="AS17" s="1205"/>
      <c r="AT17" s="1205"/>
      <c r="AU17" s="1205"/>
      <c r="AV17" s="1205"/>
      <c r="AW17" s="1205"/>
      <c r="AX17" s="1205"/>
      <c r="AY17" s="1205"/>
      <c r="AZ17" s="1205"/>
      <c r="BA17" s="1205"/>
      <c r="BB17" s="1205"/>
      <c r="BC17" s="1205"/>
      <c r="BD17" s="1205"/>
      <c r="BE17" s="1205"/>
      <c r="BF17" s="1205"/>
      <c r="BG17" s="1205"/>
      <c r="BH17" s="1205"/>
      <c r="BI17" s="1205"/>
      <c r="BJ17" s="1205"/>
      <c r="BK17" s="1205"/>
      <c r="BL17" s="1205"/>
      <c r="BM17" s="1205"/>
      <c r="BN17" s="1205"/>
      <c r="BO17" s="1205"/>
      <c r="BP17" s="1205"/>
      <c r="BQ17" s="1205"/>
      <c r="BR17" s="1205"/>
      <c r="BS17" s="1205"/>
      <c r="BT17" s="1205"/>
      <c r="BU17" s="1205"/>
      <c r="BV17" s="1205"/>
      <c r="BW17" s="1205"/>
      <c r="BX17" s="1205"/>
      <c r="BY17" s="1205"/>
      <c r="BZ17" s="1205"/>
      <c r="CA17" s="1205"/>
      <c r="CB17" s="1205"/>
      <c r="CC17" s="1205"/>
      <c r="CD17" s="1205"/>
      <c r="CE17" s="1205"/>
      <c r="CF17" s="1205"/>
      <c r="CG17" s="1205"/>
      <c r="CH17" s="1205"/>
      <c r="CI17" s="1205"/>
      <c r="CJ17" s="1205"/>
      <c r="CK17" s="1205"/>
      <c r="CL17" s="1205"/>
      <c r="CM17" s="1205"/>
      <c r="CN17" s="1205"/>
      <c r="CO17" s="1205"/>
      <c r="CP17" s="1205"/>
      <c r="CQ17" s="1205"/>
      <c r="CR17" s="1205"/>
      <c r="CS17" s="1205"/>
      <c r="CT17" s="1205"/>
      <c r="CU17" s="1205"/>
      <c r="CV17" s="1205"/>
      <c r="CW17" s="1205"/>
      <c r="CX17" s="1205"/>
      <c r="CY17" s="1205"/>
      <c r="CZ17" s="1205"/>
      <c r="DA17" s="1205"/>
      <c r="DB17" s="1205"/>
      <c r="DC17" s="1205"/>
      <c r="DD17" s="1205"/>
      <c r="DE17" s="1205"/>
      <c r="DF17" s="1205"/>
      <c r="DG17" s="1205"/>
      <c r="DH17" s="1205"/>
      <c r="DI17" s="1205"/>
      <c r="DJ17" s="1205"/>
      <c r="DK17" s="1205"/>
      <c r="DL17" s="1205"/>
      <c r="DM17" s="1205"/>
      <c r="DN17" s="1205"/>
      <c r="DO17" s="1205"/>
      <c r="DP17" s="1205"/>
      <c r="DQ17" s="1205"/>
      <c r="DR17" s="1205"/>
      <c r="DS17" s="1205"/>
      <c r="DT17" s="1205"/>
      <c r="DU17" s="1205"/>
      <c r="DV17" s="1205"/>
      <c r="DW17" s="1205"/>
      <c r="DX17" s="1205"/>
      <c r="DY17" s="1205"/>
      <c r="DZ17" s="1205"/>
      <c r="EA17" s="1205"/>
      <c r="EB17" s="1205"/>
      <c r="EC17" s="1205"/>
      <c r="ED17" s="1205"/>
      <c r="EE17" s="1205"/>
      <c r="EF17" s="1205"/>
      <c r="EG17" s="1205"/>
      <c r="EH17" s="1205"/>
      <c r="EI17" s="1205"/>
      <c r="EJ17" s="1205"/>
      <c r="EK17" s="1205"/>
      <c r="EL17" s="1205"/>
      <c r="EM17" s="1205"/>
      <c r="EN17" s="1205"/>
      <c r="EO17" s="1205"/>
      <c r="EP17" s="1205"/>
      <c r="EQ17" s="1205"/>
      <c r="ER17" s="1205"/>
      <c r="ES17" s="1205"/>
      <c r="ET17" s="1205"/>
      <c r="EU17" s="1205"/>
      <c r="EV17" s="1205"/>
      <c r="EW17" s="1205"/>
      <c r="EX17" s="1205"/>
      <c r="EY17" s="1205"/>
      <c r="EZ17" s="1205"/>
      <c r="FA17" s="1205"/>
      <c r="FB17" s="1205"/>
      <c r="FC17" s="1205"/>
      <c r="FD17" s="1205"/>
      <c r="FE17" s="1205"/>
      <c r="FF17" s="1205"/>
      <c r="FG17" s="1205"/>
      <c r="FH17" s="1205"/>
      <c r="FI17" s="1205"/>
      <c r="FJ17" s="1205"/>
      <c r="FK17" s="1205"/>
      <c r="FL17" s="1205"/>
      <c r="FM17" s="1205"/>
      <c r="FN17" s="1205"/>
      <c r="FO17" s="1205"/>
      <c r="FP17" s="1205"/>
      <c r="FQ17" s="1205"/>
      <c r="FR17" s="1205"/>
      <c r="FS17" s="1205"/>
      <c r="FT17" s="1205"/>
      <c r="FU17" s="1205"/>
      <c r="FV17" s="1205"/>
      <c r="FW17" s="1205"/>
      <c r="FX17" s="1205"/>
      <c r="FY17" s="1205"/>
      <c r="FZ17" s="1205"/>
      <c r="GA17" s="1205"/>
      <c r="GB17" s="1205"/>
      <c r="GC17" s="1205"/>
      <c r="GD17" s="1205"/>
      <c r="GE17" s="1205"/>
      <c r="GF17" s="1205"/>
      <c r="GG17" s="1205"/>
      <c r="GH17" s="1205"/>
      <c r="GI17" s="1205"/>
      <c r="GJ17" s="1205"/>
      <c r="GK17" s="1205"/>
      <c r="GL17" s="1205"/>
      <c r="GM17" s="1205"/>
      <c r="GN17" s="1205"/>
      <c r="GO17" s="1205"/>
      <c r="GP17" s="1205"/>
      <c r="GQ17" s="1205"/>
      <c r="GR17" s="1205"/>
      <c r="GS17" s="1205"/>
      <c r="GT17" s="1205"/>
      <c r="GU17" s="1205"/>
      <c r="GV17" s="1205"/>
      <c r="GW17" s="1205"/>
      <c r="GX17" s="1205"/>
      <c r="GY17" s="1205"/>
      <c r="GZ17" s="1205"/>
      <c r="HA17" s="1205"/>
      <c r="HB17" s="1205"/>
      <c r="HC17" s="1205"/>
      <c r="HD17" s="1205"/>
      <c r="HE17" s="1205"/>
      <c r="HF17" s="1205"/>
      <c r="HG17" s="1205"/>
      <c r="HH17" s="1205"/>
      <c r="HI17" s="1205"/>
      <c r="HJ17" s="1205"/>
      <c r="HK17" s="1205"/>
      <c r="HL17" s="1205"/>
      <c r="HM17" s="1205"/>
      <c r="HN17" s="1205"/>
      <c r="HO17" s="1205"/>
      <c r="HP17" s="1205"/>
      <c r="HQ17" s="1205"/>
      <c r="HR17" s="1205"/>
      <c r="HS17" s="1205"/>
      <c r="HT17" s="1205"/>
      <c r="HU17" s="1205"/>
      <c r="HV17" s="1205"/>
      <c r="HW17" s="1205"/>
      <c r="HX17" s="1205"/>
      <c r="HY17" s="1205"/>
      <c r="HZ17" s="1205"/>
      <c r="IA17" s="1205"/>
      <c r="IB17" s="1205"/>
      <c r="IC17" s="1205"/>
      <c r="ID17" s="1205"/>
      <c r="IE17" s="1205"/>
      <c r="IF17" s="1205"/>
      <c r="IG17" s="1205"/>
      <c r="IH17" s="1205"/>
      <c r="II17" s="1205"/>
      <c r="IJ17" s="1205"/>
      <c r="IK17" s="1205"/>
      <c r="IL17" s="1205"/>
      <c r="IM17" s="1205"/>
      <c r="IN17" s="1205"/>
      <c r="IO17" s="1205"/>
      <c r="IP17" s="1205"/>
      <c r="IQ17" s="1205"/>
      <c r="IR17" s="1205"/>
      <c r="IS17" s="1205"/>
      <c r="IT17" s="1205"/>
      <c r="IU17" s="1205"/>
    </row>
    <row r="18" spans="2:255" ht="18.5">
      <c r="B18" s="1214"/>
      <c r="C18" s="1210"/>
      <c r="D18" s="1210"/>
      <c r="E18" s="1210"/>
      <c r="F18" s="1210"/>
      <c r="G18" s="1205"/>
      <c r="H18" s="1205"/>
      <c r="I18" s="1205"/>
      <c r="J18" s="1205"/>
      <c r="K18" s="1205"/>
      <c r="L18" s="1205"/>
      <c r="M18" s="1205"/>
      <c r="N18" s="1205"/>
      <c r="O18" s="1205"/>
      <c r="P18" s="1205"/>
      <c r="Q18" s="1205"/>
      <c r="R18" s="1205"/>
      <c r="S18" s="1205"/>
      <c r="T18" s="1205"/>
      <c r="U18" s="1205"/>
      <c r="V18" s="1205"/>
      <c r="W18" s="1205"/>
      <c r="X18" s="1205"/>
      <c r="Y18" s="1205"/>
      <c r="Z18" s="1205"/>
      <c r="AA18" s="1205"/>
      <c r="AB18" s="1205"/>
      <c r="AC18" s="1205"/>
      <c r="AD18" s="1205"/>
      <c r="AE18" s="1205"/>
      <c r="AF18" s="1205"/>
      <c r="AG18" s="1205"/>
      <c r="AH18" s="1205"/>
      <c r="AI18" s="1205"/>
      <c r="AJ18" s="1205"/>
      <c r="AK18" s="1205"/>
      <c r="AL18" s="1205"/>
      <c r="AM18" s="1205"/>
      <c r="AN18" s="1205"/>
      <c r="AO18" s="1205"/>
      <c r="AP18" s="1205"/>
      <c r="AQ18" s="1205"/>
      <c r="AR18" s="1205"/>
      <c r="AS18" s="1205"/>
      <c r="AT18" s="1205"/>
      <c r="AU18" s="1205"/>
      <c r="AV18" s="1205"/>
      <c r="AW18" s="1205"/>
      <c r="AX18" s="1205"/>
      <c r="AY18" s="1205"/>
      <c r="AZ18" s="1205"/>
      <c r="BA18" s="1205"/>
      <c r="BB18" s="1205"/>
      <c r="BC18" s="1205"/>
      <c r="BD18" s="1205"/>
      <c r="BE18" s="1205"/>
      <c r="BF18" s="1205"/>
      <c r="BG18" s="1205"/>
      <c r="BH18" s="1205"/>
      <c r="BI18" s="1205"/>
      <c r="BJ18" s="1205"/>
      <c r="BK18" s="1205"/>
      <c r="BL18" s="1205"/>
      <c r="BM18" s="1205"/>
      <c r="BN18" s="1205"/>
      <c r="BO18" s="1205"/>
      <c r="BP18" s="1205"/>
      <c r="BQ18" s="1205"/>
      <c r="BR18" s="1205"/>
      <c r="BS18" s="1205"/>
      <c r="BT18" s="1205"/>
      <c r="BU18" s="1205"/>
      <c r="BV18" s="1205"/>
      <c r="BW18" s="1205"/>
      <c r="BX18" s="1205"/>
      <c r="BY18" s="1205"/>
      <c r="BZ18" s="1205"/>
      <c r="CA18" s="1205"/>
      <c r="CB18" s="1205"/>
      <c r="CC18" s="1205"/>
      <c r="CD18" s="1205"/>
      <c r="CE18" s="1205"/>
      <c r="CF18" s="1205"/>
      <c r="CG18" s="1205"/>
      <c r="CH18" s="1205"/>
      <c r="CI18" s="1205"/>
      <c r="CJ18" s="1205"/>
      <c r="CK18" s="1205"/>
      <c r="CL18" s="1205"/>
      <c r="CM18" s="1205"/>
      <c r="CN18" s="1205"/>
      <c r="CO18" s="1205"/>
      <c r="CP18" s="1205"/>
      <c r="CQ18" s="1205"/>
      <c r="CR18" s="1205"/>
      <c r="CS18" s="1205"/>
      <c r="CT18" s="1205"/>
      <c r="CU18" s="1205"/>
      <c r="CV18" s="1205"/>
      <c r="CW18" s="1205"/>
      <c r="CX18" s="1205"/>
      <c r="CY18" s="1205"/>
      <c r="CZ18" s="1205"/>
      <c r="DA18" s="1205"/>
      <c r="DB18" s="1205"/>
      <c r="DC18" s="1205"/>
      <c r="DD18" s="1205"/>
      <c r="DE18" s="1205"/>
      <c r="DF18" s="1205"/>
      <c r="DG18" s="1205"/>
      <c r="DH18" s="1205"/>
      <c r="DI18" s="1205"/>
      <c r="DJ18" s="1205"/>
      <c r="DK18" s="1205"/>
      <c r="DL18" s="1205"/>
      <c r="DM18" s="1205"/>
      <c r="DN18" s="1205"/>
      <c r="DO18" s="1205"/>
      <c r="DP18" s="1205"/>
      <c r="DQ18" s="1205"/>
      <c r="DR18" s="1205"/>
      <c r="DS18" s="1205"/>
      <c r="DT18" s="1205"/>
      <c r="DU18" s="1205"/>
      <c r="DV18" s="1205"/>
      <c r="DW18" s="1205"/>
      <c r="DX18" s="1205"/>
      <c r="DY18" s="1205"/>
      <c r="DZ18" s="1205"/>
      <c r="EA18" s="1205"/>
      <c r="EB18" s="1205"/>
      <c r="EC18" s="1205"/>
      <c r="ED18" s="1205"/>
      <c r="EE18" s="1205"/>
      <c r="EF18" s="1205"/>
      <c r="EG18" s="1205"/>
      <c r="EH18" s="1205"/>
      <c r="EI18" s="1205"/>
      <c r="EJ18" s="1205"/>
      <c r="EK18" s="1205"/>
      <c r="EL18" s="1205"/>
      <c r="EM18" s="1205"/>
      <c r="EN18" s="1205"/>
      <c r="EO18" s="1205"/>
      <c r="EP18" s="1205"/>
      <c r="EQ18" s="1205"/>
      <c r="ER18" s="1205"/>
      <c r="ES18" s="1205"/>
      <c r="ET18" s="1205"/>
      <c r="EU18" s="1205"/>
      <c r="EV18" s="1205"/>
      <c r="EW18" s="1205"/>
      <c r="EX18" s="1205"/>
      <c r="EY18" s="1205"/>
      <c r="EZ18" s="1205"/>
      <c r="FA18" s="1205"/>
      <c r="FB18" s="1205"/>
      <c r="FC18" s="1205"/>
      <c r="FD18" s="1205"/>
      <c r="FE18" s="1205"/>
      <c r="FF18" s="1205"/>
      <c r="FG18" s="1205"/>
      <c r="FH18" s="1205"/>
      <c r="FI18" s="1205"/>
      <c r="FJ18" s="1205"/>
      <c r="FK18" s="1205"/>
      <c r="FL18" s="1205"/>
      <c r="FM18" s="1205"/>
      <c r="FN18" s="1205"/>
      <c r="FO18" s="1205"/>
      <c r="FP18" s="1205"/>
      <c r="FQ18" s="1205"/>
      <c r="FR18" s="1205"/>
      <c r="FS18" s="1205"/>
      <c r="FT18" s="1205"/>
      <c r="FU18" s="1205"/>
      <c r="FV18" s="1205"/>
      <c r="FW18" s="1205"/>
      <c r="FX18" s="1205"/>
      <c r="FY18" s="1205"/>
      <c r="FZ18" s="1205"/>
      <c r="GA18" s="1205"/>
      <c r="GB18" s="1205"/>
      <c r="GC18" s="1205"/>
      <c r="GD18" s="1205"/>
      <c r="GE18" s="1205"/>
      <c r="GF18" s="1205"/>
      <c r="GG18" s="1205"/>
      <c r="GH18" s="1205"/>
      <c r="GI18" s="1205"/>
      <c r="GJ18" s="1205"/>
      <c r="GK18" s="1205"/>
      <c r="GL18" s="1205"/>
      <c r="GM18" s="1205"/>
      <c r="GN18" s="1205"/>
      <c r="GO18" s="1205"/>
      <c r="GP18" s="1205"/>
      <c r="GQ18" s="1205"/>
      <c r="GR18" s="1205"/>
      <c r="GS18" s="1205"/>
      <c r="GT18" s="1205"/>
      <c r="GU18" s="1205"/>
      <c r="GV18" s="1205"/>
      <c r="GW18" s="1205"/>
      <c r="GX18" s="1205"/>
      <c r="GY18" s="1205"/>
      <c r="GZ18" s="1205"/>
      <c r="HA18" s="1205"/>
      <c r="HB18" s="1205"/>
      <c r="HC18" s="1205"/>
      <c r="HD18" s="1205"/>
      <c r="HE18" s="1205"/>
      <c r="HF18" s="1205"/>
      <c r="HG18" s="1205"/>
      <c r="HH18" s="1205"/>
      <c r="HI18" s="1205"/>
      <c r="HJ18" s="1205"/>
      <c r="HK18" s="1205"/>
      <c r="HL18" s="1205"/>
      <c r="HM18" s="1205"/>
      <c r="HN18" s="1205"/>
      <c r="HO18" s="1205"/>
      <c r="HP18" s="1205"/>
      <c r="HQ18" s="1205"/>
      <c r="HR18" s="1205"/>
      <c r="HS18" s="1205"/>
      <c r="HT18" s="1205"/>
      <c r="HU18" s="1205"/>
      <c r="HV18" s="1205"/>
      <c r="HW18" s="1205"/>
      <c r="HX18" s="1205"/>
      <c r="HY18" s="1205"/>
      <c r="HZ18" s="1205"/>
      <c r="IA18" s="1205"/>
      <c r="IB18" s="1205"/>
      <c r="IC18" s="1205"/>
      <c r="ID18" s="1205"/>
      <c r="IE18" s="1205"/>
      <c r="IF18" s="1205"/>
      <c r="IG18" s="1205"/>
      <c r="IH18" s="1205"/>
      <c r="II18" s="1205"/>
      <c r="IJ18" s="1205"/>
      <c r="IK18" s="1205"/>
      <c r="IL18" s="1205"/>
      <c r="IM18" s="1205"/>
      <c r="IN18" s="1205"/>
      <c r="IO18" s="1205"/>
      <c r="IP18" s="1205"/>
      <c r="IQ18" s="1205"/>
      <c r="IR18" s="1205"/>
      <c r="IS18" s="1205"/>
      <c r="IT18" s="1205"/>
      <c r="IU18" s="1205"/>
    </row>
    <row r="19" spans="2:255" ht="18.5">
      <c r="B19" s="1204" t="s">
        <v>769</v>
      </c>
      <c r="C19" s="1208" t="s">
        <v>1223</v>
      </c>
      <c r="D19" s="1205"/>
      <c r="E19" s="1205"/>
      <c r="F19" s="1205"/>
      <c r="G19" s="1205"/>
      <c r="H19" s="1205"/>
      <c r="I19" s="1205"/>
      <c r="J19" s="1205"/>
      <c r="K19" s="1205"/>
      <c r="L19" s="1205"/>
      <c r="M19" s="1205"/>
      <c r="N19" s="1205"/>
      <c r="O19" s="1205"/>
      <c r="P19" s="1205"/>
      <c r="Q19" s="1205"/>
      <c r="R19" s="1205"/>
      <c r="S19" s="1205"/>
      <c r="T19" s="1205"/>
      <c r="U19" s="1205"/>
      <c r="V19" s="1205"/>
      <c r="W19" s="1205"/>
      <c r="X19" s="1205"/>
      <c r="Y19" s="1205"/>
      <c r="Z19" s="1205"/>
      <c r="AA19" s="1205"/>
      <c r="AB19" s="1205"/>
      <c r="AC19" s="1205"/>
      <c r="AD19" s="1205"/>
      <c r="AE19" s="1205"/>
      <c r="AF19" s="1205"/>
      <c r="AG19" s="1205"/>
      <c r="AH19" s="1205"/>
      <c r="AI19" s="1205"/>
      <c r="AJ19" s="1205"/>
      <c r="AK19" s="1205"/>
      <c r="AL19" s="1205"/>
      <c r="AM19" s="1205"/>
      <c r="AN19" s="1205"/>
      <c r="AO19" s="1205"/>
      <c r="AP19" s="1205"/>
      <c r="AQ19" s="1205"/>
      <c r="AR19" s="1205"/>
      <c r="AS19" s="1205"/>
      <c r="AT19" s="1205"/>
      <c r="AU19" s="1205"/>
      <c r="AV19" s="1205"/>
      <c r="AW19" s="1205"/>
      <c r="AX19" s="1205"/>
      <c r="AY19" s="1205"/>
      <c r="AZ19" s="1205"/>
      <c r="BA19" s="1205"/>
      <c r="BB19" s="1205"/>
      <c r="BC19" s="1205"/>
      <c r="BD19" s="1205"/>
      <c r="BE19" s="1205"/>
      <c r="BF19" s="1205"/>
      <c r="BG19" s="1205"/>
      <c r="BH19" s="1205"/>
      <c r="BI19" s="1205"/>
      <c r="BJ19" s="1205"/>
      <c r="BK19" s="1205"/>
      <c r="BL19" s="1205"/>
      <c r="BM19" s="1205"/>
      <c r="BN19" s="1205"/>
      <c r="BO19" s="1205"/>
      <c r="BP19" s="1205"/>
      <c r="BQ19" s="1205"/>
      <c r="BR19" s="1205"/>
      <c r="BS19" s="1205"/>
      <c r="BT19" s="1205"/>
      <c r="BU19" s="1205"/>
      <c r="BV19" s="1205"/>
      <c r="BW19" s="1205"/>
      <c r="BX19" s="1205"/>
      <c r="BY19" s="1205"/>
      <c r="BZ19" s="1205"/>
      <c r="CA19" s="1205"/>
      <c r="CB19" s="1205"/>
      <c r="CC19" s="1205"/>
      <c r="CD19" s="1205"/>
      <c r="CE19" s="1205"/>
      <c r="CF19" s="1205"/>
      <c r="CG19" s="1205"/>
      <c r="CH19" s="1205"/>
      <c r="CI19" s="1205"/>
      <c r="CJ19" s="1205"/>
      <c r="CK19" s="1205"/>
      <c r="CL19" s="1205"/>
      <c r="CM19" s="1205"/>
      <c r="CN19" s="1205"/>
      <c r="CO19" s="1205"/>
      <c r="CP19" s="1205"/>
      <c r="CQ19" s="1205"/>
      <c r="CR19" s="1205"/>
      <c r="CS19" s="1205"/>
      <c r="CT19" s="1205"/>
      <c r="CU19" s="1205"/>
      <c r="CV19" s="1205"/>
      <c r="CW19" s="1205"/>
      <c r="CX19" s="1205"/>
      <c r="CY19" s="1205"/>
      <c r="CZ19" s="1205"/>
      <c r="DA19" s="1205"/>
      <c r="DB19" s="1205"/>
      <c r="DC19" s="1205"/>
      <c r="DD19" s="1205"/>
      <c r="DE19" s="1205"/>
      <c r="DF19" s="1205"/>
      <c r="DG19" s="1205"/>
      <c r="DH19" s="1205"/>
      <c r="DI19" s="1205"/>
      <c r="DJ19" s="1205"/>
      <c r="DK19" s="1205"/>
      <c r="DL19" s="1205"/>
      <c r="DM19" s="1205"/>
      <c r="DN19" s="1205"/>
      <c r="DO19" s="1205"/>
      <c r="DP19" s="1205"/>
      <c r="DQ19" s="1205"/>
      <c r="DR19" s="1205"/>
      <c r="DS19" s="1205"/>
      <c r="DT19" s="1205"/>
      <c r="DU19" s="1205"/>
      <c r="DV19" s="1205"/>
      <c r="DW19" s="1205"/>
      <c r="DX19" s="1205"/>
      <c r="DY19" s="1205"/>
      <c r="DZ19" s="1205"/>
      <c r="EA19" s="1205"/>
      <c r="EB19" s="1205"/>
      <c r="EC19" s="1205"/>
      <c r="ED19" s="1205"/>
      <c r="EE19" s="1205"/>
      <c r="EF19" s="1205"/>
      <c r="EG19" s="1205"/>
      <c r="EH19" s="1205"/>
      <c r="EI19" s="1205"/>
      <c r="EJ19" s="1205"/>
      <c r="EK19" s="1205"/>
      <c r="EL19" s="1205"/>
      <c r="EM19" s="1205"/>
      <c r="EN19" s="1205"/>
      <c r="EO19" s="1205"/>
      <c r="EP19" s="1205"/>
      <c r="EQ19" s="1205"/>
      <c r="ER19" s="1205"/>
      <c r="ES19" s="1205"/>
      <c r="ET19" s="1205"/>
      <c r="EU19" s="1205"/>
      <c r="EV19" s="1205"/>
      <c r="EW19" s="1205"/>
      <c r="EX19" s="1205"/>
      <c r="EY19" s="1205"/>
      <c r="EZ19" s="1205"/>
      <c r="FA19" s="1205"/>
      <c r="FB19" s="1205"/>
      <c r="FC19" s="1205"/>
      <c r="FD19" s="1205"/>
      <c r="FE19" s="1205"/>
      <c r="FF19" s="1205"/>
      <c r="FG19" s="1205"/>
      <c r="FH19" s="1205"/>
      <c r="FI19" s="1205"/>
      <c r="FJ19" s="1205"/>
      <c r="FK19" s="1205"/>
      <c r="FL19" s="1205"/>
      <c r="FM19" s="1205"/>
      <c r="FN19" s="1205"/>
      <c r="FO19" s="1205"/>
      <c r="FP19" s="1205"/>
      <c r="FQ19" s="1205"/>
      <c r="FR19" s="1205"/>
      <c r="FS19" s="1205"/>
      <c r="FT19" s="1205"/>
      <c r="FU19" s="1205"/>
      <c r="FV19" s="1205"/>
      <c r="FW19" s="1205"/>
      <c r="FX19" s="1205"/>
      <c r="FY19" s="1205"/>
      <c r="FZ19" s="1205"/>
      <c r="GA19" s="1205"/>
      <c r="GB19" s="1205"/>
      <c r="GC19" s="1205"/>
      <c r="GD19" s="1205"/>
      <c r="GE19" s="1205"/>
      <c r="GF19" s="1205"/>
      <c r="GG19" s="1205"/>
      <c r="GH19" s="1205"/>
      <c r="GI19" s="1205"/>
      <c r="GJ19" s="1205"/>
      <c r="GK19" s="1205"/>
      <c r="GL19" s="1205"/>
      <c r="GM19" s="1205"/>
      <c r="GN19" s="1205"/>
      <c r="GO19" s="1205"/>
      <c r="GP19" s="1205"/>
      <c r="GQ19" s="1205"/>
      <c r="GR19" s="1205"/>
      <c r="GS19" s="1205"/>
      <c r="GT19" s="1205"/>
      <c r="GU19" s="1205"/>
      <c r="GV19" s="1205"/>
      <c r="GW19" s="1205"/>
      <c r="GX19" s="1205"/>
      <c r="GY19" s="1205"/>
      <c r="GZ19" s="1205"/>
      <c r="HA19" s="1205"/>
      <c r="HB19" s="1205"/>
      <c r="HC19" s="1205"/>
      <c r="HD19" s="1205"/>
      <c r="HE19" s="1205"/>
      <c r="HF19" s="1205"/>
      <c r="HG19" s="1205"/>
      <c r="HH19" s="1205"/>
      <c r="HI19" s="1205"/>
      <c r="HJ19" s="1205"/>
      <c r="HK19" s="1205"/>
      <c r="HL19" s="1205"/>
      <c r="HM19" s="1205"/>
      <c r="HN19" s="1205"/>
      <c r="HO19" s="1205"/>
      <c r="HP19" s="1205"/>
      <c r="HQ19" s="1205"/>
      <c r="HR19" s="1205"/>
      <c r="HS19" s="1205"/>
      <c r="HT19" s="1205"/>
      <c r="HU19" s="1205"/>
      <c r="HV19" s="1205"/>
      <c r="HW19" s="1205"/>
      <c r="HX19" s="1205"/>
      <c r="HY19" s="1205"/>
      <c r="HZ19" s="1205"/>
      <c r="IA19" s="1205"/>
      <c r="IB19" s="1205"/>
      <c r="IC19" s="1205"/>
      <c r="ID19" s="1205"/>
      <c r="IE19" s="1205"/>
      <c r="IF19" s="1205"/>
      <c r="IG19" s="1205"/>
      <c r="IH19" s="1205"/>
      <c r="II19" s="1205"/>
      <c r="IJ19" s="1205"/>
      <c r="IK19" s="1205"/>
      <c r="IL19" s="1205"/>
      <c r="IM19" s="1205"/>
      <c r="IN19" s="1205"/>
      <c r="IO19" s="1205"/>
      <c r="IP19" s="1205"/>
      <c r="IQ19" s="1205"/>
      <c r="IR19" s="1205"/>
      <c r="IS19" s="1205"/>
      <c r="IT19" s="1205"/>
      <c r="IU19" s="1205"/>
    </row>
    <row r="20" spans="2:255" ht="15.5">
      <c r="B20" s="1197"/>
      <c r="C20" s="1195"/>
      <c r="D20" s="1195"/>
    </row>
    <row r="21" spans="2:255" ht="17">
      <c r="B21" s="1642" t="s">
        <v>1224</v>
      </c>
      <c r="C21" s="1642"/>
      <c r="D21" s="1642"/>
      <c r="E21" s="1642"/>
      <c r="F21" s="1642"/>
      <c r="G21" s="1213"/>
      <c r="H21" s="1213"/>
      <c r="I21" s="1213"/>
      <c r="J21" s="1213"/>
      <c r="K21" s="1213"/>
      <c r="L21" s="1213"/>
      <c r="M21" s="1213"/>
      <c r="N21" s="1213"/>
      <c r="O21" s="1213"/>
      <c r="P21" s="1213"/>
      <c r="Q21" s="1213"/>
      <c r="R21" s="1213"/>
      <c r="S21" s="1213"/>
      <c r="T21" s="1213"/>
      <c r="U21" s="1213"/>
      <c r="V21" s="1213"/>
      <c r="W21" s="1213"/>
      <c r="X21" s="1213"/>
      <c r="Y21" s="1213"/>
      <c r="Z21" s="1213"/>
      <c r="AA21" s="1213"/>
      <c r="AB21" s="1213"/>
      <c r="AC21" s="1213"/>
      <c r="AD21" s="1213"/>
      <c r="AE21" s="1213"/>
      <c r="AF21" s="1213"/>
      <c r="AG21" s="1213"/>
      <c r="AH21" s="1213"/>
      <c r="AI21" s="1213"/>
      <c r="AJ21" s="1213"/>
      <c r="AK21" s="1213"/>
      <c r="AL21" s="1213"/>
      <c r="AM21" s="1213"/>
      <c r="AN21" s="1213"/>
      <c r="AO21" s="1213"/>
      <c r="AP21" s="1213"/>
      <c r="AQ21" s="1213"/>
      <c r="AR21" s="1213"/>
      <c r="AS21" s="1213"/>
      <c r="AT21" s="1213"/>
      <c r="AU21" s="1213"/>
      <c r="AV21" s="1213"/>
      <c r="AW21" s="1213"/>
      <c r="AX21" s="1213"/>
      <c r="AY21" s="1213"/>
      <c r="AZ21" s="1213"/>
      <c r="BA21" s="1213"/>
      <c r="BB21" s="1213"/>
      <c r="BC21" s="1213"/>
      <c r="BD21" s="1213"/>
      <c r="BE21" s="1213"/>
      <c r="BF21" s="1213"/>
      <c r="BG21" s="1213"/>
      <c r="BH21" s="1213"/>
      <c r="BI21" s="1213"/>
      <c r="BJ21" s="1213"/>
      <c r="BK21" s="1213"/>
      <c r="BL21" s="1213"/>
      <c r="BM21" s="1213"/>
      <c r="BN21" s="1213"/>
      <c r="BO21" s="1213"/>
      <c r="BP21" s="1213"/>
      <c r="BQ21" s="1213"/>
      <c r="BR21" s="1213"/>
      <c r="BS21" s="1213"/>
      <c r="BT21" s="1213"/>
      <c r="BU21" s="1213"/>
      <c r="BV21" s="1213"/>
      <c r="BW21" s="1213"/>
      <c r="BX21" s="1213"/>
      <c r="BY21" s="1213"/>
      <c r="BZ21" s="1213"/>
      <c r="CA21" s="1213"/>
      <c r="CB21" s="1213"/>
      <c r="CC21" s="1213"/>
      <c r="CD21" s="1213"/>
      <c r="CE21" s="1213"/>
      <c r="CF21" s="1213"/>
      <c r="CG21" s="1213"/>
      <c r="CH21" s="1213"/>
      <c r="CI21" s="1213"/>
      <c r="CJ21" s="1213"/>
      <c r="CK21" s="1213"/>
      <c r="CL21" s="1213"/>
      <c r="CM21" s="1213"/>
      <c r="CN21" s="1213"/>
      <c r="CO21" s="1213"/>
      <c r="CP21" s="1213"/>
      <c r="CQ21" s="1213"/>
      <c r="CR21" s="1213"/>
      <c r="CS21" s="1213"/>
      <c r="CT21" s="1213"/>
      <c r="CU21" s="1213"/>
      <c r="CV21" s="1213"/>
      <c r="CW21" s="1213"/>
      <c r="CX21" s="1213"/>
      <c r="CY21" s="1213"/>
      <c r="CZ21" s="1213"/>
      <c r="DA21" s="1213"/>
      <c r="DB21" s="1213"/>
      <c r="DC21" s="1213"/>
      <c r="DD21" s="1213"/>
      <c r="DE21" s="1213"/>
      <c r="DF21" s="1213"/>
      <c r="DG21" s="1213"/>
      <c r="DH21" s="1213"/>
      <c r="DI21" s="1213"/>
      <c r="DJ21" s="1213"/>
      <c r="DK21" s="1213"/>
      <c r="DL21" s="1213"/>
      <c r="DM21" s="1213"/>
      <c r="DN21" s="1213"/>
      <c r="DO21" s="1213"/>
      <c r="DP21" s="1213"/>
      <c r="DQ21" s="1213"/>
      <c r="DR21" s="1213"/>
      <c r="DS21" s="1213"/>
      <c r="DT21" s="1213"/>
      <c r="DU21" s="1213"/>
      <c r="DV21" s="1213"/>
      <c r="DW21" s="1213"/>
      <c r="DX21" s="1213"/>
      <c r="DY21" s="1213"/>
      <c r="DZ21" s="1213"/>
      <c r="EA21" s="1213"/>
      <c r="EB21" s="1213"/>
      <c r="EC21" s="1213"/>
      <c r="ED21" s="1213"/>
      <c r="EE21" s="1213"/>
      <c r="EF21" s="1213"/>
      <c r="EG21" s="1213"/>
      <c r="EH21" s="1213"/>
      <c r="EI21" s="1213"/>
      <c r="EJ21" s="1213"/>
      <c r="EK21" s="1213"/>
      <c r="EL21" s="1213"/>
      <c r="EM21" s="1213"/>
      <c r="EN21" s="1213"/>
      <c r="EO21" s="1213"/>
      <c r="EP21" s="1213"/>
      <c r="EQ21" s="1213"/>
      <c r="ER21" s="1213"/>
      <c r="ES21" s="1213"/>
      <c r="ET21" s="1213"/>
      <c r="EU21" s="1213"/>
      <c r="EV21" s="1213"/>
      <c r="EW21" s="1213"/>
      <c r="EX21" s="1213"/>
      <c r="EY21" s="1213"/>
      <c r="EZ21" s="1213"/>
      <c r="FA21" s="1213"/>
      <c r="FB21" s="1213"/>
      <c r="FC21" s="1213"/>
      <c r="FD21" s="1213"/>
      <c r="FE21" s="1213"/>
      <c r="FF21" s="1213"/>
      <c r="FG21" s="1213"/>
      <c r="FH21" s="1213"/>
      <c r="FI21" s="1213"/>
      <c r="FJ21" s="1213"/>
      <c r="FK21" s="1213"/>
      <c r="FL21" s="1213"/>
      <c r="FM21" s="1213"/>
      <c r="FN21" s="1213"/>
      <c r="FO21" s="1213"/>
      <c r="FP21" s="1213"/>
      <c r="FQ21" s="1213"/>
      <c r="FR21" s="1213"/>
      <c r="FS21" s="1213"/>
      <c r="FT21" s="1213"/>
      <c r="FU21" s="1213"/>
      <c r="FV21" s="1213"/>
      <c r="FW21" s="1213"/>
      <c r="FX21" s="1213"/>
      <c r="FY21" s="1213"/>
      <c r="FZ21" s="1213"/>
      <c r="GA21" s="1213"/>
      <c r="GB21" s="1213"/>
      <c r="GC21" s="1213"/>
      <c r="GD21" s="1213"/>
      <c r="GE21" s="1213"/>
      <c r="GF21" s="1213"/>
      <c r="GG21" s="1213"/>
      <c r="GH21" s="1213"/>
      <c r="GI21" s="1213"/>
      <c r="GJ21" s="1213"/>
      <c r="GK21" s="1213"/>
      <c r="GL21" s="1213"/>
      <c r="GM21" s="1213"/>
      <c r="GN21" s="1213"/>
      <c r="GO21" s="1213"/>
      <c r="GP21" s="1213"/>
      <c r="GQ21" s="1213"/>
      <c r="GR21" s="1213"/>
      <c r="GS21" s="1213"/>
      <c r="GT21" s="1213"/>
      <c r="GU21" s="1213"/>
      <c r="GV21" s="1213"/>
      <c r="GW21" s="1213"/>
      <c r="GX21" s="1213"/>
      <c r="GY21" s="1213"/>
      <c r="GZ21" s="1213"/>
      <c r="HA21" s="1213"/>
      <c r="HB21" s="1213"/>
      <c r="HC21" s="1213"/>
      <c r="HD21" s="1213"/>
      <c r="HE21" s="1213"/>
      <c r="HF21" s="1213"/>
      <c r="HG21" s="1213"/>
      <c r="HH21" s="1213"/>
      <c r="HI21" s="1213"/>
      <c r="HJ21" s="1213"/>
      <c r="HK21" s="1213"/>
      <c r="HL21" s="1213"/>
      <c r="HM21" s="1213"/>
      <c r="HN21" s="1213"/>
      <c r="HO21" s="1213"/>
      <c r="HP21" s="1213"/>
      <c r="HQ21" s="1213"/>
      <c r="HR21" s="1213"/>
      <c r="HS21" s="1213"/>
      <c r="HT21" s="1213"/>
      <c r="HU21" s="1213"/>
      <c r="HV21" s="1213"/>
      <c r="HW21" s="1213"/>
      <c r="HX21" s="1213"/>
      <c r="HY21" s="1213"/>
      <c r="HZ21" s="1213"/>
      <c r="IA21" s="1213"/>
      <c r="IB21" s="1213"/>
      <c r="IC21" s="1213"/>
      <c r="ID21" s="1213"/>
      <c r="IE21" s="1213"/>
      <c r="IF21" s="1213"/>
      <c r="IG21" s="1213"/>
      <c r="IH21" s="1213"/>
      <c r="II21" s="1213"/>
      <c r="IJ21" s="1213"/>
      <c r="IK21" s="1213"/>
      <c r="IL21" s="1213"/>
      <c r="IM21" s="1213"/>
      <c r="IN21" s="1213"/>
      <c r="IO21" s="1213"/>
      <c r="IP21" s="1213"/>
      <c r="IQ21" s="1213"/>
      <c r="IR21" s="1213"/>
      <c r="IS21" s="1213"/>
      <c r="IT21" s="1213"/>
      <c r="IU21" s="1213"/>
    </row>
    <row r="22" spans="2:255" ht="17">
      <c r="B22" s="1642"/>
      <c r="C22" s="1642"/>
      <c r="D22" s="1642"/>
      <c r="E22" s="1642"/>
      <c r="F22" s="1642"/>
      <c r="G22" s="1213"/>
      <c r="H22" s="1213"/>
      <c r="I22" s="1213"/>
      <c r="J22" s="1213"/>
      <c r="K22" s="1213"/>
      <c r="L22" s="1213"/>
      <c r="M22" s="1213"/>
      <c r="N22" s="1213"/>
      <c r="O22" s="1213"/>
      <c r="P22" s="1213"/>
      <c r="Q22" s="1213"/>
      <c r="R22" s="1213"/>
      <c r="S22" s="1213"/>
      <c r="T22" s="1213"/>
      <c r="U22" s="1213"/>
      <c r="V22" s="1213"/>
      <c r="W22" s="1213"/>
      <c r="X22" s="1213"/>
      <c r="Y22" s="1213"/>
      <c r="Z22" s="1213"/>
      <c r="AA22" s="1213"/>
      <c r="AB22" s="1213"/>
      <c r="AC22" s="1213"/>
      <c r="AD22" s="1213"/>
      <c r="AE22" s="1213"/>
      <c r="AF22" s="1213"/>
      <c r="AG22" s="1213"/>
      <c r="AH22" s="1213"/>
      <c r="AI22" s="1213"/>
      <c r="AJ22" s="1213"/>
      <c r="AK22" s="1213"/>
      <c r="AL22" s="1213"/>
      <c r="AM22" s="1213"/>
      <c r="AN22" s="1213"/>
      <c r="AO22" s="1213"/>
      <c r="AP22" s="1213"/>
      <c r="AQ22" s="1213"/>
      <c r="AR22" s="1213"/>
      <c r="AS22" s="1213"/>
      <c r="AT22" s="1213"/>
      <c r="AU22" s="1213"/>
      <c r="AV22" s="1213"/>
      <c r="AW22" s="1213"/>
      <c r="AX22" s="1213"/>
      <c r="AY22" s="1213"/>
      <c r="AZ22" s="1213"/>
      <c r="BA22" s="1213"/>
      <c r="BB22" s="1213"/>
      <c r="BC22" s="1213"/>
      <c r="BD22" s="1213"/>
      <c r="BE22" s="1213"/>
      <c r="BF22" s="1213"/>
      <c r="BG22" s="1213"/>
      <c r="BH22" s="1213"/>
      <c r="BI22" s="1213"/>
      <c r="BJ22" s="1213"/>
      <c r="BK22" s="1213"/>
      <c r="BL22" s="1213"/>
      <c r="BM22" s="1213"/>
      <c r="BN22" s="1213"/>
      <c r="BO22" s="1213"/>
      <c r="BP22" s="1213"/>
      <c r="BQ22" s="1213"/>
      <c r="BR22" s="1213"/>
      <c r="BS22" s="1213"/>
      <c r="BT22" s="1213"/>
      <c r="BU22" s="1213"/>
      <c r="BV22" s="1213"/>
      <c r="BW22" s="1213"/>
      <c r="BX22" s="1213"/>
      <c r="BY22" s="1213"/>
      <c r="BZ22" s="1213"/>
      <c r="CA22" s="1213"/>
      <c r="CB22" s="1213"/>
      <c r="CC22" s="1213"/>
      <c r="CD22" s="1213"/>
      <c r="CE22" s="1213"/>
      <c r="CF22" s="1213"/>
      <c r="CG22" s="1213"/>
      <c r="CH22" s="1213"/>
      <c r="CI22" s="1213"/>
      <c r="CJ22" s="1213"/>
      <c r="CK22" s="1213"/>
      <c r="CL22" s="1213"/>
      <c r="CM22" s="1213"/>
      <c r="CN22" s="1213"/>
      <c r="CO22" s="1213"/>
      <c r="CP22" s="1213"/>
      <c r="CQ22" s="1213"/>
      <c r="CR22" s="1213"/>
      <c r="CS22" s="1213"/>
      <c r="CT22" s="1213"/>
      <c r="CU22" s="1213"/>
      <c r="CV22" s="1213"/>
      <c r="CW22" s="1213"/>
      <c r="CX22" s="1213"/>
      <c r="CY22" s="1213"/>
      <c r="CZ22" s="1213"/>
      <c r="DA22" s="1213"/>
      <c r="DB22" s="1213"/>
      <c r="DC22" s="1213"/>
      <c r="DD22" s="1213"/>
      <c r="DE22" s="1213"/>
      <c r="DF22" s="1213"/>
      <c r="DG22" s="1213"/>
      <c r="DH22" s="1213"/>
      <c r="DI22" s="1213"/>
      <c r="DJ22" s="1213"/>
      <c r="DK22" s="1213"/>
      <c r="DL22" s="1213"/>
      <c r="DM22" s="1213"/>
      <c r="DN22" s="1213"/>
      <c r="DO22" s="1213"/>
      <c r="DP22" s="1213"/>
      <c r="DQ22" s="1213"/>
      <c r="DR22" s="1213"/>
      <c r="DS22" s="1213"/>
      <c r="DT22" s="1213"/>
      <c r="DU22" s="1213"/>
      <c r="DV22" s="1213"/>
      <c r="DW22" s="1213"/>
      <c r="DX22" s="1213"/>
      <c r="DY22" s="1213"/>
      <c r="DZ22" s="1213"/>
      <c r="EA22" s="1213"/>
      <c r="EB22" s="1213"/>
      <c r="EC22" s="1213"/>
      <c r="ED22" s="1213"/>
      <c r="EE22" s="1213"/>
      <c r="EF22" s="1213"/>
      <c r="EG22" s="1213"/>
      <c r="EH22" s="1213"/>
      <c r="EI22" s="1213"/>
      <c r="EJ22" s="1213"/>
      <c r="EK22" s="1213"/>
      <c r="EL22" s="1213"/>
      <c r="EM22" s="1213"/>
      <c r="EN22" s="1213"/>
      <c r="EO22" s="1213"/>
      <c r="EP22" s="1213"/>
      <c r="EQ22" s="1213"/>
      <c r="ER22" s="1213"/>
      <c r="ES22" s="1213"/>
      <c r="ET22" s="1213"/>
      <c r="EU22" s="1213"/>
      <c r="EV22" s="1213"/>
      <c r="EW22" s="1213"/>
      <c r="EX22" s="1213"/>
      <c r="EY22" s="1213"/>
      <c r="EZ22" s="1213"/>
      <c r="FA22" s="1213"/>
      <c r="FB22" s="1213"/>
      <c r="FC22" s="1213"/>
      <c r="FD22" s="1213"/>
      <c r="FE22" s="1213"/>
      <c r="FF22" s="1213"/>
      <c r="FG22" s="1213"/>
      <c r="FH22" s="1213"/>
      <c r="FI22" s="1213"/>
      <c r="FJ22" s="1213"/>
      <c r="FK22" s="1213"/>
      <c r="FL22" s="1213"/>
      <c r="FM22" s="1213"/>
      <c r="FN22" s="1213"/>
      <c r="FO22" s="1213"/>
      <c r="FP22" s="1213"/>
      <c r="FQ22" s="1213"/>
      <c r="FR22" s="1213"/>
      <c r="FS22" s="1213"/>
      <c r="FT22" s="1213"/>
      <c r="FU22" s="1213"/>
      <c r="FV22" s="1213"/>
      <c r="FW22" s="1213"/>
      <c r="FX22" s="1213"/>
      <c r="FY22" s="1213"/>
      <c r="FZ22" s="1213"/>
      <c r="GA22" s="1213"/>
      <c r="GB22" s="1213"/>
      <c r="GC22" s="1213"/>
      <c r="GD22" s="1213"/>
      <c r="GE22" s="1213"/>
      <c r="GF22" s="1213"/>
      <c r="GG22" s="1213"/>
      <c r="GH22" s="1213"/>
      <c r="GI22" s="1213"/>
      <c r="GJ22" s="1213"/>
      <c r="GK22" s="1213"/>
      <c r="GL22" s="1213"/>
      <c r="GM22" s="1213"/>
      <c r="GN22" s="1213"/>
      <c r="GO22" s="1213"/>
      <c r="GP22" s="1213"/>
      <c r="GQ22" s="1213"/>
      <c r="GR22" s="1213"/>
      <c r="GS22" s="1213"/>
      <c r="GT22" s="1213"/>
      <c r="GU22" s="1213"/>
      <c r="GV22" s="1213"/>
      <c r="GW22" s="1213"/>
      <c r="GX22" s="1213"/>
      <c r="GY22" s="1213"/>
      <c r="GZ22" s="1213"/>
      <c r="HA22" s="1213"/>
      <c r="HB22" s="1213"/>
      <c r="HC22" s="1213"/>
      <c r="HD22" s="1213"/>
      <c r="HE22" s="1213"/>
      <c r="HF22" s="1213"/>
      <c r="HG22" s="1213"/>
      <c r="HH22" s="1213"/>
      <c r="HI22" s="1213"/>
      <c r="HJ22" s="1213"/>
      <c r="HK22" s="1213"/>
      <c r="HL22" s="1213"/>
      <c r="HM22" s="1213"/>
      <c r="HN22" s="1213"/>
      <c r="HO22" s="1213"/>
      <c r="HP22" s="1213"/>
      <c r="HQ22" s="1213"/>
      <c r="HR22" s="1213"/>
      <c r="HS22" s="1213"/>
      <c r="HT22" s="1213"/>
      <c r="HU22" s="1213"/>
      <c r="HV22" s="1213"/>
      <c r="HW22" s="1213"/>
      <c r="HX22" s="1213"/>
      <c r="HY22" s="1213"/>
      <c r="HZ22" s="1213"/>
      <c r="IA22" s="1213"/>
      <c r="IB22" s="1213"/>
      <c r="IC22" s="1213"/>
      <c r="ID22" s="1213"/>
      <c r="IE22" s="1213"/>
      <c r="IF22" s="1213"/>
      <c r="IG22" s="1213"/>
      <c r="IH22" s="1213"/>
      <c r="II22" s="1213"/>
      <c r="IJ22" s="1213"/>
      <c r="IK22" s="1213"/>
      <c r="IL22" s="1213"/>
      <c r="IM22" s="1213"/>
      <c r="IN22" s="1213"/>
      <c r="IO22" s="1213"/>
      <c r="IP22" s="1213"/>
      <c r="IQ22" s="1213"/>
      <c r="IR22" s="1213"/>
      <c r="IS22" s="1213"/>
      <c r="IT22" s="1213"/>
      <c r="IU22" s="1213"/>
    </row>
    <row r="23" spans="2:255" ht="17">
      <c r="B23" s="1217" t="s">
        <v>156</v>
      </c>
      <c r="C23" s="1643" t="s">
        <v>3</v>
      </c>
      <c r="D23" s="1644"/>
      <c r="E23" s="1644"/>
      <c r="F23" s="1217" t="s">
        <v>770</v>
      </c>
      <c r="G23" s="1213"/>
      <c r="H23" s="1213"/>
      <c r="I23" s="1213"/>
      <c r="J23" s="1213"/>
      <c r="K23" s="1213"/>
      <c r="L23" s="1213"/>
      <c r="M23" s="1213"/>
      <c r="N23" s="1213"/>
      <c r="O23" s="1213"/>
      <c r="P23" s="1213"/>
      <c r="Q23" s="1213"/>
      <c r="R23" s="1213"/>
      <c r="S23" s="1213"/>
      <c r="T23" s="1213"/>
      <c r="U23" s="1213"/>
      <c r="V23" s="1213"/>
      <c r="W23" s="1213"/>
      <c r="X23" s="1213"/>
      <c r="Y23" s="1213"/>
      <c r="Z23" s="1213"/>
      <c r="AA23" s="1213"/>
      <c r="AB23" s="1213"/>
      <c r="AC23" s="1213"/>
      <c r="AD23" s="1213"/>
      <c r="AE23" s="1213"/>
      <c r="AF23" s="1213"/>
      <c r="AG23" s="1213"/>
      <c r="AH23" s="1213"/>
      <c r="AI23" s="1213"/>
      <c r="AJ23" s="1213"/>
      <c r="AK23" s="1213"/>
      <c r="AL23" s="1213"/>
      <c r="AM23" s="1213"/>
      <c r="AN23" s="1213"/>
      <c r="AO23" s="1213"/>
      <c r="AP23" s="1213"/>
      <c r="AQ23" s="1213"/>
      <c r="AR23" s="1213"/>
      <c r="AS23" s="1213"/>
      <c r="AT23" s="1213"/>
      <c r="AU23" s="1213"/>
      <c r="AV23" s="1213"/>
      <c r="AW23" s="1213"/>
      <c r="AX23" s="1213"/>
      <c r="AY23" s="1213"/>
      <c r="AZ23" s="1213"/>
      <c r="BA23" s="1213"/>
      <c r="BB23" s="1213"/>
      <c r="BC23" s="1213"/>
      <c r="BD23" s="1213"/>
      <c r="BE23" s="1213"/>
      <c r="BF23" s="1213"/>
      <c r="BG23" s="1213"/>
      <c r="BH23" s="1213"/>
      <c r="BI23" s="1213"/>
      <c r="BJ23" s="1213"/>
      <c r="BK23" s="1213"/>
      <c r="BL23" s="1213"/>
      <c r="BM23" s="1213"/>
      <c r="BN23" s="1213"/>
      <c r="BO23" s="1213"/>
      <c r="BP23" s="1213"/>
      <c r="BQ23" s="1213"/>
      <c r="BR23" s="1213"/>
      <c r="BS23" s="1213"/>
      <c r="BT23" s="1213"/>
      <c r="BU23" s="1213"/>
      <c r="BV23" s="1213"/>
      <c r="BW23" s="1213"/>
      <c r="BX23" s="1213"/>
      <c r="BY23" s="1213"/>
      <c r="BZ23" s="1213"/>
      <c r="CA23" s="1213"/>
      <c r="CB23" s="1213"/>
      <c r="CC23" s="1213"/>
      <c r="CD23" s="1213"/>
      <c r="CE23" s="1213"/>
      <c r="CF23" s="1213"/>
      <c r="CG23" s="1213"/>
      <c r="CH23" s="1213"/>
      <c r="CI23" s="1213"/>
      <c r="CJ23" s="1213"/>
      <c r="CK23" s="1213"/>
      <c r="CL23" s="1213"/>
      <c r="CM23" s="1213"/>
      <c r="CN23" s="1213"/>
      <c r="CO23" s="1213"/>
      <c r="CP23" s="1213"/>
      <c r="CQ23" s="1213"/>
      <c r="CR23" s="1213"/>
      <c r="CS23" s="1213"/>
      <c r="CT23" s="1213"/>
      <c r="CU23" s="1213"/>
      <c r="CV23" s="1213"/>
      <c r="CW23" s="1213"/>
      <c r="CX23" s="1213"/>
      <c r="CY23" s="1213"/>
      <c r="CZ23" s="1213"/>
      <c r="DA23" s="1213"/>
      <c r="DB23" s="1213"/>
      <c r="DC23" s="1213"/>
      <c r="DD23" s="1213"/>
      <c r="DE23" s="1213"/>
      <c r="DF23" s="1213"/>
      <c r="DG23" s="1213"/>
      <c r="DH23" s="1213"/>
      <c r="DI23" s="1213"/>
      <c r="DJ23" s="1213"/>
      <c r="DK23" s="1213"/>
      <c r="DL23" s="1213"/>
      <c r="DM23" s="1213"/>
      <c r="DN23" s="1213"/>
      <c r="DO23" s="1213"/>
      <c r="DP23" s="1213"/>
      <c r="DQ23" s="1213"/>
      <c r="DR23" s="1213"/>
      <c r="DS23" s="1213"/>
      <c r="DT23" s="1213"/>
      <c r="DU23" s="1213"/>
      <c r="DV23" s="1213"/>
      <c r="DW23" s="1213"/>
      <c r="DX23" s="1213"/>
      <c r="DY23" s="1213"/>
      <c r="DZ23" s="1213"/>
      <c r="EA23" s="1213"/>
      <c r="EB23" s="1213"/>
      <c r="EC23" s="1213"/>
      <c r="ED23" s="1213"/>
      <c r="EE23" s="1213"/>
      <c r="EF23" s="1213"/>
      <c r="EG23" s="1213"/>
      <c r="EH23" s="1213"/>
      <c r="EI23" s="1213"/>
      <c r="EJ23" s="1213"/>
      <c r="EK23" s="1213"/>
      <c r="EL23" s="1213"/>
      <c r="EM23" s="1213"/>
      <c r="EN23" s="1213"/>
      <c r="EO23" s="1213"/>
      <c r="EP23" s="1213"/>
      <c r="EQ23" s="1213"/>
      <c r="ER23" s="1213"/>
      <c r="ES23" s="1213"/>
      <c r="ET23" s="1213"/>
      <c r="EU23" s="1213"/>
      <c r="EV23" s="1213"/>
      <c r="EW23" s="1213"/>
      <c r="EX23" s="1213"/>
      <c r="EY23" s="1213"/>
      <c r="EZ23" s="1213"/>
      <c r="FA23" s="1213"/>
      <c r="FB23" s="1213"/>
      <c r="FC23" s="1213"/>
      <c r="FD23" s="1213"/>
      <c r="FE23" s="1213"/>
      <c r="FF23" s="1213"/>
      <c r="FG23" s="1213"/>
      <c r="FH23" s="1213"/>
      <c r="FI23" s="1213"/>
      <c r="FJ23" s="1213"/>
      <c r="FK23" s="1213"/>
      <c r="FL23" s="1213"/>
      <c r="FM23" s="1213"/>
      <c r="FN23" s="1213"/>
      <c r="FO23" s="1213"/>
      <c r="FP23" s="1213"/>
      <c r="FQ23" s="1213"/>
      <c r="FR23" s="1213"/>
      <c r="FS23" s="1213"/>
      <c r="FT23" s="1213"/>
      <c r="FU23" s="1213"/>
      <c r="FV23" s="1213"/>
      <c r="FW23" s="1213"/>
      <c r="FX23" s="1213"/>
      <c r="FY23" s="1213"/>
      <c r="FZ23" s="1213"/>
      <c r="GA23" s="1213"/>
      <c r="GB23" s="1213"/>
      <c r="GC23" s="1213"/>
      <c r="GD23" s="1213"/>
      <c r="GE23" s="1213"/>
      <c r="GF23" s="1213"/>
      <c r="GG23" s="1213"/>
      <c r="GH23" s="1213"/>
      <c r="GI23" s="1213"/>
      <c r="GJ23" s="1213"/>
      <c r="GK23" s="1213"/>
      <c r="GL23" s="1213"/>
      <c r="GM23" s="1213"/>
      <c r="GN23" s="1213"/>
      <c r="GO23" s="1213"/>
      <c r="GP23" s="1213"/>
      <c r="GQ23" s="1213"/>
      <c r="GR23" s="1213"/>
      <c r="GS23" s="1213"/>
      <c r="GT23" s="1213"/>
      <c r="GU23" s="1213"/>
      <c r="GV23" s="1213"/>
      <c r="GW23" s="1213"/>
      <c r="GX23" s="1213"/>
      <c r="GY23" s="1213"/>
      <c r="GZ23" s="1213"/>
      <c r="HA23" s="1213"/>
      <c r="HB23" s="1213"/>
      <c r="HC23" s="1213"/>
      <c r="HD23" s="1213"/>
      <c r="HE23" s="1213"/>
      <c r="HF23" s="1213"/>
      <c r="HG23" s="1213"/>
      <c r="HH23" s="1213"/>
      <c r="HI23" s="1213"/>
      <c r="HJ23" s="1213"/>
      <c r="HK23" s="1213"/>
      <c r="HL23" s="1213"/>
      <c r="HM23" s="1213"/>
      <c r="HN23" s="1213"/>
      <c r="HO23" s="1213"/>
      <c r="HP23" s="1213"/>
      <c r="HQ23" s="1213"/>
      <c r="HR23" s="1213"/>
      <c r="HS23" s="1213"/>
      <c r="HT23" s="1213"/>
      <c r="HU23" s="1213"/>
      <c r="HV23" s="1213"/>
      <c r="HW23" s="1213"/>
      <c r="HX23" s="1213"/>
      <c r="HY23" s="1213"/>
      <c r="HZ23" s="1213"/>
      <c r="IA23" s="1213"/>
      <c r="IB23" s="1213"/>
      <c r="IC23" s="1213"/>
      <c r="ID23" s="1213"/>
      <c r="IE23" s="1213"/>
      <c r="IF23" s="1213"/>
      <c r="IG23" s="1213"/>
      <c r="IH23" s="1213"/>
      <c r="II23" s="1213"/>
      <c r="IJ23" s="1213"/>
      <c r="IK23" s="1213"/>
      <c r="IL23" s="1213"/>
      <c r="IM23" s="1213"/>
      <c r="IN23" s="1213"/>
      <c r="IO23" s="1213"/>
      <c r="IP23" s="1213"/>
      <c r="IQ23" s="1213"/>
      <c r="IR23" s="1213"/>
      <c r="IS23" s="1213"/>
      <c r="IT23" s="1213"/>
      <c r="IU23" s="1213"/>
    </row>
    <row r="24" spans="2:255" ht="17">
      <c r="B24" s="1218">
        <v>1</v>
      </c>
      <c r="C24" s="1645" t="s">
        <v>771</v>
      </c>
      <c r="D24" s="1646"/>
      <c r="E24" s="1647"/>
      <c r="F24" s="1219">
        <f>SUM(IPA!F24)</f>
        <v>3793245.3090199996</v>
      </c>
      <c r="G24" s="1213"/>
      <c r="H24" s="1213"/>
      <c r="I24" s="1213"/>
      <c r="J24" s="1213"/>
      <c r="K24" s="1213"/>
      <c r="L24" s="1213"/>
      <c r="M24" s="1213"/>
      <c r="N24" s="1213"/>
      <c r="O24" s="1213"/>
      <c r="P24" s="1213"/>
      <c r="Q24" s="1213"/>
      <c r="R24" s="1213"/>
      <c r="S24" s="1213"/>
      <c r="T24" s="1213"/>
      <c r="U24" s="1213"/>
      <c r="V24" s="1213"/>
      <c r="W24" s="1213"/>
      <c r="X24" s="1213"/>
      <c r="Y24" s="1213"/>
      <c r="Z24" s="1213"/>
      <c r="AA24" s="1213"/>
      <c r="AB24" s="1213"/>
      <c r="AC24" s="1213"/>
      <c r="AD24" s="1213"/>
      <c r="AE24" s="1213"/>
      <c r="AF24" s="1213"/>
      <c r="AG24" s="1213"/>
      <c r="AH24" s="1213"/>
      <c r="AI24" s="1213"/>
      <c r="AJ24" s="1213"/>
      <c r="AK24" s="1213"/>
      <c r="AL24" s="1213"/>
      <c r="AM24" s="1213"/>
      <c r="AN24" s="1213"/>
      <c r="AO24" s="1213"/>
      <c r="AP24" s="1213"/>
      <c r="AQ24" s="1213"/>
      <c r="AR24" s="1213"/>
      <c r="AS24" s="1213"/>
      <c r="AT24" s="1213"/>
      <c r="AU24" s="1213"/>
      <c r="AV24" s="1213"/>
      <c r="AW24" s="1213"/>
      <c r="AX24" s="1213"/>
      <c r="AY24" s="1213"/>
      <c r="AZ24" s="1213"/>
      <c r="BA24" s="1213"/>
      <c r="BB24" s="1213"/>
      <c r="BC24" s="1213"/>
      <c r="BD24" s="1213"/>
      <c r="BE24" s="1213"/>
      <c r="BF24" s="1213"/>
      <c r="BG24" s="1213"/>
      <c r="BH24" s="1213"/>
      <c r="BI24" s="1213"/>
      <c r="BJ24" s="1213"/>
      <c r="BK24" s="1213"/>
      <c r="BL24" s="1213"/>
      <c r="BM24" s="1213"/>
      <c r="BN24" s="1213"/>
      <c r="BO24" s="1213"/>
      <c r="BP24" s="1213"/>
      <c r="BQ24" s="1213"/>
      <c r="BR24" s="1213"/>
      <c r="BS24" s="1213"/>
      <c r="BT24" s="1213"/>
      <c r="BU24" s="1213"/>
      <c r="BV24" s="1213"/>
      <c r="BW24" s="1213"/>
      <c r="BX24" s="1213"/>
      <c r="BY24" s="1213"/>
      <c r="BZ24" s="1213"/>
      <c r="CA24" s="1213"/>
      <c r="CB24" s="1213"/>
      <c r="CC24" s="1213"/>
      <c r="CD24" s="1213"/>
      <c r="CE24" s="1213"/>
      <c r="CF24" s="1213"/>
      <c r="CG24" s="1213"/>
      <c r="CH24" s="1213"/>
      <c r="CI24" s="1213"/>
      <c r="CJ24" s="1213"/>
      <c r="CK24" s="1213"/>
      <c r="CL24" s="1213"/>
      <c r="CM24" s="1213"/>
      <c r="CN24" s="1213"/>
      <c r="CO24" s="1213"/>
      <c r="CP24" s="1213"/>
      <c r="CQ24" s="1213"/>
      <c r="CR24" s="1213"/>
      <c r="CS24" s="1213"/>
      <c r="CT24" s="1213"/>
      <c r="CU24" s="1213"/>
      <c r="CV24" s="1213"/>
      <c r="CW24" s="1213"/>
      <c r="CX24" s="1213"/>
      <c r="CY24" s="1213"/>
      <c r="CZ24" s="1213"/>
      <c r="DA24" s="1213"/>
      <c r="DB24" s="1213"/>
      <c r="DC24" s="1213"/>
      <c r="DD24" s="1213"/>
      <c r="DE24" s="1213"/>
      <c r="DF24" s="1213"/>
      <c r="DG24" s="1213"/>
      <c r="DH24" s="1213"/>
      <c r="DI24" s="1213"/>
      <c r="DJ24" s="1213"/>
      <c r="DK24" s="1213"/>
      <c r="DL24" s="1213"/>
      <c r="DM24" s="1213"/>
      <c r="DN24" s="1213"/>
      <c r="DO24" s="1213"/>
      <c r="DP24" s="1213"/>
      <c r="DQ24" s="1213"/>
      <c r="DR24" s="1213"/>
      <c r="DS24" s="1213"/>
      <c r="DT24" s="1213"/>
      <c r="DU24" s="1213"/>
      <c r="DV24" s="1213"/>
      <c r="DW24" s="1213"/>
      <c r="DX24" s="1213"/>
      <c r="DY24" s="1213"/>
      <c r="DZ24" s="1213"/>
      <c r="EA24" s="1213"/>
      <c r="EB24" s="1213"/>
      <c r="EC24" s="1213"/>
      <c r="ED24" s="1213"/>
      <c r="EE24" s="1213"/>
      <c r="EF24" s="1213"/>
      <c r="EG24" s="1213"/>
      <c r="EH24" s="1213"/>
      <c r="EI24" s="1213"/>
      <c r="EJ24" s="1213"/>
      <c r="EK24" s="1213"/>
      <c r="EL24" s="1213"/>
      <c r="EM24" s="1213"/>
      <c r="EN24" s="1213"/>
      <c r="EO24" s="1213"/>
      <c r="EP24" s="1213"/>
      <c r="EQ24" s="1213"/>
      <c r="ER24" s="1213"/>
      <c r="ES24" s="1213"/>
      <c r="ET24" s="1213"/>
      <c r="EU24" s="1213"/>
      <c r="EV24" s="1213"/>
      <c r="EW24" s="1213"/>
      <c r="EX24" s="1213"/>
      <c r="EY24" s="1213"/>
      <c r="EZ24" s="1213"/>
      <c r="FA24" s="1213"/>
      <c r="FB24" s="1213"/>
      <c r="FC24" s="1213"/>
      <c r="FD24" s="1213"/>
      <c r="FE24" s="1213"/>
      <c r="FF24" s="1213"/>
      <c r="FG24" s="1213"/>
      <c r="FH24" s="1213"/>
      <c r="FI24" s="1213"/>
      <c r="FJ24" s="1213"/>
      <c r="FK24" s="1213"/>
      <c r="FL24" s="1213"/>
      <c r="FM24" s="1213"/>
      <c r="FN24" s="1213"/>
      <c r="FO24" s="1213"/>
      <c r="FP24" s="1213"/>
      <c r="FQ24" s="1213"/>
      <c r="FR24" s="1213"/>
      <c r="FS24" s="1213"/>
      <c r="FT24" s="1213"/>
      <c r="FU24" s="1213"/>
      <c r="FV24" s="1213"/>
      <c r="FW24" s="1213"/>
      <c r="FX24" s="1213"/>
      <c r="FY24" s="1213"/>
      <c r="FZ24" s="1213"/>
      <c r="GA24" s="1213"/>
      <c r="GB24" s="1213"/>
      <c r="GC24" s="1213"/>
      <c r="GD24" s="1213"/>
      <c r="GE24" s="1213"/>
      <c r="GF24" s="1213"/>
      <c r="GG24" s="1213"/>
      <c r="GH24" s="1213"/>
      <c r="GI24" s="1213"/>
      <c r="GJ24" s="1213"/>
      <c r="GK24" s="1213"/>
      <c r="GL24" s="1213"/>
      <c r="GM24" s="1213"/>
      <c r="GN24" s="1213"/>
      <c r="GO24" s="1213"/>
      <c r="GP24" s="1213"/>
      <c r="GQ24" s="1213"/>
      <c r="GR24" s="1213"/>
      <c r="GS24" s="1213"/>
      <c r="GT24" s="1213"/>
      <c r="GU24" s="1213"/>
      <c r="GV24" s="1213"/>
      <c r="GW24" s="1213"/>
      <c r="GX24" s="1213"/>
      <c r="GY24" s="1213"/>
      <c r="GZ24" s="1213"/>
      <c r="HA24" s="1213"/>
      <c r="HB24" s="1213"/>
      <c r="HC24" s="1213"/>
      <c r="HD24" s="1213"/>
      <c r="HE24" s="1213"/>
      <c r="HF24" s="1213"/>
      <c r="HG24" s="1213"/>
      <c r="HH24" s="1213"/>
      <c r="HI24" s="1213"/>
      <c r="HJ24" s="1213"/>
      <c r="HK24" s="1213"/>
      <c r="HL24" s="1213"/>
      <c r="HM24" s="1213"/>
      <c r="HN24" s="1213"/>
      <c r="HO24" s="1213"/>
      <c r="HP24" s="1213"/>
      <c r="HQ24" s="1213"/>
      <c r="HR24" s="1213"/>
      <c r="HS24" s="1213"/>
      <c r="HT24" s="1213"/>
      <c r="HU24" s="1213"/>
      <c r="HV24" s="1213"/>
      <c r="HW24" s="1213"/>
      <c r="HX24" s="1213"/>
      <c r="HY24" s="1213"/>
      <c r="HZ24" s="1213"/>
      <c r="IA24" s="1213"/>
      <c r="IB24" s="1213"/>
      <c r="IC24" s="1213"/>
      <c r="ID24" s="1213"/>
      <c r="IE24" s="1213"/>
      <c r="IF24" s="1213"/>
      <c r="IG24" s="1213"/>
      <c r="IH24" s="1213"/>
      <c r="II24" s="1213"/>
      <c r="IJ24" s="1213"/>
      <c r="IK24" s="1213"/>
      <c r="IL24" s="1213"/>
      <c r="IM24" s="1213"/>
      <c r="IN24" s="1213"/>
      <c r="IO24" s="1213"/>
      <c r="IP24" s="1213"/>
      <c r="IQ24" s="1213"/>
      <c r="IR24" s="1213"/>
      <c r="IS24" s="1213"/>
      <c r="IT24" s="1213"/>
      <c r="IU24" s="1213"/>
    </row>
    <row r="25" spans="2:255" ht="17">
      <c r="B25" s="1220">
        <v>2</v>
      </c>
      <c r="C25" s="1639" t="s">
        <v>772</v>
      </c>
      <c r="D25" s="1640"/>
      <c r="E25" s="1641"/>
      <c r="F25" s="1221">
        <f>-F24*0.1</f>
        <v>-379324.53090199997</v>
      </c>
      <c r="G25" s="1213"/>
      <c r="H25" s="1213"/>
      <c r="I25" s="1213"/>
      <c r="J25" s="1213"/>
      <c r="K25" s="1222"/>
      <c r="L25" s="1213"/>
      <c r="M25" s="1213"/>
      <c r="N25" s="1213"/>
      <c r="O25" s="1213"/>
      <c r="P25" s="1213"/>
      <c r="Q25" s="1213"/>
      <c r="R25" s="1213"/>
      <c r="S25" s="1213"/>
      <c r="T25" s="1213"/>
      <c r="U25" s="1213"/>
      <c r="V25" s="1213"/>
      <c r="W25" s="1213"/>
      <c r="X25" s="1213"/>
      <c r="Y25" s="1213"/>
      <c r="Z25" s="1213"/>
      <c r="AA25" s="1213"/>
      <c r="AB25" s="1213"/>
      <c r="AC25" s="1213"/>
      <c r="AD25" s="1213"/>
      <c r="AE25" s="1213"/>
      <c r="AF25" s="1213"/>
      <c r="AG25" s="1213"/>
      <c r="AH25" s="1213"/>
      <c r="AI25" s="1213"/>
      <c r="AJ25" s="1213"/>
      <c r="AK25" s="1213"/>
      <c r="AL25" s="1213"/>
      <c r="AM25" s="1213"/>
      <c r="AN25" s="1213"/>
      <c r="AO25" s="1213"/>
      <c r="AP25" s="1213"/>
      <c r="AQ25" s="1213"/>
      <c r="AR25" s="1213"/>
      <c r="AS25" s="1213"/>
      <c r="AT25" s="1213"/>
      <c r="AU25" s="1213"/>
      <c r="AV25" s="1213"/>
      <c r="AW25" s="1213"/>
      <c r="AX25" s="1213"/>
      <c r="AY25" s="1213"/>
      <c r="AZ25" s="1213"/>
      <c r="BA25" s="1213"/>
      <c r="BB25" s="1213"/>
      <c r="BC25" s="1213"/>
      <c r="BD25" s="1213"/>
      <c r="BE25" s="1213"/>
      <c r="BF25" s="1213"/>
      <c r="BG25" s="1213"/>
      <c r="BH25" s="1213"/>
      <c r="BI25" s="1213"/>
      <c r="BJ25" s="1213"/>
      <c r="BK25" s="1213"/>
      <c r="BL25" s="1213"/>
      <c r="BM25" s="1213"/>
      <c r="BN25" s="1213"/>
      <c r="BO25" s="1213"/>
      <c r="BP25" s="1213"/>
      <c r="BQ25" s="1213"/>
      <c r="BR25" s="1213"/>
      <c r="BS25" s="1213"/>
      <c r="BT25" s="1213"/>
      <c r="BU25" s="1213"/>
      <c r="BV25" s="1213"/>
      <c r="BW25" s="1213"/>
      <c r="BX25" s="1213"/>
      <c r="BY25" s="1213"/>
      <c r="BZ25" s="1213"/>
      <c r="CA25" s="1213"/>
      <c r="CB25" s="1213"/>
      <c r="CC25" s="1213"/>
      <c r="CD25" s="1213"/>
      <c r="CE25" s="1213"/>
      <c r="CF25" s="1213"/>
      <c r="CG25" s="1213"/>
      <c r="CH25" s="1213"/>
      <c r="CI25" s="1213"/>
      <c r="CJ25" s="1213"/>
      <c r="CK25" s="1213"/>
      <c r="CL25" s="1213"/>
      <c r="CM25" s="1213"/>
      <c r="CN25" s="1213"/>
      <c r="CO25" s="1213"/>
      <c r="CP25" s="1213"/>
      <c r="CQ25" s="1213"/>
      <c r="CR25" s="1213"/>
      <c r="CS25" s="1213"/>
      <c r="CT25" s="1213"/>
      <c r="CU25" s="1213"/>
      <c r="CV25" s="1213"/>
      <c r="CW25" s="1213"/>
      <c r="CX25" s="1213"/>
      <c r="CY25" s="1213"/>
      <c r="CZ25" s="1213"/>
      <c r="DA25" s="1213"/>
      <c r="DB25" s="1213"/>
      <c r="DC25" s="1213"/>
      <c r="DD25" s="1213"/>
      <c r="DE25" s="1213"/>
      <c r="DF25" s="1213"/>
      <c r="DG25" s="1213"/>
      <c r="DH25" s="1213"/>
      <c r="DI25" s="1213"/>
      <c r="DJ25" s="1213"/>
      <c r="DK25" s="1213"/>
      <c r="DL25" s="1213"/>
      <c r="DM25" s="1213"/>
      <c r="DN25" s="1213"/>
      <c r="DO25" s="1213"/>
      <c r="DP25" s="1213"/>
      <c r="DQ25" s="1213"/>
      <c r="DR25" s="1213"/>
      <c r="DS25" s="1213"/>
      <c r="DT25" s="1213"/>
      <c r="DU25" s="1213"/>
      <c r="DV25" s="1213"/>
      <c r="DW25" s="1213"/>
      <c r="DX25" s="1213"/>
      <c r="DY25" s="1213"/>
      <c r="DZ25" s="1213"/>
      <c r="EA25" s="1213"/>
      <c r="EB25" s="1213"/>
      <c r="EC25" s="1213"/>
      <c r="ED25" s="1213"/>
      <c r="EE25" s="1213"/>
      <c r="EF25" s="1213"/>
      <c r="EG25" s="1213"/>
      <c r="EH25" s="1213"/>
      <c r="EI25" s="1213"/>
      <c r="EJ25" s="1213"/>
      <c r="EK25" s="1213"/>
      <c r="EL25" s="1213"/>
      <c r="EM25" s="1213"/>
      <c r="EN25" s="1213"/>
      <c r="EO25" s="1213"/>
      <c r="EP25" s="1213"/>
      <c r="EQ25" s="1213"/>
      <c r="ER25" s="1213"/>
      <c r="ES25" s="1213"/>
      <c r="ET25" s="1213"/>
      <c r="EU25" s="1213"/>
      <c r="EV25" s="1213"/>
      <c r="EW25" s="1213"/>
      <c r="EX25" s="1213"/>
      <c r="EY25" s="1213"/>
      <c r="EZ25" s="1213"/>
      <c r="FA25" s="1213"/>
      <c r="FB25" s="1213"/>
      <c r="FC25" s="1213"/>
      <c r="FD25" s="1213"/>
      <c r="FE25" s="1213"/>
      <c r="FF25" s="1213"/>
      <c r="FG25" s="1213"/>
      <c r="FH25" s="1213"/>
      <c r="FI25" s="1213"/>
      <c r="FJ25" s="1213"/>
      <c r="FK25" s="1213"/>
      <c r="FL25" s="1213"/>
      <c r="FM25" s="1213"/>
      <c r="FN25" s="1213"/>
      <c r="FO25" s="1213"/>
      <c r="FP25" s="1213"/>
      <c r="FQ25" s="1213"/>
      <c r="FR25" s="1213"/>
      <c r="FS25" s="1213"/>
      <c r="FT25" s="1213"/>
      <c r="FU25" s="1213"/>
      <c r="FV25" s="1213"/>
      <c r="FW25" s="1213"/>
      <c r="FX25" s="1213"/>
      <c r="FY25" s="1213"/>
      <c r="FZ25" s="1213"/>
      <c r="GA25" s="1213"/>
      <c r="GB25" s="1213"/>
      <c r="GC25" s="1213"/>
      <c r="GD25" s="1213"/>
      <c r="GE25" s="1213"/>
      <c r="GF25" s="1213"/>
      <c r="GG25" s="1213"/>
      <c r="GH25" s="1213"/>
      <c r="GI25" s="1213"/>
      <c r="GJ25" s="1213"/>
      <c r="GK25" s="1213"/>
      <c r="GL25" s="1213"/>
      <c r="GM25" s="1213"/>
      <c r="GN25" s="1213"/>
      <c r="GO25" s="1213"/>
      <c r="GP25" s="1213"/>
      <c r="GQ25" s="1213"/>
      <c r="GR25" s="1213"/>
      <c r="GS25" s="1213"/>
      <c r="GT25" s="1213"/>
      <c r="GU25" s="1213"/>
      <c r="GV25" s="1213"/>
      <c r="GW25" s="1213"/>
      <c r="GX25" s="1213"/>
      <c r="GY25" s="1213"/>
      <c r="GZ25" s="1213"/>
      <c r="HA25" s="1213"/>
      <c r="HB25" s="1213"/>
      <c r="HC25" s="1213"/>
      <c r="HD25" s="1213"/>
      <c r="HE25" s="1213"/>
      <c r="HF25" s="1213"/>
      <c r="HG25" s="1213"/>
      <c r="HH25" s="1213"/>
      <c r="HI25" s="1213"/>
      <c r="HJ25" s="1213"/>
      <c r="HK25" s="1213"/>
      <c r="HL25" s="1213"/>
      <c r="HM25" s="1213"/>
      <c r="HN25" s="1213"/>
      <c r="HO25" s="1213"/>
      <c r="HP25" s="1213"/>
      <c r="HQ25" s="1213"/>
      <c r="HR25" s="1213"/>
      <c r="HS25" s="1213"/>
      <c r="HT25" s="1213"/>
      <c r="HU25" s="1213"/>
      <c r="HV25" s="1213"/>
      <c r="HW25" s="1213"/>
      <c r="HX25" s="1213"/>
      <c r="HY25" s="1213"/>
      <c r="HZ25" s="1213"/>
      <c r="IA25" s="1213"/>
      <c r="IB25" s="1213"/>
      <c r="IC25" s="1213"/>
      <c r="ID25" s="1213"/>
      <c r="IE25" s="1213"/>
      <c r="IF25" s="1213"/>
      <c r="IG25" s="1213"/>
      <c r="IH25" s="1213"/>
      <c r="II25" s="1213"/>
      <c r="IJ25" s="1213"/>
      <c r="IK25" s="1213"/>
      <c r="IL25" s="1213"/>
      <c r="IM25" s="1213"/>
      <c r="IN25" s="1213"/>
      <c r="IO25" s="1213"/>
      <c r="IP25" s="1213"/>
      <c r="IQ25" s="1213"/>
      <c r="IR25" s="1213"/>
      <c r="IS25" s="1213"/>
      <c r="IT25" s="1213"/>
      <c r="IU25" s="1213"/>
    </row>
    <row r="26" spans="2:255" ht="17">
      <c r="B26" s="1223">
        <v>3</v>
      </c>
      <c r="C26" s="1639" t="s">
        <v>1082</v>
      </c>
      <c r="D26" s="1640"/>
      <c r="E26" s="1641"/>
      <c r="F26" s="1224">
        <f>SUM(IPA!F42)</f>
        <v>1795613.4</v>
      </c>
      <c r="G26" s="1213"/>
      <c r="H26" s="1213"/>
      <c r="I26" s="1213"/>
      <c r="J26" s="1213"/>
      <c r="K26" s="1225"/>
      <c r="L26" s="1213"/>
      <c r="M26" s="1213"/>
      <c r="N26" s="1213"/>
      <c r="O26" s="1213"/>
      <c r="P26" s="1213"/>
      <c r="Q26" s="1213"/>
      <c r="R26" s="1213"/>
      <c r="S26" s="1213"/>
      <c r="T26" s="1213"/>
      <c r="U26" s="1213"/>
      <c r="V26" s="1213"/>
      <c r="W26" s="1213"/>
      <c r="X26" s="1213"/>
      <c r="Y26" s="1213"/>
      <c r="Z26" s="1213"/>
      <c r="AA26" s="1213"/>
      <c r="AB26" s="1213"/>
      <c r="AC26" s="1213"/>
      <c r="AD26" s="1213"/>
      <c r="AE26" s="1213"/>
      <c r="AF26" s="1213"/>
      <c r="AG26" s="1213"/>
      <c r="AH26" s="1213"/>
      <c r="AI26" s="1213"/>
      <c r="AJ26" s="1213"/>
      <c r="AK26" s="1213"/>
      <c r="AL26" s="1213"/>
      <c r="AM26" s="1213"/>
      <c r="AN26" s="1213"/>
      <c r="AO26" s="1213"/>
      <c r="AP26" s="1213"/>
      <c r="AQ26" s="1213"/>
      <c r="AR26" s="1213"/>
      <c r="AS26" s="1213"/>
      <c r="AT26" s="1213"/>
      <c r="AU26" s="1213"/>
      <c r="AV26" s="1213"/>
      <c r="AW26" s="1213"/>
      <c r="AX26" s="1213"/>
      <c r="AY26" s="1213"/>
      <c r="AZ26" s="1213"/>
      <c r="BA26" s="1213"/>
      <c r="BB26" s="1213"/>
      <c r="BC26" s="1213"/>
      <c r="BD26" s="1213"/>
      <c r="BE26" s="1213"/>
      <c r="BF26" s="1213"/>
      <c r="BG26" s="1213"/>
      <c r="BH26" s="1213"/>
      <c r="BI26" s="1213"/>
      <c r="BJ26" s="1213"/>
      <c r="BK26" s="1213"/>
      <c r="BL26" s="1213"/>
      <c r="BM26" s="1213"/>
      <c r="BN26" s="1213"/>
      <c r="BO26" s="1213"/>
      <c r="BP26" s="1213"/>
      <c r="BQ26" s="1213"/>
      <c r="BR26" s="1213"/>
      <c r="BS26" s="1213"/>
      <c r="BT26" s="1213"/>
      <c r="BU26" s="1213"/>
      <c r="BV26" s="1213"/>
      <c r="BW26" s="1213"/>
      <c r="BX26" s="1213"/>
      <c r="BY26" s="1213"/>
      <c r="BZ26" s="1213"/>
      <c r="CA26" s="1213"/>
      <c r="CB26" s="1213"/>
      <c r="CC26" s="1213"/>
      <c r="CD26" s="1213"/>
      <c r="CE26" s="1213"/>
      <c r="CF26" s="1213"/>
      <c r="CG26" s="1213"/>
      <c r="CH26" s="1213"/>
      <c r="CI26" s="1213"/>
      <c r="CJ26" s="1213"/>
      <c r="CK26" s="1213"/>
      <c r="CL26" s="1213"/>
      <c r="CM26" s="1213"/>
      <c r="CN26" s="1213"/>
      <c r="CO26" s="1213"/>
      <c r="CP26" s="1213"/>
      <c r="CQ26" s="1213"/>
      <c r="CR26" s="1213"/>
      <c r="CS26" s="1213"/>
      <c r="CT26" s="1213"/>
      <c r="CU26" s="1213"/>
      <c r="CV26" s="1213"/>
      <c r="CW26" s="1213"/>
      <c r="CX26" s="1213"/>
      <c r="CY26" s="1213"/>
      <c r="CZ26" s="1213"/>
      <c r="DA26" s="1213"/>
      <c r="DB26" s="1213"/>
      <c r="DC26" s="1213"/>
      <c r="DD26" s="1213"/>
      <c r="DE26" s="1213"/>
      <c r="DF26" s="1213"/>
      <c r="DG26" s="1213"/>
      <c r="DH26" s="1213"/>
      <c r="DI26" s="1213"/>
      <c r="DJ26" s="1213"/>
      <c r="DK26" s="1213"/>
      <c r="DL26" s="1213"/>
      <c r="DM26" s="1213"/>
      <c r="DN26" s="1213"/>
      <c r="DO26" s="1213"/>
      <c r="DP26" s="1213"/>
      <c r="DQ26" s="1213"/>
      <c r="DR26" s="1213"/>
      <c r="DS26" s="1213"/>
      <c r="DT26" s="1213"/>
      <c r="DU26" s="1213"/>
      <c r="DV26" s="1213"/>
      <c r="DW26" s="1213"/>
      <c r="DX26" s="1213"/>
      <c r="DY26" s="1213"/>
      <c r="DZ26" s="1213"/>
      <c r="EA26" s="1213"/>
      <c r="EB26" s="1213"/>
      <c r="EC26" s="1213"/>
      <c r="ED26" s="1213"/>
      <c r="EE26" s="1213"/>
      <c r="EF26" s="1213"/>
      <c r="EG26" s="1213"/>
      <c r="EH26" s="1213"/>
      <c r="EI26" s="1213"/>
      <c r="EJ26" s="1213"/>
      <c r="EK26" s="1213"/>
      <c r="EL26" s="1213"/>
      <c r="EM26" s="1213"/>
      <c r="EN26" s="1213"/>
      <c r="EO26" s="1213"/>
      <c r="EP26" s="1213"/>
      <c r="EQ26" s="1213"/>
      <c r="ER26" s="1213"/>
      <c r="ES26" s="1213"/>
      <c r="ET26" s="1213"/>
      <c r="EU26" s="1213"/>
      <c r="EV26" s="1213"/>
      <c r="EW26" s="1213"/>
      <c r="EX26" s="1213"/>
      <c r="EY26" s="1213"/>
      <c r="EZ26" s="1213"/>
      <c r="FA26" s="1213"/>
      <c r="FB26" s="1213"/>
      <c r="FC26" s="1213"/>
      <c r="FD26" s="1213"/>
      <c r="FE26" s="1213"/>
      <c r="FF26" s="1213"/>
      <c r="FG26" s="1213"/>
      <c r="FH26" s="1213"/>
      <c r="FI26" s="1213"/>
      <c r="FJ26" s="1213"/>
      <c r="FK26" s="1213"/>
      <c r="FL26" s="1213"/>
      <c r="FM26" s="1213"/>
      <c r="FN26" s="1213"/>
      <c r="FO26" s="1213"/>
      <c r="FP26" s="1213"/>
      <c r="FQ26" s="1213"/>
      <c r="FR26" s="1213"/>
      <c r="FS26" s="1213"/>
      <c r="FT26" s="1213"/>
      <c r="FU26" s="1213"/>
      <c r="FV26" s="1213"/>
      <c r="FW26" s="1213"/>
      <c r="FX26" s="1213"/>
      <c r="FY26" s="1213"/>
      <c r="FZ26" s="1213"/>
      <c r="GA26" s="1213"/>
      <c r="GB26" s="1213"/>
      <c r="GC26" s="1213"/>
      <c r="GD26" s="1213"/>
      <c r="GE26" s="1213"/>
      <c r="GF26" s="1213"/>
      <c r="GG26" s="1213"/>
      <c r="GH26" s="1213"/>
      <c r="GI26" s="1213"/>
      <c r="GJ26" s="1213"/>
      <c r="GK26" s="1213"/>
      <c r="GL26" s="1213"/>
      <c r="GM26" s="1213"/>
      <c r="GN26" s="1213"/>
      <c r="GO26" s="1213"/>
      <c r="GP26" s="1213"/>
      <c r="GQ26" s="1213"/>
      <c r="GR26" s="1213"/>
      <c r="GS26" s="1213"/>
      <c r="GT26" s="1213"/>
      <c r="GU26" s="1213"/>
      <c r="GV26" s="1213"/>
      <c r="GW26" s="1213"/>
      <c r="GX26" s="1213"/>
      <c r="GY26" s="1213"/>
      <c r="GZ26" s="1213"/>
      <c r="HA26" s="1213"/>
      <c r="HB26" s="1213"/>
      <c r="HC26" s="1213"/>
      <c r="HD26" s="1213"/>
      <c r="HE26" s="1213"/>
      <c r="HF26" s="1213"/>
      <c r="HG26" s="1213"/>
      <c r="HH26" s="1213"/>
      <c r="HI26" s="1213"/>
      <c r="HJ26" s="1213"/>
      <c r="HK26" s="1213"/>
      <c r="HL26" s="1213"/>
      <c r="HM26" s="1213"/>
      <c r="HN26" s="1213"/>
      <c r="HO26" s="1213"/>
      <c r="HP26" s="1213"/>
      <c r="HQ26" s="1213"/>
      <c r="HR26" s="1213"/>
      <c r="HS26" s="1213"/>
      <c r="HT26" s="1213"/>
      <c r="HU26" s="1213"/>
      <c r="HV26" s="1213"/>
      <c r="HW26" s="1213"/>
      <c r="HX26" s="1213"/>
      <c r="HY26" s="1213"/>
      <c r="HZ26" s="1213"/>
      <c r="IA26" s="1213"/>
      <c r="IB26" s="1213"/>
      <c r="IC26" s="1213"/>
      <c r="ID26" s="1213"/>
      <c r="IE26" s="1213"/>
      <c r="IF26" s="1213"/>
      <c r="IG26" s="1213"/>
      <c r="IH26" s="1213"/>
      <c r="II26" s="1213"/>
      <c r="IJ26" s="1213"/>
      <c r="IK26" s="1213"/>
      <c r="IL26" s="1213"/>
      <c r="IM26" s="1213"/>
      <c r="IN26" s="1213"/>
      <c r="IO26" s="1213"/>
      <c r="IP26" s="1213"/>
      <c r="IQ26" s="1213"/>
      <c r="IR26" s="1213"/>
      <c r="IS26" s="1213"/>
      <c r="IT26" s="1213"/>
      <c r="IU26" s="1213"/>
    </row>
    <row r="27" spans="2:255" ht="17">
      <c r="B27" s="1105">
        <v>4</v>
      </c>
      <c r="C27" s="1136" t="s">
        <v>744</v>
      </c>
      <c r="D27" s="1139"/>
      <c r="E27" s="1149"/>
      <c r="F27" s="1147">
        <f>SUM(IPA!F32)</f>
        <v>152227.79999999999</v>
      </c>
      <c r="G27" s="1213"/>
      <c r="H27" s="1213"/>
      <c r="I27" s="1213"/>
      <c r="J27" s="1213"/>
      <c r="K27" s="1225"/>
      <c r="L27" s="1213"/>
      <c r="M27" s="1213"/>
      <c r="N27" s="1213"/>
      <c r="O27" s="1213"/>
      <c r="P27" s="1213"/>
      <c r="Q27" s="1213"/>
      <c r="R27" s="1213"/>
      <c r="S27" s="1213"/>
      <c r="T27" s="1213"/>
      <c r="U27" s="1213"/>
      <c r="V27" s="1213"/>
      <c r="W27" s="1213"/>
      <c r="X27" s="1213"/>
      <c r="Y27" s="1213"/>
      <c r="Z27" s="1213"/>
      <c r="AA27" s="1213"/>
      <c r="AB27" s="1213"/>
      <c r="AC27" s="1213"/>
      <c r="AD27" s="1213"/>
      <c r="AE27" s="1213"/>
      <c r="AF27" s="1213"/>
      <c r="AG27" s="1213"/>
      <c r="AH27" s="1213"/>
      <c r="AI27" s="1213"/>
      <c r="AJ27" s="1213"/>
      <c r="AK27" s="1213"/>
      <c r="AL27" s="1213"/>
      <c r="AM27" s="1213"/>
      <c r="AN27" s="1213"/>
      <c r="AO27" s="1213"/>
      <c r="AP27" s="1213"/>
      <c r="AQ27" s="1213"/>
      <c r="AR27" s="1213"/>
      <c r="AS27" s="1213"/>
      <c r="AT27" s="1213"/>
      <c r="AU27" s="1213"/>
      <c r="AV27" s="1213"/>
      <c r="AW27" s="1213"/>
      <c r="AX27" s="1213"/>
      <c r="AY27" s="1213"/>
      <c r="AZ27" s="1213"/>
      <c r="BA27" s="1213"/>
      <c r="BB27" s="1213"/>
      <c r="BC27" s="1213"/>
      <c r="BD27" s="1213"/>
      <c r="BE27" s="1213"/>
      <c r="BF27" s="1213"/>
      <c r="BG27" s="1213"/>
      <c r="BH27" s="1213"/>
      <c r="BI27" s="1213"/>
      <c r="BJ27" s="1213"/>
      <c r="BK27" s="1213"/>
      <c r="BL27" s="1213"/>
      <c r="BM27" s="1213"/>
      <c r="BN27" s="1213"/>
      <c r="BO27" s="1213"/>
      <c r="BP27" s="1213"/>
      <c r="BQ27" s="1213"/>
      <c r="BR27" s="1213"/>
      <c r="BS27" s="1213"/>
      <c r="BT27" s="1213"/>
      <c r="BU27" s="1213"/>
      <c r="BV27" s="1213"/>
      <c r="BW27" s="1213"/>
      <c r="BX27" s="1213"/>
      <c r="BY27" s="1213"/>
      <c r="BZ27" s="1213"/>
      <c r="CA27" s="1213"/>
      <c r="CB27" s="1213"/>
      <c r="CC27" s="1213"/>
      <c r="CD27" s="1213"/>
      <c r="CE27" s="1213"/>
      <c r="CF27" s="1213"/>
      <c r="CG27" s="1213"/>
      <c r="CH27" s="1213"/>
      <c r="CI27" s="1213"/>
      <c r="CJ27" s="1213"/>
      <c r="CK27" s="1213"/>
      <c r="CL27" s="1213"/>
      <c r="CM27" s="1213"/>
      <c r="CN27" s="1213"/>
      <c r="CO27" s="1213"/>
      <c r="CP27" s="1213"/>
      <c r="CQ27" s="1213"/>
      <c r="CR27" s="1213"/>
      <c r="CS27" s="1213"/>
      <c r="CT27" s="1213"/>
      <c r="CU27" s="1213"/>
      <c r="CV27" s="1213"/>
      <c r="CW27" s="1213"/>
      <c r="CX27" s="1213"/>
      <c r="CY27" s="1213"/>
      <c r="CZ27" s="1213"/>
      <c r="DA27" s="1213"/>
      <c r="DB27" s="1213"/>
      <c r="DC27" s="1213"/>
      <c r="DD27" s="1213"/>
      <c r="DE27" s="1213"/>
      <c r="DF27" s="1213"/>
      <c r="DG27" s="1213"/>
      <c r="DH27" s="1213"/>
      <c r="DI27" s="1213"/>
      <c r="DJ27" s="1213"/>
      <c r="DK27" s="1213"/>
      <c r="DL27" s="1213"/>
      <c r="DM27" s="1213"/>
      <c r="DN27" s="1213"/>
      <c r="DO27" s="1213"/>
      <c r="DP27" s="1213"/>
      <c r="DQ27" s="1213"/>
      <c r="DR27" s="1213"/>
      <c r="DS27" s="1213"/>
      <c r="DT27" s="1213"/>
      <c r="DU27" s="1213"/>
      <c r="DV27" s="1213"/>
      <c r="DW27" s="1213"/>
      <c r="DX27" s="1213"/>
      <c r="DY27" s="1213"/>
      <c r="DZ27" s="1213"/>
      <c r="EA27" s="1213"/>
      <c r="EB27" s="1213"/>
      <c r="EC27" s="1213"/>
      <c r="ED27" s="1213"/>
      <c r="EE27" s="1213"/>
      <c r="EF27" s="1213"/>
      <c r="EG27" s="1213"/>
      <c r="EH27" s="1213"/>
      <c r="EI27" s="1213"/>
      <c r="EJ27" s="1213"/>
      <c r="EK27" s="1213"/>
      <c r="EL27" s="1213"/>
      <c r="EM27" s="1213"/>
      <c r="EN27" s="1213"/>
      <c r="EO27" s="1213"/>
      <c r="EP27" s="1213"/>
      <c r="EQ27" s="1213"/>
      <c r="ER27" s="1213"/>
      <c r="ES27" s="1213"/>
      <c r="ET27" s="1213"/>
      <c r="EU27" s="1213"/>
      <c r="EV27" s="1213"/>
      <c r="EW27" s="1213"/>
      <c r="EX27" s="1213"/>
      <c r="EY27" s="1213"/>
      <c r="EZ27" s="1213"/>
      <c r="FA27" s="1213"/>
      <c r="FB27" s="1213"/>
      <c r="FC27" s="1213"/>
      <c r="FD27" s="1213"/>
      <c r="FE27" s="1213"/>
      <c r="FF27" s="1213"/>
      <c r="FG27" s="1213"/>
      <c r="FH27" s="1213"/>
      <c r="FI27" s="1213"/>
      <c r="FJ27" s="1213"/>
      <c r="FK27" s="1213"/>
      <c r="FL27" s="1213"/>
      <c r="FM27" s="1213"/>
      <c r="FN27" s="1213"/>
      <c r="FO27" s="1213"/>
      <c r="FP27" s="1213"/>
      <c r="FQ27" s="1213"/>
      <c r="FR27" s="1213"/>
      <c r="FS27" s="1213"/>
      <c r="FT27" s="1213"/>
      <c r="FU27" s="1213"/>
      <c r="FV27" s="1213"/>
      <c r="FW27" s="1213"/>
      <c r="FX27" s="1213"/>
      <c r="FY27" s="1213"/>
      <c r="FZ27" s="1213"/>
      <c r="GA27" s="1213"/>
      <c r="GB27" s="1213"/>
      <c r="GC27" s="1213"/>
      <c r="GD27" s="1213"/>
      <c r="GE27" s="1213"/>
      <c r="GF27" s="1213"/>
      <c r="GG27" s="1213"/>
      <c r="GH27" s="1213"/>
      <c r="GI27" s="1213"/>
      <c r="GJ27" s="1213"/>
      <c r="GK27" s="1213"/>
      <c r="GL27" s="1213"/>
      <c r="GM27" s="1213"/>
      <c r="GN27" s="1213"/>
      <c r="GO27" s="1213"/>
      <c r="GP27" s="1213"/>
      <c r="GQ27" s="1213"/>
      <c r="GR27" s="1213"/>
      <c r="GS27" s="1213"/>
      <c r="GT27" s="1213"/>
      <c r="GU27" s="1213"/>
      <c r="GV27" s="1213"/>
      <c r="GW27" s="1213"/>
      <c r="GX27" s="1213"/>
      <c r="GY27" s="1213"/>
      <c r="GZ27" s="1213"/>
      <c r="HA27" s="1213"/>
      <c r="HB27" s="1213"/>
      <c r="HC27" s="1213"/>
      <c r="HD27" s="1213"/>
      <c r="HE27" s="1213"/>
      <c r="HF27" s="1213"/>
      <c r="HG27" s="1213"/>
      <c r="HH27" s="1213"/>
      <c r="HI27" s="1213"/>
      <c r="HJ27" s="1213"/>
      <c r="HK27" s="1213"/>
      <c r="HL27" s="1213"/>
      <c r="HM27" s="1213"/>
      <c r="HN27" s="1213"/>
      <c r="HO27" s="1213"/>
      <c r="HP27" s="1213"/>
      <c r="HQ27" s="1213"/>
      <c r="HR27" s="1213"/>
      <c r="HS27" s="1213"/>
      <c r="HT27" s="1213"/>
      <c r="HU27" s="1213"/>
      <c r="HV27" s="1213"/>
      <c r="HW27" s="1213"/>
      <c r="HX27" s="1213"/>
      <c r="HY27" s="1213"/>
      <c r="HZ27" s="1213"/>
      <c r="IA27" s="1213"/>
      <c r="IB27" s="1213"/>
      <c r="IC27" s="1213"/>
      <c r="ID27" s="1213"/>
      <c r="IE27" s="1213"/>
      <c r="IF27" s="1213"/>
      <c r="IG27" s="1213"/>
      <c r="IH27" s="1213"/>
      <c r="II27" s="1213"/>
      <c r="IJ27" s="1213"/>
      <c r="IK27" s="1213"/>
      <c r="IL27" s="1213"/>
      <c r="IM27" s="1213"/>
      <c r="IN27" s="1213"/>
      <c r="IO27" s="1213"/>
      <c r="IP27" s="1213"/>
      <c r="IQ27" s="1213"/>
      <c r="IR27" s="1213"/>
      <c r="IS27" s="1213"/>
      <c r="IT27" s="1213"/>
      <c r="IU27" s="1213"/>
    </row>
    <row r="28" spans="2:255" ht="23.25" customHeight="1">
      <c r="B28" s="1226">
        <v>5</v>
      </c>
      <c r="C28" s="1636" t="s">
        <v>773</v>
      </c>
      <c r="D28" s="1637"/>
      <c r="E28" s="1638"/>
      <c r="F28" s="1227">
        <f>F24+F25-F26+F27</f>
        <v>1770535.1781179996</v>
      </c>
      <c r="G28" s="1213"/>
      <c r="H28" s="1213"/>
      <c r="I28" s="1213"/>
      <c r="J28" s="1213"/>
      <c r="K28" s="1225"/>
      <c r="L28" s="1213"/>
      <c r="M28" s="1213"/>
      <c r="N28" s="1213"/>
      <c r="O28" s="1213"/>
      <c r="P28" s="1213"/>
      <c r="Q28" s="1213"/>
      <c r="R28" s="1213"/>
      <c r="S28" s="1213"/>
      <c r="T28" s="1213"/>
      <c r="U28" s="1213"/>
      <c r="V28" s="1213"/>
      <c r="W28" s="1213"/>
      <c r="X28" s="1213"/>
      <c r="Y28" s="1213"/>
      <c r="Z28" s="1213"/>
      <c r="AA28" s="1213"/>
      <c r="AB28" s="1213"/>
      <c r="AC28" s="1213"/>
      <c r="AD28" s="1213"/>
      <c r="AE28" s="1213"/>
      <c r="AF28" s="1213"/>
      <c r="AG28" s="1213"/>
      <c r="AH28" s="1213"/>
      <c r="AI28" s="1213"/>
      <c r="AJ28" s="1213"/>
      <c r="AK28" s="1213"/>
      <c r="AL28" s="1213"/>
      <c r="AM28" s="1213"/>
      <c r="AN28" s="1213"/>
      <c r="AO28" s="1213"/>
      <c r="AP28" s="1213"/>
      <c r="AQ28" s="1213"/>
      <c r="AR28" s="1213"/>
      <c r="AS28" s="1213"/>
      <c r="AT28" s="1213"/>
      <c r="AU28" s="1213"/>
      <c r="AV28" s="1213"/>
      <c r="AW28" s="1213"/>
      <c r="AX28" s="1213"/>
      <c r="AY28" s="1213"/>
      <c r="AZ28" s="1213"/>
      <c r="BA28" s="1213"/>
      <c r="BB28" s="1213"/>
      <c r="BC28" s="1213"/>
      <c r="BD28" s="1213"/>
      <c r="BE28" s="1213"/>
      <c r="BF28" s="1213"/>
      <c r="BG28" s="1213"/>
      <c r="BH28" s="1213"/>
      <c r="BI28" s="1213"/>
      <c r="BJ28" s="1213"/>
      <c r="BK28" s="1213"/>
      <c r="BL28" s="1213"/>
      <c r="BM28" s="1213"/>
      <c r="BN28" s="1213"/>
      <c r="BO28" s="1213"/>
      <c r="BP28" s="1213"/>
      <c r="BQ28" s="1213"/>
      <c r="BR28" s="1213"/>
      <c r="BS28" s="1213"/>
      <c r="BT28" s="1213"/>
      <c r="BU28" s="1213"/>
      <c r="BV28" s="1213"/>
      <c r="BW28" s="1213"/>
      <c r="BX28" s="1213"/>
      <c r="BY28" s="1213"/>
      <c r="BZ28" s="1213"/>
      <c r="CA28" s="1213"/>
      <c r="CB28" s="1213"/>
      <c r="CC28" s="1213"/>
      <c r="CD28" s="1213"/>
      <c r="CE28" s="1213"/>
      <c r="CF28" s="1213"/>
      <c r="CG28" s="1213"/>
      <c r="CH28" s="1213"/>
      <c r="CI28" s="1213"/>
      <c r="CJ28" s="1213"/>
      <c r="CK28" s="1213"/>
      <c r="CL28" s="1213"/>
      <c r="CM28" s="1213"/>
      <c r="CN28" s="1213"/>
      <c r="CO28" s="1213"/>
      <c r="CP28" s="1213"/>
      <c r="CQ28" s="1213"/>
      <c r="CR28" s="1213"/>
      <c r="CS28" s="1213"/>
      <c r="CT28" s="1213"/>
      <c r="CU28" s="1213"/>
      <c r="CV28" s="1213"/>
      <c r="CW28" s="1213"/>
      <c r="CX28" s="1213"/>
      <c r="CY28" s="1213"/>
      <c r="CZ28" s="1213"/>
      <c r="DA28" s="1213"/>
      <c r="DB28" s="1213"/>
      <c r="DC28" s="1213"/>
      <c r="DD28" s="1213"/>
      <c r="DE28" s="1213"/>
      <c r="DF28" s="1213"/>
      <c r="DG28" s="1213"/>
      <c r="DH28" s="1213"/>
      <c r="DI28" s="1213"/>
      <c r="DJ28" s="1213"/>
      <c r="DK28" s="1213"/>
      <c r="DL28" s="1213"/>
      <c r="DM28" s="1213"/>
      <c r="DN28" s="1213"/>
      <c r="DO28" s="1213"/>
      <c r="DP28" s="1213"/>
      <c r="DQ28" s="1213"/>
      <c r="DR28" s="1213"/>
      <c r="DS28" s="1213"/>
      <c r="DT28" s="1213"/>
      <c r="DU28" s="1213"/>
      <c r="DV28" s="1213"/>
      <c r="DW28" s="1213"/>
      <c r="DX28" s="1213"/>
      <c r="DY28" s="1213"/>
      <c r="DZ28" s="1213"/>
      <c r="EA28" s="1213"/>
      <c r="EB28" s="1213"/>
      <c r="EC28" s="1213"/>
      <c r="ED28" s="1213"/>
      <c r="EE28" s="1213"/>
      <c r="EF28" s="1213"/>
      <c r="EG28" s="1213"/>
      <c r="EH28" s="1213"/>
      <c r="EI28" s="1213"/>
      <c r="EJ28" s="1213"/>
      <c r="EK28" s="1213"/>
      <c r="EL28" s="1213"/>
      <c r="EM28" s="1213"/>
      <c r="EN28" s="1213"/>
      <c r="EO28" s="1213"/>
      <c r="EP28" s="1213"/>
      <c r="EQ28" s="1213"/>
      <c r="ER28" s="1213"/>
      <c r="ES28" s="1213"/>
      <c r="ET28" s="1213"/>
      <c r="EU28" s="1213"/>
      <c r="EV28" s="1213"/>
      <c r="EW28" s="1213"/>
      <c r="EX28" s="1213"/>
      <c r="EY28" s="1213"/>
      <c r="EZ28" s="1213"/>
      <c r="FA28" s="1213"/>
      <c r="FB28" s="1213"/>
      <c r="FC28" s="1213"/>
      <c r="FD28" s="1213"/>
      <c r="FE28" s="1213"/>
      <c r="FF28" s="1213"/>
      <c r="FG28" s="1213"/>
      <c r="FH28" s="1213"/>
      <c r="FI28" s="1213"/>
      <c r="FJ28" s="1213"/>
      <c r="FK28" s="1213"/>
      <c r="FL28" s="1213"/>
      <c r="FM28" s="1213"/>
      <c r="FN28" s="1213"/>
      <c r="FO28" s="1213"/>
      <c r="FP28" s="1213"/>
      <c r="FQ28" s="1213"/>
      <c r="FR28" s="1213"/>
      <c r="FS28" s="1213"/>
      <c r="FT28" s="1213"/>
      <c r="FU28" s="1213"/>
      <c r="FV28" s="1213"/>
      <c r="FW28" s="1213"/>
      <c r="FX28" s="1213"/>
      <c r="FY28" s="1213"/>
      <c r="FZ28" s="1213"/>
      <c r="GA28" s="1213"/>
      <c r="GB28" s="1213"/>
      <c r="GC28" s="1213"/>
      <c r="GD28" s="1213"/>
      <c r="GE28" s="1213"/>
      <c r="GF28" s="1213"/>
      <c r="GG28" s="1213"/>
      <c r="GH28" s="1213"/>
      <c r="GI28" s="1213"/>
      <c r="GJ28" s="1213"/>
      <c r="GK28" s="1213"/>
      <c r="GL28" s="1213"/>
      <c r="GM28" s="1213"/>
      <c r="GN28" s="1213"/>
      <c r="GO28" s="1213"/>
      <c r="GP28" s="1213"/>
      <c r="GQ28" s="1213"/>
      <c r="GR28" s="1213"/>
      <c r="GS28" s="1213"/>
      <c r="GT28" s="1213"/>
      <c r="GU28" s="1213"/>
      <c r="GV28" s="1213"/>
      <c r="GW28" s="1213"/>
      <c r="GX28" s="1213"/>
      <c r="GY28" s="1213"/>
      <c r="GZ28" s="1213"/>
      <c r="HA28" s="1213"/>
      <c r="HB28" s="1213"/>
      <c r="HC28" s="1213"/>
      <c r="HD28" s="1213"/>
      <c r="HE28" s="1213"/>
      <c r="HF28" s="1213"/>
      <c r="HG28" s="1213"/>
      <c r="HH28" s="1213"/>
      <c r="HI28" s="1213"/>
      <c r="HJ28" s="1213"/>
      <c r="HK28" s="1213"/>
      <c r="HL28" s="1213"/>
      <c r="HM28" s="1213"/>
      <c r="HN28" s="1213"/>
      <c r="HO28" s="1213"/>
      <c r="HP28" s="1213"/>
      <c r="HQ28" s="1213"/>
      <c r="HR28" s="1213"/>
      <c r="HS28" s="1213"/>
      <c r="HT28" s="1213"/>
      <c r="HU28" s="1213"/>
      <c r="HV28" s="1213"/>
      <c r="HW28" s="1213"/>
      <c r="HX28" s="1213"/>
      <c r="HY28" s="1213"/>
      <c r="HZ28" s="1213"/>
      <c r="IA28" s="1213"/>
      <c r="IB28" s="1213"/>
      <c r="IC28" s="1213"/>
      <c r="ID28" s="1213"/>
      <c r="IE28" s="1213"/>
      <c r="IF28" s="1213"/>
      <c r="IG28" s="1213"/>
      <c r="IH28" s="1213"/>
      <c r="II28" s="1213"/>
      <c r="IJ28" s="1213"/>
      <c r="IK28" s="1213"/>
      <c r="IL28" s="1213"/>
      <c r="IM28" s="1213"/>
      <c r="IN28" s="1213"/>
      <c r="IO28" s="1213"/>
      <c r="IP28" s="1213"/>
      <c r="IQ28" s="1213"/>
      <c r="IR28" s="1213"/>
      <c r="IS28" s="1213"/>
      <c r="IT28" s="1213"/>
      <c r="IU28" s="1213"/>
    </row>
    <row r="29" spans="2:255" ht="32.25" customHeight="1">
      <c r="B29" s="1228" t="s">
        <v>1332</v>
      </c>
      <c r="C29" s="1199"/>
      <c r="D29" s="1199"/>
      <c r="E29" s="1201"/>
      <c r="F29" s="1201"/>
      <c r="G29" s="1201"/>
      <c r="H29" s="1201"/>
      <c r="I29" s="1201"/>
      <c r="J29" s="1201"/>
      <c r="K29" s="1201"/>
      <c r="L29" s="1201"/>
      <c r="M29" s="1201"/>
      <c r="N29" s="1201"/>
      <c r="O29" s="1201"/>
      <c r="P29" s="1201"/>
      <c r="Q29" s="1201"/>
      <c r="R29" s="1201"/>
      <c r="S29" s="1201"/>
      <c r="T29" s="1201"/>
      <c r="U29" s="1201"/>
      <c r="V29" s="1201"/>
      <c r="W29" s="1201"/>
      <c r="X29" s="1201"/>
      <c r="Y29" s="1201"/>
      <c r="Z29" s="1201"/>
      <c r="AA29" s="1201"/>
      <c r="AB29" s="1201"/>
      <c r="AC29" s="1201"/>
      <c r="AD29" s="1201"/>
      <c r="AE29" s="1201"/>
      <c r="AF29" s="1201"/>
      <c r="AG29" s="1201"/>
      <c r="AH29" s="1201"/>
      <c r="AI29" s="1201"/>
      <c r="AJ29" s="1201"/>
      <c r="AK29" s="1201"/>
      <c r="AL29" s="1201"/>
      <c r="AM29" s="1201"/>
      <c r="AN29" s="1201"/>
      <c r="AO29" s="1201"/>
      <c r="AP29" s="1201"/>
      <c r="AQ29" s="1201"/>
      <c r="AR29" s="1201"/>
      <c r="AS29" s="1201"/>
      <c r="AT29" s="1201"/>
      <c r="AU29" s="1201"/>
      <c r="AV29" s="1201"/>
      <c r="AW29" s="1201"/>
      <c r="AX29" s="1201"/>
      <c r="AY29" s="1201"/>
      <c r="AZ29" s="1201"/>
      <c r="BA29" s="1201"/>
      <c r="BB29" s="1201"/>
      <c r="BC29" s="1201"/>
      <c r="BD29" s="1201"/>
      <c r="BE29" s="1201"/>
      <c r="BF29" s="1201"/>
      <c r="BG29" s="1201"/>
      <c r="BH29" s="1201"/>
      <c r="BI29" s="1201"/>
      <c r="BJ29" s="1201"/>
      <c r="BK29" s="1201"/>
      <c r="BL29" s="1201"/>
      <c r="BM29" s="1201"/>
      <c r="BN29" s="1201"/>
      <c r="BO29" s="1201"/>
      <c r="BP29" s="1201"/>
      <c r="BQ29" s="1201"/>
      <c r="BR29" s="1201"/>
      <c r="BS29" s="1201"/>
      <c r="BT29" s="1201"/>
      <c r="BU29" s="1201"/>
      <c r="BV29" s="1201"/>
      <c r="BW29" s="1201"/>
      <c r="BX29" s="1201"/>
      <c r="BY29" s="1201"/>
      <c r="BZ29" s="1201"/>
      <c r="CA29" s="1201"/>
      <c r="CB29" s="1201"/>
      <c r="CC29" s="1201"/>
      <c r="CD29" s="1201"/>
      <c r="CE29" s="1201"/>
      <c r="CF29" s="1201"/>
      <c r="CG29" s="1201"/>
      <c r="CH29" s="1201"/>
      <c r="CI29" s="1201"/>
      <c r="CJ29" s="1201"/>
      <c r="CK29" s="1201"/>
      <c r="CL29" s="1201"/>
      <c r="CM29" s="1201"/>
      <c r="CN29" s="1201"/>
      <c r="CO29" s="1201"/>
      <c r="CP29" s="1201"/>
      <c r="CQ29" s="1201"/>
      <c r="CR29" s="1201"/>
      <c r="CS29" s="1201"/>
      <c r="CT29" s="1201"/>
      <c r="CU29" s="1201"/>
      <c r="CV29" s="1201"/>
      <c r="CW29" s="1201"/>
      <c r="CX29" s="1201"/>
      <c r="CY29" s="1201"/>
      <c r="CZ29" s="1201"/>
      <c r="DA29" s="1201"/>
      <c r="DB29" s="1201"/>
      <c r="DC29" s="1201"/>
      <c r="DD29" s="1201"/>
      <c r="DE29" s="1201"/>
      <c r="DF29" s="1201"/>
      <c r="DG29" s="1201"/>
      <c r="DH29" s="1201"/>
      <c r="DI29" s="1201"/>
      <c r="DJ29" s="1201"/>
      <c r="DK29" s="1201"/>
      <c r="DL29" s="1201"/>
      <c r="DM29" s="1201"/>
      <c r="DN29" s="1201"/>
      <c r="DO29" s="1201"/>
      <c r="DP29" s="1201"/>
      <c r="DQ29" s="1201"/>
      <c r="DR29" s="1201"/>
      <c r="DS29" s="1201"/>
      <c r="DT29" s="1201"/>
      <c r="DU29" s="1201"/>
      <c r="DV29" s="1201"/>
      <c r="DW29" s="1201"/>
      <c r="DX29" s="1201"/>
      <c r="DY29" s="1201"/>
      <c r="DZ29" s="1201"/>
      <c r="EA29" s="1201"/>
      <c r="EB29" s="1201"/>
      <c r="EC29" s="1201"/>
      <c r="ED29" s="1201"/>
      <c r="EE29" s="1201"/>
      <c r="EF29" s="1201"/>
      <c r="EG29" s="1201"/>
      <c r="EH29" s="1201"/>
      <c r="EI29" s="1201"/>
      <c r="EJ29" s="1201"/>
      <c r="EK29" s="1201"/>
      <c r="EL29" s="1201"/>
      <c r="EM29" s="1201"/>
      <c r="EN29" s="1201"/>
      <c r="EO29" s="1201"/>
      <c r="EP29" s="1201"/>
      <c r="EQ29" s="1201"/>
      <c r="ER29" s="1201"/>
      <c r="ES29" s="1201"/>
      <c r="ET29" s="1201"/>
      <c r="EU29" s="1201"/>
      <c r="EV29" s="1201"/>
      <c r="EW29" s="1201"/>
      <c r="EX29" s="1201"/>
      <c r="EY29" s="1201"/>
      <c r="EZ29" s="1201"/>
      <c r="FA29" s="1201"/>
      <c r="FB29" s="1201"/>
      <c r="FC29" s="1201"/>
      <c r="FD29" s="1201"/>
      <c r="FE29" s="1201"/>
      <c r="FF29" s="1201"/>
      <c r="FG29" s="1201"/>
      <c r="FH29" s="1201"/>
      <c r="FI29" s="1201"/>
      <c r="FJ29" s="1201"/>
      <c r="FK29" s="1201"/>
      <c r="FL29" s="1201"/>
      <c r="FM29" s="1201"/>
      <c r="FN29" s="1201"/>
      <c r="FO29" s="1201"/>
      <c r="FP29" s="1201"/>
      <c r="FQ29" s="1201"/>
      <c r="FR29" s="1201"/>
      <c r="FS29" s="1201"/>
      <c r="FT29" s="1201"/>
      <c r="FU29" s="1201"/>
      <c r="FV29" s="1201"/>
      <c r="FW29" s="1201"/>
      <c r="FX29" s="1201"/>
      <c r="FY29" s="1201"/>
      <c r="FZ29" s="1201"/>
      <c r="GA29" s="1201"/>
      <c r="GB29" s="1201"/>
      <c r="GC29" s="1201"/>
      <c r="GD29" s="1201"/>
      <c r="GE29" s="1201"/>
      <c r="GF29" s="1201"/>
      <c r="GG29" s="1201"/>
      <c r="GH29" s="1201"/>
      <c r="GI29" s="1201"/>
      <c r="GJ29" s="1201"/>
      <c r="GK29" s="1201"/>
      <c r="GL29" s="1201"/>
      <c r="GM29" s="1201"/>
      <c r="GN29" s="1201"/>
      <c r="GO29" s="1201"/>
      <c r="GP29" s="1201"/>
      <c r="GQ29" s="1201"/>
      <c r="GR29" s="1201"/>
      <c r="GS29" s="1201"/>
      <c r="GT29" s="1201"/>
      <c r="GU29" s="1201"/>
      <c r="GV29" s="1201"/>
      <c r="GW29" s="1201"/>
      <c r="GX29" s="1201"/>
      <c r="GY29" s="1201"/>
      <c r="GZ29" s="1201"/>
      <c r="HA29" s="1201"/>
      <c r="HB29" s="1201"/>
      <c r="HC29" s="1201"/>
      <c r="HD29" s="1201"/>
      <c r="HE29" s="1201"/>
      <c r="HF29" s="1201"/>
      <c r="HG29" s="1201"/>
      <c r="HH29" s="1201"/>
      <c r="HI29" s="1201"/>
      <c r="HJ29" s="1201"/>
      <c r="HK29" s="1201"/>
      <c r="HL29" s="1201"/>
      <c r="HM29" s="1201"/>
      <c r="HN29" s="1201"/>
      <c r="HO29" s="1201"/>
      <c r="HP29" s="1201"/>
      <c r="HQ29" s="1201"/>
      <c r="HR29" s="1201"/>
      <c r="HS29" s="1201"/>
      <c r="HT29" s="1201"/>
      <c r="HU29" s="1201"/>
      <c r="HV29" s="1201"/>
      <c r="HW29" s="1201"/>
      <c r="HX29" s="1201"/>
      <c r="HY29" s="1201"/>
      <c r="HZ29" s="1201"/>
      <c r="IA29" s="1201"/>
      <c r="IB29" s="1201"/>
      <c r="IC29" s="1201"/>
      <c r="ID29" s="1201"/>
      <c r="IE29" s="1201"/>
      <c r="IF29" s="1201"/>
      <c r="IG29" s="1201"/>
      <c r="IH29" s="1201"/>
      <c r="II29" s="1201"/>
      <c r="IJ29" s="1201"/>
      <c r="IK29" s="1201"/>
      <c r="IL29" s="1201"/>
      <c r="IM29" s="1201"/>
      <c r="IN29" s="1201"/>
      <c r="IO29" s="1201"/>
      <c r="IP29" s="1201"/>
      <c r="IQ29" s="1201"/>
      <c r="IR29" s="1201"/>
      <c r="IS29" s="1201"/>
      <c r="IT29" s="1201"/>
      <c r="IU29" s="1201"/>
    </row>
    <row r="30" spans="2:255">
      <c r="B30" s="1198"/>
      <c r="C30" s="1195"/>
      <c r="D30" s="1195"/>
      <c r="E30" s="1193"/>
      <c r="F30" s="1193"/>
      <c r="G30" s="1193"/>
      <c r="H30" s="1193"/>
      <c r="I30" s="1193"/>
      <c r="J30" s="1193"/>
      <c r="K30" s="1193"/>
      <c r="L30" s="1193"/>
      <c r="M30" s="1193"/>
      <c r="N30" s="1193"/>
      <c r="O30" s="1193"/>
      <c r="P30" s="1193"/>
      <c r="Q30" s="1193"/>
      <c r="R30" s="1193"/>
      <c r="S30" s="1193"/>
      <c r="T30" s="1193"/>
      <c r="U30" s="1193"/>
      <c r="V30" s="1193"/>
      <c r="W30" s="1193"/>
      <c r="X30" s="1193"/>
      <c r="Y30" s="1193"/>
      <c r="Z30" s="1193"/>
      <c r="AA30" s="1193"/>
      <c r="AB30" s="1193"/>
      <c r="AC30" s="1193"/>
      <c r="AD30" s="1193"/>
      <c r="AE30" s="1193"/>
      <c r="AF30" s="1193"/>
      <c r="AG30" s="1193"/>
      <c r="AH30" s="1193"/>
      <c r="AI30" s="1193"/>
      <c r="AJ30" s="1193"/>
      <c r="AK30" s="1193"/>
      <c r="AL30" s="1193"/>
      <c r="AM30" s="1193"/>
      <c r="AN30" s="1193"/>
      <c r="AO30" s="1193"/>
      <c r="AP30" s="1193"/>
      <c r="AQ30" s="1193"/>
      <c r="AR30" s="1193"/>
      <c r="AS30" s="1193"/>
      <c r="AT30" s="1193"/>
      <c r="AU30" s="1193"/>
      <c r="AV30" s="1193"/>
      <c r="AW30" s="1193"/>
      <c r="AX30" s="1193"/>
      <c r="AY30" s="1193"/>
      <c r="AZ30" s="1193"/>
      <c r="BA30" s="1193"/>
      <c r="BB30" s="1193"/>
      <c r="BC30" s="1193"/>
      <c r="BD30" s="1193"/>
      <c r="BE30" s="1193"/>
      <c r="BF30" s="1193"/>
      <c r="BG30" s="1193"/>
      <c r="BH30" s="1193"/>
      <c r="BI30" s="1193"/>
      <c r="BJ30" s="1193"/>
      <c r="BK30" s="1193"/>
      <c r="BL30" s="1193"/>
      <c r="BM30" s="1193"/>
      <c r="BN30" s="1193"/>
      <c r="BO30" s="1193"/>
      <c r="BP30" s="1193"/>
      <c r="BQ30" s="1193"/>
      <c r="BR30" s="1193"/>
      <c r="BS30" s="1193"/>
      <c r="BT30" s="1193"/>
      <c r="BU30" s="1193"/>
      <c r="BV30" s="1193"/>
      <c r="BW30" s="1193"/>
      <c r="BX30" s="1193"/>
      <c r="BY30" s="1193"/>
      <c r="BZ30" s="1193"/>
      <c r="CA30" s="1193"/>
      <c r="CB30" s="1193"/>
      <c r="CC30" s="1193"/>
      <c r="CD30" s="1193"/>
      <c r="CE30" s="1193"/>
      <c r="CF30" s="1193"/>
      <c r="CG30" s="1193"/>
      <c r="CH30" s="1193"/>
      <c r="CI30" s="1193"/>
      <c r="CJ30" s="1193"/>
      <c r="CK30" s="1193"/>
      <c r="CL30" s="1193"/>
      <c r="CM30" s="1193"/>
      <c r="CN30" s="1193"/>
      <c r="CO30" s="1193"/>
      <c r="CP30" s="1193"/>
      <c r="CQ30" s="1193"/>
      <c r="CR30" s="1193"/>
      <c r="CS30" s="1193"/>
      <c r="CT30" s="1193"/>
      <c r="CU30" s="1193"/>
      <c r="CV30" s="1193"/>
      <c r="CW30" s="1193"/>
      <c r="CX30" s="1193"/>
      <c r="CY30" s="1193"/>
      <c r="CZ30" s="1193"/>
      <c r="DA30" s="1193"/>
      <c r="DB30" s="1193"/>
      <c r="DC30" s="1193"/>
      <c r="DD30" s="1193"/>
      <c r="DE30" s="1193"/>
      <c r="DF30" s="1193"/>
      <c r="DG30" s="1193"/>
      <c r="DH30" s="1193"/>
      <c r="DI30" s="1193"/>
      <c r="DJ30" s="1193"/>
      <c r="DK30" s="1193"/>
      <c r="DL30" s="1193"/>
      <c r="DM30" s="1193"/>
      <c r="DN30" s="1193"/>
      <c r="DO30" s="1193"/>
      <c r="DP30" s="1193"/>
      <c r="DQ30" s="1193"/>
      <c r="DR30" s="1193"/>
      <c r="DS30" s="1193"/>
      <c r="DT30" s="1193"/>
      <c r="DU30" s="1193"/>
      <c r="DV30" s="1193"/>
      <c r="DW30" s="1193"/>
      <c r="DX30" s="1193"/>
      <c r="DY30" s="1193"/>
      <c r="DZ30" s="1193"/>
      <c r="EA30" s="1193"/>
      <c r="EB30" s="1193"/>
      <c r="EC30" s="1193"/>
      <c r="ED30" s="1193"/>
      <c r="EE30" s="1193"/>
      <c r="EF30" s="1193"/>
      <c r="EG30" s="1193"/>
      <c r="EH30" s="1193"/>
      <c r="EI30" s="1193"/>
      <c r="EJ30" s="1193"/>
      <c r="EK30" s="1193"/>
      <c r="EL30" s="1193"/>
      <c r="EM30" s="1193"/>
      <c r="EN30" s="1193"/>
      <c r="EO30" s="1193"/>
      <c r="EP30" s="1193"/>
      <c r="EQ30" s="1193"/>
      <c r="ER30" s="1193"/>
      <c r="ES30" s="1193"/>
      <c r="ET30" s="1193"/>
      <c r="EU30" s="1193"/>
      <c r="EV30" s="1193"/>
      <c r="EW30" s="1193"/>
      <c r="EX30" s="1193"/>
      <c r="EY30" s="1193"/>
      <c r="EZ30" s="1193"/>
      <c r="FA30" s="1193"/>
      <c r="FB30" s="1193"/>
      <c r="FC30" s="1193"/>
      <c r="FD30" s="1193"/>
      <c r="FE30" s="1193"/>
      <c r="FF30" s="1193"/>
      <c r="FG30" s="1193"/>
      <c r="FH30" s="1193"/>
      <c r="FI30" s="1193"/>
      <c r="FJ30" s="1193"/>
      <c r="FK30" s="1193"/>
      <c r="FL30" s="1193"/>
      <c r="FM30" s="1193"/>
      <c r="FN30" s="1193"/>
      <c r="FO30" s="1193"/>
      <c r="FP30" s="1193"/>
      <c r="FQ30" s="1193"/>
      <c r="FR30" s="1193"/>
      <c r="FS30" s="1193"/>
      <c r="FT30" s="1193"/>
      <c r="FU30" s="1193"/>
      <c r="FV30" s="1193"/>
      <c r="FW30" s="1193"/>
      <c r="FX30" s="1193"/>
      <c r="FY30" s="1193"/>
      <c r="FZ30" s="1193"/>
      <c r="GA30" s="1193"/>
      <c r="GB30" s="1193"/>
      <c r="GC30" s="1193"/>
      <c r="GD30" s="1193"/>
      <c r="GE30" s="1193"/>
      <c r="GF30" s="1193"/>
      <c r="GG30" s="1193"/>
      <c r="GH30" s="1193"/>
      <c r="GI30" s="1193"/>
      <c r="GJ30" s="1193"/>
      <c r="GK30" s="1193"/>
      <c r="GL30" s="1193"/>
      <c r="GM30" s="1193"/>
      <c r="GN30" s="1193"/>
      <c r="GO30" s="1193"/>
      <c r="GP30" s="1193"/>
      <c r="GQ30" s="1193"/>
      <c r="GR30" s="1193"/>
      <c r="GS30" s="1193"/>
      <c r="GT30" s="1193"/>
      <c r="GU30" s="1193"/>
      <c r="GV30" s="1193"/>
      <c r="GW30" s="1193"/>
      <c r="GX30" s="1193"/>
      <c r="GY30" s="1193"/>
      <c r="GZ30" s="1193"/>
      <c r="HA30" s="1193"/>
      <c r="HB30" s="1193"/>
      <c r="HC30" s="1193"/>
      <c r="HD30" s="1193"/>
      <c r="HE30" s="1193"/>
      <c r="HF30" s="1193"/>
      <c r="HG30" s="1193"/>
      <c r="HH30" s="1193"/>
      <c r="HI30" s="1193"/>
      <c r="HJ30" s="1193"/>
      <c r="HK30" s="1193"/>
      <c r="HL30" s="1193"/>
      <c r="HM30" s="1193"/>
      <c r="HN30" s="1193"/>
      <c r="HO30" s="1193"/>
      <c r="HP30" s="1193"/>
      <c r="HQ30" s="1193"/>
      <c r="HR30" s="1193"/>
      <c r="HS30" s="1193"/>
      <c r="HT30" s="1193"/>
      <c r="HU30" s="1193"/>
      <c r="HV30" s="1193"/>
      <c r="HW30" s="1193"/>
      <c r="HX30" s="1193"/>
      <c r="HY30" s="1193"/>
      <c r="HZ30" s="1193"/>
      <c r="IA30" s="1193"/>
      <c r="IB30" s="1193"/>
      <c r="IC30" s="1193"/>
      <c r="ID30" s="1193"/>
      <c r="IE30" s="1193"/>
      <c r="IF30" s="1193"/>
      <c r="IG30" s="1193"/>
      <c r="IH30" s="1193"/>
      <c r="II30" s="1193"/>
      <c r="IJ30" s="1193"/>
      <c r="IK30" s="1193"/>
      <c r="IL30" s="1193"/>
      <c r="IM30" s="1193"/>
      <c r="IN30" s="1193"/>
      <c r="IO30" s="1193"/>
      <c r="IP30" s="1193"/>
      <c r="IQ30" s="1193"/>
      <c r="IR30" s="1193"/>
      <c r="IS30" s="1193"/>
      <c r="IT30" s="1193"/>
      <c r="IU30" s="1193"/>
    </row>
    <row r="31" spans="2:255" ht="15.5">
      <c r="B31" s="1197" t="s">
        <v>774</v>
      </c>
      <c r="C31" s="1212"/>
      <c r="D31" s="1212"/>
      <c r="E31" s="1211"/>
      <c r="F31" s="1211"/>
      <c r="G31" s="1211"/>
      <c r="H31" s="1211"/>
      <c r="I31" s="1211"/>
      <c r="J31" s="1211"/>
      <c r="K31" s="1211"/>
      <c r="L31" s="1211"/>
      <c r="M31" s="1211"/>
      <c r="N31" s="1211"/>
      <c r="O31" s="1211"/>
      <c r="P31" s="1211"/>
      <c r="Q31" s="1211"/>
      <c r="R31" s="1211"/>
      <c r="S31" s="1211"/>
      <c r="T31" s="1211"/>
      <c r="U31" s="1211"/>
      <c r="V31" s="1211"/>
      <c r="W31" s="1211"/>
      <c r="X31" s="1211"/>
      <c r="Y31" s="1211"/>
      <c r="Z31" s="1211"/>
      <c r="AA31" s="1211"/>
      <c r="AB31" s="1211"/>
      <c r="AC31" s="1211"/>
      <c r="AD31" s="1211"/>
      <c r="AE31" s="1211"/>
      <c r="AF31" s="1211"/>
      <c r="AG31" s="1211"/>
      <c r="AH31" s="1211"/>
      <c r="AI31" s="1211"/>
      <c r="AJ31" s="1211"/>
      <c r="AK31" s="1211"/>
      <c r="AL31" s="1211"/>
      <c r="AM31" s="1211"/>
      <c r="AN31" s="1211"/>
      <c r="AO31" s="1211"/>
      <c r="AP31" s="1211"/>
      <c r="AQ31" s="1211"/>
      <c r="AR31" s="1211"/>
      <c r="AS31" s="1211"/>
      <c r="AT31" s="1211"/>
      <c r="AU31" s="1211"/>
      <c r="AV31" s="1211"/>
      <c r="AW31" s="1211"/>
      <c r="AX31" s="1211"/>
      <c r="AY31" s="1211"/>
      <c r="AZ31" s="1211"/>
      <c r="BA31" s="1211"/>
      <c r="BB31" s="1211"/>
      <c r="BC31" s="1211"/>
      <c r="BD31" s="1211"/>
      <c r="BE31" s="1211"/>
      <c r="BF31" s="1211"/>
      <c r="BG31" s="1211"/>
      <c r="BH31" s="1211"/>
      <c r="BI31" s="1211"/>
      <c r="BJ31" s="1211"/>
      <c r="BK31" s="1211"/>
      <c r="BL31" s="1211"/>
      <c r="BM31" s="1211"/>
      <c r="BN31" s="1211"/>
      <c r="BO31" s="1211"/>
      <c r="BP31" s="1211"/>
      <c r="BQ31" s="1211"/>
      <c r="BR31" s="1211"/>
      <c r="BS31" s="1211"/>
      <c r="BT31" s="1211"/>
      <c r="BU31" s="1211"/>
      <c r="BV31" s="1211"/>
      <c r="BW31" s="1211"/>
      <c r="BX31" s="1211"/>
      <c r="BY31" s="1211"/>
      <c r="BZ31" s="1211"/>
      <c r="CA31" s="1211"/>
      <c r="CB31" s="1211"/>
      <c r="CC31" s="1211"/>
      <c r="CD31" s="1211"/>
      <c r="CE31" s="1211"/>
      <c r="CF31" s="1211"/>
      <c r="CG31" s="1211"/>
      <c r="CH31" s="1211"/>
      <c r="CI31" s="1211"/>
      <c r="CJ31" s="1211"/>
      <c r="CK31" s="1211"/>
      <c r="CL31" s="1211"/>
      <c r="CM31" s="1211"/>
      <c r="CN31" s="1211"/>
      <c r="CO31" s="1211"/>
      <c r="CP31" s="1211"/>
      <c r="CQ31" s="1211"/>
      <c r="CR31" s="1211"/>
      <c r="CS31" s="1211"/>
      <c r="CT31" s="1211"/>
      <c r="CU31" s="1211"/>
      <c r="CV31" s="1211"/>
      <c r="CW31" s="1211"/>
      <c r="CX31" s="1211"/>
      <c r="CY31" s="1211"/>
      <c r="CZ31" s="1211"/>
      <c r="DA31" s="1211"/>
      <c r="DB31" s="1211"/>
      <c r="DC31" s="1211"/>
      <c r="DD31" s="1211"/>
      <c r="DE31" s="1211"/>
      <c r="DF31" s="1211"/>
      <c r="DG31" s="1211"/>
      <c r="DH31" s="1211"/>
      <c r="DI31" s="1211"/>
      <c r="DJ31" s="1211"/>
      <c r="DK31" s="1211"/>
      <c r="DL31" s="1211"/>
      <c r="DM31" s="1211"/>
      <c r="DN31" s="1211"/>
      <c r="DO31" s="1211"/>
      <c r="DP31" s="1211"/>
      <c r="DQ31" s="1211"/>
      <c r="DR31" s="1211"/>
      <c r="DS31" s="1211"/>
      <c r="DT31" s="1211"/>
      <c r="DU31" s="1211"/>
      <c r="DV31" s="1211"/>
      <c r="DW31" s="1211"/>
      <c r="DX31" s="1211"/>
      <c r="DY31" s="1211"/>
      <c r="DZ31" s="1211"/>
      <c r="EA31" s="1211"/>
      <c r="EB31" s="1211"/>
      <c r="EC31" s="1211"/>
      <c r="ED31" s="1211"/>
      <c r="EE31" s="1211"/>
      <c r="EF31" s="1211"/>
      <c r="EG31" s="1211"/>
      <c r="EH31" s="1211"/>
      <c r="EI31" s="1211"/>
      <c r="EJ31" s="1211"/>
      <c r="EK31" s="1211"/>
      <c r="EL31" s="1211"/>
      <c r="EM31" s="1211"/>
      <c r="EN31" s="1211"/>
      <c r="EO31" s="1211"/>
      <c r="EP31" s="1211"/>
      <c r="EQ31" s="1211"/>
      <c r="ER31" s="1211"/>
      <c r="ES31" s="1211"/>
      <c r="ET31" s="1211"/>
      <c r="EU31" s="1211"/>
      <c r="EV31" s="1211"/>
      <c r="EW31" s="1211"/>
      <c r="EX31" s="1211"/>
      <c r="EY31" s="1211"/>
      <c r="EZ31" s="1211"/>
      <c r="FA31" s="1211"/>
      <c r="FB31" s="1211"/>
      <c r="FC31" s="1211"/>
      <c r="FD31" s="1211"/>
      <c r="FE31" s="1211"/>
      <c r="FF31" s="1211"/>
      <c r="FG31" s="1211"/>
      <c r="FH31" s="1211"/>
      <c r="FI31" s="1211"/>
      <c r="FJ31" s="1211"/>
      <c r="FK31" s="1211"/>
      <c r="FL31" s="1211"/>
      <c r="FM31" s="1211"/>
      <c r="FN31" s="1211"/>
      <c r="FO31" s="1211"/>
      <c r="FP31" s="1211"/>
      <c r="FQ31" s="1211"/>
      <c r="FR31" s="1211"/>
      <c r="FS31" s="1211"/>
      <c r="FT31" s="1211"/>
      <c r="FU31" s="1211"/>
      <c r="FV31" s="1211"/>
      <c r="FW31" s="1211"/>
      <c r="FX31" s="1211"/>
      <c r="FY31" s="1211"/>
      <c r="FZ31" s="1211"/>
      <c r="GA31" s="1211"/>
      <c r="GB31" s="1211"/>
      <c r="GC31" s="1211"/>
      <c r="GD31" s="1211"/>
      <c r="GE31" s="1211"/>
      <c r="GF31" s="1211"/>
      <c r="GG31" s="1211"/>
      <c r="GH31" s="1211"/>
      <c r="GI31" s="1211"/>
      <c r="GJ31" s="1211"/>
      <c r="GK31" s="1211"/>
      <c r="GL31" s="1211"/>
      <c r="GM31" s="1211"/>
      <c r="GN31" s="1211"/>
      <c r="GO31" s="1211"/>
      <c r="GP31" s="1211"/>
      <c r="GQ31" s="1211"/>
      <c r="GR31" s="1211"/>
      <c r="GS31" s="1211"/>
      <c r="GT31" s="1211"/>
      <c r="GU31" s="1211"/>
      <c r="GV31" s="1211"/>
      <c r="GW31" s="1211"/>
      <c r="GX31" s="1211"/>
      <c r="GY31" s="1211"/>
      <c r="GZ31" s="1211"/>
      <c r="HA31" s="1211"/>
      <c r="HB31" s="1211"/>
      <c r="HC31" s="1211"/>
      <c r="HD31" s="1211"/>
      <c r="HE31" s="1211"/>
      <c r="HF31" s="1211"/>
      <c r="HG31" s="1211"/>
      <c r="HH31" s="1211"/>
      <c r="HI31" s="1211"/>
      <c r="HJ31" s="1211"/>
      <c r="HK31" s="1211"/>
      <c r="HL31" s="1211"/>
      <c r="HM31" s="1211"/>
      <c r="HN31" s="1211"/>
      <c r="HO31" s="1211"/>
      <c r="HP31" s="1211"/>
      <c r="HQ31" s="1211"/>
      <c r="HR31" s="1211"/>
      <c r="HS31" s="1211"/>
      <c r="HT31" s="1211"/>
      <c r="HU31" s="1211"/>
      <c r="HV31" s="1211"/>
      <c r="HW31" s="1211"/>
      <c r="HX31" s="1211"/>
      <c r="HY31" s="1211"/>
      <c r="HZ31" s="1211"/>
      <c r="IA31" s="1211"/>
      <c r="IB31" s="1211"/>
      <c r="IC31" s="1211"/>
      <c r="ID31" s="1211"/>
      <c r="IE31" s="1211"/>
      <c r="IF31" s="1211"/>
      <c r="IG31" s="1211"/>
      <c r="IH31" s="1211"/>
      <c r="II31" s="1211"/>
      <c r="IJ31" s="1211"/>
      <c r="IK31" s="1211"/>
      <c r="IL31" s="1211"/>
      <c r="IM31" s="1211"/>
      <c r="IN31" s="1211"/>
      <c r="IO31" s="1211"/>
      <c r="IP31" s="1211"/>
      <c r="IQ31" s="1211"/>
      <c r="IR31" s="1211"/>
      <c r="IS31" s="1211"/>
      <c r="IT31" s="1211"/>
      <c r="IU31" s="1211"/>
    </row>
    <row r="32" spans="2:255" ht="15.5">
      <c r="B32" s="1197"/>
      <c r="C32" s="1212"/>
      <c r="D32" s="1212"/>
      <c r="E32" s="1211"/>
      <c r="F32" s="1211"/>
      <c r="G32" s="1211"/>
      <c r="H32" s="1211"/>
      <c r="I32" s="1229"/>
      <c r="J32" s="1211"/>
      <c r="K32" s="1211"/>
      <c r="L32" s="1211"/>
      <c r="M32" s="1211"/>
      <c r="N32" s="1211"/>
      <c r="O32" s="1211"/>
      <c r="P32" s="1211"/>
      <c r="Q32" s="1211"/>
      <c r="R32" s="1211"/>
      <c r="S32" s="1211"/>
      <c r="T32" s="1211"/>
      <c r="U32" s="1211"/>
      <c r="V32" s="1211"/>
      <c r="W32" s="1211"/>
      <c r="X32" s="1211"/>
      <c r="Y32" s="1211"/>
      <c r="Z32" s="1211"/>
      <c r="AA32" s="1211"/>
      <c r="AB32" s="1211"/>
      <c r="AC32" s="1211"/>
      <c r="AD32" s="1211"/>
      <c r="AE32" s="1211"/>
      <c r="AF32" s="1211"/>
      <c r="AG32" s="1211"/>
      <c r="AH32" s="1211"/>
      <c r="AI32" s="1211"/>
      <c r="AJ32" s="1211"/>
      <c r="AK32" s="1211"/>
      <c r="AL32" s="1211"/>
      <c r="AM32" s="1211"/>
      <c r="AN32" s="1211"/>
      <c r="AO32" s="1211"/>
      <c r="AP32" s="1211"/>
      <c r="AQ32" s="1211"/>
      <c r="AR32" s="1211"/>
      <c r="AS32" s="1211"/>
      <c r="AT32" s="1211"/>
      <c r="AU32" s="1211"/>
      <c r="AV32" s="1211"/>
      <c r="AW32" s="1211"/>
      <c r="AX32" s="1211"/>
      <c r="AY32" s="1211"/>
      <c r="AZ32" s="1211"/>
      <c r="BA32" s="1211"/>
      <c r="BB32" s="1211"/>
      <c r="BC32" s="1211"/>
      <c r="BD32" s="1211"/>
      <c r="BE32" s="1211"/>
      <c r="BF32" s="1211"/>
      <c r="BG32" s="1211"/>
      <c r="BH32" s="1211"/>
      <c r="BI32" s="1211"/>
      <c r="BJ32" s="1211"/>
      <c r="BK32" s="1211"/>
      <c r="BL32" s="1211"/>
      <c r="BM32" s="1211"/>
      <c r="BN32" s="1211"/>
      <c r="BO32" s="1211"/>
      <c r="BP32" s="1211"/>
      <c r="BQ32" s="1211"/>
      <c r="BR32" s="1211"/>
      <c r="BS32" s="1211"/>
      <c r="BT32" s="1211"/>
      <c r="BU32" s="1211"/>
      <c r="BV32" s="1211"/>
      <c r="BW32" s="1211"/>
      <c r="BX32" s="1211"/>
      <c r="BY32" s="1211"/>
      <c r="BZ32" s="1211"/>
      <c r="CA32" s="1211"/>
      <c r="CB32" s="1211"/>
      <c r="CC32" s="1211"/>
      <c r="CD32" s="1211"/>
      <c r="CE32" s="1211"/>
      <c r="CF32" s="1211"/>
      <c r="CG32" s="1211"/>
      <c r="CH32" s="1211"/>
      <c r="CI32" s="1211"/>
      <c r="CJ32" s="1211"/>
      <c r="CK32" s="1211"/>
      <c r="CL32" s="1211"/>
      <c r="CM32" s="1211"/>
      <c r="CN32" s="1211"/>
      <c r="CO32" s="1211"/>
      <c r="CP32" s="1211"/>
      <c r="CQ32" s="1211"/>
      <c r="CR32" s="1211"/>
      <c r="CS32" s="1211"/>
      <c r="CT32" s="1211"/>
      <c r="CU32" s="1211"/>
      <c r="CV32" s="1211"/>
      <c r="CW32" s="1211"/>
      <c r="CX32" s="1211"/>
      <c r="CY32" s="1211"/>
      <c r="CZ32" s="1211"/>
      <c r="DA32" s="1211"/>
      <c r="DB32" s="1211"/>
      <c r="DC32" s="1211"/>
      <c r="DD32" s="1211"/>
      <c r="DE32" s="1211"/>
      <c r="DF32" s="1211"/>
      <c r="DG32" s="1211"/>
      <c r="DH32" s="1211"/>
      <c r="DI32" s="1211"/>
      <c r="DJ32" s="1211"/>
      <c r="DK32" s="1211"/>
      <c r="DL32" s="1211"/>
      <c r="DM32" s="1211"/>
      <c r="DN32" s="1211"/>
      <c r="DO32" s="1211"/>
      <c r="DP32" s="1211"/>
      <c r="DQ32" s="1211"/>
      <c r="DR32" s="1211"/>
      <c r="DS32" s="1211"/>
      <c r="DT32" s="1211"/>
      <c r="DU32" s="1211"/>
      <c r="DV32" s="1211"/>
      <c r="DW32" s="1211"/>
      <c r="DX32" s="1211"/>
      <c r="DY32" s="1211"/>
      <c r="DZ32" s="1211"/>
      <c r="EA32" s="1211"/>
      <c r="EB32" s="1211"/>
      <c r="EC32" s="1211"/>
      <c r="ED32" s="1211"/>
      <c r="EE32" s="1211"/>
      <c r="EF32" s="1211"/>
      <c r="EG32" s="1211"/>
      <c r="EH32" s="1211"/>
      <c r="EI32" s="1211"/>
      <c r="EJ32" s="1211"/>
      <c r="EK32" s="1211"/>
      <c r="EL32" s="1211"/>
      <c r="EM32" s="1211"/>
      <c r="EN32" s="1211"/>
      <c r="EO32" s="1211"/>
      <c r="EP32" s="1211"/>
      <c r="EQ32" s="1211"/>
      <c r="ER32" s="1211"/>
      <c r="ES32" s="1211"/>
      <c r="ET32" s="1211"/>
      <c r="EU32" s="1211"/>
      <c r="EV32" s="1211"/>
      <c r="EW32" s="1211"/>
      <c r="EX32" s="1211"/>
      <c r="EY32" s="1211"/>
      <c r="EZ32" s="1211"/>
      <c r="FA32" s="1211"/>
      <c r="FB32" s="1211"/>
      <c r="FC32" s="1211"/>
      <c r="FD32" s="1211"/>
      <c r="FE32" s="1211"/>
      <c r="FF32" s="1211"/>
      <c r="FG32" s="1211"/>
      <c r="FH32" s="1211"/>
      <c r="FI32" s="1211"/>
      <c r="FJ32" s="1211"/>
      <c r="FK32" s="1211"/>
      <c r="FL32" s="1211"/>
      <c r="FM32" s="1211"/>
      <c r="FN32" s="1211"/>
      <c r="FO32" s="1211"/>
      <c r="FP32" s="1211"/>
      <c r="FQ32" s="1211"/>
      <c r="FR32" s="1211"/>
      <c r="FS32" s="1211"/>
      <c r="FT32" s="1211"/>
      <c r="FU32" s="1211"/>
      <c r="FV32" s="1211"/>
      <c r="FW32" s="1211"/>
      <c r="FX32" s="1211"/>
      <c r="FY32" s="1211"/>
      <c r="FZ32" s="1211"/>
      <c r="GA32" s="1211"/>
      <c r="GB32" s="1211"/>
      <c r="GC32" s="1211"/>
      <c r="GD32" s="1211"/>
      <c r="GE32" s="1211"/>
      <c r="GF32" s="1211"/>
      <c r="GG32" s="1211"/>
      <c r="GH32" s="1211"/>
      <c r="GI32" s="1211"/>
      <c r="GJ32" s="1211"/>
      <c r="GK32" s="1211"/>
      <c r="GL32" s="1211"/>
      <c r="GM32" s="1211"/>
      <c r="GN32" s="1211"/>
      <c r="GO32" s="1211"/>
      <c r="GP32" s="1211"/>
      <c r="GQ32" s="1211"/>
      <c r="GR32" s="1211"/>
      <c r="GS32" s="1211"/>
      <c r="GT32" s="1211"/>
      <c r="GU32" s="1211"/>
      <c r="GV32" s="1211"/>
      <c r="GW32" s="1211"/>
      <c r="GX32" s="1211"/>
      <c r="GY32" s="1211"/>
      <c r="GZ32" s="1211"/>
      <c r="HA32" s="1211"/>
      <c r="HB32" s="1211"/>
      <c r="HC32" s="1211"/>
      <c r="HD32" s="1211"/>
      <c r="HE32" s="1211"/>
      <c r="HF32" s="1211"/>
      <c r="HG32" s="1211"/>
      <c r="HH32" s="1211"/>
      <c r="HI32" s="1211"/>
      <c r="HJ32" s="1211"/>
      <c r="HK32" s="1211"/>
      <c r="HL32" s="1211"/>
      <c r="HM32" s="1211"/>
      <c r="HN32" s="1211"/>
      <c r="HO32" s="1211"/>
      <c r="HP32" s="1211"/>
      <c r="HQ32" s="1211"/>
      <c r="HR32" s="1211"/>
      <c r="HS32" s="1211"/>
      <c r="HT32" s="1211"/>
      <c r="HU32" s="1211"/>
      <c r="HV32" s="1211"/>
      <c r="HW32" s="1211"/>
      <c r="HX32" s="1211"/>
      <c r="HY32" s="1211"/>
      <c r="HZ32" s="1211"/>
      <c r="IA32" s="1211"/>
      <c r="IB32" s="1211"/>
      <c r="IC32" s="1211"/>
      <c r="ID32" s="1211"/>
      <c r="IE32" s="1211"/>
      <c r="IF32" s="1211"/>
      <c r="IG32" s="1211"/>
      <c r="IH32" s="1211"/>
      <c r="II32" s="1211"/>
      <c r="IJ32" s="1211"/>
      <c r="IK32" s="1211"/>
      <c r="IL32" s="1211"/>
      <c r="IM32" s="1211"/>
      <c r="IN32" s="1211"/>
      <c r="IO32" s="1211"/>
      <c r="IP32" s="1211"/>
      <c r="IQ32" s="1211"/>
      <c r="IR32" s="1211"/>
      <c r="IS32" s="1211"/>
      <c r="IT32" s="1211"/>
      <c r="IU32" s="1211"/>
    </row>
    <row r="33" spans="2:255" ht="15.5">
      <c r="B33" s="1197" t="s">
        <v>775</v>
      </c>
      <c r="C33" s="1212"/>
      <c r="D33" s="1212"/>
      <c r="E33" s="1211"/>
      <c r="F33" s="1211"/>
      <c r="G33" s="1211"/>
      <c r="H33" s="1211"/>
      <c r="I33" s="1211"/>
      <c r="J33" s="1211"/>
      <c r="K33" s="1211"/>
      <c r="L33" s="1211"/>
      <c r="M33" s="1211"/>
      <c r="N33" s="1211"/>
      <c r="O33" s="1211"/>
      <c r="P33" s="1211"/>
      <c r="Q33" s="1211"/>
      <c r="R33" s="1211"/>
      <c r="S33" s="1211"/>
      <c r="T33" s="1211"/>
      <c r="U33" s="1211"/>
      <c r="V33" s="1211"/>
      <c r="W33" s="1211"/>
      <c r="X33" s="1211"/>
      <c r="Y33" s="1211"/>
      <c r="Z33" s="1211"/>
      <c r="AA33" s="1211"/>
      <c r="AB33" s="1211"/>
      <c r="AC33" s="1211"/>
      <c r="AD33" s="1211"/>
      <c r="AE33" s="1211"/>
      <c r="AF33" s="1211"/>
      <c r="AG33" s="1211"/>
      <c r="AH33" s="1211"/>
      <c r="AI33" s="1211"/>
      <c r="AJ33" s="1211"/>
      <c r="AK33" s="1211"/>
      <c r="AL33" s="1211"/>
      <c r="AM33" s="1211"/>
      <c r="AN33" s="1211"/>
      <c r="AO33" s="1211"/>
      <c r="AP33" s="1211"/>
      <c r="AQ33" s="1211"/>
      <c r="AR33" s="1211"/>
      <c r="AS33" s="1211"/>
      <c r="AT33" s="1211"/>
      <c r="AU33" s="1211"/>
      <c r="AV33" s="1211"/>
      <c r="AW33" s="1211"/>
      <c r="AX33" s="1211"/>
      <c r="AY33" s="1211"/>
      <c r="AZ33" s="1211"/>
      <c r="BA33" s="1211"/>
      <c r="BB33" s="1211"/>
      <c r="BC33" s="1211"/>
      <c r="BD33" s="1211"/>
      <c r="BE33" s="1211"/>
      <c r="BF33" s="1211"/>
      <c r="BG33" s="1211"/>
      <c r="BH33" s="1211"/>
      <c r="BI33" s="1211"/>
      <c r="BJ33" s="1211"/>
      <c r="BK33" s="1211"/>
      <c r="BL33" s="1211"/>
      <c r="BM33" s="1211"/>
      <c r="BN33" s="1211"/>
      <c r="BO33" s="1211"/>
      <c r="BP33" s="1211"/>
      <c r="BQ33" s="1211"/>
      <c r="BR33" s="1211"/>
      <c r="BS33" s="1211"/>
      <c r="BT33" s="1211"/>
      <c r="BU33" s="1211"/>
      <c r="BV33" s="1211"/>
      <c r="BW33" s="1211"/>
      <c r="BX33" s="1211"/>
      <c r="BY33" s="1211"/>
      <c r="BZ33" s="1211"/>
      <c r="CA33" s="1211"/>
      <c r="CB33" s="1211"/>
      <c r="CC33" s="1211"/>
      <c r="CD33" s="1211"/>
      <c r="CE33" s="1211"/>
      <c r="CF33" s="1211"/>
      <c r="CG33" s="1211"/>
      <c r="CH33" s="1211"/>
      <c r="CI33" s="1211"/>
      <c r="CJ33" s="1211"/>
      <c r="CK33" s="1211"/>
      <c r="CL33" s="1211"/>
      <c r="CM33" s="1211"/>
      <c r="CN33" s="1211"/>
      <c r="CO33" s="1211"/>
      <c r="CP33" s="1211"/>
      <c r="CQ33" s="1211"/>
      <c r="CR33" s="1211"/>
      <c r="CS33" s="1211"/>
      <c r="CT33" s="1211"/>
      <c r="CU33" s="1211"/>
      <c r="CV33" s="1211"/>
      <c r="CW33" s="1211"/>
      <c r="CX33" s="1211"/>
      <c r="CY33" s="1211"/>
      <c r="CZ33" s="1211"/>
      <c r="DA33" s="1211"/>
      <c r="DB33" s="1211"/>
      <c r="DC33" s="1211"/>
      <c r="DD33" s="1211"/>
      <c r="DE33" s="1211"/>
      <c r="DF33" s="1211"/>
      <c r="DG33" s="1211"/>
      <c r="DH33" s="1211"/>
      <c r="DI33" s="1211"/>
      <c r="DJ33" s="1211"/>
      <c r="DK33" s="1211"/>
      <c r="DL33" s="1211"/>
      <c r="DM33" s="1211"/>
      <c r="DN33" s="1211"/>
      <c r="DO33" s="1211"/>
      <c r="DP33" s="1211"/>
      <c r="DQ33" s="1211"/>
      <c r="DR33" s="1211"/>
      <c r="DS33" s="1211"/>
      <c r="DT33" s="1211"/>
      <c r="DU33" s="1211"/>
      <c r="DV33" s="1211"/>
      <c r="DW33" s="1211"/>
      <c r="DX33" s="1211"/>
      <c r="DY33" s="1211"/>
      <c r="DZ33" s="1211"/>
      <c r="EA33" s="1211"/>
      <c r="EB33" s="1211"/>
      <c r="EC33" s="1211"/>
      <c r="ED33" s="1211"/>
      <c r="EE33" s="1211"/>
      <c r="EF33" s="1211"/>
      <c r="EG33" s="1211"/>
      <c r="EH33" s="1211"/>
      <c r="EI33" s="1211"/>
      <c r="EJ33" s="1211"/>
      <c r="EK33" s="1211"/>
      <c r="EL33" s="1211"/>
      <c r="EM33" s="1211"/>
      <c r="EN33" s="1211"/>
      <c r="EO33" s="1211"/>
      <c r="EP33" s="1211"/>
      <c r="EQ33" s="1211"/>
      <c r="ER33" s="1211"/>
      <c r="ES33" s="1211"/>
      <c r="ET33" s="1211"/>
      <c r="EU33" s="1211"/>
      <c r="EV33" s="1211"/>
      <c r="EW33" s="1211"/>
      <c r="EX33" s="1211"/>
      <c r="EY33" s="1211"/>
      <c r="EZ33" s="1211"/>
      <c r="FA33" s="1211"/>
      <c r="FB33" s="1211"/>
      <c r="FC33" s="1211"/>
      <c r="FD33" s="1211"/>
      <c r="FE33" s="1211"/>
      <c r="FF33" s="1211"/>
      <c r="FG33" s="1211"/>
      <c r="FH33" s="1211"/>
      <c r="FI33" s="1211"/>
      <c r="FJ33" s="1211"/>
      <c r="FK33" s="1211"/>
      <c r="FL33" s="1211"/>
      <c r="FM33" s="1211"/>
      <c r="FN33" s="1211"/>
      <c r="FO33" s="1211"/>
      <c r="FP33" s="1211"/>
      <c r="FQ33" s="1211"/>
      <c r="FR33" s="1211"/>
      <c r="FS33" s="1211"/>
      <c r="FT33" s="1211"/>
      <c r="FU33" s="1211"/>
      <c r="FV33" s="1211"/>
      <c r="FW33" s="1211"/>
      <c r="FX33" s="1211"/>
      <c r="FY33" s="1211"/>
      <c r="FZ33" s="1211"/>
      <c r="GA33" s="1211"/>
      <c r="GB33" s="1211"/>
      <c r="GC33" s="1211"/>
      <c r="GD33" s="1211"/>
      <c r="GE33" s="1211"/>
      <c r="GF33" s="1211"/>
      <c r="GG33" s="1211"/>
      <c r="GH33" s="1211"/>
      <c r="GI33" s="1211"/>
      <c r="GJ33" s="1211"/>
      <c r="GK33" s="1211"/>
      <c r="GL33" s="1211"/>
      <c r="GM33" s="1211"/>
      <c r="GN33" s="1211"/>
      <c r="GO33" s="1211"/>
      <c r="GP33" s="1211"/>
      <c r="GQ33" s="1211"/>
      <c r="GR33" s="1211"/>
      <c r="GS33" s="1211"/>
      <c r="GT33" s="1211"/>
      <c r="GU33" s="1211"/>
      <c r="GV33" s="1211"/>
      <c r="GW33" s="1211"/>
      <c r="GX33" s="1211"/>
      <c r="GY33" s="1211"/>
      <c r="GZ33" s="1211"/>
      <c r="HA33" s="1211"/>
      <c r="HB33" s="1211"/>
      <c r="HC33" s="1211"/>
      <c r="HD33" s="1211"/>
      <c r="HE33" s="1211"/>
      <c r="HF33" s="1211"/>
      <c r="HG33" s="1211"/>
      <c r="HH33" s="1211"/>
      <c r="HI33" s="1211"/>
      <c r="HJ33" s="1211"/>
      <c r="HK33" s="1211"/>
      <c r="HL33" s="1211"/>
      <c r="HM33" s="1211"/>
      <c r="HN33" s="1211"/>
      <c r="HO33" s="1211"/>
      <c r="HP33" s="1211"/>
      <c r="HQ33" s="1211"/>
      <c r="HR33" s="1211"/>
      <c r="HS33" s="1211"/>
      <c r="HT33" s="1211"/>
      <c r="HU33" s="1211"/>
      <c r="HV33" s="1211"/>
      <c r="HW33" s="1211"/>
      <c r="HX33" s="1211"/>
      <c r="HY33" s="1211"/>
      <c r="HZ33" s="1211"/>
      <c r="IA33" s="1211"/>
      <c r="IB33" s="1211"/>
      <c r="IC33" s="1211"/>
      <c r="ID33" s="1211"/>
      <c r="IE33" s="1211"/>
      <c r="IF33" s="1211"/>
      <c r="IG33" s="1211"/>
      <c r="IH33" s="1211"/>
      <c r="II33" s="1211"/>
      <c r="IJ33" s="1211"/>
      <c r="IK33" s="1211"/>
      <c r="IL33" s="1211"/>
      <c r="IM33" s="1211"/>
      <c r="IN33" s="1211"/>
      <c r="IO33" s="1211"/>
      <c r="IP33" s="1211"/>
      <c r="IQ33" s="1211"/>
      <c r="IR33" s="1211"/>
      <c r="IS33" s="1211"/>
      <c r="IT33" s="1211"/>
      <c r="IU33" s="1211"/>
    </row>
    <row r="34" spans="2:255" ht="15.5">
      <c r="B34" s="1197"/>
      <c r="C34" s="1195"/>
      <c r="D34" s="1195"/>
    </row>
    <row r="35" spans="2:255" ht="15.5">
      <c r="B35" s="1197"/>
      <c r="C35" s="1195"/>
      <c r="D35" s="1195"/>
    </row>
    <row r="36" spans="2:255">
      <c r="B36" s="1196"/>
      <c r="C36" s="1195"/>
      <c r="D36" s="1195"/>
    </row>
    <row r="37" spans="2:255" ht="15.5">
      <c r="B37" s="1197" t="s">
        <v>776</v>
      </c>
      <c r="C37" s="1212"/>
      <c r="D37" s="1212"/>
      <c r="E37" s="1211"/>
      <c r="F37" s="1211"/>
      <c r="G37" s="1211"/>
      <c r="H37" s="1211"/>
      <c r="I37" s="1211"/>
      <c r="J37" s="1211"/>
      <c r="K37" s="1211"/>
      <c r="L37" s="1211"/>
      <c r="M37" s="1211"/>
      <c r="N37" s="1211"/>
      <c r="O37" s="1211"/>
      <c r="P37" s="1211"/>
      <c r="Q37" s="1211"/>
      <c r="R37" s="1211"/>
      <c r="S37" s="1211"/>
      <c r="T37" s="1211"/>
      <c r="U37" s="1211"/>
      <c r="V37" s="1211"/>
      <c r="W37" s="1211"/>
      <c r="X37" s="1211"/>
      <c r="Y37" s="1211"/>
      <c r="Z37" s="1211"/>
      <c r="AA37" s="1211"/>
      <c r="AB37" s="1211"/>
      <c r="AC37" s="1211"/>
      <c r="AD37" s="1211"/>
      <c r="AE37" s="1211"/>
      <c r="AF37" s="1211"/>
      <c r="AG37" s="1211"/>
      <c r="AH37" s="1211"/>
      <c r="AI37" s="1211"/>
      <c r="AJ37" s="1211"/>
      <c r="AK37" s="1211"/>
      <c r="AL37" s="1211"/>
      <c r="AM37" s="1211"/>
      <c r="AN37" s="1211"/>
      <c r="AO37" s="1211"/>
      <c r="AP37" s="1211"/>
      <c r="AQ37" s="1211"/>
      <c r="AR37" s="1211"/>
      <c r="AS37" s="1211"/>
      <c r="AT37" s="1211"/>
      <c r="AU37" s="1211"/>
      <c r="AV37" s="1211"/>
      <c r="AW37" s="1211"/>
      <c r="AX37" s="1211"/>
      <c r="AY37" s="1211"/>
      <c r="AZ37" s="1211"/>
      <c r="BA37" s="1211"/>
      <c r="BB37" s="1211"/>
      <c r="BC37" s="1211"/>
      <c r="BD37" s="1211"/>
      <c r="BE37" s="1211"/>
      <c r="BF37" s="1211"/>
      <c r="BG37" s="1211"/>
      <c r="BH37" s="1211"/>
      <c r="BI37" s="1211"/>
      <c r="BJ37" s="1211"/>
      <c r="BK37" s="1211"/>
      <c r="BL37" s="1211"/>
      <c r="BM37" s="1211"/>
      <c r="BN37" s="1211"/>
      <c r="BO37" s="1211"/>
      <c r="BP37" s="1211"/>
      <c r="BQ37" s="1211"/>
      <c r="BR37" s="1211"/>
      <c r="BS37" s="1211"/>
      <c r="BT37" s="1211"/>
      <c r="BU37" s="1211"/>
      <c r="BV37" s="1211"/>
      <c r="BW37" s="1211"/>
      <c r="BX37" s="1211"/>
      <c r="BY37" s="1211"/>
      <c r="BZ37" s="1211"/>
      <c r="CA37" s="1211"/>
      <c r="CB37" s="1211"/>
      <c r="CC37" s="1211"/>
      <c r="CD37" s="1211"/>
      <c r="CE37" s="1211"/>
      <c r="CF37" s="1211"/>
      <c r="CG37" s="1211"/>
      <c r="CH37" s="1211"/>
      <c r="CI37" s="1211"/>
      <c r="CJ37" s="1211"/>
      <c r="CK37" s="1211"/>
      <c r="CL37" s="1211"/>
      <c r="CM37" s="1211"/>
      <c r="CN37" s="1211"/>
      <c r="CO37" s="1211"/>
      <c r="CP37" s="1211"/>
      <c r="CQ37" s="1211"/>
      <c r="CR37" s="1211"/>
      <c r="CS37" s="1211"/>
      <c r="CT37" s="1211"/>
      <c r="CU37" s="1211"/>
      <c r="CV37" s="1211"/>
      <c r="CW37" s="1211"/>
      <c r="CX37" s="1211"/>
      <c r="CY37" s="1211"/>
      <c r="CZ37" s="1211"/>
      <c r="DA37" s="1211"/>
      <c r="DB37" s="1211"/>
      <c r="DC37" s="1211"/>
      <c r="DD37" s="1211"/>
      <c r="DE37" s="1211"/>
      <c r="DF37" s="1211"/>
      <c r="DG37" s="1211"/>
      <c r="DH37" s="1211"/>
      <c r="DI37" s="1211"/>
      <c r="DJ37" s="1211"/>
      <c r="DK37" s="1211"/>
      <c r="DL37" s="1211"/>
      <c r="DM37" s="1211"/>
      <c r="DN37" s="1211"/>
      <c r="DO37" s="1211"/>
      <c r="DP37" s="1211"/>
      <c r="DQ37" s="1211"/>
      <c r="DR37" s="1211"/>
      <c r="DS37" s="1211"/>
      <c r="DT37" s="1211"/>
      <c r="DU37" s="1211"/>
      <c r="DV37" s="1211"/>
      <c r="DW37" s="1211"/>
      <c r="DX37" s="1211"/>
      <c r="DY37" s="1211"/>
      <c r="DZ37" s="1211"/>
      <c r="EA37" s="1211"/>
      <c r="EB37" s="1211"/>
      <c r="EC37" s="1211"/>
      <c r="ED37" s="1211"/>
      <c r="EE37" s="1211"/>
      <c r="EF37" s="1211"/>
      <c r="EG37" s="1211"/>
      <c r="EH37" s="1211"/>
      <c r="EI37" s="1211"/>
      <c r="EJ37" s="1211"/>
      <c r="EK37" s="1211"/>
      <c r="EL37" s="1211"/>
      <c r="EM37" s="1211"/>
      <c r="EN37" s="1211"/>
      <c r="EO37" s="1211"/>
      <c r="EP37" s="1211"/>
      <c r="EQ37" s="1211"/>
      <c r="ER37" s="1211"/>
      <c r="ES37" s="1211"/>
      <c r="ET37" s="1211"/>
      <c r="EU37" s="1211"/>
      <c r="EV37" s="1211"/>
      <c r="EW37" s="1211"/>
      <c r="EX37" s="1211"/>
      <c r="EY37" s="1211"/>
      <c r="EZ37" s="1211"/>
      <c r="FA37" s="1211"/>
      <c r="FB37" s="1211"/>
      <c r="FC37" s="1211"/>
      <c r="FD37" s="1211"/>
      <c r="FE37" s="1211"/>
      <c r="FF37" s="1211"/>
      <c r="FG37" s="1211"/>
      <c r="FH37" s="1211"/>
      <c r="FI37" s="1211"/>
      <c r="FJ37" s="1211"/>
      <c r="FK37" s="1211"/>
      <c r="FL37" s="1211"/>
      <c r="FM37" s="1211"/>
      <c r="FN37" s="1211"/>
      <c r="FO37" s="1211"/>
      <c r="FP37" s="1211"/>
      <c r="FQ37" s="1211"/>
      <c r="FR37" s="1211"/>
      <c r="FS37" s="1211"/>
      <c r="FT37" s="1211"/>
      <c r="FU37" s="1211"/>
      <c r="FV37" s="1211"/>
      <c r="FW37" s="1211"/>
      <c r="FX37" s="1211"/>
      <c r="FY37" s="1211"/>
      <c r="FZ37" s="1211"/>
      <c r="GA37" s="1211"/>
      <c r="GB37" s="1211"/>
      <c r="GC37" s="1211"/>
      <c r="GD37" s="1211"/>
      <c r="GE37" s="1211"/>
      <c r="GF37" s="1211"/>
      <c r="GG37" s="1211"/>
      <c r="GH37" s="1211"/>
      <c r="GI37" s="1211"/>
      <c r="GJ37" s="1211"/>
      <c r="GK37" s="1211"/>
      <c r="GL37" s="1211"/>
      <c r="GM37" s="1211"/>
      <c r="GN37" s="1211"/>
      <c r="GO37" s="1211"/>
      <c r="GP37" s="1211"/>
      <c r="GQ37" s="1211"/>
      <c r="GR37" s="1211"/>
      <c r="GS37" s="1211"/>
      <c r="GT37" s="1211"/>
      <c r="GU37" s="1211"/>
      <c r="GV37" s="1211"/>
      <c r="GW37" s="1211"/>
      <c r="GX37" s="1211"/>
      <c r="GY37" s="1211"/>
      <c r="GZ37" s="1211"/>
      <c r="HA37" s="1211"/>
      <c r="HB37" s="1211"/>
      <c r="HC37" s="1211"/>
      <c r="HD37" s="1211"/>
      <c r="HE37" s="1211"/>
      <c r="HF37" s="1211"/>
      <c r="HG37" s="1211"/>
      <c r="HH37" s="1211"/>
      <c r="HI37" s="1211"/>
      <c r="HJ37" s="1211"/>
      <c r="HK37" s="1211"/>
      <c r="HL37" s="1211"/>
      <c r="HM37" s="1211"/>
      <c r="HN37" s="1211"/>
      <c r="HO37" s="1211"/>
      <c r="HP37" s="1211"/>
      <c r="HQ37" s="1211"/>
      <c r="HR37" s="1211"/>
      <c r="HS37" s="1211"/>
      <c r="HT37" s="1211"/>
      <c r="HU37" s="1211"/>
      <c r="HV37" s="1211"/>
      <c r="HW37" s="1211"/>
      <c r="HX37" s="1211"/>
      <c r="HY37" s="1211"/>
      <c r="HZ37" s="1211"/>
      <c r="IA37" s="1211"/>
      <c r="IB37" s="1211"/>
      <c r="IC37" s="1211"/>
      <c r="ID37" s="1211"/>
      <c r="IE37" s="1211"/>
      <c r="IF37" s="1211"/>
      <c r="IG37" s="1211"/>
      <c r="IH37" s="1211"/>
      <c r="II37" s="1211"/>
      <c r="IJ37" s="1211"/>
      <c r="IK37" s="1211"/>
      <c r="IL37" s="1211"/>
      <c r="IM37" s="1211"/>
      <c r="IN37" s="1211"/>
      <c r="IO37" s="1211"/>
      <c r="IP37" s="1211"/>
      <c r="IQ37" s="1211"/>
      <c r="IR37" s="1211"/>
      <c r="IS37" s="1211"/>
      <c r="IT37" s="1211"/>
      <c r="IU37" s="1211"/>
    </row>
    <row r="38" spans="2:255" ht="15.5">
      <c r="B38" s="1197" t="s">
        <v>777</v>
      </c>
      <c r="C38" s="1212"/>
      <c r="D38" s="1212"/>
      <c r="E38" s="1216"/>
      <c r="F38" s="1211"/>
      <c r="G38" s="1211"/>
      <c r="H38" s="1211"/>
      <c r="I38" s="1211"/>
      <c r="J38" s="1211"/>
      <c r="K38" s="1211"/>
      <c r="L38" s="1211"/>
      <c r="M38" s="1211"/>
      <c r="N38" s="1211"/>
      <c r="O38" s="1211"/>
      <c r="P38" s="1211"/>
      <c r="Q38" s="1211"/>
      <c r="R38" s="1211"/>
      <c r="S38" s="1211"/>
      <c r="T38" s="1211"/>
      <c r="U38" s="1211"/>
      <c r="V38" s="1211"/>
      <c r="W38" s="1211"/>
      <c r="X38" s="1211"/>
      <c r="Y38" s="1211"/>
      <c r="Z38" s="1211"/>
      <c r="AA38" s="1211"/>
      <c r="AB38" s="1211"/>
      <c r="AC38" s="1211"/>
      <c r="AD38" s="1211"/>
      <c r="AE38" s="1211"/>
      <c r="AF38" s="1211"/>
      <c r="AG38" s="1211"/>
      <c r="AH38" s="1211"/>
      <c r="AI38" s="1211"/>
      <c r="AJ38" s="1211"/>
      <c r="AK38" s="1211"/>
      <c r="AL38" s="1211"/>
      <c r="AM38" s="1211"/>
      <c r="AN38" s="1211"/>
      <c r="AO38" s="1211"/>
      <c r="AP38" s="1211"/>
      <c r="AQ38" s="1211"/>
      <c r="AR38" s="1211"/>
      <c r="AS38" s="1211"/>
      <c r="AT38" s="1211"/>
      <c r="AU38" s="1211"/>
      <c r="AV38" s="1211"/>
      <c r="AW38" s="1211"/>
      <c r="AX38" s="1211"/>
      <c r="AY38" s="1211"/>
      <c r="AZ38" s="1211"/>
      <c r="BA38" s="1211"/>
      <c r="BB38" s="1211"/>
      <c r="BC38" s="1211"/>
      <c r="BD38" s="1211"/>
      <c r="BE38" s="1211"/>
      <c r="BF38" s="1211"/>
      <c r="BG38" s="1211"/>
      <c r="BH38" s="1211"/>
      <c r="BI38" s="1211"/>
      <c r="BJ38" s="1211"/>
      <c r="BK38" s="1211"/>
      <c r="BL38" s="1211"/>
      <c r="BM38" s="1211"/>
      <c r="BN38" s="1211"/>
      <c r="BO38" s="1211"/>
      <c r="BP38" s="1211"/>
      <c r="BQ38" s="1211"/>
      <c r="BR38" s="1211"/>
      <c r="BS38" s="1211"/>
      <c r="BT38" s="1211"/>
      <c r="BU38" s="1211"/>
      <c r="BV38" s="1211"/>
      <c r="BW38" s="1211"/>
      <c r="BX38" s="1211"/>
      <c r="BY38" s="1211"/>
      <c r="BZ38" s="1211"/>
      <c r="CA38" s="1211"/>
      <c r="CB38" s="1211"/>
      <c r="CC38" s="1211"/>
      <c r="CD38" s="1211"/>
      <c r="CE38" s="1211"/>
      <c r="CF38" s="1211"/>
      <c r="CG38" s="1211"/>
      <c r="CH38" s="1211"/>
      <c r="CI38" s="1211"/>
      <c r="CJ38" s="1211"/>
      <c r="CK38" s="1211"/>
      <c r="CL38" s="1211"/>
      <c r="CM38" s="1211"/>
      <c r="CN38" s="1211"/>
      <c r="CO38" s="1211"/>
      <c r="CP38" s="1211"/>
      <c r="CQ38" s="1211"/>
      <c r="CR38" s="1211"/>
      <c r="CS38" s="1211"/>
      <c r="CT38" s="1211"/>
      <c r="CU38" s="1211"/>
      <c r="CV38" s="1211"/>
      <c r="CW38" s="1211"/>
      <c r="CX38" s="1211"/>
      <c r="CY38" s="1211"/>
      <c r="CZ38" s="1211"/>
      <c r="DA38" s="1211"/>
      <c r="DB38" s="1211"/>
      <c r="DC38" s="1211"/>
      <c r="DD38" s="1211"/>
      <c r="DE38" s="1211"/>
      <c r="DF38" s="1211"/>
      <c r="DG38" s="1211"/>
      <c r="DH38" s="1211"/>
      <c r="DI38" s="1211"/>
      <c r="DJ38" s="1211"/>
      <c r="DK38" s="1211"/>
      <c r="DL38" s="1211"/>
      <c r="DM38" s="1211"/>
      <c r="DN38" s="1211"/>
      <c r="DO38" s="1211"/>
      <c r="DP38" s="1211"/>
      <c r="DQ38" s="1211"/>
      <c r="DR38" s="1211"/>
      <c r="DS38" s="1211"/>
      <c r="DT38" s="1211"/>
      <c r="DU38" s="1211"/>
      <c r="DV38" s="1211"/>
      <c r="DW38" s="1211"/>
      <c r="DX38" s="1211"/>
      <c r="DY38" s="1211"/>
      <c r="DZ38" s="1211"/>
      <c r="EA38" s="1211"/>
      <c r="EB38" s="1211"/>
      <c r="EC38" s="1211"/>
      <c r="ED38" s="1211"/>
      <c r="EE38" s="1211"/>
      <c r="EF38" s="1211"/>
      <c r="EG38" s="1211"/>
      <c r="EH38" s="1211"/>
      <c r="EI38" s="1211"/>
      <c r="EJ38" s="1211"/>
      <c r="EK38" s="1211"/>
      <c r="EL38" s="1211"/>
      <c r="EM38" s="1211"/>
      <c r="EN38" s="1211"/>
      <c r="EO38" s="1211"/>
      <c r="EP38" s="1211"/>
      <c r="EQ38" s="1211"/>
      <c r="ER38" s="1211"/>
      <c r="ES38" s="1211"/>
      <c r="ET38" s="1211"/>
      <c r="EU38" s="1211"/>
      <c r="EV38" s="1211"/>
      <c r="EW38" s="1211"/>
      <c r="EX38" s="1211"/>
      <c r="EY38" s="1211"/>
      <c r="EZ38" s="1211"/>
      <c r="FA38" s="1211"/>
      <c r="FB38" s="1211"/>
      <c r="FC38" s="1211"/>
      <c r="FD38" s="1211"/>
      <c r="FE38" s="1211"/>
      <c r="FF38" s="1211"/>
      <c r="FG38" s="1211"/>
      <c r="FH38" s="1211"/>
      <c r="FI38" s="1211"/>
      <c r="FJ38" s="1211"/>
      <c r="FK38" s="1211"/>
      <c r="FL38" s="1211"/>
      <c r="FM38" s="1211"/>
      <c r="FN38" s="1211"/>
      <c r="FO38" s="1211"/>
      <c r="FP38" s="1211"/>
      <c r="FQ38" s="1211"/>
      <c r="FR38" s="1211"/>
      <c r="FS38" s="1211"/>
      <c r="FT38" s="1211"/>
      <c r="FU38" s="1211"/>
      <c r="FV38" s="1211"/>
      <c r="FW38" s="1211"/>
      <c r="FX38" s="1211"/>
      <c r="FY38" s="1211"/>
      <c r="FZ38" s="1211"/>
      <c r="GA38" s="1211"/>
      <c r="GB38" s="1211"/>
      <c r="GC38" s="1211"/>
      <c r="GD38" s="1211"/>
      <c r="GE38" s="1211"/>
      <c r="GF38" s="1211"/>
      <c r="GG38" s="1211"/>
      <c r="GH38" s="1211"/>
      <c r="GI38" s="1211"/>
      <c r="GJ38" s="1211"/>
      <c r="GK38" s="1211"/>
      <c r="GL38" s="1211"/>
      <c r="GM38" s="1211"/>
      <c r="GN38" s="1211"/>
      <c r="GO38" s="1211"/>
      <c r="GP38" s="1211"/>
      <c r="GQ38" s="1211"/>
      <c r="GR38" s="1211"/>
      <c r="GS38" s="1211"/>
      <c r="GT38" s="1211"/>
      <c r="GU38" s="1211"/>
      <c r="GV38" s="1211"/>
      <c r="GW38" s="1211"/>
      <c r="GX38" s="1211"/>
      <c r="GY38" s="1211"/>
      <c r="GZ38" s="1211"/>
      <c r="HA38" s="1211"/>
      <c r="HB38" s="1211"/>
      <c r="HC38" s="1211"/>
      <c r="HD38" s="1211"/>
      <c r="HE38" s="1211"/>
      <c r="HF38" s="1211"/>
      <c r="HG38" s="1211"/>
      <c r="HH38" s="1211"/>
      <c r="HI38" s="1211"/>
      <c r="HJ38" s="1211"/>
      <c r="HK38" s="1211"/>
      <c r="HL38" s="1211"/>
      <c r="HM38" s="1211"/>
      <c r="HN38" s="1211"/>
      <c r="HO38" s="1211"/>
      <c r="HP38" s="1211"/>
      <c r="HQ38" s="1211"/>
      <c r="HR38" s="1211"/>
      <c r="HS38" s="1211"/>
      <c r="HT38" s="1211"/>
      <c r="HU38" s="1211"/>
      <c r="HV38" s="1211"/>
      <c r="HW38" s="1211"/>
      <c r="HX38" s="1211"/>
      <c r="HY38" s="1211"/>
      <c r="HZ38" s="1211"/>
      <c r="IA38" s="1211"/>
      <c r="IB38" s="1211"/>
      <c r="IC38" s="1211"/>
      <c r="ID38" s="1211"/>
      <c r="IE38" s="1211"/>
      <c r="IF38" s="1211"/>
      <c r="IG38" s="1211"/>
      <c r="IH38" s="1211"/>
      <c r="II38" s="1211"/>
      <c r="IJ38" s="1211"/>
      <c r="IK38" s="1211"/>
      <c r="IL38" s="1211"/>
      <c r="IM38" s="1211"/>
      <c r="IN38" s="1211"/>
      <c r="IO38" s="1211"/>
      <c r="IP38" s="1211"/>
      <c r="IQ38" s="1211"/>
      <c r="IR38" s="1211"/>
      <c r="IS38" s="1211"/>
      <c r="IT38" s="1211"/>
      <c r="IU38" s="1211"/>
    </row>
    <row r="39" spans="2:255" ht="15.5">
      <c r="B39" s="1197"/>
      <c r="C39" s="1195"/>
      <c r="D39" s="1195"/>
    </row>
    <row r="40" spans="2:255" ht="15.5">
      <c r="B40" s="1197"/>
      <c r="C40" s="1195"/>
      <c r="D40" s="1195"/>
    </row>
    <row r="41" spans="2:255" ht="15.5">
      <c r="B41" s="1197"/>
      <c r="C41" s="1195"/>
      <c r="D41" s="1195"/>
    </row>
    <row r="42" spans="2:255" ht="15.5">
      <c r="B42" s="1197"/>
      <c r="C42" s="1195"/>
      <c r="D42" s="1195"/>
    </row>
    <row r="43" spans="2:255" ht="15.5">
      <c r="B43" s="1200" t="s">
        <v>778</v>
      </c>
      <c r="C43" s="1212"/>
      <c r="D43" s="1212"/>
      <c r="E43" s="1211"/>
      <c r="F43" s="1211"/>
      <c r="G43" s="1211"/>
      <c r="H43" s="1211"/>
      <c r="I43" s="1211"/>
      <c r="J43" s="1211"/>
      <c r="K43" s="1211"/>
      <c r="L43" s="1211"/>
      <c r="M43" s="1211"/>
      <c r="N43" s="1211"/>
      <c r="O43" s="1211"/>
      <c r="P43" s="1211"/>
      <c r="Q43" s="1211"/>
      <c r="R43" s="1211"/>
      <c r="S43" s="1211"/>
      <c r="T43" s="1211"/>
      <c r="U43" s="1211"/>
      <c r="V43" s="1211"/>
      <c r="W43" s="1211"/>
      <c r="X43" s="1211"/>
      <c r="Y43" s="1211"/>
      <c r="Z43" s="1211"/>
      <c r="AA43" s="1211"/>
      <c r="AB43" s="1211"/>
      <c r="AC43" s="1211"/>
      <c r="AD43" s="1211"/>
      <c r="AE43" s="1211"/>
      <c r="AF43" s="1211"/>
      <c r="AG43" s="1211"/>
      <c r="AH43" s="1211"/>
      <c r="AI43" s="1211"/>
      <c r="AJ43" s="1211"/>
      <c r="AK43" s="1211"/>
      <c r="AL43" s="1211"/>
      <c r="AM43" s="1211"/>
      <c r="AN43" s="1211"/>
      <c r="AO43" s="1211"/>
      <c r="AP43" s="1211"/>
      <c r="AQ43" s="1211"/>
      <c r="AR43" s="1211"/>
      <c r="AS43" s="1211"/>
      <c r="AT43" s="1211"/>
      <c r="AU43" s="1211"/>
      <c r="AV43" s="1211"/>
      <c r="AW43" s="1211"/>
      <c r="AX43" s="1211"/>
      <c r="AY43" s="1211"/>
      <c r="AZ43" s="1211"/>
      <c r="BA43" s="1211"/>
      <c r="BB43" s="1211"/>
      <c r="BC43" s="1211"/>
      <c r="BD43" s="1211"/>
      <c r="BE43" s="1211"/>
      <c r="BF43" s="1211"/>
      <c r="BG43" s="1211"/>
      <c r="BH43" s="1211"/>
      <c r="BI43" s="1211"/>
      <c r="BJ43" s="1211"/>
      <c r="BK43" s="1211"/>
      <c r="BL43" s="1211"/>
      <c r="BM43" s="1211"/>
      <c r="BN43" s="1211"/>
      <c r="BO43" s="1211"/>
      <c r="BP43" s="1211"/>
      <c r="BQ43" s="1211"/>
      <c r="BR43" s="1211"/>
      <c r="BS43" s="1211"/>
      <c r="BT43" s="1211"/>
      <c r="BU43" s="1211"/>
      <c r="BV43" s="1211"/>
      <c r="BW43" s="1211"/>
      <c r="BX43" s="1211"/>
      <c r="BY43" s="1211"/>
      <c r="BZ43" s="1211"/>
      <c r="CA43" s="1211"/>
      <c r="CB43" s="1211"/>
      <c r="CC43" s="1211"/>
      <c r="CD43" s="1211"/>
      <c r="CE43" s="1211"/>
      <c r="CF43" s="1211"/>
      <c r="CG43" s="1211"/>
      <c r="CH43" s="1211"/>
      <c r="CI43" s="1211"/>
      <c r="CJ43" s="1211"/>
      <c r="CK43" s="1211"/>
      <c r="CL43" s="1211"/>
      <c r="CM43" s="1211"/>
      <c r="CN43" s="1211"/>
      <c r="CO43" s="1211"/>
      <c r="CP43" s="1211"/>
      <c r="CQ43" s="1211"/>
      <c r="CR43" s="1211"/>
      <c r="CS43" s="1211"/>
      <c r="CT43" s="1211"/>
      <c r="CU43" s="1211"/>
      <c r="CV43" s="1211"/>
      <c r="CW43" s="1211"/>
      <c r="CX43" s="1211"/>
      <c r="CY43" s="1211"/>
      <c r="CZ43" s="1211"/>
      <c r="DA43" s="1211"/>
      <c r="DB43" s="1211"/>
      <c r="DC43" s="1211"/>
      <c r="DD43" s="1211"/>
      <c r="DE43" s="1211"/>
      <c r="DF43" s="1211"/>
      <c r="DG43" s="1211"/>
      <c r="DH43" s="1211"/>
      <c r="DI43" s="1211"/>
      <c r="DJ43" s="1211"/>
      <c r="DK43" s="1211"/>
      <c r="DL43" s="1211"/>
      <c r="DM43" s="1211"/>
      <c r="DN43" s="1211"/>
      <c r="DO43" s="1211"/>
      <c r="DP43" s="1211"/>
      <c r="DQ43" s="1211"/>
      <c r="DR43" s="1211"/>
      <c r="DS43" s="1211"/>
      <c r="DT43" s="1211"/>
      <c r="DU43" s="1211"/>
      <c r="DV43" s="1211"/>
      <c r="DW43" s="1211"/>
      <c r="DX43" s="1211"/>
      <c r="DY43" s="1211"/>
      <c r="DZ43" s="1211"/>
      <c r="EA43" s="1211"/>
      <c r="EB43" s="1211"/>
      <c r="EC43" s="1211"/>
      <c r="ED43" s="1211"/>
      <c r="EE43" s="1211"/>
      <c r="EF43" s="1211"/>
      <c r="EG43" s="1211"/>
      <c r="EH43" s="1211"/>
      <c r="EI43" s="1211"/>
      <c r="EJ43" s="1211"/>
      <c r="EK43" s="1211"/>
      <c r="EL43" s="1211"/>
      <c r="EM43" s="1211"/>
      <c r="EN43" s="1211"/>
      <c r="EO43" s="1211"/>
      <c r="EP43" s="1211"/>
      <c r="EQ43" s="1211"/>
      <c r="ER43" s="1211"/>
      <c r="ES43" s="1211"/>
      <c r="ET43" s="1211"/>
      <c r="EU43" s="1211"/>
      <c r="EV43" s="1211"/>
      <c r="EW43" s="1211"/>
      <c r="EX43" s="1211"/>
      <c r="EY43" s="1211"/>
      <c r="EZ43" s="1211"/>
      <c r="FA43" s="1211"/>
      <c r="FB43" s="1211"/>
      <c r="FC43" s="1211"/>
      <c r="FD43" s="1211"/>
      <c r="FE43" s="1211"/>
      <c r="FF43" s="1211"/>
      <c r="FG43" s="1211"/>
      <c r="FH43" s="1211"/>
      <c r="FI43" s="1211"/>
      <c r="FJ43" s="1211"/>
      <c r="FK43" s="1211"/>
      <c r="FL43" s="1211"/>
      <c r="FM43" s="1211"/>
      <c r="FN43" s="1211"/>
      <c r="FO43" s="1211"/>
      <c r="FP43" s="1211"/>
      <c r="FQ43" s="1211"/>
      <c r="FR43" s="1211"/>
      <c r="FS43" s="1211"/>
      <c r="FT43" s="1211"/>
      <c r="FU43" s="1211"/>
      <c r="FV43" s="1211"/>
      <c r="FW43" s="1211"/>
      <c r="FX43" s="1211"/>
      <c r="FY43" s="1211"/>
      <c r="FZ43" s="1211"/>
      <c r="GA43" s="1211"/>
      <c r="GB43" s="1211"/>
      <c r="GC43" s="1211"/>
      <c r="GD43" s="1211"/>
      <c r="GE43" s="1211"/>
      <c r="GF43" s="1211"/>
      <c r="GG43" s="1211"/>
      <c r="GH43" s="1211"/>
      <c r="GI43" s="1211"/>
      <c r="GJ43" s="1211"/>
      <c r="GK43" s="1211"/>
      <c r="GL43" s="1211"/>
      <c r="GM43" s="1211"/>
      <c r="GN43" s="1211"/>
      <c r="GO43" s="1211"/>
      <c r="GP43" s="1211"/>
      <c r="GQ43" s="1211"/>
      <c r="GR43" s="1211"/>
      <c r="GS43" s="1211"/>
      <c r="GT43" s="1211"/>
      <c r="GU43" s="1211"/>
      <c r="GV43" s="1211"/>
      <c r="GW43" s="1211"/>
      <c r="GX43" s="1211"/>
      <c r="GY43" s="1211"/>
      <c r="GZ43" s="1211"/>
      <c r="HA43" s="1211"/>
      <c r="HB43" s="1211"/>
      <c r="HC43" s="1211"/>
      <c r="HD43" s="1211"/>
      <c r="HE43" s="1211"/>
      <c r="HF43" s="1211"/>
      <c r="HG43" s="1211"/>
      <c r="HH43" s="1211"/>
      <c r="HI43" s="1211"/>
      <c r="HJ43" s="1211"/>
      <c r="HK43" s="1211"/>
      <c r="HL43" s="1211"/>
      <c r="HM43" s="1211"/>
      <c r="HN43" s="1211"/>
      <c r="HO43" s="1211"/>
      <c r="HP43" s="1211"/>
      <c r="HQ43" s="1211"/>
      <c r="HR43" s="1211"/>
      <c r="HS43" s="1211"/>
      <c r="HT43" s="1211"/>
      <c r="HU43" s="1211"/>
      <c r="HV43" s="1211"/>
      <c r="HW43" s="1211"/>
      <c r="HX43" s="1211"/>
      <c r="HY43" s="1211"/>
      <c r="HZ43" s="1211"/>
      <c r="IA43" s="1211"/>
      <c r="IB43" s="1211"/>
      <c r="IC43" s="1211"/>
      <c r="ID43" s="1211"/>
      <c r="IE43" s="1211"/>
      <c r="IF43" s="1211"/>
      <c r="IG43" s="1211"/>
      <c r="IH43" s="1211"/>
      <c r="II43" s="1211"/>
      <c r="IJ43" s="1211"/>
      <c r="IK43" s="1211"/>
      <c r="IL43" s="1211"/>
      <c r="IM43" s="1211"/>
      <c r="IN43" s="1211"/>
      <c r="IO43" s="1211"/>
      <c r="IP43" s="1211"/>
      <c r="IQ43" s="1211"/>
      <c r="IR43" s="1211"/>
      <c r="IS43" s="1211"/>
      <c r="IT43" s="1211"/>
      <c r="IU43" s="1211"/>
    </row>
    <row r="44" spans="2:255" ht="15.5">
      <c r="B44" s="1197" t="s">
        <v>756</v>
      </c>
      <c r="C44" s="1212"/>
      <c r="D44" s="1212"/>
      <c r="E44" s="1211"/>
      <c r="F44" s="1211"/>
      <c r="G44" s="1211"/>
      <c r="H44" s="1211"/>
      <c r="I44" s="1211"/>
      <c r="J44" s="1211"/>
      <c r="K44" s="1211"/>
      <c r="L44" s="1211"/>
      <c r="M44" s="1211"/>
      <c r="N44" s="1211"/>
      <c r="O44" s="1211"/>
      <c r="P44" s="1211"/>
      <c r="Q44" s="1211"/>
      <c r="R44" s="1211"/>
      <c r="S44" s="1211"/>
      <c r="T44" s="1211"/>
      <c r="U44" s="1211"/>
      <c r="V44" s="1211"/>
      <c r="W44" s="1211"/>
      <c r="X44" s="1211"/>
      <c r="Y44" s="1211"/>
      <c r="Z44" s="1211"/>
      <c r="AA44" s="1211"/>
      <c r="AB44" s="1211"/>
      <c r="AC44" s="1211"/>
      <c r="AD44" s="1211"/>
      <c r="AE44" s="1211"/>
      <c r="AF44" s="1211"/>
      <c r="AG44" s="1211"/>
      <c r="AH44" s="1211"/>
      <c r="AI44" s="1211"/>
      <c r="AJ44" s="1211"/>
      <c r="AK44" s="1211"/>
      <c r="AL44" s="1211"/>
      <c r="AM44" s="1211"/>
      <c r="AN44" s="1211"/>
      <c r="AO44" s="1211"/>
      <c r="AP44" s="1211"/>
      <c r="AQ44" s="1211"/>
      <c r="AR44" s="1211"/>
      <c r="AS44" s="1211"/>
      <c r="AT44" s="1211"/>
      <c r="AU44" s="1211"/>
      <c r="AV44" s="1211"/>
      <c r="AW44" s="1211"/>
      <c r="AX44" s="1211"/>
      <c r="AY44" s="1211"/>
      <c r="AZ44" s="1211"/>
      <c r="BA44" s="1211"/>
      <c r="BB44" s="1211"/>
      <c r="BC44" s="1211"/>
      <c r="BD44" s="1211"/>
      <c r="BE44" s="1211"/>
      <c r="BF44" s="1211"/>
      <c r="BG44" s="1211"/>
      <c r="BH44" s="1211"/>
      <c r="BI44" s="1211"/>
      <c r="BJ44" s="1211"/>
      <c r="BK44" s="1211"/>
      <c r="BL44" s="1211"/>
      <c r="BM44" s="1211"/>
      <c r="BN44" s="1211"/>
      <c r="BO44" s="1211"/>
      <c r="BP44" s="1211"/>
      <c r="BQ44" s="1211"/>
      <c r="BR44" s="1211"/>
      <c r="BS44" s="1211"/>
      <c r="BT44" s="1211"/>
      <c r="BU44" s="1211"/>
      <c r="BV44" s="1211"/>
      <c r="BW44" s="1211"/>
      <c r="BX44" s="1211"/>
      <c r="BY44" s="1211"/>
      <c r="BZ44" s="1211"/>
      <c r="CA44" s="1211"/>
      <c r="CB44" s="1211"/>
      <c r="CC44" s="1211"/>
      <c r="CD44" s="1211"/>
      <c r="CE44" s="1211"/>
      <c r="CF44" s="1211"/>
      <c r="CG44" s="1211"/>
      <c r="CH44" s="1211"/>
      <c r="CI44" s="1211"/>
      <c r="CJ44" s="1211"/>
      <c r="CK44" s="1211"/>
      <c r="CL44" s="1211"/>
      <c r="CM44" s="1211"/>
      <c r="CN44" s="1211"/>
      <c r="CO44" s="1211"/>
      <c r="CP44" s="1211"/>
      <c r="CQ44" s="1211"/>
      <c r="CR44" s="1211"/>
      <c r="CS44" s="1211"/>
      <c r="CT44" s="1211"/>
      <c r="CU44" s="1211"/>
      <c r="CV44" s="1211"/>
      <c r="CW44" s="1211"/>
      <c r="CX44" s="1211"/>
      <c r="CY44" s="1211"/>
      <c r="CZ44" s="1211"/>
      <c r="DA44" s="1211"/>
      <c r="DB44" s="1211"/>
      <c r="DC44" s="1211"/>
      <c r="DD44" s="1211"/>
      <c r="DE44" s="1211"/>
      <c r="DF44" s="1211"/>
      <c r="DG44" s="1211"/>
      <c r="DH44" s="1211"/>
      <c r="DI44" s="1211"/>
      <c r="DJ44" s="1211"/>
      <c r="DK44" s="1211"/>
      <c r="DL44" s="1211"/>
      <c r="DM44" s="1211"/>
      <c r="DN44" s="1211"/>
      <c r="DO44" s="1211"/>
      <c r="DP44" s="1211"/>
      <c r="DQ44" s="1211"/>
      <c r="DR44" s="1211"/>
      <c r="DS44" s="1211"/>
      <c r="DT44" s="1211"/>
      <c r="DU44" s="1211"/>
      <c r="DV44" s="1211"/>
      <c r="DW44" s="1211"/>
      <c r="DX44" s="1211"/>
      <c r="DY44" s="1211"/>
      <c r="DZ44" s="1211"/>
      <c r="EA44" s="1211"/>
      <c r="EB44" s="1211"/>
      <c r="EC44" s="1211"/>
      <c r="ED44" s="1211"/>
      <c r="EE44" s="1211"/>
      <c r="EF44" s="1211"/>
      <c r="EG44" s="1211"/>
      <c r="EH44" s="1211"/>
      <c r="EI44" s="1211"/>
      <c r="EJ44" s="1211"/>
      <c r="EK44" s="1211"/>
      <c r="EL44" s="1211"/>
      <c r="EM44" s="1211"/>
      <c r="EN44" s="1211"/>
      <c r="EO44" s="1211"/>
      <c r="EP44" s="1211"/>
      <c r="EQ44" s="1211"/>
      <c r="ER44" s="1211"/>
      <c r="ES44" s="1211"/>
      <c r="ET44" s="1211"/>
      <c r="EU44" s="1211"/>
      <c r="EV44" s="1211"/>
      <c r="EW44" s="1211"/>
      <c r="EX44" s="1211"/>
      <c r="EY44" s="1211"/>
      <c r="EZ44" s="1211"/>
      <c r="FA44" s="1211"/>
      <c r="FB44" s="1211"/>
      <c r="FC44" s="1211"/>
      <c r="FD44" s="1211"/>
      <c r="FE44" s="1211"/>
      <c r="FF44" s="1211"/>
      <c r="FG44" s="1211"/>
      <c r="FH44" s="1211"/>
      <c r="FI44" s="1211"/>
      <c r="FJ44" s="1211"/>
      <c r="FK44" s="1211"/>
      <c r="FL44" s="1211"/>
      <c r="FM44" s="1211"/>
      <c r="FN44" s="1211"/>
      <c r="FO44" s="1211"/>
      <c r="FP44" s="1211"/>
      <c r="FQ44" s="1211"/>
      <c r="FR44" s="1211"/>
      <c r="FS44" s="1211"/>
      <c r="FT44" s="1211"/>
      <c r="FU44" s="1211"/>
      <c r="FV44" s="1211"/>
      <c r="FW44" s="1211"/>
      <c r="FX44" s="1211"/>
      <c r="FY44" s="1211"/>
      <c r="FZ44" s="1211"/>
      <c r="GA44" s="1211"/>
      <c r="GB44" s="1211"/>
      <c r="GC44" s="1211"/>
      <c r="GD44" s="1211"/>
      <c r="GE44" s="1211"/>
      <c r="GF44" s="1211"/>
      <c r="GG44" s="1211"/>
      <c r="GH44" s="1211"/>
      <c r="GI44" s="1211"/>
      <c r="GJ44" s="1211"/>
      <c r="GK44" s="1211"/>
      <c r="GL44" s="1211"/>
      <c r="GM44" s="1211"/>
      <c r="GN44" s="1211"/>
      <c r="GO44" s="1211"/>
      <c r="GP44" s="1211"/>
      <c r="GQ44" s="1211"/>
      <c r="GR44" s="1211"/>
      <c r="GS44" s="1211"/>
      <c r="GT44" s="1211"/>
      <c r="GU44" s="1211"/>
      <c r="GV44" s="1211"/>
      <c r="GW44" s="1211"/>
      <c r="GX44" s="1211"/>
      <c r="GY44" s="1211"/>
      <c r="GZ44" s="1211"/>
      <c r="HA44" s="1211"/>
      <c r="HB44" s="1211"/>
      <c r="HC44" s="1211"/>
      <c r="HD44" s="1211"/>
      <c r="HE44" s="1211"/>
      <c r="HF44" s="1211"/>
      <c r="HG44" s="1211"/>
      <c r="HH44" s="1211"/>
      <c r="HI44" s="1211"/>
      <c r="HJ44" s="1211"/>
      <c r="HK44" s="1211"/>
      <c r="HL44" s="1211"/>
      <c r="HM44" s="1211"/>
      <c r="HN44" s="1211"/>
      <c r="HO44" s="1211"/>
      <c r="HP44" s="1211"/>
      <c r="HQ44" s="1211"/>
      <c r="HR44" s="1211"/>
      <c r="HS44" s="1211"/>
      <c r="HT44" s="1211"/>
      <c r="HU44" s="1211"/>
      <c r="HV44" s="1211"/>
      <c r="HW44" s="1211"/>
      <c r="HX44" s="1211"/>
      <c r="HY44" s="1211"/>
      <c r="HZ44" s="1211"/>
      <c r="IA44" s="1211"/>
      <c r="IB44" s="1211"/>
      <c r="IC44" s="1211"/>
      <c r="ID44" s="1211"/>
      <c r="IE44" s="1211"/>
      <c r="IF44" s="1211"/>
      <c r="IG44" s="1211"/>
      <c r="IH44" s="1211"/>
      <c r="II44" s="1211"/>
      <c r="IJ44" s="1211"/>
      <c r="IK44" s="1211"/>
      <c r="IL44" s="1211"/>
      <c r="IM44" s="1211"/>
      <c r="IN44" s="1211"/>
      <c r="IO44" s="1211"/>
      <c r="IP44" s="1211"/>
      <c r="IQ44" s="1211"/>
      <c r="IR44" s="1211"/>
      <c r="IS44" s="1211"/>
      <c r="IT44" s="1211"/>
      <c r="IU44" s="1211"/>
    </row>
    <row r="45" spans="2:255" ht="15.5">
      <c r="B45" s="1197"/>
      <c r="C45" s="1195"/>
      <c r="D45" s="1195"/>
    </row>
    <row r="46" spans="2:255" ht="15">
      <c r="B46" s="1191"/>
    </row>
    <row r="47" spans="2:255">
      <c r="B47" s="1230" t="s">
        <v>779</v>
      </c>
      <c r="C47" s="1190"/>
      <c r="D47" s="1190"/>
      <c r="E47" s="1190"/>
      <c r="F47" s="1190"/>
    </row>
    <row r="48" spans="2:255">
      <c r="B48" s="1230"/>
      <c r="C48" s="1190" t="s">
        <v>780</v>
      </c>
      <c r="D48" s="1190"/>
      <c r="E48" s="1190"/>
      <c r="F48" s="1190"/>
    </row>
    <row r="49" spans="2:7">
      <c r="B49" s="1230"/>
      <c r="C49" s="1190" t="s">
        <v>781</v>
      </c>
      <c r="D49" s="1190"/>
      <c r="E49" s="1190"/>
      <c r="F49" s="1190"/>
    </row>
    <row r="50" spans="2:7">
      <c r="B50" s="1230"/>
      <c r="C50" s="1190" t="s">
        <v>782</v>
      </c>
      <c r="D50" s="1190"/>
      <c r="E50" s="1190"/>
      <c r="F50" s="1190"/>
    </row>
    <row r="51" spans="2:7">
      <c r="B51" s="1192"/>
    </row>
    <row r="52" spans="2:7">
      <c r="B52" s="1634"/>
      <c r="C52" s="1634"/>
      <c r="D52" s="1634"/>
      <c r="E52" s="1634"/>
      <c r="F52" s="1634"/>
    </row>
    <row r="53" spans="2:7">
      <c r="B53" s="1635" t="s">
        <v>757</v>
      </c>
      <c r="C53" s="1635"/>
      <c r="D53" s="1635"/>
      <c r="E53" s="1635"/>
      <c r="F53" s="1635"/>
      <c r="G53" s="1635"/>
    </row>
    <row r="54" spans="2:7" ht="15.5">
      <c r="B54" s="1215"/>
      <c r="C54" s="1215"/>
      <c r="D54" s="1215"/>
      <c r="E54" s="1215" t="s">
        <v>783</v>
      </c>
      <c r="F54" s="1215"/>
      <c r="G54" s="1211"/>
    </row>
    <row r="55" spans="2:7">
      <c r="F55" s="1190" t="s">
        <v>250</v>
      </c>
    </row>
  </sheetData>
  <mergeCells count="8">
    <mergeCell ref="B52:F52"/>
    <mergeCell ref="B53:G53"/>
    <mergeCell ref="C28:E28"/>
    <mergeCell ref="C26:E26"/>
    <mergeCell ref="B21:F22"/>
    <mergeCell ref="C23:E23"/>
    <mergeCell ref="C24:E24"/>
    <mergeCell ref="C25:E25"/>
  </mergeCells>
  <pageMargins left="0.7" right="0.7" top="0.75" bottom="0.75" header="0.3" footer="0.3"/>
  <pageSetup paperSize="9" scale="72" orientation="portrait"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265"/>
  <sheetViews>
    <sheetView view="pageBreakPreview" topLeftCell="A13" zoomScaleNormal="100" zoomScaleSheetLayoutView="100" workbookViewId="0">
      <selection activeCell="O182" sqref="O182"/>
    </sheetView>
  </sheetViews>
  <sheetFormatPr defaultRowHeight="14.5"/>
  <cols>
    <col min="1" max="1" width="11.26953125" customWidth="1"/>
    <col min="2" max="2" width="12" customWidth="1"/>
    <col min="3" max="3" width="13.26953125" customWidth="1"/>
    <col min="4" max="4" width="8.1796875" customWidth="1"/>
    <col min="5" max="5" width="18.453125" customWidth="1"/>
    <col min="8" max="8" width="7.54296875" customWidth="1"/>
    <col min="11" max="12" width="12.54296875" customWidth="1"/>
  </cols>
  <sheetData>
    <row r="1" spans="1:12">
      <c r="A1" s="341" t="str">
        <f>+Paint!A1</f>
        <v>DORCHESTER HOTEL &amp; RESIDNECIES</v>
      </c>
      <c r="B1" s="202"/>
      <c r="C1" s="202"/>
      <c r="D1" s="203"/>
      <c r="E1" s="1759"/>
      <c r="F1" s="1759"/>
      <c r="G1" s="1759"/>
      <c r="H1" s="204"/>
      <c r="I1" s="204"/>
      <c r="J1" s="204"/>
      <c r="K1" s="205"/>
      <c r="L1" s="205"/>
    </row>
    <row r="2" spans="1:12">
      <c r="A2" s="341" t="str">
        <f>+Paint!A2</f>
        <v xml:space="preserve">SUBCONTRACTOR: AL RAWDA </v>
      </c>
      <c r="B2" s="207"/>
      <c r="C2" s="207"/>
      <c r="D2" s="208"/>
      <c r="E2" s="208"/>
      <c r="F2" s="209"/>
      <c r="G2" s="209"/>
      <c r="H2" s="210"/>
      <c r="I2" s="210"/>
      <c r="J2" s="210"/>
      <c r="K2" s="209"/>
      <c r="L2" s="342">
        <f>+Paint!U2</f>
        <v>44958</v>
      </c>
    </row>
    <row r="3" spans="1:12">
      <c r="A3" s="341" t="str">
        <f>+Paint!A3</f>
        <v>PAINT WORK QUANTITY CALCULATION</v>
      </c>
      <c r="B3" s="207"/>
      <c r="C3" s="207"/>
      <c r="D3" s="208"/>
      <c r="E3" s="208"/>
      <c r="F3" s="209"/>
      <c r="G3" s="209"/>
      <c r="H3" s="210"/>
      <c r="I3" s="210"/>
      <c r="J3" s="210"/>
      <c r="K3" s="209"/>
      <c r="L3" s="343" t="str">
        <f>+Paint!U3</f>
        <v>IPA-09</v>
      </c>
    </row>
    <row r="4" spans="1:12">
      <c r="A4" s="206"/>
      <c r="B4" s="207"/>
      <c r="C4" s="207"/>
      <c r="D4" s="211"/>
      <c r="E4" s="1760"/>
      <c r="F4" s="1760"/>
      <c r="G4" s="1760"/>
      <c r="H4" s="1760"/>
      <c r="I4" s="210"/>
      <c r="J4" s="210"/>
      <c r="K4" s="209"/>
      <c r="L4" s="209"/>
    </row>
    <row r="5" spans="1:12">
      <c r="A5" s="211" t="s">
        <v>150</v>
      </c>
      <c r="B5" s="715" t="s">
        <v>524</v>
      </c>
      <c r="C5" s="708"/>
      <c r="D5" s="713"/>
      <c r="E5" s="713"/>
      <c r="F5" s="324"/>
      <c r="G5" s="324"/>
      <c r="H5" s="325"/>
      <c r="I5" s="1761"/>
      <c r="J5" s="1761"/>
      <c r="K5" s="1761"/>
      <c r="L5" s="212"/>
    </row>
    <row r="6" spans="1:12">
      <c r="A6" s="213" t="s">
        <v>152</v>
      </c>
      <c r="B6" s="214"/>
      <c r="C6" s="214"/>
      <c r="D6" s="215"/>
      <c r="E6" s="215"/>
      <c r="F6" s="214"/>
      <c r="G6" s="214"/>
      <c r="H6" s="214"/>
      <c r="I6" s="217"/>
      <c r="J6" s="217"/>
      <c r="K6" s="214"/>
      <c r="L6" s="214"/>
    </row>
    <row r="7" spans="1:12">
      <c r="A7" s="218"/>
      <c r="B7" s="219"/>
      <c r="C7" s="219"/>
      <c r="D7" s="1762"/>
      <c r="E7" s="1762"/>
      <c r="F7" s="326"/>
      <c r="G7" s="326"/>
      <c r="H7" s="326" t="s">
        <v>153</v>
      </c>
      <c r="I7" s="327"/>
      <c r="J7" s="327"/>
      <c r="K7" s="328" t="s">
        <v>154</v>
      </c>
      <c r="L7" s="329" t="s">
        <v>155</v>
      </c>
    </row>
    <row r="8" spans="1:12">
      <c r="A8" s="220" t="s">
        <v>156</v>
      </c>
      <c r="B8" s="220"/>
      <c r="C8" s="220" t="s">
        <v>157</v>
      </c>
      <c r="D8" s="220" t="s">
        <v>123</v>
      </c>
      <c r="E8" s="220" t="s">
        <v>158</v>
      </c>
      <c r="F8" s="330" t="s">
        <v>159</v>
      </c>
      <c r="G8" s="332" t="s">
        <v>162</v>
      </c>
      <c r="H8" s="333" t="s">
        <v>163</v>
      </c>
      <c r="I8" s="685" t="s">
        <v>242</v>
      </c>
      <c r="J8" s="685" t="s">
        <v>525</v>
      </c>
      <c r="K8" s="710" t="s">
        <v>164</v>
      </c>
      <c r="L8" s="331" t="s">
        <v>165</v>
      </c>
    </row>
    <row r="9" spans="1:12">
      <c r="A9" s="222"/>
      <c r="B9" s="222"/>
      <c r="C9" s="223"/>
      <c r="D9" s="224"/>
      <c r="E9" s="224"/>
      <c r="F9" s="225"/>
      <c r="G9" s="225"/>
      <c r="H9" s="225"/>
      <c r="I9" s="226"/>
      <c r="J9" s="226"/>
      <c r="K9" s="225"/>
      <c r="L9" s="225"/>
    </row>
    <row r="10" spans="1:12">
      <c r="A10" s="227">
        <v>1</v>
      </c>
      <c r="B10" s="228" t="s">
        <v>166</v>
      </c>
      <c r="C10" s="228"/>
      <c r="D10" s="1763" t="s">
        <v>167</v>
      </c>
      <c r="E10" s="1764"/>
      <c r="F10" s="1764"/>
      <c r="G10" s="1764"/>
      <c r="H10" s="1764"/>
      <c r="I10" s="1764"/>
      <c r="J10" s="1764"/>
      <c r="K10" s="1765"/>
      <c r="L10" s="229"/>
    </row>
    <row r="11" spans="1:12">
      <c r="A11" s="228"/>
      <c r="B11" s="228" t="s">
        <v>166</v>
      </c>
      <c r="C11" s="228"/>
      <c r="D11" s="230" t="s">
        <v>168</v>
      </c>
      <c r="E11" s="230"/>
      <c r="F11" s="231"/>
      <c r="G11" s="231"/>
      <c r="H11" s="231"/>
      <c r="I11" s="232"/>
      <c r="J11" s="232"/>
      <c r="K11" s="233"/>
      <c r="L11" s="233"/>
    </row>
    <row r="12" spans="1:12">
      <c r="A12" s="228"/>
      <c r="B12" s="228" t="s">
        <v>166</v>
      </c>
      <c r="C12" s="228" t="s">
        <v>169</v>
      </c>
      <c r="D12" s="230" t="s">
        <v>170</v>
      </c>
      <c r="E12" s="230" t="s">
        <v>171</v>
      </c>
      <c r="F12" s="231">
        <v>1</v>
      </c>
      <c r="G12" s="232">
        <v>5.0199999999999996</v>
      </c>
      <c r="H12" s="232" t="s">
        <v>39</v>
      </c>
      <c r="I12" s="232"/>
      <c r="J12" s="232"/>
      <c r="K12" s="233">
        <f>SUM(G12)</f>
        <v>5.0199999999999996</v>
      </c>
      <c r="L12" s="233"/>
    </row>
    <row r="13" spans="1:12">
      <c r="A13" s="228"/>
      <c r="B13" s="228" t="s">
        <v>166</v>
      </c>
      <c r="C13" s="228"/>
      <c r="D13" s="230" t="s">
        <v>172</v>
      </c>
      <c r="E13" s="230" t="s">
        <v>171</v>
      </c>
      <c r="F13" s="231">
        <v>1</v>
      </c>
      <c r="G13" s="232">
        <v>5.0199999999999996</v>
      </c>
      <c r="H13" s="232" t="s">
        <v>39</v>
      </c>
      <c r="I13" s="221"/>
      <c r="J13" s="221"/>
      <c r="K13" s="233">
        <f>SUM(G13)</f>
        <v>5.0199999999999996</v>
      </c>
      <c r="L13" s="233">
        <f>+K13</f>
        <v>5.0199999999999996</v>
      </c>
    </row>
    <row r="14" spans="1:12">
      <c r="A14" s="228"/>
      <c r="B14" s="228" t="s">
        <v>166</v>
      </c>
      <c r="C14" s="228"/>
      <c r="D14" s="230" t="s">
        <v>173</v>
      </c>
      <c r="E14" s="230" t="s">
        <v>171</v>
      </c>
      <c r="F14" s="231">
        <v>1</v>
      </c>
      <c r="G14" s="232">
        <v>5.0199999999999996</v>
      </c>
      <c r="H14" s="232" t="s">
        <v>39</v>
      </c>
      <c r="I14" s="235"/>
      <c r="J14" s="235"/>
      <c r="K14" s="233">
        <f t="shared" ref="K14:K28" si="0">SUM(G14)</f>
        <v>5.0199999999999996</v>
      </c>
      <c r="L14" s="233">
        <f>+K14</f>
        <v>5.0199999999999996</v>
      </c>
    </row>
    <row r="15" spans="1:12">
      <c r="A15" s="228"/>
      <c r="B15" s="228" t="s">
        <v>166</v>
      </c>
      <c r="C15" s="228"/>
      <c r="D15" s="230" t="s">
        <v>174</v>
      </c>
      <c r="E15" s="230" t="s">
        <v>171</v>
      </c>
      <c r="F15" s="231">
        <v>1</v>
      </c>
      <c r="G15" s="232">
        <v>5.0199999999999996</v>
      </c>
      <c r="H15" s="232" t="s">
        <v>39</v>
      </c>
      <c r="I15" s="235"/>
      <c r="J15" s="235"/>
      <c r="K15" s="233">
        <f t="shared" si="0"/>
        <v>5.0199999999999996</v>
      </c>
      <c r="L15" s="233">
        <f>K15*80%</f>
        <v>4.016</v>
      </c>
    </row>
    <row r="16" spans="1:12">
      <c r="A16" s="228"/>
      <c r="B16" s="228" t="s">
        <v>166</v>
      </c>
      <c r="C16" s="228"/>
      <c r="D16" s="230" t="s">
        <v>175</v>
      </c>
      <c r="E16" s="230" t="s">
        <v>171</v>
      </c>
      <c r="F16" s="231">
        <v>1</v>
      </c>
      <c r="G16" s="232">
        <v>5.0199999999999996</v>
      </c>
      <c r="H16" s="232" t="s">
        <v>39</v>
      </c>
      <c r="I16" s="235"/>
      <c r="J16" s="235"/>
      <c r="K16" s="233">
        <f t="shared" si="0"/>
        <v>5.0199999999999996</v>
      </c>
      <c r="L16" s="233">
        <f>+K16</f>
        <v>5.0199999999999996</v>
      </c>
    </row>
    <row r="17" spans="1:12">
      <c r="A17" s="228"/>
      <c r="B17" s="228" t="s">
        <v>166</v>
      </c>
      <c r="C17" s="228"/>
      <c r="D17" s="230" t="s">
        <v>176</v>
      </c>
      <c r="E17" s="230" t="s">
        <v>171</v>
      </c>
      <c r="F17" s="231">
        <v>1</v>
      </c>
      <c r="G17" s="232">
        <v>5.0199999999999996</v>
      </c>
      <c r="H17" s="232" t="s">
        <v>39</v>
      </c>
      <c r="I17" s="235"/>
      <c r="J17" s="235"/>
      <c r="K17" s="233">
        <f t="shared" si="0"/>
        <v>5.0199999999999996</v>
      </c>
      <c r="L17" s="233"/>
    </row>
    <row r="18" spans="1:12">
      <c r="A18" s="228"/>
      <c r="B18" s="228" t="s">
        <v>166</v>
      </c>
      <c r="C18" s="228"/>
      <c r="D18" s="230" t="s">
        <v>177</v>
      </c>
      <c r="E18" s="230" t="s">
        <v>171</v>
      </c>
      <c r="F18" s="231">
        <v>1</v>
      </c>
      <c r="G18" s="232">
        <v>5.0199999999999996</v>
      </c>
      <c r="H18" s="232" t="s">
        <v>39</v>
      </c>
      <c r="I18" s="235"/>
      <c r="J18" s="235"/>
      <c r="K18" s="233">
        <f t="shared" si="0"/>
        <v>5.0199999999999996</v>
      </c>
      <c r="L18" s="233"/>
    </row>
    <row r="19" spans="1:12">
      <c r="A19" s="228"/>
      <c r="B19" s="228" t="s">
        <v>166</v>
      </c>
      <c r="C19" s="228"/>
      <c r="D19" s="230" t="s">
        <v>178</v>
      </c>
      <c r="E19" s="230" t="s">
        <v>171</v>
      </c>
      <c r="F19" s="231">
        <v>1</v>
      </c>
      <c r="G19" s="232">
        <v>5.0199999999999996</v>
      </c>
      <c r="H19" s="232" t="s">
        <v>39</v>
      </c>
      <c r="I19" s="235"/>
      <c r="J19" s="235"/>
      <c r="K19" s="233">
        <f t="shared" si="0"/>
        <v>5.0199999999999996</v>
      </c>
      <c r="L19" s="233"/>
    </row>
    <row r="20" spans="1:12">
      <c r="A20" s="228"/>
      <c r="B20" s="228" t="s">
        <v>166</v>
      </c>
      <c r="C20" s="228"/>
      <c r="D20" s="230" t="s">
        <v>179</v>
      </c>
      <c r="E20" s="230" t="s">
        <v>171</v>
      </c>
      <c r="F20" s="231">
        <v>1</v>
      </c>
      <c r="G20" s="232">
        <v>5.0199999999999996</v>
      </c>
      <c r="H20" s="232" t="s">
        <v>39</v>
      </c>
      <c r="I20" s="235"/>
      <c r="J20" s="235"/>
      <c r="K20" s="233">
        <f t="shared" si="0"/>
        <v>5.0199999999999996</v>
      </c>
      <c r="L20" s="233"/>
    </row>
    <row r="21" spans="1:12">
      <c r="A21" s="228"/>
      <c r="B21" s="228" t="s">
        <v>166</v>
      </c>
      <c r="C21" s="228"/>
      <c r="D21" s="230" t="s">
        <v>180</v>
      </c>
      <c r="E21" s="230" t="s">
        <v>171</v>
      </c>
      <c r="F21" s="231">
        <v>1</v>
      </c>
      <c r="G21" s="232">
        <v>5.0199999999999996</v>
      </c>
      <c r="H21" s="232" t="s">
        <v>39</v>
      </c>
      <c r="I21" s="235"/>
      <c r="J21" s="235"/>
      <c r="K21" s="233">
        <f t="shared" si="0"/>
        <v>5.0199999999999996</v>
      </c>
      <c r="L21" s="233"/>
    </row>
    <row r="22" spans="1:12">
      <c r="A22" s="228"/>
      <c r="B22" s="228" t="s">
        <v>166</v>
      </c>
      <c r="C22" s="228"/>
      <c r="D22" s="230" t="s">
        <v>181</v>
      </c>
      <c r="E22" s="230" t="s">
        <v>171</v>
      </c>
      <c r="F22" s="231">
        <v>1</v>
      </c>
      <c r="G22" s="232">
        <v>5.0199999999999996</v>
      </c>
      <c r="H22" s="232" t="s">
        <v>39</v>
      </c>
      <c r="I22" s="235"/>
      <c r="J22" s="235"/>
      <c r="K22" s="233">
        <f t="shared" si="0"/>
        <v>5.0199999999999996</v>
      </c>
      <c r="L22" s="233"/>
    </row>
    <row r="23" spans="1:12">
      <c r="A23" s="228"/>
      <c r="B23" s="228" t="s">
        <v>166</v>
      </c>
      <c r="C23" s="228"/>
      <c r="D23" s="230" t="s">
        <v>182</v>
      </c>
      <c r="E23" s="230" t="s">
        <v>171</v>
      </c>
      <c r="F23" s="231">
        <v>1</v>
      </c>
      <c r="G23" s="232">
        <v>5.0199999999999996</v>
      </c>
      <c r="H23" s="232" t="s">
        <v>39</v>
      </c>
      <c r="I23" s="235"/>
      <c r="J23" s="235"/>
      <c r="K23" s="233">
        <f t="shared" si="0"/>
        <v>5.0199999999999996</v>
      </c>
      <c r="L23" s="233"/>
    </row>
    <row r="24" spans="1:12">
      <c r="A24" s="228"/>
      <c r="B24" s="228" t="s">
        <v>166</v>
      </c>
      <c r="C24" s="228"/>
      <c r="D24" s="230" t="s">
        <v>183</v>
      </c>
      <c r="E24" s="230" t="s">
        <v>171</v>
      </c>
      <c r="F24" s="231">
        <v>1</v>
      </c>
      <c r="G24" s="232">
        <v>5.0199999999999996</v>
      </c>
      <c r="H24" s="232" t="s">
        <v>39</v>
      </c>
      <c r="I24" s="235"/>
      <c r="J24" s="235"/>
      <c r="K24" s="233">
        <f t="shared" si="0"/>
        <v>5.0199999999999996</v>
      </c>
      <c r="L24" s="233"/>
    </row>
    <row r="25" spans="1:12">
      <c r="A25" s="228"/>
      <c r="B25" s="228" t="s">
        <v>166</v>
      </c>
      <c r="C25" s="228"/>
      <c r="D25" s="230" t="s">
        <v>184</v>
      </c>
      <c r="E25" s="230" t="s">
        <v>171</v>
      </c>
      <c r="F25" s="231">
        <v>1</v>
      </c>
      <c r="G25" s="232">
        <v>5.0199999999999996</v>
      </c>
      <c r="H25" s="232" t="s">
        <v>39</v>
      </c>
      <c r="I25" s="235"/>
      <c r="J25" s="235"/>
      <c r="K25" s="233">
        <f t="shared" si="0"/>
        <v>5.0199999999999996</v>
      </c>
      <c r="L25" s="233"/>
    </row>
    <row r="26" spans="1:12">
      <c r="A26" s="228"/>
      <c r="B26" s="228" t="s">
        <v>166</v>
      </c>
      <c r="C26" s="228"/>
      <c r="D26" s="230" t="s">
        <v>185</v>
      </c>
      <c r="E26" s="230" t="s">
        <v>171</v>
      </c>
      <c r="F26" s="231">
        <v>1</v>
      </c>
      <c r="G26" s="232">
        <v>5.0199999999999996</v>
      </c>
      <c r="H26" s="232" t="s">
        <v>39</v>
      </c>
      <c r="I26" s="235"/>
      <c r="J26" s="235"/>
      <c r="K26" s="233">
        <f t="shared" si="0"/>
        <v>5.0199999999999996</v>
      </c>
      <c r="L26" s="233"/>
    </row>
    <row r="27" spans="1:12">
      <c r="A27" s="228"/>
      <c r="B27" s="228" t="s">
        <v>166</v>
      </c>
      <c r="C27" s="228"/>
      <c r="D27" s="230" t="s">
        <v>186</v>
      </c>
      <c r="E27" s="230" t="s">
        <v>171</v>
      </c>
      <c r="F27" s="231">
        <v>1</v>
      </c>
      <c r="G27" s="232">
        <v>5.0199999999999996</v>
      </c>
      <c r="H27" s="232" t="s">
        <v>39</v>
      </c>
      <c r="I27" s="235"/>
      <c r="J27" s="235"/>
      <c r="K27" s="233">
        <f t="shared" si="0"/>
        <v>5.0199999999999996</v>
      </c>
      <c r="L27" s="233"/>
    </row>
    <row r="28" spans="1:12">
      <c r="A28" s="228"/>
      <c r="B28" s="228" t="s">
        <v>166</v>
      </c>
      <c r="C28" s="228"/>
      <c r="D28" s="230" t="s">
        <v>135</v>
      </c>
      <c r="E28" s="230" t="s">
        <v>171</v>
      </c>
      <c r="F28" s="231">
        <v>1</v>
      </c>
      <c r="G28" s="232">
        <v>5.0199999999999996</v>
      </c>
      <c r="H28" s="232" t="s">
        <v>39</v>
      </c>
      <c r="I28" s="235"/>
      <c r="J28" s="235"/>
      <c r="K28" s="233">
        <f t="shared" si="0"/>
        <v>5.0199999999999996</v>
      </c>
      <c r="L28" s="233"/>
    </row>
    <row r="29" spans="1:12">
      <c r="A29" s="228"/>
      <c r="B29" s="228"/>
      <c r="C29" s="228"/>
      <c r="D29" s="230"/>
      <c r="E29" s="230"/>
      <c r="F29" s="231"/>
      <c r="G29" s="232"/>
      <c r="H29" s="232"/>
      <c r="I29" s="235"/>
      <c r="J29" s="235"/>
      <c r="K29" s="236"/>
      <c r="L29" s="236"/>
    </row>
    <row r="30" spans="1:12">
      <c r="A30" s="228"/>
      <c r="B30" s="228"/>
      <c r="C30" s="228"/>
      <c r="D30" s="230" t="s">
        <v>187</v>
      </c>
      <c r="E30" s="230"/>
      <c r="F30" s="231"/>
      <c r="G30" s="232"/>
      <c r="H30" s="232"/>
      <c r="I30" s="235"/>
      <c r="J30" s="235"/>
      <c r="K30" s="236"/>
      <c r="L30" s="236"/>
    </row>
    <row r="31" spans="1:12">
      <c r="A31" s="228"/>
      <c r="B31" s="228" t="s">
        <v>166</v>
      </c>
      <c r="C31" s="228" t="s">
        <v>169</v>
      </c>
      <c r="D31" s="230" t="s">
        <v>173</v>
      </c>
      <c r="E31" s="230" t="s">
        <v>188</v>
      </c>
      <c r="F31" s="231">
        <v>1</v>
      </c>
      <c r="G31" s="232">
        <v>9.36</v>
      </c>
      <c r="H31" s="232" t="s">
        <v>39</v>
      </c>
      <c r="I31" s="232"/>
      <c r="J31" s="235"/>
      <c r="K31" s="233">
        <f t="shared" ref="K31:K44" si="1">SUM(G31)</f>
        <v>9.36</v>
      </c>
      <c r="L31" s="233">
        <f>+K31</f>
        <v>9.36</v>
      </c>
    </row>
    <row r="32" spans="1:12">
      <c r="A32" s="228"/>
      <c r="B32" s="228" t="s">
        <v>166</v>
      </c>
      <c r="C32" s="228"/>
      <c r="D32" s="230" t="s">
        <v>174</v>
      </c>
      <c r="E32" s="230" t="s">
        <v>188</v>
      </c>
      <c r="F32" s="231">
        <v>1</v>
      </c>
      <c r="G32" s="232">
        <v>9.36</v>
      </c>
      <c r="H32" s="232" t="s">
        <v>39</v>
      </c>
      <c r="I32" s="235"/>
      <c r="J32" s="235"/>
      <c r="K32" s="233">
        <f t="shared" si="1"/>
        <v>9.36</v>
      </c>
      <c r="L32" s="233">
        <f>+K32*80%</f>
        <v>7.4879999999999995</v>
      </c>
    </row>
    <row r="33" spans="1:12">
      <c r="A33" s="228"/>
      <c r="B33" s="228" t="s">
        <v>166</v>
      </c>
      <c r="C33" s="228"/>
      <c r="D33" s="230" t="s">
        <v>176</v>
      </c>
      <c r="E33" s="230" t="s">
        <v>188</v>
      </c>
      <c r="F33" s="231">
        <v>1</v>
      </c>
      <c r="G33" s="232">
        <v>9.36</v>
      </c>
      <c r="H33" s="232" t="s">
        <v>39</v>
      </c>
      <c r="I33" s="235"/>
      <c r="J33" s="235"/>
      <c r="K33" s="233">
        <f t="shared" si="1"/>
        <v>9.36</v>
      </c>
      <c r="L33" s="233">
        <f>+K33*0.6</f>
        <v>5.6159999999999997</v>
      </c>
    </row>
    <row r="34" spans="1:12">
      <c r="A34" s="228"/>
      <c r="B34" s="228" t="s">
        <v>166</v>
      </c>
      <c r="C34" s="228"/>
      <c r="D34" s="230" t="s">
        <v>177</v>
      </c>
      <c r="E34" s="230" t="s">
        <v>188</v>
      </c>
      <c r="F34" s="231">
        <v>1</v>
      </c>
      <c r="G34" s="232">
        <v>9.36</v>
      </c>
      <c r="H34" s="232" t="s">
        <v>39</v>
      </c>
      <c r="I34" s="235"/>
      <c r="J34" s="235"/>
      <c r="K34" s="233">
        <f t="shared" si="1"/>
        <v>9.36</v>
      </c>
      <c r="L34" s="236"/>
    </row>
    <row r="35" spans="1:12">
      <c r="A35" s="228"/>
      <c r="B35" s="228" t="s">
        <v>166</v>
      </c>
      <c r="C35" s="228"/>
      <c r="D35" s="230" t="s">
        <v>178</v>
      </c>
      <c r="E35" s="230" t="s">
        <v>188</v>
      </c>
      <c r="F35" s="231">
        <v>1</v>
      </c>
      <c r="G35" s="232">
        <v>9.36</v>
      </c>
      <c r="H35" s="232" t="s">
        <v>39</v>
      </c>
      <c r="I35" s="235"/>
      <c r="J35" s="235"/>
      <c r="K35" s="233">
        <f t="shared" si="1"/>
        <v>9.36</v>
      </c>
      <c r="L35" s="236"/>
    </row>
    <row r="36" spans="1:12">
      <c r="A36" s="228"/>
      <c r="B36" s="228" t="s">
        <v>166</v>
      </c>
      <c r="C36" s="228"/>
      <c r="D36" s="230" t="s">
        <v>179</v>
      </c>
      <c r="E36" s="230" t="s">
        <v>188</v>
      </c>
      <c r="F36" s="231">
        <v>1</v>
      </c>
      <c r="G36" s="232">
        <v>9.36</v>
      </c>
      <c r="H36" s="232" t="s">
        <v>39</v>
      </c>
      <c r="I36" s="235"/>
      <c r="J36" s="235"/>
      <c r="K36" s="233">
        <f t="shared" si="1"/>
        <v>9.36</v>
      </c>
      <c r="L36" s="236"/>
    </row>
    <row r="37" spans="1:12">
      <c r="A37" s="228"/>
      <c r="B37" s="228" t="s">
        <v>166</v>
      </c>
      <c r="C37" s="228"/>
      <c r="D37" s="230" t="s">
        <v>180</v>
      </c>
      <c r="E37" s="230" t="s">
        <v>188</v>
      </c>
      <c r="F37" s="231">
        <v>1</v>
      </c>
      <c r="G37" s="232">
        <v>9.36</v>
      </c>
      <c r="H37" s="232" t="s">
        <v>39</v>
      </c>
      <c r="I37" s="235"/>
      <c r="J37" s="235"/>
      <c r="K37" s="233">
        <f t="shared" si="1"/>
        <v>9.36</v>
      </c>
      <c r="L37" s="236"/>
    </row>
    <row r="38" spans="1:12">
      <c r="A38" s="228"/>
      <c r="B38" s="228" t="s">
        <v>166</v>
      </c>
      <c r="C38" s="228"/>
      <c r="D38" s="230" t="s">
        <v>181</v>
      </c>
      <c r="E38" s="230" t="s">
        <v>188</v>
      </c>
      <c r="F38" s="231">
        <v>1</v>
      </c>
      <c r="G38" s="232">
        <v>9.36</v>
      </c>
      <c r="H38" s="232" t="s">
        <v>39</v>
      </c>
      <c r="I38" s="235"/>
      <c r="J38" s="235"/>
      <c r="K38" s="233">
        <f t="shared" si="1"/>
        <v>9.36</v>
      </c>
      <c r="L38" s="236"/>
    </row>
    <row r="39" spans="1:12">
      <c r="A39" s="228"/>
      <c r="B39" s="228" t="s">
        <v>166</v>
      </c>
      <c r="C39" s="228"/>
      <c r="D39" s="230" t="s">
        <v>182</v>
      </c>
      <c r="E39" s="230" t="s">
        <v>188</v>
      </c>
      <c r="F39" s="231">
        <v>1</v>
      </c>
      <c r="G39" s="232">
        <v>9.36</v>
      </c>
      <c r="H39" s="232" t="s">
        <v>39</v>
      </c>
      <c r="I39" s="235"/>
      <c r="J39" s="235"/>
      <c r="K39" s="233">
        <f t="shared" si="1"/>
        <v>9.36</v>
      </c>
      <c r="L39" s="236"/>
    </row>
    <row r="40" spans="1:12">
      <c r="A40" s="228"/>
      <c r="B40" s="228" t="s">
        <v>166</v>
      </c>
      <c r="C40" s="228"/>
      <c r="D40" s="230" t="s">
        <v>183</v>
      </c>
      <c r="E40" s="230" t="s">
        <v>188</v>
      </c>
      <c r="F40" s="231">
        <v>1</v>
      </c>
      <c r="G40" s="232">
        <v>9.36</v>
      </c>
      <c r="H40" s="232" t="s">
        <v>39</v>
      </c>
      <c r="I40" s="235"/>
      <c r="J40" s="235"/>
      <c r="K40" s="233">
        <f t="shared" si="1"/>
        <v>9.36</v>
      </c>
      <c r="L40" s="236"/>
    </row>
    <row r="41" spans="1:12">
      <c r="A41" s="228"/>
      <c r="B41" s="228" t="s">
        <v>166</v>
      </c>
      <c r="C41" s="228"/>
      <c r="D41" s="230" t="s">
        <v>184</v>
      </c>
      <c r="E41" s="230" t="s">
        <v>188</v>
      </c>
      <c r="F41" s="231">
        <v>1</v>
      </c>
      <c r="G41" s="232">
        <v>9.36</v>
      </c>
      <c r="H41" s="232" t="s">
        <v>39</v>
      </c>
      <c r="I41" s="235"/>
      <c r="J41" s="235"/>
      <c r="K41" s="233">
        <f t="shared" si="1"/>
        <v>9.36</v>
      </c>
      <c r="L41" s="236"/>
    </row>
    <row r="42" spans="1:12">
      <c r="A42" s="228"/>
      <c r="B42" s="228" t="s">
        <v>166</v>
      </c>
      <c r="C42" s="228"/>
      <c r="D42" s="230" t="s">
        <v>185</v>
      </c>
      <c r="E42" s="230" t="s">
        <v>188</v>
      </c>
      <c r="F42" s="231">
        <v>1</v>
      </c>
      <c r="G42" s="232">
        <v>9.36</v>
      </c>
      <c r="H42" s="232" t="s">
        <v>39</v>
      </c>
      <c r="I42" s="235"/>
      <c r="J42" s="235"/>
      <c r="K42" s="233">
        <f t="shared" si="1"/>
        <v>9.36</v>
      </c>
      <c r="L42" s="236"/>
    </row>
    <row r="43" spans="1:12">
      <c r="A43" s="228"/>
      <c r="B43" s="228" t="s">
        <v>166</v>
      </c>
      <c r="C43" s="228"/>
      <c r="D43" s="230" t="s">
        <v>186</v>
      </c>
      <c r="E43" s="230" t="s">
        <v>188</v>
      </c>
      <c r="F43" s="231">
        <v>1</v>
      </c>
      <c r="G43" s="232">
        <v>9.36</v>
      </c>
      <c r="H43" s="232" t="s">
        <v>39</v>
      </c>
      <c r="I43" s="235"/>
      <c r="J43" s="235"/>
      <c r="K43" s="233">
        <f t="shared" si="1"/>
        <v>9.36</v>
      </c>
      <c r="L43" s="236"/>
    </row>
    <row r="44" spans="1:12">
      <c r="A44" s="228"/>
      <c r="B44" s="228" t="s">
        <v>166</v>
      </c>
      <c r="C44" s="228"/>
      <c r="D44" s="230" t="s">
        <v>135</v>
      </c>
      <c r="E44" s="230" t="s">
        <v>188</v>
      </c>
      <c r="F44" s="231">
        <v>1</v>
      </c>
      <c r="G44" s="232">
        <v>9.36</v>
      </c>
      <c r="H44" s="232" t="s">
        <v>39</v>
      </c>
      <c r="I44" s="235"/>
      <c r="J44" s="235"/>
      <c r="K44" s="233">
        <f t="shared" si="1"/>
        <v>9.36</v>
      </c>
      <c r="L44" s="236"/>
    </row>
    <row r="45" spans="1:12">
      <c r="A45" s="228"/>
      <c r="B45" s="228"/>
      <c r="C45" s="228"/>
      <c r="D45" s="230"/>
      <c r="E45" s="230"/>
      <c r="F45" s="231"/>
      <c r="G45" s="232"/>
      <c r="H45" s="232"/>
      <c r="I45" s="235"/>
      <c r="J45" s="235"/>
      <c r="K45" s="236"/>
      <c r="L45" s="236"/>
    </row>
    <row r="46" spans="1:12">
      <c r="A46" s="228"/>
      <c r="B46" s="228" t="s">
        <v>166</v>
      </c>
      <c r="C46" s="228" t="s">
        <v>169</v>
      </c>
      <c r="D46" s="230" t="s">
        <v>175</v>
      </c>
      <c r="E46" s="230" t="s">
        <v>189</v>
      </c>
      <c r="F46" s="231">
        <v>1</v>
      </c>
      <c r="G46" s="232">
        <v>25.21</v>
      </c>
      <c r="H46" s="232" t="s">
        <v>39</v>
      </c>
      <c r="I46" s="232"/>
      <c r="J46" s="232"/>
      <c r="K46" s="233">
        <f t="shared" ref="K46" si="2">SUM(G46)</f>
        <v>25.21</v>
      </c>
      <c r="L46" s="233">
        <f>+K46</f>
        <v>25.21</v>
      </c>
    </row>
    <row r="47" spans="1:12">
      <c r="A47" s="228"/>
      <c r="B47" s="228"/>
      <c r="C47" s="228"/>
      <c r="D47" s="230"/>
      <c r="E47" s="230"/>
      <c r="F47" s="231"/>
      <c r="G47" s="232"/>
      <c r="H47" s="232"/>
      <c r="I47" s="235"/>
      <c r="J47" s="235"/>
      <c r="K47" s="236"/>
      <c r="L47" s="236"/>
    </row>
    <row r="48" spans="1:12">
      <c r="A48" s="228"/>
      <c r="B48" s="228"/>
      <c r="C48" s="228"/>
      <c r="D48" s="237"/>
      <c r="E48" s="238"/>
      <c r="F48" s="239"/>
      <c r="G48" s="240"/>
      <c r="H48" s="240"/>
      <c r="I48" s="240"/>
      <c r="J48" s="240"/>
      <c r="K48" s="233"/>
      <c r="L48" s="233"/>
    </row>
    <row r="49" spans="1:12">
      <c r="A49" s="228">
        <v>2</v>
      </c>
      <c r="B49" s="228" t="s">
        <v>190</v>
      </c>
      <c r="C49" s="228" t="s">
        <v>191</v>
      </c>
      <c r="D49" s="241" t="s">
        <v>167</v>
      </c>
      <c r="E49" s="242"/>
      <c r="F49" s="242"/>
      <c r="G49" s="242"/>
      <c r="H49" s="242"/>
      <c r="I49" s="242"/>
      <c r="J49" s="242"/>
      <c r="K49" s="233"/>
      <c r="L49" s="233"/>
    </row>
    <row r="50" spans="1:12">
      <c r="A50" s="228"/>
      <c r="B50" s="228" t="s">
        <v>190</v>
      </c>
      <c r="C50" s="228" t="s">
        <v>191</v>
      </c>
      <c r="D50" s="230" t="s">
        <v>174</v>
      </c>
      <c r="E50" s="230" t="s">
        <v>171</v>
      </c>
      <c r="F50" s="231">
        <v>1</v>
      </c>
      <c r="G50" s="232">
        <v>14.01</v>
      </c>
      <c r="H50" s="232" t="s">
        <v>39</v>
      </c>
      <c r="I50" s="232"/>
      <c r="J50" s="232"/>
      <c r="K50" s="233">
        <f t="shared" ref="K50:K51" si="3">SUM(G50)</f>
        <v>14.01</v>
      </c>
      <c r="L50" s="233">
        <f>+K50</f>
        <v>14.01</v>
      </c>
    </row>
    <row r="51" spans="1:12">
      <c r="A51" s="228"/>
      <c r="B51" s="228" t="s">
        <v>190</v>
      </c>
      <c r="C51" s="228" t="s">
        <v>191</v>
      </c>
      <c r="D51" s="230" t="s">
        <v>175</v>
      </c>
      <c r="E51" s="230" t="s">
        <v>171</v>
      </c>
      <c r="F51" s="231">
        <v>1</v>
      </c>
      <c r="G51" s="232">
        <v>14.01</v>
      </c>
      <c r="H51" s="232" t="s">
        <v>39</v>
      </c>
      <c r="I51" s="232"/>
      <c r="J51" s="232"/>
      <c r="K51" s="233">
        <f t="shared" si="3"/>
        <v>14.01</v>
      </c>
      <c r="L51" s="233">
        <f>+K51</f>
        <v>14.01</v>
      </c>
    </row>
    <row r="52" spans="1:12">
      <c r="A52" s="228"/>
      <c r="B52" s="228" t="s">
        <v>190</v>
      </c>
      <c r="C52" s="228" t="s">
        <v>191</v>
      </c>
      <c r="D52" s="230" t="s">
        <v>192</v>
      </c>
      <c r="E52" s="230" t="s">
        <v>171</v>
      </c>
      <c r="F52" s="231">
        <v>1</v>
      </c>
      <c r="G52" s="232">
        <v>14.01</v>
      </c>
      <c r="H52" s="232" t="s">
        <v>39</v>
      </c>
      <c r="I52" s="232"/>
      <c r="J52" s="232"/>
      <c r="K52" s="233"/>
      <c r="L52" s="233"/>
    </row>
    <row r="53" spans="1:12">
      <c r="A53" s="228"/>
      <c r="B53" s="228" t="s">
        <v>190</v>
      </c>
      <c r="C53" s="228" t="s">
        <v>191</v>
      </c>
      <c r="D53" s="230" t="s">
        <v>186</v>
      </c>
      <c r="E53" s="230" t="s">
        <v>171</v>
      </c>
      <c r="F53" s="231">
        <v>1</v>
      </c>
      <c r="G53" s="232">
        <v>14.01</v>
      </c>
      <c r="H53" s="232" t="s">
        <v>39</v>
      </c>
      <c r="I53" s="232"/>
      <c r="J53" s="232"/>
      <c r="K53" s="233"/>
      <c r="L53" s="233"/>
    </row>
    <row r="54" spans="1:12">
      <c r="A54" s="228"/>
      <c r="B54" s="228" t="s">
        <v>190</v>
      </c>
      <c r="C54" s="228" t="s">
        <v>191</v>
      </c>
      <c r="D54" s="230" t="s">
        <v>193</v>
      </c>
      <c r="E54" s="230" t="s">
        <v>171</v>
      </c>
      <c r="F54" s="231">
        <v>1</v>
      </c>
      <c r="G54" s="232">
        <v>14.01</v>
      </c>
      <c r="H54" s="232" t="s">
        <v>39</v>
      </c>
      <c r="I54" s="232"/>
      <c r="J54" s="232"/>
      <c r="K54" s="233">
        <f t="shared" ref="K54:K56" si="4">SUM(G54)</f>
        <v>14.01</v>
      </c>
      <c r="L54" s="233">
        <f>+K54</f>
        <v>14.01</v>
      </c>
    </row>
    <row r="55" spans="1:12">
      <c r="A55" s="228"/>
      <c r="B55" s="228" t="s">
        <v>190</v>
      </c>
      <c r="C55" s="228" t="s">
        <v>191</v>
      </c>
      <c r="D55" s="230" t="s">
        <v>194</v>
      </c>
      <c r="E55" s="230" t="s">
        <v>171</v>
      </c>
      <c r="F55" s="231">
        <v>1</v>
      </c>
      <c r="G55" s="232">
        <v>14.01</v>
      </c>
      <c r="H55" s="232" t="s">
        <v>39</v>
      </c>
      <c r="I55" s="232"/>
      <c r="J55" s="232"/>
      <c r="K55" s="233">
        <f t="shared" si="4"/>
        <v>14.01</v>
      </c>
      <c r="L55" s="233">
        <f>+K55</f>
        <v>14.01</v>
      </c>
    </row>
    <row r="56" spans="1:12">
      <c r="A56" s="228"/>
      <c r="B56" s="228" t="s">
        <v>190</v>
      </c>
      <c r="C56" s="228" t="s">
        <v>191</v>
      </c>
      <c r="D56" s="230" t="s">
        <v>195</v>
      </c>
      <c r="E56" s="230" t="s">
        <v>171</v>
      </c>
      <c r="F56" s="231">
        <v>1</v>
      </c>
      <c r="G56" s="232">
        <v>14.01</v>
      </c>
      <c r="H56" s="232" t="s">
        <v>39</v>
      </c>
      <c r="I56" s="232"/>
      <c r="J56" s="232"/>
      <c r="K56" s="233">
        <f t="shared" si="4"/>
        <v>14.01</v>
      </c>
      <c r="L56" s="233">
        <f>+K56</f>
        <v>14.01</v>
      </c>
    </row>
    <row r="57" spans="1:12">
      <c r="A57" s="228"/>
      <c r="B57" s="228" t="s">
        <v>190</v>
      </c>
      <c r="C57" s="228" t="s">
        <v>191</v>
      </c>
      <c r="D57" s="230" t="s">
        <v>196</v>
      </c>
      <c r="E57" s="230" t="s">
        <v>171</v>
      </c>
      <c r="F57" s="231">
        <v>1</v>
      </c>
      <c r="G57" s="232">
        <v>14.01</v>
      </c>
      <c r="H57" s="232" t="s">
        <v>39</v>
      </c>
      <c r="I57" s="232"/>
      <c r="J57" s="232"/>
      <c r="K57" s="233">
        <f t="shared" ref="K57" si="5">SUM(G57)</f>
        <v>14.01</v>
      </c>
      <c r="L57" s="233">
        <f>+K57</f>
        <v>14.01</v>
      </c>
    </row>
    <row r="58" spans="1:12">
      <c r="A58" s="228"/>
      <c r="B58" s="228" t="s">
        <v>190</v>
      </c>
      <c r="C58" s="228" t="s">
        <v>191</v>
      </c>
      <c r="D58" s="230" t="s">
        <v>197</v>
      </c>
      <c r="E58" s="230" t="s">
        <v>171</v>
      </c>
      <c r="F58" s="231">
        <v>1</v>
      </c>
      <c r="G58" s="232"/>
      <c r="H58" s="232" t="s">
        <v>39</v>
      </c>
      <c r="I58" s="232"/>
      <c r="J58" s="232"/>
      <c r="K58" s="233">
        <f>G59</f>
        <v>0</v>
      </c>
      <c r="L58" s="233"/>
    </row>
    <row r="59" spans="1:12">
      <c r="A59" s="228"/>
      <c r="B59" s="228" t="s">
        <v>190</v>
      </c>
      <c r="C59" s="228" t="s">
        <v>191</v>
      </c>
      <c r="D59" s="230" t="s">
        <v>198</v>
      </c>
      <c r="E59" s="230" t="s">
        <v>171</v>
      </c>
      <c r="F59" s="231">
        <v>1</v>
      </c>
      <c r="G59" s="232"/>
      <c r="H59" s="232" t="s">
        <v>39</v>
      </c>
      <c r="I59" s="232"/>
      <c r="J59" s="232"/>
      <c r="K59" s="233">
        <f>G60</f>
        <v>0</v>
      </c>
      <c r="L59" s="233"/>
    </row>
    <row r="60" spans="1:12">
      <c r="A60" s="228"/>
      <c r="B60" s="228"/>
      <c r="C60" s="228"/>
      <c r="D60" s="230"/>
      <c r="E60" s="230"/>
      <c r="F60" s="231"/>
      <c r="G60" s="232"/>
      <c r="H60" s="232"/>
      <c r="I60" s="232"/>
      <c r="J60" s="232"/>
      <c r="K60" s="233"/>
      <c r="L60" s="233"/>
    </row>
    <row r="61" spans="1:12">
      <c r="A61" s="228"/>
      <c r="B61" s="228" t="s">
        <v>190</v>
      </c>
      <c r="C61" s="228" t="s">
        <v>191</v>
      </c>
      <c r="D61" s="230" t="s">
        <v>174</v>
      </c>
      <c r="E61" s="230" t="s">
        <v>199</v>
      </c>
      <c r="F61" s="231">
        <v>1</v>
      </c>
      <c r="G61" s="232">
        <v>9.64</v>
      </c>
      <c r="H61" s="232" t="s">
        <v>39</v>
      </c>
      <c r="I61" s="232"/>
      <c r="J61" s="232"/>
      <c r="K61" s="233">
        <f t="shared" ref="K61:K62" si="6">SUM(G61)</f>
        <v>9.64</v>
      </c>
      <c r="L61" s="233">
        <f>+K61</f>
        <v>9.64</v>
      </c>
    </row>
    <row r="62" spans="1:12">
      <c r="A62" s="228"/>
      <c r="B62" s="228" t="s">
        <v>190</v>
      </c>
      <c r="C62" s="228" t="s">
        <v>191</v>
      </c>
      <c r="D62" s="230" t="s">
        <v>175</v>
      </c>
      <c r="E62" s="230" t="s">
        <v>199</v>
      </c>
      <c r="F62" s="231">
        <v>1</v>
      </c>
      <c r="G62" s="232">
        <v>9.64</v>
      </c>
      <c r="H62" s="232" t="s">
        <v>39</v>
      </c>
      <c r="I62" s="232"/>
      <c r="J62" s="232"/>
      <c r="K62" s="233">
        <f t="shared" si="6"/>
        <v>9.64</v>
      </c>
      <c r="L62" s="233">
        <f>+K62</f>
        <v>9.64</v>
      </c>
    </row>
    <row r="63" spans="1:12">
      <c r="A63" s="228"/>
      <c r="B63" s="228" t="s">
        <v>190</v>
      </c>
      <c r="C63" s="228" t="s">
        <v>191</v>
      </c>
      <c r="D63" s="230" t="s">
        <v>192</v>
      </c>
      <c r="E63" s="230" t="s">
        <v>199</v>
      </c>
      <c r="F63" s="231">
        <v>1</v>
      </c>
      <c r="G63" s="232">
        <v>9.64</v>
      </c>
      <c r="H63" s="232" t="s">
        <v>39</v>
      </c>
      <c r="I63" s="232"/>
      <c r="J63" s="232"/>
      <c r="K63" s="233"/>
      <c r="L63" s="233"/>
    </row>
    <row r="64" spans="1:12">
      <c r="A64" s="228"/>
      <c r="B64" s="228" t="s">
        <v>190</v>
      </c>
      <c r="C64" s="228" t="s">
        <v>191</v>
      </c>
      <c r="D64" s="230" t="s">
        <v>186</v>
      </c>
      <c r="E64" s="230" t="s">
        <v>199</v>
      </c>
      <c r="F64" s="231">
        <v>1</v>
      </c>
      <c r="G64" s="232">
        <v>9.64</v>
      </c>
      <c r="H64" s="232" t="s">
        <v>39</v>
      </c>
      <c r="I64" s="232"/>
      <c r="J64" s="232"/>
      <c r="K64" s="233"/>
      <c r="L64" s="233"/>
    </row>
    <row r="65" spans="1:12">
      <c r="A65" s="228"/>
      <c r="B65" s="228" t="s">
        <v>190</v>
      </c>
      <c r="C65" s="228" t="s">
        <v>191</v>
      </c>
      <c r="D65" s="230" t="s">
        <v>193</v>
      </c>
      <c r="E65" s="230" t="s">
        <v>199</v>
      </c>
      <c r="F65" s="231">
        <v>1</v>
      </c>
      <c r="G65" s="232">
        <v>9.64</v>
      </c>
      <c r="H65" s="232" t="s">
        <v>39</v>
      </c>
      <c r="I65" s="232"/>
      <c r="J65" s="232"/>
      <c r="K65" s="233">
        <f t="shared" ref="K65:K69" si="7">SUM(G65)</f>
        <v>9.64</v>
      </c>
      <c r="L65" s="233">
        <f t="shared" ref="L65:L72" si="8">+K65</f>
        <v>9.64</v>
      </c>
    </row>
    <row r="66" spans="1:12">
      <c r="A66" s="228"/>
      <c r="B66" s="228" t="s">
        <v>190</v>
      </c>
      <c r="C66" s="228" t="s">
        <v>191</v>
      </c>
      <c r="D66" s="230" t="s">
        <v>194</v>
      </c>
      <c r="E66" s="230" t="s">
        <v>199</v>
      </c>
      <c r="F66" s="231">
        <v>1</v>
      </c>
      <c r="G66" s="232">
        <v>9.64</v>
      </c>
      <c r="H66" s="232" t="s">
        <v>39</v>
      </c>
      <c r="I66" s="232"/>
      <c r="J66" s="232"/>
      <c r="K66" s="233">
        <f t="shared" si="7"/>
        <v>9.64</v>
      </c>
      <c r="L66" s="233">
        <f t="shared" si="8"/>
        <v>9.64</v>
      </c>
    </row>
    <row r="67" spans="1:12">
      <c r="A67" s="228"/>
      <c r="B67" s="228" t="s">
        <v>190</v>
      </c>
      <c r="C67" s="228" t="s">
        <v>191</v>
      </c>
      <c r="D67" s="230" t="s">
        <v>195</v>
      </c>
      <c r="E67" s="230" t="s">
        <v>199</v>
      </c>
      <c r="F67" s="231">
        <v>1</v>
      </c>
      <c r="G67" s="232">
        <v>9.64</v>
      </c>
      <c r="H67" s="232" t="s">
        <v>39</v>
      </c>
      <c r="I67" s="232"/>
      <c r="J67" s="232"/>
      <c r="K67" s="233">
        <f t="shared" si="7"/>
        <v>9.64</v>
      </c>
      <c r="L67" s="233">
        <f t="shared" si="8"/>
        <v>9.64</v>
      </c>
    </row>
    <row r="68" spans="1:12">
      <c r="A68" s="228"/>
      <c r="B68" s="228" t="s">
        <v>190</v>
      </c>
      <c r="C68" s="228" t="s">
        <v>191</v>
      </c>
      <c r="D68" s="230" t="s">
        <v>196</v>
      </c>
      <c r="E68" s="230" t="s">
        <v>199</v>
      </c>
      <c r="F68" s="231">
        <v>1</v>
      </c>
      <c r="G68" s="232">
        <v>9.64</v>
      </c>
      <c r="H68" s="232" t="s">
        <v>39</v>
      </c>
      <c r="I68" s="232"/>
      <c r="J68" s="232"/>
      <c r="K68" s="233">
        <f t="shared" si="7"/>
        <v>9.64</v>
      </c>
      <c r="L68" s="233">
        <f t="shared" si="8"/>
        <v>9.64</v>
      </c>
    </row>
    <row r="69" spans="1:12">
      <c r="A69" s="228"/>
      <c r="B69" s="228" t="s">
        <v>190</v>
      </c>
      <c r="C69" s="228" t="s">
        <v>191</v>
      </c>
      <c r="D69" s="230" t="s">
        <v>197</v>
      </c>
      <c r="E69" s="230" t="s">
        <v>199</v>
      </c>
      <c r="F69" s="231">
        <v>1</v>
      </c>
      <c r="G69" s="232">
        <v>9.64</v>
      </c>
      <c r="H69" s="232" t="s">
        <v>39</v>
      </c>
      <c r="I69" s="232"/>
      <c r="J69" s="232"/>
      <c r="K69" s="233">
        <f t="shared" si="7"/>
        <v>9.64</v>
      </c>
      <c r="L69" s="233">
        <f t="shared" si="8"/>
        <v>9.64</v>
      </c>
    </row>
    <row r="70" spans="1:12">
      <c r="A70" s="228"/>
      <c r="B70" s="228" t="s">
        <v>190</v>
      </c>
      <c r="C70" s="228" t="s">
        <v>191</v>
      </c>
      <c r="D70" s="230" t="s">
        <v>198</v>
      </c>
      <c r="E70" s="230" t="s">
        <v>199</v>
      </c>
      <c r="F70" s="231">
        <v>1</v>
      </c>
      <c r="G70" s="232">
        <v>9.64</v>
      </c>
      <c r="H70" s="232" t="s">
        <v>39</v>
      </c>
      <c r="I70" s="232"/>
      <c r="J70" s="232"/>
      <c r="K70" s="233">
        <f>SUM(G70)</f>
        <v>9.64</v>
      </c>
      <c r="L70" s="233">
        <f t="shared" si="8"/>
        <v>9.64</v>
      </c>
    </row>
    <row r="71" spans="1:12">
      <c r="A71" s="228"/>
      <c r="B71" s="228"/>
      <c r="C71" s="228"/>
      <c r="D71" s="230"/>
      <c r="E71" s="230"/>
      <c r="F71" s="231"/>
      <c r="G71" s="232"/>
      <c r="H71" s="232"/>
      <c r="I71" s="232"/>
      <c r="J71" s="232"/>
      <c r="K71" s="233"/>
      <c r="L71" s="233">
        <f t="shared" si="8"/>
        <v>0</v>
      </c>
    </row>
    <row r="72" spans="1:12">
      <c r="A72" s="228"/>
      <c r="B72" s="227" t="s">
        <v>190</v>
      </c>
      <c r="C72" s="228" t="s">
        <v>191</v>
      </c>
      <c r="D72" s="230" t="s">
        <v>175</v>
      </c>
      <c r="E72" s="230" t="s">
        <v>200</v>
      </c>
      <c r="F72" s="231">
        <v>1</v>
      </c>
      <c r="G72" s="232">
        <v>25.65</v>
      </c>
      <c r="H72" s="232" t="s">
        <v>39</v>
      </c>
      <c r="I72" s="232"/>
      <c r="J72" s="232"/>
      <c r="K72" s="233">
        <f>SUM(G72)</f>
        <v>25.65</v>
      </c>
      <c r="L72" s="233">
        <f t="shared" si="8"/>
        <v>25.65</v>
      </c>
    </row>
    <row r="73" spans="1:12">
      <c r="A73" s="228"/>
      <c r="B73" s="228"/>
      <c r="C73" s="228"/>
      <c r="D73" s="230"/>
      <c r="E73" s="230"/>
      <c r="F73" s="231"/>
      <c r="G73" s="232"/>
      <c r="H73" s="232"/>
      <c r="I73" s="232"/>
      <c r="J73" s="232"/>
      <c r="K73" s="233"/>
      <c r="L73" s="233"/>
    </row>
    <row r="74" spans="1:12">
      <c r="A74" s="228"/>
      <c r="B74" s="228"/>
      <c r="C74" s="228"/>
      <c r="D74" s="230"/>
      <c r="E74" s="230"/>
      <c r="F74" s="231"/>
      <c r="G74" s="235"/>
      <c r="H74" s="232"/>
      <c r="I74" s="232"/>
      <c r="J74" s="232"/>
      <c r="K74" s="231"/>
      <c r="L74" s="231"/>
    </row>
    <row r="75" spans="1:12" ht="15" thickBot="1">
      <c r="A75" s="243"/>
      <c r="B75" s="243"/>
      <c r="C75" s="243"/>
      <c r="D75" s="244"/>
      <c r="E75" s="244"/>
      <c r="F75" s="245"/>
      <c r="G75" s="246">
        <f>SUM(G11:G73)</f>
        <v>475.71999999999986</v>
      </c>
      <c r="H75" s="247"/>
      <c r="I75" s="247"/>
      <c r="J75" s="247"/>
      <c r="K75" s="246">
        <f>SUM(K11:K73)</f>
        <v>428.4199999999999</v>
      </c>
      <c r="L75" s="246">
        <f>SUM(L11:L73)</f>
        <v>253.5799999999999</v>
      </c>
    </row>
    <row r="76" spans="1:12" ht="15" thickTop="1">
      <c r="A76" s="401"/>
      <c r="B76" s="401"/>
      <c r="C76" s="401"/>
      <c r="D76" s="402"/>
      <c r="E76" s="402"/>
      <c r="F76" s="374"/>
      <c r="G76" s="374"/>
      <c r="H76" s="374"/>
      <c r="I76" s="403"/>
      <c r="J76" s="403"/>
      <c r="K76" s="714"/>
      <c r="L76" s="714"/>
    </row>
    <row r="77" spans="1:12">
      <c r="A77" s="703"/>
      <c r="B77" s="1766" t="s">
        <v>66</v>
      </c>
      <c r="C77" s="1767"/>
      <c r="D77" s="1767"/>
      <c r="E77" s="1767"/>
      <c r="F77" s="1767"/>
      <c r="G77" s="1767"/>
      <c r="H77" s="707"/>
      <c r="I77" s="711"/>
      <c r="J77" s="711"/>
      <c r="K77" s="709"/>
      <c r="L77" s="705"/>
    </row>
    <row r="78" spans="1:12">
      <c r="A78" s="401"/>
      <c r="B78" s="401"/>
      <c r="C78" s="401"/>
      <c r="D78" s="402"/>
      <c r="E78" s="402"/>
      <c r="F78" s="374"/>
      <c r="G78" s="374"/>
      <c r="H78" s="374"/>
      <c r="I78" s="403"/>
      <c r="J78" s="403"/>
      <c r="K78" s="704"/>
      <c r="L78" s="704"/>
    </row>
    <row r="79" spans="1:12">
      <c r="A79" s="227" t="s">
        <v>166</v>
      </c>
      <c r="B79" s="228"/>
      <c r="C79" s="1763" t="s">
        <v>167</v>
      </c>
      <c r="D79" s="1764"/>
      <c r="E79" s="1764"/>
      <c r="F79" s="1764"/>
      <c r="G79" s="1764"/>
      <c r="H79" s="1764"/>
      <c r="I79" s="1764"/>
      <c r="J79" s="1764"/>
      <c r="K79" s="1765"/>
      <c r="L79" s="704"/>
    </row>
    <row r="80" spans="1:12">
      <c r="A80" s="227" t="s">
        <v>166</v>
      </c>
      <c r="B80" s="228"/>
      <c r="C80" s="230" t="s">
        <v>526</v>
      </c>
      <c r="D80" s="230"/>
      <c r="E80" s="231"/>
      <c r="F80" s="231"/>
      <c r="G80" s="231"/>
      <c r="H80" s="232"/>
      <c r="I80" s="232"/>
      <c r="J80" s="232"/>
      <c r="K80" s="233"/>
      <c r="L80" s="704"/>
    </row>
    <row r="81" spans="1:12">
      <c r="A81" s="227" t="s">
        <v>166</v>
      </c>
      <c r="B81" s="228" t="s">
        <v>169</v>
      </c>
      <c r="C81" s="230" t="s">
        <v>527</v>
      </c>
      <c r="D81" s="230" t="s">
        <v>171</v>
      </c>
      <c r="E81" s="231">
        <v>1</v>
      </c>
      <c r="F81" s="234"/>
      <c r="G81" s="231"/>
      <c r="H81" s="232">
        <v>5.0199999999999996</v>
      </c>
      <c r="I81" s="232"/>
      <c r="J81" s="232"/>
      <c r="K81" s="233">
        <f t="shared" ref="K81:K87" si="9">SUM(H81)</f>
        <v>5.0199999999999996</v>
      </c>
      <c r="L81" s="704"/>
    </row>
    <row r="82" spans="1:12">
      <c r="A82" s="227" t="s">
        <v>166</v>
      </c>
      <c r="B82" s="228"/>
      <c r="C82" s="230" t="s">
        <v>528</v>
      </c>
      <c r="D82" s="230" t="s">
        <v>171</v>
      </c>
      <c r="E82" s="231">
        <v>1</v>
      </c>
      <c r="F82" s="234"/>
      <c r="G82" s="231"/>
      <c r="H82" s="232">
        <v>5.0199999999999996</v>
      </c>
      <c r="I82" s="232"/>
      <c r="J82" s="232"/>
      <c r="K82" s="233">
        <f>SUM(H82)</f>
        <v>5.0199999999999996</v>
      </c>
      <c r="L82" s="704"/>
    </row>
    <row r="83" spans="1:12">
      <c r="A83" s="227" t="s">
        <v>166</v>
      </c>
      <c r="B83" s="228"/>
      <c r="C83" s="230" t="s">
        <v>529</v>
      </c>
      <c r="D83" s="230" t="s">
        <v>171</v>
      </c>
      <c r="E83" s="231">
        <v>1</v>
      </c>
      <c r="F83" s="234"/>
      <c r="G83" s="231"/>
      <c r="H83" s="232">
        <v>5.0199999999999996</v>
      </c>
      <c r="I83" s="232"/>
      <c r="J83" s="232"/>
      <c r="K83" s="233">
        <f t="shared" si="9"/>
        <v>5.0199999999999996</v>
      </c>
      <c r="L83" s="704"/>
    </row>
    <row r="84" spans="1:12">
      <c r="A84" s="227" t="s">
        <v>166</v>
      </c>
      <c r="B84" s="228"/>
      <c r="C84" s="230" t="s">
        <v>193</v>
      </c>
      <c r="D84" s="230" t="s">
        <v>171</v>
      </c>
      <c r="E84" s="231">
        <v>1</v>
      </c>
      <c r="F84" s="234"/>
      <c r="G84" s="231"/>
      <c r="H84" s="232">
        <v>5.0199999999999996</v>
      </c>
      <c r="I84" s="232"/>
      <c r="J84" s="232"/>
      <c r="K84" s="233">
        <f t="shared" si="9"/>
        <v>5.0199999999999996</v>
      </c>
      <c r="L84" s="704"/>
    </row>
    <row r="85" spans="1:12">
      <c r="A85" s="227" t="s">
        <v>166</v>
      </c>
      <c r="B85" s="228"/>
      <c r="C85" s="230" t="s">
        <v>194</v>
      </c>
      <c r="D85" s="230" t="s">
        <v>171</v>
      </c>
      <c r="E85" s="231">
        <v>1</v>
      </c>
      <c r="F85" s="234"/>
      <c r="G85" s="231"/>
      <c r="H85" s="232">
        <v>5.0199999999999996</v>
      </c>
      <c r="I85" s="728"/>
      <c r="J85" s="728"/>
      <c r="K85" s="233">
        <f t="shared" si="9"/>
        <v>5.0199999999999996</v>
      </c>
      <c r="L85" s="704"/>
    </row>
    <row r="86" spans="1:12">
      <c r="A86" s="227" t="s">
        <v>166</v>
      </c>
      <c r="B86" s="228"/>
      <c r="C86" s="230" t="s">
        <v>195</v>
      </c>
      <c r="D86" s="230" t="s">
        <v>171</v>
      </c>
      <c r="E86" s="231">
        <v>1</v>
      </c>
      <c r="F86" s="234"/>
      <c r="G86" s="231"/>
      <c r="H86" s="232">
        <v>5.0199999999999996</v>
      </c>
      <c r="I86" s="317"/>
      <c r="J86" s="317"/>
      <c r="K86" s="233">
        <f t="shared" si="9"/>
        <v>5.0199999999999996</v>
      </c>
      <c r="L86" s="704"/>
    </row>
    <row r="87" spans="1:12">
      <c r="A87" s="227" t="s">
        <v>166</v>
      </c>
      <c r="B87" s="228"/>
      <c r="C87" s="230" t="s">
        <v>196</v>
      </c>
      <c r="D87" s="230" t="s">
        <v>171</v>
      </c>
      <c r="E87" s="231">
        <v>1</v>
      </c>
      <c r="F87" s="234"/>
      <c r="G87" s="231"/>
      <c r="H87" s="232">
        <v>5.0199999999999996</v>
      </c>
      <c r="I87" s="317"/>
      <c r="J87" s="317"/>
      <c r="K87" s="233">
        <f t="shared" si="9"/>
        <v>5.0199999999999996</v>
      </c>
      <c r="L87" s="704"/>
    </row>
    <row r="88" spans="1:12">
      <c r="A88" s="724" t="s">
        <v>166</v>
      </c>
      <c r="B88" s="725"/>
      <c r="C88" s="726" t="s">
        <v>197</v>
      </c>
      <c r="D88" s="726" t="s">
        <v>171</v>
      </c>
      <c r="E88" s="723">
        <v>1</v>
      </c>
      <c r="F88" s="727"/>
      <c r="G88" s="723"/>
      <c r="H88" s="728">
        <v>5.0199999999999996</v>
      </c>
      <c r="I88" s="729"/>
      <c r="J88" s="729"/>
      <c r="K88" s="312"/>
      <c r="L88" s="704"/>
    </row>
    <row r="89" spans="1:12">
      <c r="A89" s="401"/>
      <c r="B89" s="401"/>
      <c r="C89" s="401"/>
      <c r="D89" s="402"/>
      <c r="E89" s="402"/>
      <c r="F89" s="374"/>
      <c r="G89" s="374"/>
      <c r="H89" s="374"/>
      <c r="I89" s="403"/>
      <c r="J89" s="403"/>
      <c r="K89" s="704"/>
      <c r="L89" s="704"/>
    </row>
    <row r="90" spans="1:12">
      <c r="A90" s="227" t="s">
        <v>166</v>
      </c>
      <c r="B90" s="228"/>
      <c r="C90" s="230" t="s">
        <v>530</v>
      </c>
      <c r="D90" s="230"/>
      <c r="E90" s="231"/>
      <c r="F90" s="231">
        <v>26</v>
      </c>
      <c r="G90" s="231"/>
      <c r="H90" s="232"/>
      <c r="I90" s="403"/>
      <c r="J90" s="403"/>
      <c r="K90" s="704"/>
      <c r="L90" s="704"/>
    </row>
    <row r="91" spans="1:12">
      <c r="A91" s="227" t="s">
        <v>166</v>
      </c>
      <c r="B91" s="228" t="s">
        <v>169</v>
      </c>
      <c r="C91" s="230" t="s">
        <v>527</v>
      </c>
      <c r="D91" s="230"/>
      <c r="E91" s="231"/>
      <c r="F91" s="231">
        <v>1</v>
      </c>
      <c r="G91" s="231"/>
      <c r="H91" s="232">
        <v>1.88</v>
      </c>
      <c r="I91" s="403"/>
      <c r="J91" s="403"/>
      <c r="K91" s="233">
        <f t="shared" ref="K91:K92" si="10">SUM(H91)</f>
        <v>1.88</v>
      </c>
      <c r="L91" s="704"/>
    </row>
    <row r="92" spans="1:12">
      <c r="A92" s="227" t="s">
        <v>166</v>
      </c>
      <c r="B92" s="228" t="s">
        <v>169</v>
      </c>
      <c r="C92" s="230"/>
      <c r="D92" s="230"/>
      <c r="E92" s="231"/>
      <c r="F92" s="231">
        <v>1</v>
      </c>
      <c r="G92" s="231"/>
      <c r="H92" s="232">
        <v>1.88</v>
      </c>
      <c r="I92" s="403"/>
      <c r="J92" s="403"/>
      <c r="K92" s="233">
        <f t="shared" si="10"/>
        <v>1.88</v>
      </c>
      <c r="L92" s="704"/>
    </row>
    <row r="93" spans="1:12">
      <c r="A93" s="227" t="s">
        <v>166</v>
      </c>
      <c r="B93" s="228" t="s">
        <v>169</v>
      </c>
      <c r="C93" s="230"/>
      <c r="D93" s="230"/>
      <c r="E93" s="231"/>
      <c r="F93" s="231">
        <v>1</v>
      </c>
      <c r="G93" s="231"/>
      <c r="H93" s="232">
        <v>1.88</v>
      </c>
      <c r="I93" s="403"/>
      <c r="J93" s="403"/>
      <c r="K93" s="704"/>
      <c r="L93" s="704"/>
    </row>
    <row r="94" spans="1:12">
      <c r="A94" s="227" t="s">
        <v>166</v>
      </c>
      <c r="B94" s="228" t="s">
        <v>169</v>
      </c>
      <c r="C94" s="230"/>
      <c r="D94" s="230"/>
      <c r="E94" s="231"/>
      <c r="F94" s="231">
        <v>1</v>
      </c>
      <c r="G94" s="231"/>
      <c r="H94" s="232">
        <v>1.88</v>
      </c>
      <c r="I94" s="403"/>
      <c r="J94" s="403"/>
      <c r="K94" s="704"/>
      <c r="L94" s="704"/>
    </row>
    <row r="95" spans="1:12">
      <c r="A95" s="227" t="s">
        <v>166</v>
      </c>
      <c r="B95" s="228" t="s">
        <v>169</v>
      </c>
      <c r="C95" s="230"/>
      <c r="D95" s="230"/>
      <c r="E95" s="231"/>
      <c r="F95" s="231">
        <v>1</v>
      </c>
      <c r="G95" s="231"/>
      <c r="H95" s="232">
        <v>1.88</v>
      </c>
      <c r="I95" s="403"/>
      <c r="J95" s="403"/>
      <c r="K95" s="704"/>
      <c r="L95" s="704"/>
    </row>
    <row r="96" spans="1:12">
      <c r="A96" s="227" t="s">
        <v>166</v>
      </c>
      <c r="B96" s="228" t="s">
        <v>169</v>
      </c>
      <c r="C96" s="230"/>
      <c r="D96" s="230"/>
      <c r="E96" s="231"/>
      <c r="F96" s="231">
        <v>1</v>
      </c>
      <c r="G96" s="231"/>
      <c r="H96" s="232">
        <v>1.88</v>
      </c>
      <c r="I96" s="403"/>
      <c r="J96" s="403"/>
      <c r="K96" s="704"/>
      <c r="L96" s="704"/>
    </row>
    <row r="97" spans="1:12">
      <c r="A97" s="227" t="s">
        <v>166</v>
      </c>
      <c r="B97" s="228" t="s">
        <v>169</v>
      </c>
      <c r="C97" s="230"/>
      <c r="D97" s="230"/>
      <c r="E97" s="231"/>
      <c r="F97" s="231">
        <v>1</v>
      </c>
      <c r="G97" s="231"/>
      <c r="H97" s="232">
        <v>1.88</v>
      </c>
      <c r="I97" s="403"/>
      <c r="J97" s="403"/>
      <c r="K97" s="704"/>
      <c r="L97" s="704"/>
    </row>
    <row r="98" spans="1:12">
      <c r="A98" s="227" t="s">
        <v>166</v>
      </c>
      <c r="B98" s="228" t="s">
        <v>169</v>
      </c>
      <c r="C98" s="230"/>
      <c r="D98" s="230"/>
      <c r="E98" s="231"/>
      <c r="F98" s="231">
        <v>1</v>
      </c>
      <c r="G98" s="231"/>
      <c r="H98" s="232">
        <v>1.88</v>
      </c>
      <c r="I98" s="403"/>
      <c r="J98" s="403"/>
      <c r="K98" s="704"/>
      <c r="L98" s="704"/>
    </row>
    <row r="99" spans="1:12">
      <c r="A99" s="227" t="s">
        <v>166</v>
      </c>
      <c r="B99" s="228" t="s">
        <v>169</v>
      </c>
      <c r="C99" s="230"/>
      <c r="D99" s="230"/>
      <c r="E99" s="231"/>
      <c r="F99" s="231">
        <v>1</v>
      </c>
      <c r="G99" s="231"/>
      <c r="H99" s="232">
        <v>1.88</v>
      </c>
      <c r="I99" s="403"/>
      <c r="J99" s="403"/>
      <c r="K99" s="704"/>
      <c r="L99" s="704"/>
    </row>
    <row r="100" spans="1:12">
      <c r="A100" s="227" t="s">
        <v>166</v>
      </c>
      <c r="B100" s="228" t="s">
        <v>169</v>
      </c>
      <c r="C100" s="230"/>
      <c r="D100" s="230"/>
      <c r="E100" s="231"/>
      <c r="F100" s="231">
        <v>1</v>
      </c>
      <c r="G100" s="231"/>
      <c r="H100" s="232">
        <v>1.88</v>
      </c>
      <c r="I100" s="403"/>
      <c r="J100" s="403"/>
      <c r="K100" s="704"/>
      <c r="L100" s="704"/>
    </row>
    <row r="101" spans="1:12">
      <c r="A101" s="227" t="s">
        <v>166</v>
      </c>
      <c r="B101" s="228" t="s">
        <v>169</v>
      </c>
      <c r="C101" s="230"/>
      <c r="D101" s="230"/>
      <c r="E101" s="231"/>
      <c r="F101" s="231">
        <v>1</v>
      </c>
      <c r="G101" s="231"/>
      <c r="H101" s="232">
        <v>1.88</v>
      </c>
      <c r="I101" s="403"/>
      <c r="J101" s="403"/>
      <c r="K101" s="704"/>
      <c r="L101" s="704"/>
    </row>
    <row r="102" spans="1:12">
      <c r="A102" s="227" t="s">
        <v>166</v>
      </c>
      <c r="B102" s="228" t="s">
        <v>169</v>
      </c>
      <c r="C102" s="230"/>
      <c r="D102" s="230"/>
      <c r="E102" s="231"/>
      <c r="F102" s="231">
        <v>1</v>
      </c>
      <c r="G102" s="231"/>
      <c r="H102" s="232">
        <v>1.88</v>
      </c>
      <c r="I102" s="403"/>
      <c r="J102" s="403"/>
      <c r="K102" s="704"/>
      <c r="L102" s="704"/>
    </row>
    <row r="103" spans="1:12">
      <c r="A103" s="227" t="s">
        <v>166</v>
      </c>
      <c r="B103" s="228" t="s">
        <v>169</v>
      </c>
      <c r="C103" s="230"/>
      <c r="D103" s="230"/>
      <c r="E103" s="231"/>
      <c r="F103" s="231">
        <v>1</v>
      </c>
      <c r="G103" s="231"/>
      <c r="H103" s="232">
        <v>1.88</v>
      </c>
      <c r="I103" s="403"/>
      <c r="J103" s="403"/>
      <c r="K103" s="704"/>
      <c r="L103" s="704"/>
    </row>
    <row r="104" spans="1:12">
      <c r="A104" s="227" t="s">
        <v>166</v>
      </c>
      <c r="B104" s="228" t="s">
        <v>169</v>
      </c>
      <c r="C104" s="230"/>
      <c r="D104" s="230"/>
      <c r="E104" s="231"/>
      <c r="F104" s="231">
        <v>1</v>
      </c>
      <c r="G104" s="231"/>
      <c r="H104" s="232">
        <v>1.88</v>
      </c>
      <c r="I104" s="403"/>
      <c r="J104" s="403"/>
      <c r="K104" s="704"/>
      <c r="L104" s="704"/>
    </row>
    <row r="105" spans="1:12">
      <c r="A105" s="227" t="s">
        <v>166</v>
      </c>
      <c r="B105" s="228" t="s">
        <v>169</v>
      </c>
      <c r="C105" s="230"/>
      <c r="D105" s="230"/>
      <c r="E105" s="231"/>
      <c r="F105" s="231">
        <v>1</v>
      </c>
      <c r="G105" s="231"/>
      <c r="H105" s="232">
        <v>1.88</v>
      </c>
      <c r="I105" s="403"/>
      <c r="J105" s="403"/>
      <c r="K105" s="704"/>
      <c r="L105" s="704"/>
    </row>
    <row r="106" spans="1:12">
      <c r="A106" s="227" t="s">
        <v>166</v>
      </c>
      <c r="B106" s="228" t="s">
        <v>169</v>
      </c>
      <c r="C106" s="230"/>
      <c r="D106" s="230"/>
      <c r="E106" s="231"/>
      <c r="F106" s="231">
        <v>1</v>
      </c>
      <c r="G106" s="231"/>
      <c r="H106" s="232">
        <v>1.88</v>
      </c>
      <c r="I106" s="403"/>
      <c r="J106" s="403"/>
      <c r="K106" s="704"/>
      <c r="L106" s="704"/>
    </row>
    <row r="107" spans="1:12">
      <c r="A107" s="227" t="s">
        <v>166</v>
      </c>
      <c r="B107" s="228" t="s">
        <v>169</v>
      </c>
      <c r="C107" s="230"/>
      <c r="D107" s="230"/>
      <c r="E107" s="231"/>
      <c r="F107" s="231">
        <v>1</v>
      </c>
      <c r="G107" s="231"/>
      <c r="H107" s="232">
        <v>1.88</v>
      </c>
      <c r="I107" s="403"/>
      <c r="J107" s="403"/>
      <c r="K107" s="704"/>
      <c r="L107" s="704"/>
    </row>
    <row r="108" spans="1:12">
      <c r="A108" s="227" t="s">
        <v>166</v>
      </c>
      <c r="B108" s="228" t="s">
        <v>169</v>
      </c>
      <c r="C108" s="230"/>
      <c r="D108" s="230"/>
      <c r="E108" s="231"/>
      <c r="F108" s="231">
        <v>1</v>
      </c>
      <c r="G108" s="231"/>
      <c r="H108" s="232">
        <v>1.88</v>
      </c>
      <c r="I108" s="403"/>
      <c r="J108" s="403"/>
      <c r="K108" s="704"/>
      <c r="L108" s="704"/>
    </row>
    <row r="109" spans="1:12">
      <c r="A109" s="227" t="s">
        <v>166</v>
      </c>
      <c r="B109" s="228" t="s">
        <v>169</v>
      </c>
      <c r="C109" s="230"/>
      <c r="D109" s="230"/>
      <c r="E109" s="231"/>
      <c r="F109" s="231">
        <v>1</v>
      </c>
      <c r="G109" s="231"/>
      <c r="H109" s="232">
        <v>1.88</v>
      </c>
      <c r="I109" s="403"/>
      <c r="J109" s="403"/>
      <c r="K109" s="704"/>
      <c r="L109" s="704"/>
    </row>
    <row r="110" spans="1:12">
      <c r="A110" s="227" t="s">
        <v>166</v>
      </c>
      <c r="B110" s="228" t="s">
        <v>169</v>
      </c>
      <c r="C110" s="230"/>
      <c r="D110" s="230"/>
      <c r="E110" s="231"/>
      <c r="F110" s="231">
        <v>1</v>
      </c>
      <c r="G110" s="231"/>
      <c r="H110" s="232">
        <v>1.88</v>
      </c>
      <c r="I110" s="403"/>
      <c r="J110" s="403"/>
      <c r="K110" s="704"/>
      <c r="L110" s="704"/>
    </row>
    <row r="111" spans="1:12">
      <c r="A111" s="227" t="s">
        <v>166</v>
      </c>
      <c r="B111" s="228" t="s">
        <v>169</v>
      </c>
      <c r="C111" s="230"/>
      <c r="D111" s="230"/>
      <c r="E111" s="231"/>
      <c r="F111" s="231">
        <v>1</v>
      </c>
      <c r="G111" s="231"/>
      <c r="H111" s="232">
        <v>1.88</v>
      </c>
      <c r="I111" s="403"/>
      <c r="J111" s="403"/>
      <c r="K111" s="704"/>
      <c r="L111" s="704"/>
    </row>
    <row r="112" spans="1:12">
      <c r="A112" s="227" t="s">
        <v>166</v>
      </c>
      <c r="B112" s="228" t="s">
        <v>169</v>
      </c>
      <c r="C112" s="230"/>
      <c r="D112" s="230"/>
      <c r="E112" s="231"/>
      <c r="F112" s="231">
        <v>1</v>
      </c>
      <c r="G112" s="231"/>
      <c r="H112" s="232">
        <v>1.88</v>
      </c>
      <c r="I112" s="403"/>
      <c r="J112" s="403"/>
      <c r="K112" s="704"/>
      <c r="L112" s="704"/>
    </row>
    <row r="113" spans="1:12">
      <c r="A113" s="227" t="s">
        <v>166</v>
      </c>
      <c r="B113" s="228" t="s">
        <v>169</v>
      </c>
      <c r="C113" s="230"/>
      <c r="D113" s="230"/>
      <c r="E113" s="231"/>
      <c r="F113" s="231">
        <v>1</v>
      </c>
      <c r="G113" s="231"/>
      <c r="H113" s="232">
        <v>1.88</v>
      </c>
      <c r="I113" s="403"/>
      <c r="J113" s="403"/>
      <c r="K113" s="704"/>
      <c r="L113" s="704"/>
    </row>
    <row r="114" spans="1:12">
      <c r="A114" s="227" t="s">
        <v>166</v>
      </c>
      <c r="B114" s="228" t="s">
        <v>169</v>
      </c>
      <c r="C114" s="230"/>
      <c r="D114" s="230"/>
      <c r="E114" s="231"/>
      <c r="F114" s="231">
        <v>1</v>
      </c>
      <c r="G114" s="231"/>
      <c r="H114" s="232">
        <v>1.88</v>
      </c>
      <c r="I114" s="403"/>
      <c r="J114" s="403"/>
      <c r="K114" s="704"/>
      <c r="L114" s="704"/>
    </row>
    <row r="115" spans="1:12">
      <c r="A115" s="227" t="s">
        <v>166</v>
      </c>
      <c r="B115" s="228" t="s">
        <v>169</v>
      </c>
      <c r="C115" s="230"/>
      <c r="D115" s="230"/>
      <c r="E115" s="231"/>
      <c r="F115" s="231">
        <v>1</v>
      </c>
      <c r="G115" s="231"/>
      <c r="H115" s="232">
        <v>1.88</v>
      </c>
      <c r="I115" s="403"/>
      <c r="J115" s="403"/>
      <c r="K115" s="704"/>
      <c r="L115" s="704"/>
    </row>
    <row r="116" spans="1:12">
      <c r="A116" s="227" t="s">
        <v>166</v>
      </c>
      <c r="B116" s="228" t="s">
        <v>169</v>
      </c>
      <c r="C116" s="230" t="s">
        <v>197</v>
      </c>
      <c r="D116" s="230"/>
      <c r="E116" s="231"/>
      <c r="F116" s="231">
        <v>1</v>
      </c>
      <c r="G116" s="231"/>
      <c r="H116" s="232">
        <v>1.88</v>
      </c>
      <c r="I116" s="403"/>
      <c r="J116" s="403"/>
      <c r="K116" s="704"/>
      <c r="L116" s="704"/>
    </row>
    <row r="117" spans="1:12">
      <c r="A117" s="227"/>
      <c r="B117" s="228"/>
      <c r="C117" s="230"/>
      <c r="D117" s="230"/>
      <c r="E117" s="231"/>
      <c r="F117" s="234"/>
      <c r="G117" s="231"/>
      <c r="H117" s="232"/>
      <c r="I117" s="403"/>
      <c r="J117" s="403"/>
      <c r="K117" s="704"/>
      <c r="L117" s="704"/>
    </row>
    <row r="118" spans="1:12">
      <c r="A118" s="227"/>
      <c r="B118" s="228"/>
      <c r="C118" s="230"/>
      <c r="D118" s="230"/>
      <c r="E118" s="231"/>
      <c r="F118" s="234"/>
      <c r="G118" s="231"/>
      <c r="H118" s="232"/>
      <c r="I118" s="403"/>
      <c r="J118" s="403"/>
      <c r="K118" s="704"/>
      <c r="L118" s="704"/>
    </row>
    <row r="119" spans="1:12">
      <c r="A119" s="227"/>
      <c r="B119" s="228"/>
      <c r="C119" s="230"/>
      <c r="D119" s="230"/>
      <c r="E119" s="231"/>
      <c r="F119" s="234"/>
      <c r="G119" s="231"/>
      <c r="H119" s="232"/>
      <c r="I119" s="403"/>
      <c r="J119" s="403"/>
      <c r="K119" s="704"/>
      <c r="L119" s="704"/>
    </row>
    <row r="120" spans="1:12">
      <c r="A120" s="227" t="s">
        <v>166</v>
      </c>
      <c r="B120" s="228"/>
      <c r="C120" s="230" t="s">
        <v>531</v>
      </c>
      <c r="D120" s="230"/>
      <c r="E120" s="231"/>
      <c r="F120" s="231"/>
      <c r="G120" s="231"/>
      <c r="H120" s="232"/>
      <c r="I120" s="403"/>
      <c r="J120" s="403"/>
      <c r="K120" s="704"/>
      <c r="L120" s="704"/>
    </row>
    <row r="121" spans="1:12">
      <c r="A121" s="227" t="s">
        <v>166</v>
      </c>
      <c r="B121" s="228" t="s">
        <v>169</v>
      </c>
      <c r="C121" s="230" t="s">
        <v>527</v>
      </c>
      <c r="D121" s="230"/>
      <c r="E121" s="230" t="s">
        <v>532</v>
      </c>
      <c r="F121" s="231">
        <v>1</v>
      </c>
      <c r="G121" s="231"/>
      <c r="H121" s="232">
        <v>18.34</v>
      </c>
      <c r="I121" s="232"/>
      <c r="J121" s="232"/>
      <c r="K121" s="233">
        <f t="shared" ref="K121" si="11">SUM(H121)</f>
        <v>18.34</v>
      </c>
      <c r="L121" s="704"/>
    </row>
    <row r="122" spans="1:12">
      <c r="A122" s="227"/>
      <c r="B122" s="228"/>
      <c r="C122" s="230" t="s">
        <v>170</v>
      </c>
      <c r="D122" s="230"/>
      <c r="E122" s="230" t="s">
        <v>532</v>
      </c>
      <c r="F122" s="231">
        <v>1</v>
      </c>
      <c r="G122" s="231"/>
      <c r="H122" s="232">
        <v>18.34</v>
      </c>
      <c r="I122" s="403"/>
      <c r="J122" s="403"/>
      <c r="K122" s="704"/>
      <c r="L122" s="704"/>
    </row>
    <row r="123" spans="1:12">
      <c r="A123" s="227"/>
      <c r="B123" s="228"/>
      <c r="C123" s="230" t="s">
        <v>172</v>
      </c>
      <c r="D123" s="230"/>
      <c r="E123" s="230" t="s">
        <v>532</v>
      </c>
      <c r="F123" s="231">
        <v>1</v>
      </c>
      <c r="G123" s="231"/>
      <c r="H123" s="232">
        <v>18.34</v>
      </c>
      <c r="I123" s="403"/>
      <c r="J123" s="403"/>
      <c r="K123" s="704"/>
      <c r="L123" s="704"/>
    </row>
    <row r="124" spans="1:12">
      <c r="A124" s="227"/>
      <c r="B124" s="228"/>
      <c r="C124" s="230" t="s">
        <v>173</v>
      </c>
      <c r="D124" s="230"/>
      <c r="E124" s="230" t="s">
        <v>532</v>
      </c>
      <c r="F124" s="231">
        <v>1</v>
      </c>
      <c r="G124" s="231"/>
      <c r="H124" s="232">
        <v>18.34</v>
      </c>
      <c r="I124" s="403"/>
      <c r="J124" s="403"/>
      <c r="K124" s="704"/>
      <c r="L124" s="704"/>
    </row>
    <row r="125" spans="1:12">
      <c r="A125" s="227"/>
      <c r="B125" s="228"/>
      <c r="C125" s="230" t="s">
        <v>174</v>
      </c>
      <c r="D125" s="230"/>
      <c r="E125" s="230" t="s">
        <v>532</v>
      </c>
      <c r="F125" s="231">
        <v>1</v>
      </c>
      <c r="G125" s="231"/>
      <c r="H125" s="232">
        <v>18.34</v>
      </c>
      <c r="I125" s="1557">
        <f>H125*0.6</f>
        <v>11.004</v>
      </c>
      <c r="J125" s="1557"/>
      <c r="K125" s="1556">
        <f>I125+J125</f>
        <v>11.004</v>
      </c>
      <c r="L125" s="704"/>
    </row>
    <row r="126" spans="1:12">
      <c r="A126" s="227"/>
      <c r="B126" s="228"/>
      <c r="C126" s="230" t="s">
        <v>175</v>
      </c>
      <c r="D126" s="230"/>
      <c r="E126" s="230" t="s">
        <v>532</v>
      </c>
      <c r="F126" s="231">
        <v>1</v>
      </c>
      <c r="G126" s="231"/>
      <c r="H126" s="232">
        <v>18.34</v>
      </c>
      <c r="I126" s="403"/>
      <c r="J126" s="403"/>
      <c r="K126" s="704"/>
      <c r="L126" s="704"/>
    </row>
    <row r="127" spans="1:12">
      <c r="A127" s="227"/>
      <c r="B127" s="228"/>
      <c r="C127" s="230" t="s">
        <v>176</v>
      </c>
      <c r="D127" s="230"/>
      <c r="E127" s="230" t="s">
        <v>532</v>
      </c>
      <c r="F127" s="231">
        <v>1</v>
      </c>
      <c r="G127" s="231"/>
      <c r="H127" s="232">
        <v>18.34</v>
      </c>
      <c r="I127" s="1557">
        <f>H127*0.6</f>
        <v>11.004</v>
      </c>
      <c r="J127" s="1557"/>
      <c r="K127" s="1556">
        <f>I127+J127</f>
        <v>11.004</v>
      </c>
      <c r="L127" s="704"/>
    </row>
    <row r="128" spans="1:12">
      <c r="A128" s="227"/>
      <c r="B128" s="228"/>
      <c r="C128" s="230" t="s">
        <v>1172</v>
      </c>
      <c r="D128" s="230"/>
      <c r="E128" s="230" t="s">
        <v>532</v>
      </c>
      <c r="F128" s="231">
        <v>1</v>
      </c>
      <c r="G128" s="231"/>
      <c r="H128" s="232">
        <v>18.34</v>
      </c>
      <c r="I128" s="1557">
        <f>H128*0.6</f>
        <v>11.004</v>
      </c>
      <c r="J128" s="1557"/>
      <c r="K128" s="1556">
        <f>I128+J128</f>
        <v>11.004</v>
      </c>
      <c r="L128" s="704"/>
    </row>
    <row r="129" spans="1:12">
      <c r="A129" s="227"/>
      <c r="B129" s="228"/>
      <c r="C129" s="230" t="s">
        <v>1177</v>
      </c>
      <c r="D129" s="230"/>
      <c r="E129" s="230" t="s">
        <v>532</v>
      </c>
      <c r="F129" s="231">
        <v>1</v>
      </c>
      <c r="G129" s="231"/>
      <c r="H129" s="232">
        <v>18.34</v>
      </c>
      <c r="I129" s="1557">
        <f>H129*0.6</f>
        <v>11.004</v>
      </c>
      <c r="J129" s="1557"/>
      <c r="K129" s="1556">
        <f>I129+J129</f>
        <v>11.004</v>
      </c>
      <c r="L129" s="704"/>
    </row>
    <row r="130" spans="1:12">
      <c r="A130" s="227"/>
      <c r="B130" s="228"/>
      <c r="C130" s="230" t="s">
        <v>624</v>
      </c>
      <c r="D130" s="230"/>
      <c r="E130" s="230" t="s">
        <v>532</v>
      </c>
      <c r="F130" s="231">
        <v>1</v>
      </c>
      <c r="G130" s="231"/>
      <c r="H130" s="232">
        <v>18.34</v>
      </c>
      <c r="I130" s="403"/>
      <c r="J130" s="403"/>
      <c r="K130" s="704"/>
      <c r="L130" s="704"/>
    </row>
    <row r="131" spans="1:12">
      <c r="A131" s="227"/>
      <c r="B131" s="228"/>
      <c r="C131" s="230" t="s">
        <v>177</v>
      </c>
      <c r="D131" s="230"/>
      <c r="E131" s="230" t="s">
        <v>532</v>
      </c>
      <c r="F131" s="231">
        <v>1</v>
      </c>
      <c r="G131" s="231"/>
      <c r="H131" s="232">
        <v>18.34</v>
      </c>
      <c r="I131" s="1557">
        <f>H131*0.6</f>
        <v>11.004</v>
      </c>
      <c r="J131" s="1557"/>
      <c r="K131" s="1556">
        <f>I131+J131</f>
        <v>11.004</v>
      </c>
      <c r="L131" s="704"/>
    </row>
    <row r="132" spans="1:12">
      <c r="A132" s="227"/>
      <c r="B132" s="228"/>
      <c r="C132" s="230" t="s">
        <v>178</v>
      </c>
      <c r="D132" s="230"/>
      <c r="E132" s="230" t="s">
        <v>532</v>
      </c>
      <c r="F132" s="231">
        <v>1</v>
      </c>
      <c r="G132" s="231"/>
      <c r="H132" s="232">
        <v>18.34</v>
      </c>
      <c r="I132" s="1557">
        <f>H132*0.6</f>
        <v>11.004</v>
      </c>
      <c r="J132" s="1557"/>
      <c r="K132" s="1556">
        <f>I132+J132</f>
        <v>11.004</v>
      </c>
      <c r="L132" s="704"/>
    </row>
    <row r="133" spans="1:12">
      <c r="A133" s="227"/>
      <c r="B133" s="228"/>
      <c r="C133" s="230" t="s">
        <v>179</v>
      </c>
      <c r="D133" s="230"/>
      <c r="E133" s="230" t="s">
        <v>532</v>
      </c>
      <c r="F133" s="231">
        <v>1</v>
      </c>
      <c r="G133" s="231"/>
      <c r="H133" s="232">
        <v>18.34</v>
      </c>
      <c r="I133" s="403"/>
      <c r="J133" s="403"/>
      <c r="K133" s="704"/>
      <c r="L133" s="704"/>
    </row>
    <row r="134" spans="1:12">
      <c r="A134" s="227"/>
      <c r="B134" s="228"/>
      <c r="C134" s="230" t="s">
        <v>180</v>
      </c>
      <c r="D134" s="230"/>
      <c r="E134" s="230" t="s">
        <v>532</v>
      </c>
      <c r="F134" s="231">
        <v>1</v>
      </c>
      <c r="G134" s="231"/>
      <c r="H134" s="232">
        <v>18.34</v>
      </c>
      <c r="I134" s="1557">
        <f>H134*0.6</f>
        <v>11.004</v>
      </c>
      <c r="J134" s="1557"/>
      <c r="K134" s="1556">
        <f>I134+J134</f>
        <v>11.004</v>
      </c>
      <c r="L134" s="704"/>
    </row>
    <row r="135" spans="1:12">
      <c r="A135" s="227"/>
      <c r="B135" s="228"/>
      <c r="C135" s="230" t="s">
        <v>181</v>
      </c>
      <c r="D135" s="230"/>
      <c r="E135" s="230" t="s">
        <v>532</v>
      </c>
      <c r="F135" s="231">
        <v>1</v>
      </c>
      <c r="G135" s="231"/>
      <c r="H135" s="232">
        <v>18.34</v>
      </c>
      <c r="I135" s="1557">
        <f>H135*0.6</f>
        <v>11.004</v>
      </c>
      <c r="J135" s="1557"/>
      <c r="K135" s="1556">
        <f>I135+J135</f>
        <v>11.004</v>
      </c>
      <c r="L135" s="704"/>
    </row>
    <row r="136" spans="1:12">
      <c r="A136" s="227"/>
      <c r="B136" s="228"/>
      <c r="C136" s="230" t="s">
        <v>182</v>
      </c>
      <c r="D136" s="230"/>
      <c r="E136" s="230" t="s">
        <v>532</v>
      </c>
      <c r="F136" s="231">
        <v>1</v>
      </c>
      <c r="G136" s="231"/>
      <c r="H136" s="232">
        <v>18.34</v>
      </c>
      <c r="I136" s="403"/>
      <c r="J136" s="403"/>
      <c r="K136" s="704"/>
      <c r="L136" s="704"/>
    </row>
    <row r="137" spans="1:12">
      <c r="A137" s="227"/>
      <c r="B137" s="228"/>
      <c r="C137" s="230" t="s">
        <v>528</v>
      </c>
      <c r="D137" s="230"/>
      <c r="E137" s="230" t="s">
        <v>532</v>
      </c>
      <c r="F137" s="231">
        <v>1</v>
      </c>
      <c r="G137" s="231"/>
      <c r="H137" s="232">
        <v>18.34</v>
      </c>
      <c r="I137" s="403"/>
      <c r="J137" s="403"/>
      <c r="K137" s="704"/>
      <c r="L137" s="704"/>
    </row>
    <row r="138" spans="1:12">
      <c r="A138" s="227"/>
      <c r="B138" s="228"/>
      <c r="C138" s="230" t="s">
        <v>529</v>
      </c>
      <c r="D138" s="230"/>
      <c r="E138" s="230" t="s">
        <v>532</v>
      </c>
      <c r="F138" s="231">
        <v>1</v>
      </c>
      <c r="G138" s="231"/>
      <c r="H138" s="232">
        <v>18.34</v>
      </c>
      <c r="I138" s="403"/>
      <c r="J138" s="403"/>
      <c r="K138" s="704"/>
      <c r="L138" s="704"/>
    </row>
    <row r="139" spans="1:12">
      <c r="A139" s="227"/>
      <c r="B139" s="228"/>
      <c r="C139" s="230" t="s">
        <v>183</v>
      </c>
      <c r="D139" s="230"/>
      <c r="E139" s="230" t="s">
        <v>532</v>
      </c>
      <c r="F139" s="231">
        <v>1</v>
      </c>
      <c r="G139" s="231"/>
      <c r="H139" s="232">
        <v>18.34</v>
      </c>
      <c r="I139" s="403"/>
      <c r="J139" s="403"/>
      <c r="K139" s="704"/>
      <c r="L139" s="704"/>
    </row>
    <row r="140" spans="1:12">
      <c r="A140" s="227"/>
      <c r="B140" s="228"/>
      <c r="C140" s="230" t="s">
        <v>184</v>
      </c>
      <c r="D140" s="230"/>
      <c r="E140" s="230" t="s">
        <v>532</v>
      </c>
      <c r="F140" s="231">
        <v>1</v>
      </c>
      <c r="G140" s="231"/>
      <c r="H140" s="232">
        <v>18.34</v>
      </c>
      <c r="I140" s="403"/>
      <c r="J140" s="403"/>
      <c r="K140" s="704"/>
      <c r="L140" s="704"/>
    </row>
    <row r="141" spans="1:12">
      <c r="A141" s="227"/>
      <c r="B141" s="228"/>
      <c r="C141" s="230" t="s">
        <v>185</v>
      </c>
      <c r="D141" s="230"/>
      <c r="E141" s="230" t="s">
        <v>532</v>
      </c>
      <c r="F141" s="231">
        <v>1</v>
      </c>
      <c r="G141" s="231"/>
      <c r="H141" s="232">
        <v>18.34</v>
      </c>
      <c r="I141" s="403"/>
      <c r="J141" s="403"/>
      <c r="K141" s="704"/>
      <c r="L141" s="704"/>
    </row>
    <row r="142" spans="1:12">
      <c r="A142" s="227"/>
      <c r="B142" s="228"/>
      <c r="C142" s="230" t="s">
        <v>186</v>
      </c>
      <c r="D142" s="230"/>
      <c r="E142" s="230" t="s">
        <v>532</v>
      </c>
      <c r="F142" s="231">
        <v>1</v>
      </c>
      <c r="G142" s="231"/>
      <c r="H142" s="232">
        <v>18.34</v>
      </c>
      <c r="I142" s="403"/>
      <c r="J142" s="403"/>
      <c r="K142" s="704"/>
      <c r="L142" s="704"/>
    </row>
    <row r="143" spans="1:12">
      <c r="A143" s="227"/>
      <c r="B143" s="228"/>
      <c r="C143" s="230" t="s">
        <v>135</v>
      </c>
      <c r="D143" s="230"/>
      <c r="E143" s="230" t="s">
        <v>532</v>
      </c>
      <c r="F143" s="231">
        <v>1</v>
      </c>
      <c r="G143" s="231"/>
      <c r="H143" s="232">
        <v>18.34</v>
      </c>
      <c r="I143" s="403"/>
      <c r="J143" s="403"/>
      <c r="K143" s="704"/>
      <c r="L143" s="704"/>
    </row>
    <row r="144" spans="1:12">
      <c r="A144" s="227"/>
      <c r="B144" s="228"/>
      <c r="C144" s="230" t="s">
        <v>193</v>
      </c>
      <c r="D144" s="230"/>
      <c r="E144" s="230" t="s">
        <v>532</v>
      </c>
      <c r="F144" s="231">
        <v>1</v>
      </c>
      <c r="G144" s="231"/>
      <c r="H144" s="232">
        <v>18.34</v>
      </c>
      <c r="I144" s="403"/>
      <c r="J144" s="403"/>
      <c r="K144" s="704"/>
      <c r="L144" s="704"/>
    </row>
    <row r="145" spans="1:12">
      <c r="A145" s="227"/>
      <c r="B145" s="228"/>
      <c r="C145" s="230" t="s">
        <v>194</v>
      </c>
      <c r="D145" s="230"/>
      <c r="E145" s="230" t="s">
        <v>532</v>
      </c>
      <c r="F145" s="231">
        <v>1</v>
      </c>
      <c r="G145" s="231"/>
      <c r="H145" s="232">
        <v>18.34</v>
      </c>
      <c r="I145" s="403"/>
      <c r="J145" s="403"/>
      <c r="K145" s="704"/>
      <c r="L145" s="704"/>
    </row>
    <row r="146" spans="1:12">
      <c r="A146" s="227"/>
      <c r="B146" s="228"/>
      <c r="C146" s="230" t="s">
        <v>195</v>
      </c>
      <c r="D146" s="230"/>
      <c r="E146" s="230" t="s">
        <v>532</v>
      </c>
      <c r="F146" s="231">
        <v>1</v>
      </c>
      <c r="G146" s="231"/>
      <c r="H146" s="232">
        <v>18.34</v>
      </c>
      <c r="I146" s="403"/>
      <c r="J146" s="403"/>
      <c r="K146" s="704"/>
      <c r="L146" s="704"/>
    </row>
    <row r="147" spans="1:12">
      <c r="A147" s="227"/>
      <c r="B147" s="228"/>
      <c r="C147" s="230" t="s">
        <v>196</v>
      </c>
      <c r="D147" s="230"/>
      <c r="E147" s="230" t="s">
        <v>532</v>
      </c>
      <c r="F147" s="231">
        <v>1</v>
      </c>
      <c r="G147" s="231"/>
      <c r="H147" s="232">
        <v>18.34</v>
      </c>
      <c r="I147" s="403"/>
      <c r="J147" s="403"/>
      <c r="K147" s="704"/>
      <c r="L147" s="704"/>
    </row>
    <row r="148" spans="1:12">
      <c r="A148" s="227"/>
      <c r="B148" s="228"/>
      <c r="C148" s="230"/>
      <c r="D148" s="230"/>
      <c r="E148" s="230"/>
      <c r="F148" s="231"/>
      <c r="G148" s="231"/>
      <c r="H148" s="232"/>
      <c r="I148" s="403"/>
      <c r="J148" s="403"/>
      <c r="K148" s="704"/>
      <c r="L148" s="704"/>
    </row>
    <row r="149" spans="1:12">
      <c r="A149" s="227"/>
      <c r="B149" s="228"/>
      <c r="C149" s="230"/>
      <c r="D149" s="230"/>
      <c r="E149" s="230"/>
      <c r="F149" s="231"/>
      <c r="G149" s="231"/>
      <c r="H149" s="232"/>
      <c r="I149" s="403"/>
      <c r="J149" s="403"/>
      <c r="K149" s="704"/>
      <c r="L149" s="704"/>
    </row>
    <row r="150" spans="1:12">
      <c r="A150" s="227"/>
      <c r="B150" s="227" t="s">
        <v>166</v>
      </c>
      <c r="C150" s="228"/>
      <c r="D150" s="230" t="s">
        <v>533</v>
      </c>
      <c r="E150" s="230"/>
      <c r="F150" s="231">
        <v>11</v>
      </c>
      <c r="G150" s="234"/>
      <c r="H150" s="231"/>
      <c r="I150" s="403"/>
      <c r="J150" s="403"/>
      <c r="K150" s="704"/>
      <c r="L150" s="704"/>
    </row>
    <row r="151" spans="1:12">
      <c r="A151" s="227"/>
      <c r="B151" s="227" t="s">
        <v>166</v>
      </c>
      <c r="C151" s="228" t="s">
        <v>169</v>
      </c>
      <c r="D151" s="230" t="s">
        <v>991</v>
      </c>
      <c r="E151" s="230" t="s">
        <v>188</v>
      </c>
      <c r="F151" s="231">
        <v>1</v>
      </c>
      <c r="G151" s="234"/>
      <c r="H151" s="232">
        <v>9.36</v>
      </c>
      <c r="I151" s="403"/>
      <c r="J151" s="403"/>
      <c r="K151" s="233">
        <f t="shared" ref="K151:K152" si="12">SUM(H151)</f>
        <v>9.36</v>
      </c>
      <c r="L151" s="704"/>
    </row>
    <row r="152" spans="1:12">
      <c r="A152" s="227"/>
      <c r="B152" s="228"/>
      <c r="C152" s="230"/>
      <c r="D152" s="230" t="s">
        <v>170</v>
      </c>
      <c r="E152" s="230" t="s">
        <v>188</v>
      </c>
      <c r="F152" s="231">
        <v>1</v>
      </c>
      <c r="G152" s="234"/>
      <c r="H152" s="232">
        <v>9.36</v>
      </c>
      <c r="I152" s="403"/>
      <c r="J152" s="403"/>
      <c r="K152" s="233">
        <f t="shared" si="12"/>
        <v>9.36</v>
      </c>
      <c r="L152" s="704"/>
    </row>
    <row r="153" spans="1:12">
      <c r="A153" s="227"/>
      <c r="B153" s="228"/>
      <c r="C153" s="230"/>
      <c r="D153" s="230" t="s">
        <v>172</v>
      </c>
      <c r="E153" s="230" t="s">
        <v>188</v>
      </c>
      <c r="F153" s="231">
        <v>1</v>
      </c>
      <c r="G153" s="234"/>
      <c r="H153" s="232">
        <v>9.36</v>
      </c>
      <c r="I153" s="403"/>
      <c r="J153" s="403"/>
      <c r="K153" s="704"/>
      <c r="L153" s="704"/>
    </row>
    <row r="154" spans="1:12">
      <c r="A154" s="227"/>
      <c r="B154" s="228"/>
      <c r="C154" s="230"/>
      <c r="D154" s="230" t="s">
        <v>175</v>
      </c>
      <c r="E154" s="230" t="s">
        <v>188</v>
      </c>
      <c r="F154" s="231">
        <v>1</v>
      </c>
      <c r="G154" s="234"/>
      <c r="H154" s="232">
        <v>9.36</v>
      </c>
      <c r="I154" s="403"/>
      <c r="J154" s="403"/>
      <c r="K154" s="704"/>
      <c r="L154" s="704"/>
    </row>
    <row r="155" spans="1:12">
      <c r="A155" s="227"/>
      <c r="B155" s="228"/>
      <c r="C155" s="230"/>
      <c r="D155" s="230" t="s">
        <v>528</v>
      </c>
      <c r="E155" s="230" t="s">
        <v>188</v>
      </c>
      <c r="F155" s="231">
        <v>1</v>
      </c>
      <c r="G155" s="234"/>
      <c r="H155" s="232">
        <v>9.36</v>
      </c>
      <c r="I155" s="403"/>
      <c r="J155" s="403"/>
      <c r="K155" s="233">
        <f>SUM(H155)</f>
        <v>9.36</v>
      </c>
      <c r="L155" s="704"/>
    </row>
    <row r="156" spans="1:12">
      <c r="A156" s="227"/>
      <c r="B156" s="228"/>
      <c r="C156" s="230"/>
      <c r="D156" s="230" t="s">
        <v>529</v>
      </c>
      <c r="E156" s="230" t="s">
        <v>188</v>
      </c>
      <c r="F156" s="231">
        <v>1</v>
      </c>
      <c r="G156" s="234"/>
      <c r="H156" s="232">
        <v>9.36</v>
      </c>
      <c r="I156" s="403"/>
      <c r="J156" s="403"/>
      <c r="K156" s="233">
        <f t="shared" ref="K156:K160" si="13">SUM(H156)</f>
        <v>9.36</v>
      </c>
      <c r="L156" s="704"/>
    </row>
    <row r="157" spans="1:12">
      <c r="A157" s="227"/>
      <c r="B157" s="228"/>
      <c r="C157" s="230"/>
      <c r="D157" s="230" t="s">
        <v>193</v>
      </c>
      <c r="E157" s="230" t="s">
        <v>188</v>
      </c>
      <c r="F157" s="231">
        <v>1</v>
      </c>
      <c r="G157" s="234"/>
      <c r="H157" s="232">
        <v>9.36</v>
      </c>
      <c r="I157" s="403"/>
      <c r="J157" s="403"/>
      <c r="K157" s="233">
        <f t="shared" si="13"/>
        <v>9.36</v>
      </c>
      <c r="L157" s="704"/>
    </row>
    <row r="158" spans="1:12">
      <c r="A158" s="227"/>
      <c r="B158" s="228"/>
      <c r="C158" s="230"/>
      <c r="D158" s="230" t="s">
        <v>194</v>
      </c>
      <c r="E158" s="230" t="s">
        <v>188</v>
      </c>
      <c r="F158" s="231">
        <v>1</v>
      </c>
      <c r="G158" s="234"/>
      <c r="H158" s="232">
        <v>9.36</v>
      </c>
      <c r="I158" s="403"/>
      <c r="J158" s="403"/>
      <c r="K158" s="233">
        <f t="shared" si="13"/>
        <v>9.36</v>
      </c>
      <c r="L158" s="704"/>
    </row>
    <row r="159" spans="1:12">
      <c r="A159" s="227"/>
      <c r="B159" s="228"/>
      <c r="C159" s="230"/>
      <c r="D159" s="230" t="s">
        <v>195</v>
      </c>
      <c r="E159" s="230" t="s">
        <v>188</v>
      </c>
      <c r="F159" s="231">
        <v>1</v>
      </c>
      <c r="G159" s="234"/>
      <c r="H159" s="232">
        <v>9.36</v>
      </c>
      <c r="I159" s="403"/>
      <c r="J159" s="403"/>
      <c r="K159" s="233">
        <f t="shared" si="13"/>
        <v>9.36</v>
      </c>
      <c r="L159" s="704"/>
    </row>
    <row r="160" spans="1:12">
      <c r="A160" s="227"/>
      <c r="B160" s="228"/>
      <c r="C160" s="230"/>
      <c r="D160" s="230" t="s">
        <v>196</v>
      </c>
      <c r="E160" s="230" t="s">
        <v>188</v>
      </c>
      <c r="F160" s="231">
        <v>1</v>
      </c>
      <c r="G160" s="234"/>
      <c r="H160" s="232">
        <v>9.36</v>
      </c>
      <c r="I160" s="403"/>
      <c r="J160" s="403"/>
      <c r="K160" s="233">
        <f t="shared" si="13"/>
        <v>9.36</v>
      </c>
      <c r="L160" s="704"/>
    </row>
    <row r="161" spans="1:12">
      <c r="A161" s="227"/>
      <c r="B161" s="228"/>
      <c r="C161" s="230"/>
      <c r="D161" s="230" t="s">
        <v>197</v>
      </c>
      <c r="E161" s="230" t="s">
        <v>188</v>
      </c>
      <c r="F161" s="231">
        <v>1</v>
      </c>
      <c r="G161" s="234"/>
      <c r="H161" s="232">
        <v>9.36</v>
      </c>
      <c r="I161" s="403"/>
      <c r="J161" s="403"/>
      <c r="K161" s="704"/>
      <c r="L161" s="704"/>
    </row>
    <row r="162" spans="1:12">
      <c r="A162" s="227"/>
      <c r="B162" s="228"/>
      <c r="C162" s="230"/>
      <c r="D162" s="230"/>
      <c r="E162" s="230"/>
      <c r="F162" s="231"/>
      <c r="G162" s="234"/>
      <c r="H162" s="232"/>
      <c r="I162" s="403"/>
      <c r="J162" s="403"/>
      <c r="K162" s="704"/>
      <c r="L162" s="704"/>
    </row>
    <row r="163" spans="1:12">
      <c r="A163" s="227"/>
      <c r="B163" s="228"/>
      <c r="C163" s="230"/>
      <c r="D163" s="230"/>
      <c r="E163" s="230"/>
      <c r="F163" s="231"/>
      <c r="G163" s="231"/>
      <c r="H163" s="232"/>
      <c r="I163" s="403"/>
      <c r="J163" s="403"/>
      <c r="K163" s="704"/>
      <c r="L163" s="704"/>
    </row>
    <row r="164" spans="1:12">
      <c r="A164" s="227"/>
      <c r="B164" s="227" t="s">
        <v>190</v>
      </c>
      <c r="C164" s="228" t="s">
        <v>191</v>
      </c>
      <c r="D164" s="241" t="s">
        <v>167</v>
      </c>
      <c r="E164" s="242"/>
      <c r="F164" s="242"/>
      <c r="G164" s="242"/>
      <c r="H164" s="242"/>
      <c r="I164" s="403"/>
      <c r="J164" s="403"/>
      <c r="K164" s="704"/>
      <c r="L164" s="704"/>
    </row>
    <row r="165" spans="1:12">
      <c r="A165" s="227"/>
      <c r="B165" s="228"/>
      <c r="C165" s="228"/>
      <c r="D165" s="230" t="s">
        <v>131</v>
      </c>
      <c r="E165" s="230" t="s">
        <v>171</v>
      </c>
      <c r="F165" s="231">
        <v>1</v>
      </c>
      <c r="G165" s="234"/>
      <c r="H165" s="232">
        <v>14.01</v>
      </c>
      <c r="I165" s="403"/>
      <c r="J165" s="403"/>
      <c r="K165" s="704"/>
      <c r="L165" s="704"/>
    </row>
    <row r="166" spans="1:12">
      <c r="A166" s="227"/>
      <c r="B166" s="228"/>
      <c r="C166" s="228"/>
      <c r="D166" s="230" t="s">
        <v>135</v>
      </c>
      <c r="E166" s="230" t="s">
        <v>171</v>
      </c>
      <c r="F166" s="231">
        <v>1</v>
      </c>
      <c r="G166" s="234"/>
      <c r="H166" s="232">
        <v>14.01</v>
      </c>
      <c r="I166" s="403"/>
      <c r="J166" s="403"/>
      <c r="K166" s="704"/>
      <c r="L166" s="704"/>
    </row>
    <row r="167" spans="1:12">
      <c r="A167" s="227"/>
      <c r="B167" s="228"/>
      <c r="C167" s="228"/>
      <c r="D167" s="230" t="s">
        <v>534</v>
      </c>
      <c r="E167" s="230" t="s">
        <v>171</v>
      </c>
      <c r="F167" s="231">
        <v>1</v>
      </c>
      <c r="G167" s="234"/>
      <c r="H167" s="232">
        <v>14.01</v>
      </c>
      <c r="I167" s="403"/>
      <c r="J167" s="403"/>
      <c r="K167" s="704"/>
      <c r="L167" s="704"/>
    </row>
    <row r="168" spans="1:12">
      <c r="A168" s="227"/>
      <c r="B168" s="228"/>
      <c r="C168" s="228"/>
      <c r="D168" s="230" t="s">
        <v>135</v>
      </c>
      <c r="E168" s="230" t="s">
        <v>199</v>
      </c>
      <c r="F168" s="231">
        <v>1</v>
      </c>
      <c r="G168" s="234"/>
      <c r="H168" s="232">
        <v>9.64</v>
      </c>
      <c r="I168" s="403"/>
      <c r="J168" s="403"/>
      <c r="K168" s="704"/>
      <c r="L168" s="704"/>
    </row>
    <row r="169" spans="1:12">
      <c r="A169" s="227"/>
      <c r="B169" s="228"/>
      <c r="C169" s="228"/>
      <c r="D169" s="230" t="s">
        <v>534</v>
      </c>
      <c r="E169" s="230" t="s">
        <v>199</v>
      </c>
      <c r="F169" s="231">
        <v>1</v>
      </c>
      <c r="G169" s="234"/>
      <c r="H169" s="232">
        <v>9.64</v>
      </c>
      <c r="I169" s="403"/>
      <c r="J169" s="403"/>
      <c r="K169" s="704"/>
      <c r="L169" s="704"/>
    </row>
    <row r="170" spans="1:12">
      <c r="A170" s="227"/>
      <c r="B170" s="228"/>
      <c r="C170" s="228"/>
      <c r="D170" s="230" t="s">
        <v>174</v>
      </c>
      <c r="E170" s="230" t="s">
        <v>535</v>
      </c>
      <c r="F170" s="231">
        <v>1</v>
      </c>
      <c r="G170" s="234"/>
      <c r="H170" s="232">
        <v>2.5</v>
      </c>
      <c r="I170" s="403"/>
      <c r="J170" s="403"/>
      <c r="K170" s="704"/>
      <c r="L170" s="704"/>
    </row>
    <row r="171" spans="1:12">
      <c r="A171" s="227"/>
      <c r="B171" s="228"/>
      <c r="C171" s="228"/>
      <c r="D171" s="230" t="s">
        <v>175</v>
      </c>
      <c r="E171" s="230" t="s">
        <v>535</v>
      </c>
      <c r="F171" s="231">
        <v>1</v>
      </c>
      <c r="G171" s="234"/>
      <c r="H171" s="232">
        <v>2.5</v>
      </c>
      <c r="I171" s="403"/>
      <c r="J171" s="403"/>
      <c r="K171" s="704"/>
      <c r="L171" s="704"/>
    </row>
    <row r="172" spans="1:12">
      <c r="A172" s="227"/>
      <c r="B172" s="228"/>
      <c r="C172" s="228"/>
      <c r="D172" s="230" t="s">
        <v>135</v>
      </c>
      <c r="E172" s="230" t="s">
        <v>535</v>
      </c>
      <c r="F172" s="231">
        <v>1</v>
      </c>
      <c r="G172" s="234"/>
      <c r="H172" s="232">
        <v>2.5</v>
      </c>
      <c r="I172" s="403"/>
      <c r="J172" s="403"/>
      <c r="K172" s="704"/>
      <c r="L172" s="704"/>
    </row>
    <row r="173" spans="1:12">
      <c r="A173" s="227"/>
      <c r="B173" s="228"/>
      <c r="C173" s="228"/>
      <c r="D173" s="230" t="s">
        <v>193</v>
      </c>
      <c r="E173" s="230" t="s">
        <v>535</v>
      </c>
      <c r="F173" s="231">
        <v>1</v>
      </c>
      <c r="G173" s="234"/>
      <c r="H173" s="232">
        <v>2.5</v>
      </c>
      <c r="I173" s="403"/>
      <c r="J173" s="403"/>
      <c r="K173" s="704"/>
      <c r="L173" s="704"/>
    </row>
    <row r="174" spans="1:12">
      <c r="A174" s="227"/>
      <c r="B174" s="228"/>
      <c r="C174" s="228"/>
      <c r="D174" s="230" t="s">
        <v>194</v>
      </c>
      <c r="E174" s="230" t="s">
        <v>535</v>
      </c>
      <c r="F174" s="231">
        <v>1</v>
      </c>
      <c r="G174" s="234"/>
      <c r="H174" s="232">
        <v>2.5</v>
      </c>
      <c r="I174" s="403"/>
      <c r="J174" s="403"/>
      <c r="K174" s="704"/>
      <c r="L174" s="704"/>
    </row>
    <row r="175" spans="1:12">
      <c r="A175" s="227"/>
      <c r="B175" s="228"/>
      <c r="C175" s="228"/>
      <c r="D175" s="230" t="s">
        <v>195</v>
      </c>
      <c r="E175" s="230" t="s">
        <v>535</v>
      </c>
      <c r="F175" s="231">
        <v>1</v>
      </c>
      <c r="G175" s="234"/>
      <c r="H175" s="232">
        <v>2.5</v>
      </c>
      <c r="I175" s="403"/>
      <c r="J175" s="403"/>
      <c r="K175" s="704"/>
      <c r="L175" s="704"/>
    </row>
    <row r="176" spans="1:12">
      <c r="A176" s="227"/>
      <c r="B176" s="228"/>
      <c r="C176" s="228"/>
      <c r="D176" s="230" t="s">
        <v>196</v>
      </c>
      <c r="E176" s="230" t="s">
        <v>535</v>
      </c>
      <c r="F176" s="231">
        <v>1</v>
      </c>
      <c r="G176" s="234"/>
      <c r="H176" s="232">
        <v>2.5</v>
      </c>
      <c r="I176" s="403"/>
      <c r="J176" s="403"/>
      <c r="K176" s="704"/>
      <c r="L176" s="704"/>
    </row>
    <row r="177" spans="1:12">
      <c r="A177" s="227"/>
      <c r="B177" s="228"/>
      <c r="C177" s="228"/>
      <c r="D177" s="230" t="s">
        <v>198</v>
      </c>
      <c r="E177" s="230" t="s">
        <v>535</v>
      </c>
      <c r="F177" s="231">
        <v>1</v>
      </c>
      <c r="G177" s="234"/>
      <c r="H177" s="232">
        <v>2.5</v>
      </c>
      <c r="I177" s="403"/>
      <c r="J177" s="403"/>
      <c r="K177" s="704"/>
      <c r="L177" s="704"/>
    </row>
    <row r="178" spans="1:12">
      <c r="A178" s="227"/>
      <c r="B178" s="228"/>
      <c r="C178" s="228"/>
      <c r="D178" s="230" t="s">
        <v>534</v>
      </c>
      <c r="E178" s="230" t="s">
        <v>535</v>
      </c>
      <c r="F178" s="231">
        <v>1</v>
      </c>
      <c r="G178" s="234"/>
      <c r="H178" s="232">
        <v>2.5</v>
      </c>
      <c r="I178" s="403"/>
      <c r="J178" s="403"/>
      <c r="K178" s="704"/>
      <c r="L178" s="704"/>
    </row>
    <row r="179" spans="1:12">
      <c r="A179" s="227"/>
      <c r="B179" s="228"/>
      <c r="C179" s="230"/>
      <c r="D179" s="230"/>
      <c r="E179" s="231"/>
      <c r="F179" s="234"/>
      <c r="G179" s="231"/>
      <c r="H179" s="232"/>
      <c r="I179" s="403"/>
      <c r="J179" s="403"/>
      <c r="K179" s="704"/>
      <c r="L179" s="704"/>
    </row>
    <row r="180" spans="1:12">
      <c r="A180" s="227"/>
      <c r="B180" s="228"/>
      <c r="C180" s="230"/>
      <c r="D180" s="230"/>
      <c r="E180" s="231"/>
      <c r="F180" s="234"/>
      <c r="G180" s="231"/>
      <c r="H180" s="232"/>
      <c r="I180" s="403"/>
      <c r="J180" s="403"/>
      <c r="K180" s="704"/>
      <c r="L180" s="704"/>
    </row>
    <row r="181" spans="1:12">
      <c r="A181" s="227"/>
      <c r="B181" s="228"/>
      <c r="C181" s="230"/>
      <c r="D181" s="230"/>
      <c r="E181" s="231"/>
      <c r="F181" s="234"/>
      <c r="G181" s="231"/>
      <c r="H181" s="232"/>
      <c r="I181" s="403"/>
      <c r="J181" s="403"/>
      <c r="K181" s="704"/>
      <c r="L181" s="704"/>
    </row>
    <row r="182" spans="1:12">
      <c r="A182" s="227"/>
      <c r="B182" s="228"/>
      <c r="C182" s="230"/>
      <c r="D182" s="230"/>
      <c r="E182" s="231"/>
      <c r="F182" s="234"/>
      <c r="G182" s="231"/>
      <c r="H182" s="232"/>
      <c r="I182" s="403"/>
      <c r="J182" s="403"/>
      <c r="K182" s="704"/>
      <c r="L182" s="704"/>
    </row>
    <row r="183" spans="1:12">
      <c r="A183" s="227"/>
      <c r="B183" s="228"/>
      <c r="C183" s="230"/>
      <c r="D183" s="230"/>
      <c r="E183" s="231"/>
      <c r="F183" s="234"/>
      <c r="G183" s="231"/>
      <c r="H183" s="232"/>
      <c r="I183" s="403"/>
      <c r="J183" s="403"/>
      <c r="K183" s="704"/>
      <c r="L183" s="704"/>
    </row>
    <row r="184" spans="1:12">
      <c r="A184" s="227"/>
      <c r="B184" s="228"/>
      <c r="C184" s="230"/>
      <c r="D184" s="230"/>
      <c r="E184" s="231"/>
      <c r="F184" s="234"/>
      <c r="G184" s="231"/>
      <c r="H184" s="232"/>
      <c r="I184" s="403"/>
      <c r="J184" s="403"/>
      <c r="K184" s="704"/>
      <c r="L184" s="704"/>
    </row>
    <row r="185" spans="1:12">
      <c r="A185" s="227"/>
      <c r="B185" s="228"/>
      <c r="C185" s="230"/>
      <c r="D185" s="230"/>
      <c r="E185" s="231"/>
      <c r="F185" s="234"/>
      <c r="G185" s="231"/>
      <c r="H185" s="232"/>
      <c r="I185" s="403"/>
      <c r="J185" s="403"/>
      <c r="K185" s="704"/>
      <c r="L185" s="704"/>
    </row>
    <row r="186" spans="1:12">
      <c r="A186" s="227"/>
      <c r="B186" s="228"/>
      <c r="C186" s="230"/>
      <c r="D186" s="230"/>
      <c r="E186" s="231"/>
      <c r="F186" s="234"/>
      <c r="G186" s="231"/>
      <c r="H186" s="232"/>
      <c r="I186" s="403"/>
      <c r="J186" s="403"/>
      <c r="K186" s="704"/>
      <c r="L186" s="704"/>
    </row>
    <row r="187" spans="1:12">
      <c r="A187" s="228"/>
      <c r="B187" s="228"/>
      <c r="C187" s="230"/>
      <c r="D187" s="230"/>
      <c r="E187" s="231"/>
      <c r="F187" s="234"/>
      <c r="G187" s="231"/>
      <c r="H187" s="232"/>
      <c r="I187" s="403"/>
      <c r="J187" s="403"/>
      <c r="K187" s="704"/>
      <c r="L187" s="704"/>
    </row>
    <row r="188" spans="1:12" ht="15" thickBot="1">
      <c r="A188" s="401"/>
      <c r="B188" s="401"/>
      <c r="C188" s="401"/>
      <c r="D188" s="402"/>
      <c r="E188" s="402"/>
      <c r="F188" s="374"/>
      <c r="G188" s="374"/>
      <c r="H188" s="706">
        <v>730</v>
      </c>
      <c r="I188" s="403"/>
      <c r="J188" s="403"/>
      <c r="K188" s="1558">
        <f>SUM(K80:K179)</f>
        <v>220.1520000000001</v>
      </c>
      <c r="L188" s="704"/>
    </row>
    <row r="189" spans="1:12" ht="15" thickTop="1">
      <c r="A189" s="401"/>
      <c r="B189" s="401"/>
      <c r="C189" s="401"/>
      <c r="D189" s="402"/>
      <c r="E189" s="402"/>
      <c r="F189" s="374"/>
      <c r="G189" s="374"/>
      <c r="H189" s="706"/>
      <c r="I189" s="403"/>
      <c r="J189" s="403"/>
      <c r="K189" s="704"/>
      <c r="L189" s="704"/>
    </row>
    <row r="190" spans="1:12">
      <c r="A190" s="227" t="s">
        <v>69</v>
      </c>
      <c r="B190" s="228"/>
      <c r="C190" s="1755" t="s">
        <v>70</v>
      </c>
      <c r="D190" s="1756"/>
      <c r="E190" s="1756"/>
      <c r="F190" s="1756"/>
      <c r="G190" s="1756"/>
      <c r="H190" s="1756"/>
      <c r="I190" s="403"/>
      <c r="J190" s="403"/>
      <c r="K190" s="704"/>
      <c r="L190" s="704"/>
    </row>
    <row r="191" spans="1:12">
      <c r="A191" s="228"/>
      <c r="B191" s="228"/>
      <c r="C191" s="228"/>
      <c r="D191" s="241"/>
      <c r="E191" s="242"/>
      <c r="F191" s="242"/>
      <c r="G191" s="242"/>
      <c r="H191" s="242"/>
      <c r="I191" s="403"/>
      <c r="J191" s="403"/>
      <c r="K191" s="704"/>
      <c r="L191" s="704"/>
    </row>
    <row r="192" spans="1:12">
      <c r="A192" s="228"/>
      <c r="B192" s="228" t="s">
        <v>166</v>
      </c>
      <c r="C192" s="228" t="s">
        <v>536</v>
      </c>
      <c r="D192" s="230" t="s">
        <v>131</v>
      </c>
      <c r="E192" s="230" t="s">
        <v>537</v>
      </c>
      <c r="F192" s="231">
        <v>1</v>
      </c>
      <c r="G192" s="232">
        <v>33.78</v>
      </c>
      <c r="H192" s="232" t="s">
        <v>39</v>
      </c>
      <c r="I192" s="403"/>
      <c r="J192" s="403"/>
      <c r="K192" s="233">
        <f>G192</f>
        <v>33.78</v>
      </c>
      <c r="L192" s="704"/>
    </row>
    <row r="193" spans="1:12">
      <c r="A193" s="228"/>
      <c r="B193" s="228"/>
      <c r="C193" s="228"/>
      <c r="D193" s="241"/>
      <c r="E193" s="242"/>
      <c r="F193" s="242"/>
      <c r="G193" s="242"/>
      <c r="H193" s="242"/>
      <c r="I193" s="403"/>
      <c r="J193" s="403"/>
      <c r="K193" s="704"/>
      <c r="L193" s="704"/>
    </row>
    <row r="194" spans="1:12">
      <c r="A194" s="228"/>
      <c r="B194" s="228" t="s">
        <v>166</v>
      </c>
      <c r="C194" s="730" t="s">
        <v>538</v>
      </c>
      <c r="D194" s="230" t="s">
        <v>131</v>
      </c>
      <c r="E194" s="230" t="s">
        <v>539</v>
      </c>
      <c r="F194" s="231">
        <v>1</v>
      </c>
      <c r="G194" s="232">
        <v>272.75</v>
      </c>
      <c r="H194" s="232" t="s">
        <v>39</v>
      </c>
      <c r="I194" s="232"/>
      <c r="J194" s="232"/>
      <c r="K194" s="233">
        <f>G194</f>
        <v>272.75</v>
      </c>
      <c r="L194" s="233"/>
    </row>
    <row r="195" spans="1:12">
      <c r="A195" s="228"/>
      <c r="B195" s="228" t="s">
        <v>166</v>
      </c>
      <c r="C195" s="228" t="s">
        <v>540</v>
      </c>
      <c r="D195" s="230" t="s">
        <v>131</v>
      </c>
      <c r="E195" s="230" t="s">
        <v>541</v>
      </c>
      <c r="F195" s="231">
        <v>1</v>
      </c>
      <c r="G195" s="232">
        <v>9.57</v>
      </c>
      <c r="H195" s="232" t="s">
        <v>39</v>
      </c>
      <c r="I195" s="403"/>
      <c r="J195" s="403"/>
      <c r="K195" s="233">
        <f t="shared" ref="K195:K196" si="14">G195</f>
        <v>9.57</v>
      </c>
      <c r="L195" s="704"/>
    </row>
    <row r="196" spans="1:12">
      <c r="A196" s="228"/>
      <c r="B196" s="228" t="s">
        <v>166</v>
      </c>
      <c r="C196" s="228" t="s">
        <v>540</v>
      </c>
      <c r="D196" s="230" t="s">
        <v>131</v>
      </c>
      <c r="E196" s="230" t="s">
        <v>542</v>
      </c>
      <c r="F196" s="231">
        <v>1</v>
      </c>
      <c r="G196" s="232">
        <v>10.67</v>
      </c>
      <c r="H196" s="232" t="s">
        <v>39</v>
      </c>
      <c r="I196" s="403"/>
      <c r="J196" s="403"/>
      <c r="K196" s="233">
        <f t="shared" si="14"/>
        <v>10.67</v>
      </c>
      <c r="L196" s="704"/>
    </row>
    <row r="197" spans="1:12">
      <c r="A197" s="228"/>
      <c r="B197" s="228" t="s">
        <v>166</v>
      </c>
      <c r="C197" s="228" t="s">
        <v>540</v>
      </c>
      <c r="D197" s="230" t="s">
        <v>131</v>
      </c>
      <c r="E197" s="230" t="s">
        <v>543</v>
      </c>
      <c r="F197" s="231">
        <v>1</v>
      </c>
      <c r="G197" s="232">
        <v>108.85</v>
      </c>
      <c r="H197" s="232" t="s">
        <v>39</v>
      </c>
      <c r="I197" s="403"/>
      <c r="J197" s="403"/>
      <c r="K197" s="704"/>
      <c r="L197" s="704"/>
    </row>
    <row r="198" spans="1:12">
      <c r="A198" s="228"/>
      <c r="B198" s="228" t="s">
        <v>166</v>
      </c>
      <c r="C198" s="228" t="s">
        <v>540</v>
      </c>
      <c r="D198" s="230" t="s">
        <v>131</v>
      </c>
      <c r="E198" s="230" t="s">
        <v>544</v>
      </c>
      <c r="F198" s="231">
        <v>1</v>
      </c>
      <c r="G198" s="232">
        <v>12.67</v>
      </c>
      <c r="H198" s="232" t="s">
        <v>39</v>
      </c>
      <c r="I198" s="403"/>
      <c r="J198" s="403"/>
      <c r="K198" s="704"/>
      <c r="L198" s="704"/>
    </row>
    <row r="199" spans="1:12">
      <c r="A199" s="228"/>
      <c r="B199" s="228"/>
      <c r="C199" s="228"/>
      <c r="D199" s="230"/>
      <c r="E199" s="230"/>
      <c r="F199" s="231"/>
      <c r="G199" s="232"/>
      <c r="H199" s="232"/>
      <c r="I199" s="403"/>
      <c r="J199" s="403"/>
      <c r="K199" s="704"/>
      <c r="L199" s="704"/>
    </row>
    <row r="200" spans="1:12">
      <c r="A200" s="228"/>
      <c r="B200" s="228"/>
      <c r="C200" s="228"/>
      <c r="D200" s="230"/>
      <c r="E200" s="230"/>
      <c r="F200" s="231"/>
      <c r="G200" s="232"/>
      <c r="H200" s="232"/>
      <c r="I200" s="403"/>
      <c r="J200" s="403"/>
      <c r="K200" s="704"/>
      <c r="L200" s="704"/>
    </row>
    <row r="201" spans="1:12" ht="15" thickBot="1">
      <c r="A201" s="228"/>
      <c r="B201" s="228"/>
      <c r="C201" s="228"/>
      <c r="D201" s="230"/>
      <c r="E201" s="230"/>
      <c r="F201" s="231"/>
      <c r="G201" s="1768" t="s">
        <v>545</v>
      </c>
      <c r="H201" s="1769"/>
      <c r="I201" s="403"/>
      <c r="J201" s="403"/>
      <c r="K201" s="731">
        <f>SUM(K194:K200)</f>
        <v>292.99</v>
      </c>
      <c r="L201" s="704"/>
    </row>
    <row r="202" spans="1:12" ht="15" thickTop="1">
      <c r="A202" s="222"/>
      <c r="B202" s="222"/>
      <c r="C202" s="223"/>
      <c r="D202" s="224"/>
      <c r="E202" s="224"/>
      <c r="F202" s="225"/>
      <c r="G202" s="226"/>
      <c r="H202" s="226"/>
      <c r="I202" s="403"/>
      <c r="J202" s="403"/>
      <c r="K202" s="704"/>
      <c r="L202" s="704"/>
    </row>
    <row r="203" spans="1:12">
      <c r="A203" s="227" t="s">
        <v>71</v>
      </c>
      <c r="B203" s="228"/>
      <c r="C203" s="1772" t="s">
        <v>546</v>
      </c>
      <c r="D203" s="1773"/>
      <c r="E203" s="1773"/>
      <c r="F203" s="1773"/>
      <c r="G203" s="1773"/>
      <c r="H203" s="1773"/>
      <c r="I203" s="403"/>
      <c r="J203" s="403"/>
      <c r="K203" s="704"/>
      <c r="L203" s="704"/>
    </row>
    <row r="204" spans="1:12">
      <c r="A204" s="228"/>
      <c r="B204" s="228"/>
      <c r="C204" s="228"/>
      <c r="D204" s="230"/>
      <c r="E204" s="230"/>
      <c r="F204" s="231"/>
      <c r="G204" s="232"/>
      <c r="H204" s="232"/>
      <c r="I204" s="403"/>
      <c r="J204" s="403"/>
      <c r="K204" s="704"/>
      <c r="L204" s="704"/>
    </row>
    <row r="205" spans="1:12">
      <c r="A205" s="228"/>
      <c r="B205" s="228" t="s">
        <v>166</v>
      </c>
      <c r="C205" s="228" t="s">
        <v>536</v>
      </c>
      <c r="D205" s="230" t="s">
        <v>131</v>
      </c>
      <c r="E205" s="230" t="s">
        <v>547</v>
      </c>
      <c r="F205" s="231">
        <v>1</v>
      </c>
      <c r="G205" s="232">
        <v>23.65</v>
      </c>
      <c r="H205" s="232" t="s">
        <v>39</v>
      </c>
      <c r="I205" s="403"/>
      <c r="J205" s="403"/>
      <c r="K205" s="233">
        <f>G205</f>
        <v>23.65</v>
      </c>
      <c r="L205" s="704"/>
    </row>
    <row r="206" spans="1:12">
      <c r="A206" s="228"/>
      <c r="B206" s="228"/>
      <c r="C206" s="228"/>
      <c r="D206" s="230"/>
      <c r="E206" s="230"/>
      <c r="F206" s="231"/>
      <c r="G206" s="232"/>
      <c r="H206" s="232"/>
      <c r="I206" s="403"/>
      <c r="J206" s="403"/>
      <c r="K206" s="704"/>
      <c r="L206" s="704"/>
    </row>
    <row r="207" spans="1:12">
      <c r="A207" s="228"/>
      <c r="B207" s="228" t="s">
        <v>166</v>
      </c>
      <c r="C207" s="228" t="s">
        <v>538</v>
      </c>
      <c r="D207" s="230" t="s">
        <v>131</v>
      </c>
      <c r="E207" s="230" t="s">
        <v>548</v>
      </c>
      <c r="F207" s="231">
        <v>1</v>
      </c>
      <c r="G207" s="232">
        <v>22.1</v>
      </c>
      <c r="H207" s="232" t="s">
        <v>39</v>
      </c>
      <c r="I207" s="403"/>
      <c r="J207" s="403"/>
      <c r="K207" s="233">
        <f t="shared" ref="K207:K209" si="15">G207</f>
        <v>22.1</v>
      </c>
      <c r="L207" s="704"/>
    </row>
    <row r="208" spans="1:12">
      <c r="A208" s="228"/>
      <c r="B208" s="228" t="s">
        <v>166</v>
      </c>
      <c r="C208" s="228" t="s">
        <v>538</v>
      </c>
      <c r="D208" s="230" t="s">
        <v>131</v>
      </c>
      <c r="E208" s="230" t="s">
        <v>549</v>
      </c>
      <c r="F208" s="231">
        <v>1</v>
      </c>
      <c r="G208" s="232">
        <v>27.88</v>
      </c>
      <c r="H208" s="232" t="s">
        <v>39</v>
      </c>
      <c r="I208" s="403"/>
      <c r="J208" s="403"/>
      <c r="K208" s="233">
        <f t="shared" si="15"/>
        <v>27.88</v>
      </c>
      <c r="L208" s="704"/>
    </row>
    <row r="209" spans="1:12">
      <c r="A209" s="228"/>
      <c r="B209" s="228" t="s">
        <v>166</v>
      </c>
      <c r="C209" s="228" t="s">
        <v>538</v>
      </c>
      <c r="D209" s="230" t="s">
        <v>131</v>
      </c>
      <c r="E209" s="230" t="s">
        <v>550</v>
      </c>
      <c r="F209" s="231">
        <v>1</v>
      </c>
      <c r="G209" s="232">
        <v>5.94</v>
      </c>
      <c r="H209" s="232" t="s">
        <v>39</v>
      </c>
      <c r="I209" s="403"/>
      <c r="J209" s="403"/>
      <c r="K209" s="233">
        <f t="shared" si="15"/>
        <v>5.94</v>
      </c>
      <c r="L209" s="704"/>
    </row>
    <row r="210" spans="1:12">
      <c r="A210" s="228"/>
      <c r="B210" s="228" t="s">
        <v>166</v>
      </c>
      <c r="C210" s="228" t="s">
        <v>538</v>
      </c>
      <c r="D210" s="230" t="s">
        <v>131</v>
      </c>
      <c r="E210" s="230" t="s">
        <v>551</v>
      </c>
      <c r="F210" s="231">
        <v>1</v>
      </c>
      <c r="G210" s="232">
        <v>46.55</v>
      </c>
      <c r="H210" s="232" t="s">
        <v>39</v>
      </c>
      <c r="I210" s="403"/>
      <c r="J210" s="403"/>
      <c r="K210" s="233">
        <f>G210</f>
        <v>46.55</v>
      </c>
      <c r="L210" s="233"/>
    </row>
    <row r="211" spans="1:12">
      <c r="A211" s="228"/>
      <c r="B211" s="228" t="s">
        <v>166</v>
      </c>
      <c r="C211" s="228" t="s">
        <v>538</v>
      </c>
      <c r="D211" s="230" t="s">
        <v>131</v>
      </c>
      <c r="E211" s="230" t="s">
        <v>552</v>
      </c>
      <c r="F211" s="231">
        <v>1</v>
      </c>
      <c r="G211" s="232">
        <v>20.43</v>
      </c>
      <c r="H211" s="232" t="s">
        <v>39</v>
      </c>
      <c r="I211" s="403"/>
      <c r="J211" s="403"/>
      <c r="K211" s="233">
        <f>G211</f>
        <v>20.43</v>
      </c>
      <c r="L211" s="704"/>
    </row>
    <row r="212" spans="1:12">
      <c r="A212" s="228"/>
      <c r="B212" s="228" t="s">
        <v>166</v>
      </c>
      <c r="C212" s="228" t="s">
        <v>538</v>
      </c>
      <c r="D212" s="230" t="s">
        <v>131</v>
      </c>
      <c r="E212" s="230" t="s">
        <v>539</v>
      </c>
      <c r="F212" s="231">
        <v>1</v>
      </c>
      <c r="G212" s="232">
        <v>40.06</v>
      </c>
      <c r="H212" s="232" t="s">
        <v>39</v>
      </c>
      <c r="I212" s="403"/>
      <c r="J212" s="403"/>
      <c r="K212" s="233">
        <f>G212</f>
        <v>40.06</v>
      </c>
      <c r="L212" s="233"/>
    </row>
    <row r="213" spans="1:12">
      <c r="A213" s="228"/>
      <c r="B213" s="228" t="s">
        <v>166</v>
      </c>
      <c r="C213" s="228" t="s">
        <v>538</v>
      </c>
      <c r="D213" s="230" t="s">
        <v>131</v>
      </c>
      <c r="E213" s="230" t="s">
        <v>553</v>
      </c>
      <c r="F213" s="231">
        <v>1</v>
      </c>
      <c r="G213" s="232">
        <v>13.56</v>
      </c>
      <c r="H213" s="232" t="s">
        <v>39</v>
      </c>
      <c r="I213" s="403"/>
      <c r="J213" s="403"/>
      <c r="K213" s="233">
        <f t="shared" ref="K213:K222" si="16">G213</f>
        <v>13.56</v>
      </c>
      <c r="L213" s="704"/>
    </row>
    <row r="214" spans="1:12">
      <c r="A214" s="228"/>
      <c r="B214" s="228" t="s">
        <v>166</v>
      </c>
      <c r="C214" s="228" t="s">
        <v>538</v>
      </c>
      <c r="D214" s="230" t="s">
        <v>131</v>
      </c>
      <c r="E214" s="230" t="s">
        <v>553</v>
      </c>
      <c r="F214" s="231">
        <v>1</v>
      </c>
      <c r="G214" s="232">
        <v>13.15</v>
      </c>
      <c r="H214" s="232" t="s">
        <v>39</v>
      </c>
      <c r="I214" s="403"/>
      <c r="J214" s="403"/>
      <c r="K214" s="233">
        <f t="shared" si="16"/>
        <v>13.15</v>
      </c>
      <c r="L214" s="704"/>
    </row>
    <row r="215" spans="1:12">
      <c r="A215" s="228"/>
      <c r="B215" s="228" t="s">
        <v>166</v>
      </c>
      <c r="C215" s="228" t="s">
        <v>538</v>
      </c>
      <c r="D215" s="230" t="s">
        <v>131</v>
      </c>
      <c r="E215" s="230" t="s">
        <v>554</v>
      </c>
      <c r="F215" s="231">
        <v>1</v>
      </c>
      <c r="G215" s="232">
        <v>5.32</v>
      </c>
      <c r="H215" s="232" t="s">
        <v>39</v>
      </c>
      <c r="I215" s="403"/>
      <c r="J215" s="403"/>
      <c r="K215" s="233">
        <f t="shared" si="16"/>
        <v>5.32</v>
      </c>
      <c r="L215" s="704"/>
    </row>
    <row r="216" spans="1:12">
      <c r="A216" s="228"/>
      <c r="B216" s="228" t="s">
        <v>166</v>
      </c>
      <c r="C216" s="228" t="s">
        <v>538</v>
      </c>
      <c r="D216" s="230" t="s">
        <v>131</v>
      </c>
      <c r="E216" s="230" t="s">
        <v>555</v>
      </c>
      <c r="F216" s="231">
        <v>1</v>
      </c>
      <c r="G216" s="232">
        <v>92.09</v>
      </c>
      <c r="H216" s="232" t="s">
        <v>39</v>
      </c>
      <c r="I216" s="403"/>
      <c r="J216" s="403"/>
      <c r="K216" s="233">
        <f t="shared" si="16"/>
        <v>92.09</v>
      </c>
      <c r="L216" s="704"/>
    </row>
    <row r="217" spans="1:12">
      <c r="A217" s="228"/>
      <c r="B217" s="228" t="s">
        <v>166</v>
      </c>
      <c r="C217" s="228" t="s">
        <v>538</v>
      </c>
      <c r="D217" s="230" t="s">
        <v>131</v>
      </c>
      <c r="E217" s="230" t="s">
        <v>556</v>
      </c>
      <c r="F217" s="231">
        <v>1</v>
      </c>
      <c r="G217" s="232">
        <v>3.5</v>
      </c>
      <c r="H217" s="232" t="s">
        <v>39</v>
      </c>
      <c r="I217" s="403"/>
      <c r="J217" s="403"/>
      <c r="K217" s="233">
        <f t="shared" si="16"/>
        <v>3.5</v>
      </c>
      <c r="L217" s="704"/>
    </row>
    <row r="218" spans="1:12">
      <c r="A218" s="228"/>
      <c r="B218" s="228" t="s">
        <v>166</v>
      </c>
      <c r="C218" s="228" t="s">
        <v>538</v>
      </c>
      <c r="D218" s="230" t="s">
        <v>131</v>
      </c>
      <c r="E218" s="230" t="s">
        <v>552</v>
      </c>
      <c r="F218" s="231">
        <v>1</v>
      </c>
      <c r="G218" s="232">
        <v>4.21</v>
      </c>
      <c r="H218" s="232" t="s">
        <v>39</v>
      </c>
      <c r="I218" s="403"/>
      <c r="J218" s="403"/>
      <c r="K218" s="233">
        <f t="shared" si="16"/>
        <v>4.21</v>
      </c>
      <c r="L218" s="704"/>
    </row>
    <row r="219" spans="1:12">
      <c r="A219" s="228"/>
      <c r="B219" s="228" t="s">
        <v>166</v>
      </c>
      <c r="C219" s="228" t="s">
        <v>538</v>
      </c>
      <c r="D219" s="230" t="s">
        <v>131</v>
      </c>
      <c r="E219" s="230" t="s">
        <v>544</v>
      </c>
      <c r="F219" s="231">
        <v>1</v>
      </c>
      <c r="G219" s="232">
        <v>9.91</v>
      </c>
      <c r="H219" s="232" t="s">
        <v>39</v>
      </c>
      <c r="I219" s="403"/>
      <c r="J219" s="403"/>
      <c r="K219" s="233">
        <f t="shared" si="16"/>
        <v>9.91</v>
      </c>
      <c r="L219" s="704"/>
    </row>
    <row r="220" spans="1:12">
      <c r="A220" s="228"/>
      <c r="B220" s="228" t="s">
        <v>166</v>
      </c>
      <c r="C220" s="228" t="s">
        <v>538</v>
      </c>
      <c r="D220" s="230" t="s">
        <v>131</v>
      </c>
      <c r="E220" s="230" t="s">
        <v>557</v>
      </c>
      <c r="F220" s="231">
        <v>1</v>
      </c>
      <c r="G220" s="232">
        <v>25.01</v>
      </c>
      <c r="H220" s="232" t="s">
        <v>39</v>
      </c>
      <c r="I220" s="403"/>
      <c r="J220" s="403"/>
      <c r="K220" s="233">
        <f t="shared" si="16"/>
        <v>25.01</v>
      </c>
      <c r="L220" s="704"/>
    </row>
    <row r="221" spans="1:12">
      <c r="A221" s="228"/>
      <c r="B221" s="228" t="s">
        <v>166</v>
      </c>
      <c r="C221" s="228" t="s">
        <v>538</v>
      </c>
      <c r="D221" s="230" t="s">
        <v>131</v>
      </c>
      <c r="E221" s="230" t="s">
        <v>558</v>
      </c>
      <c r="F221" s="231">
        <v>1</v>
      </c>
      <c r="G221" s="232">
        <v>63.72</v>
      </c>
      <c r="H221" s="232" t="s">
        <v>39</v>
      </c>
      <c r="I221" s="403"/>
      <c r="J221" s="403"/>
      <c r="K221" s="233">
        <f t="shared" si="16"/>
        <v>63.72</v>
      </c>
      <c r="L221" s="704"/>
    </row>
    <row r="222" spans="1:12">
      <c r="A222" s="228"/>
      <c r="B222" s="228" t="s">
        <v>166</v>
      </c>
      <c r="C222" s="228" t="s">
        <v>538</v>
      </c>
      <c r="D222" s="230" t="s">
        <v>131</v>
      </c>
      <c r="E222" s="230" t="s">
        <v>559</v>
      </c>
      <c r="F222" s="231">
        <v>1</v>
      </c>
      <c r="G222" s="232">
        <v>3.29</v>
      </c>
      <c r="H222" s="232" t="s">
        <v>39</v>
      </c>
      <c r="I222" s="403"/>
      <c r="J222" s="403"/>
      <c r="K222" s="233">
        <f t="shared" si="16"/>
        <v>3.29</v>
      </c>
      <c r="L222" s="704"/>
    </row>
    <row r="223" spans="1:12">
      <c r="A223" s="228"/>
      <c r="B223" s="228" t="s">
        <v>166</v>
      </c>
      <c r="C223" s="228" t="s">
        <v>538</v>
      </c>
      <c r="D223" s="230" t="s">
        <v>131</v>
      </c>
      <c r="E223" s="230" t="s">
        <v>543</v>
      </c>
      <c r="F223" s="231">
        <v>1</v>
      </c>
      <c r="G223" s="232">
        <v>21.15</v>
      </c>
      <c r="H223" s="232" t="s">
        <v>39</v>
      </c>
      <c r="I223" s="403"/>
      <c r="J223" s="403"/>
      <c r="K223" s="704"/>
      <c r="L223" s="704"/>
    </row>
    <row r="224" spans="1:12">
      <c r="A224" s="228"/>
      <c r="B224" s="228"/>
      <c r="C224" s="228"/>
      <c r="D224" s="230"/>
      <c r="E224" s="230"/>
      <c r="F224" s="231"/>
      <c r="G224" s="232"/>
      <c r="H224" s="232"/>
      <c r="I224" s="403"/>
      <c r="J224" s="403"/>
      <c r="K224" s="704"/>
      <c r="L224" s="704"/>
    </row>
    <row r="225" spans="1:12">
      <c r="A225" s="228"/>
      <c r="B225" s="228"/>
      <c r="C225" s="228"/>
      <c r="D225" s="230"/>
      <c r="E225" s="230"/>
      <c r="F225" s="231"/>
      <c r="G225" s="232"/>
      <c r="H225" s="232"/>
      <c r="I225" s="403"/>
      <c r="J225" s="403"/>
      <c r="K225" s="704"/>
      <c r="L225" s="704"/>
    </row>
    <row r="226" spans="1:12" ht="15" thickBot="1">
      <c r="A226" s="228"/>
      <c r="B226" s="228"/>
      <c r="C226" s="228"/>
      <c r="D226" s="230"/>
      <c r="E226" s="230"/>
      <c r="F226" s="231"/>
      <c r="G226" s="1768" t="s">
        <v>545</v>
      </c>
      <c r="H226" s="1769"/>
      <c r="I226" s="403"/>
      <c r="J226" s="403"/>
      <c r="K226" s="712">
        <f>SUM(K205:K225)</f>
        <v>420.37000000000006</v>
      </c>
      <c r="L226" s="704"/>
    </row>
    <row r="227" spans="1:12" ht="15" thickTop="1">
      <c r="A227" s="228"/>
      <c r="B227" s="228"/>
      <c r="C227" s="228"/>
      <c r="D227" s="230"/>
      <c r="E227" s="230"/>
      <c r="F227" s="231"/>
      <c r="G227" s="232"/>
      <c r="H227" s="232"/>
      <c r="I227" s="403"/>
      <c r="J227" s="403"/>
      <c r="K227" s="704"/>
      <c r="L227" s="704"/>
    </row>
    <row r="228" spans="1:12">
      <c r="A228" s="228"/>
      <c r="B228" s="228"/>
      <c r="C228" s="228"/>
      <c r="D228" s="230"/>
      <c r="E228" s="230"/>
      <c r="F228" s="231"/>
      <c r="G228" s="232"/>
      <c r="H228" s="232"/>
      <c r="I228" s="403"/>
      <c r="J228" s="403"/>
      <c r="K228" s="704"/>
      <c r="L228" s="704"/>
    </row>
    <row r="229" spans="1:12">
      <c r="A229" s="227" t="s">
        <v>73</v>
      </c>
      <c r="B229" s="228"/>
      <c r="C229" s="1757" t="s">
        <v>66</v>
      </c>
      <c r="D229" s="1758"/>
      <c r="E229" s="1758"/>
      <c r="F229" s="1758"/>
      <c r="G229" s="1758"/>
      <c r="H229" s="1758"/>
      <c r="I229" s="403"/>
      <c r="J229" s="403"/>
      <c r="K229" s="704"/>
      <c r="L229" s="704"/>
    </row>
    <row r="230" spans="1:12">
      <c r="A230" s="228"/>
      <c r="B230" s="228"/>
      <c r="C230" s="228"/>
      <c r="D230" s="230"/>
      <c r="E230" s="230"/>
      <c r="F230" s="231"/>
      <c r="G230" s="232"/>
      <c r="H230" s="232"/>
      <c r="I230" s="403"/>
      <c r="J230" s="403"/>
      <c r="K230" s="704"/>
      <c r="L230" s="704"/>
    </row>
    <row r="231" spans="1:12">
      <c r="A231" s="228"/>
      <c r="B231" s="228" t="s">
        <v>166</v>
      </c>
      <c r="C231" s="228" t="s">
        <v>540</v>
      </c>
      <c r="D231" s="230" t="s">
        <v>131</v>
      </c>
      <c r="E231" s="230" t="s">
        <v>560</v>
      </c>
      <c r="F231" s="231">
        <v>1</v>
      </c>
      <c r="G231" s="232">
        <v>129.46</v>
      </c>
      <c r="H231" s="232" t="s">
        <v>39</v>
      </c>
      <c r="I231" s="403"/>
      <c r="J231" s="403"/>
      <c r="K231" s="704"/>
      <c r="L231" s="704"/>
    </row>
    <row r="232" spans="1:12">
      <c r="A232" s="228"/>
      <c r="B232" s="228"/>
      <c r="C232" s="228"/>
      <c r="D232" s="230"/>
      <c r="E232" s="230"/>
      <c r="F232" s="231"/>
      <c r="G232" s="232"/>
      <c r="H232" s="232"/>
      <c r="I232" s="403"/>
      <c r="J232" s="403"/>
      <c r="K232" s="704"/>
      <c r="L232" s="704"/>
    </row>
    <row r="233" spans="1:12">
      <c r="A233" s="228"/>
      <c r="B233" s="228"/>
      <c r="C233" s="228"/>
      <c r="D233" s="230"/>
      <c r="E233" s="230"/>
      <c r="F233" s="231"/>
      <c r="G233" s="1768" t="s">
        <v>545</v>
      </c>
      <c r="H233" s="1769"/>
      <c r="I233" s="403"/>
      <c r="J233" s="403"/>
      <c r="K233" s="704"/>
      <c r="L233" s="704"/>
    </row>
    <row r="234" spans="1:12">
      <c r="A234" s="228"/>
      <c r="B234" s="228"/>
      <c r="C234" s="228"/>
      <c r="D234" s="230"/>
      <c r="E234" s="230"/>
      <c r="F234" s="231"/>
      <c r="G234" s="232"/>
      <c r="H234" s="232"/>
      <c r="I234" s="403"/>
      <c r="J234" s="403"/>
      <c r="K234" s="704"/>
      <c r="L234" s="704"/>
    </row>
    <row r="235" spans="1:12">
      <c r="A235" s="228"/>
      <c r="B235" s="228"/>
      <c r="C235" s="228"/>
      <c r="D235" s="230"/>
      <c r="E235" s="230"/>
      <c r="F235" s="231"/>
      <c r="G235" s="232"/>
      <c r="H235" s="232"/>
      <c r="I235" s="403"/>
      <c r="J235" s="403"/>
      <c r="K235" s="704"/>
      <c r="L235" s="704"/>
    </row>
    <row r="236" spans="1:12">
      <c r="A236" s="227" t="s">
        <v>74</v>
      </c>
      <c r="B236" s="228"/>
      <c r="C236" s="1770" t="s">
        <v>151</v>
      </c>
      <c r="D236" s="1771"/>
      <c r="E236" s="1771"/>
      <c r="F236" s="1771"/>
      <c r="G236" s="1771"/>
      <c r="H236" s="1771"/>
      <c r="I236" s="403"/>
      <c r="J236" s="403"/>
      <c r="K236" s="704"/>
      <c r="L236" s="704"/>
    </row>
    <row r="237" spans="1:12">
      <c r="A237" s="228"/>
      <c r="B237" s="228"/>
      <c r="C237" s="228"/>
      <c r="D237" s="230"/>
      <c r="E237" s="230"/>
      <c r="F237" s="231"/>
      <c r="G237" s="232"/>
      <c r="H237" s="232"/>
      <c r="I237" s="403"/>
      <c r="J237" s="403"/>
      <c r="K237" s="704"/>
      <c r="L237" s="704"/>
    </row>
    <row r="238" spans="1:12">
      <c r="A238" s="228"/>
      <c r="B238" s="228" t="s">
        <v>166</v>
      </c>
      <c r="C238" s="228" t="s">
        <v>540</v>
      </c>
      <c r="D238" s="230" t="s">
        <v>131</v>
      </c>
      <c r="E238" s="230" t="s">
        <v>561</v>
      </c>
      <c r="F238" s="231">
        <v>1</v>
      </c>
      <c r="G238" s="232">
        <v>45.67</v>
      </c>
      <c r="H238" s="232" t="s">
        <v>39</v>
      </c>
      <c r="I238" s="403"/>
      <c r="J238" s="403"/>
      <c r="K238" s="704"/>
      <c r="L238" s="704"/>
    </row>
    <row r="239" spans="1:12">
      <c r="A239" s="228"/>
      <c r="B239" s="228"/>
      <c r="C239" s="228"/>
      <c r="D239" s="230"/>
      <c r="E239" s="230"/>
      <c r="F239" s="231"/>
      <c r="G239" s="232"/>
      <c r="H239" s="232"/>
      <c r="I239" s="403"/>
      <c r="J239" s="403"/>
      <c r="K239" s="704"/>
      <c r="L239" s="704"/>
    </row>
    <row r="240" spans="1:12">
      <c r="A240" s="228"/>
      <c r="B240" s="228"/>
      <c r="C240" s="228"/>
      <c r="D240" s="230"/>
      <c r="E240" s="230"/>
      <c r="F240" s="231"/>
      <c r="G240" s="1768" t="s">
        <v>545</v>
      </c>
      <c r="H240" s="1769"/>
      <c r="I240" s="403"/>
      <c r="J240" s="403"/>
      <c r="K240" s="704"/>
      <c r="L240" s="704"/>
    </row>
    <row r="241" spans="1:12">
      <c r="A241" s="401"/>
      <c r="B241" s="401"/>
      <c r="C241" s="401"/>
      <c r="D241" s="402"/>
      <c r="E241" s="402"/>
      <c r="F241" s="374"/>
      <c r="G241" s="374"/>
      <c r="H241" s="706"/>
      <c r="I241" s="403"/>
      <c r="J241" s="403"/>
      <c r="K241" s="704"/>
      <c r="L241" s="704"/>
    </row>
    <row r="242" spans="1:12">
      <c r="A242" s="401"/>
      <c r="B242" s="401"/>
      <c r="C242" s="401"/>
      <c r="D242" s="402"/>
      <c r="E242" s="402"/>
      <c r="F242" s="374"/>
      <c r="G242" s="374"/>
      <c r="H242" s="706"/>
      <c r="I242" s="403"/>
      <c r="J242" s="403"/>
      <c r="K242" s="704"/>
      <c r="L242" s="704"/>
    </row>
    <row r="243" spans="1:12">
      <c r="A243" s="401"/>
      <c r="B243" s="401"/>
      <c r="C243" s="401"/>
      <c r="D243" s="402"/>
      <c r="E243" s="402"/>
      <c r="F243" s="374"/>
      <c r="G243" s="374"/>
      <c r="H243" s="706"/>
      <c r="I243" s="403"/>
      <c r="J243" s="403"/>
      <c r="K243" s="704"/>
      <c r="L243" s="704"/>
    </row>
    <row r="244" spans="1:12">
      <c r="A244" s="401"/>
      <c r="B244" s="401"/>
      <c r="C244" s="401"/>
      <c r="D244" s="402"/>
      <c r="E244" s="402"/>
      <c r="F244" s="374"/>
      <c r="G244" s="374"/>
      <c r="H244" s="706"/>
      <c r="I244" s="403"/>
      <c r="J244" s="403"/>
      <c r="K244" s="704"/>
      <c r="L244" s="704"/>
    </row>
    <row r="245" spans="1:12">
      <c r="A245" s="401"/>
      <c r="B245" s="401"/>
      <c r="C245" s="401"/>
      <c r="D245" s="402"/>
      <c r="E245" s="402"/>
      <c r="F245" s="374"/>
      <c r="G245" s="374"/>
      <c r="H245" s="706"/>
      <c r="I245" s="403"/>
      <c r="J245" s="403"/>
      <c r="K245" s="704"/>
      <c r="L245" s="704"/>
    </row>
    <row r="246" spans="1:12">
      <c r="A246" s="401"/>
      <c r="B246" s="401"/>
      <c r="C246" s="401"/>
      <c r="D246" s="402"/>
      <c r="E246" s="402"/>
      <c r="F246" s="374"/>
      <c r="G246" s="374"/>
      <c r="H246" s="374"/>
      <c r="I246" s="403"/>
      <c r="J246" s="403"/>
      <c r="K246" s="704"/>
      <c r="L246" s="704"/>
    </row>
    <row r="247" spans="1:12">
      <c r="A247" s="251"/>
      <c r="B247" s="736"/>
      <c r="C247" s="736"/>
      <c r="D247" s="252"/>
      <c r="E247" s="252"/>
      <c r="F247" s="253"/>
      <c r="G247" s="253"/>
      <c r="H247" s="253"/>
      <c r="I247" s="255"/>
      <c r="J247" s="255"/>
      <c r="K247" s="250"/>
      <c r="L247" s="250"/>
    </row>
    <row r="248" spans="1:12">
      <c r="A248" s="248"/>
      <c r="B248" s="248"/>
      <c r="C248" s="248"/>
      <c r="D248" s="249"/>
      <c r="E248" s="249"/>
      <c r="F248" s="250"/>
      <c r="G248" s="250"/>
      <c r="H248" s="250"/>
      <c r="I248" s="255"/>
      <c r="J248" s="255"/>
      <c r="K248" s="250"/>
      <c r="L248" s="250"/>
    </row>
    <row r="249" spans="1:12">
      <c r="A249" s="248"/>
      <c r="B249" s="248"/>
      <c r="C249" s="248"/>
      <c r="D249" s="249"/>
      <c r="E249" s="249"/>
      <c r="F249" s="250"/>
      <c r="G249" s="250"/>
      <c r="H249" s="250"/>
      <c r="I249" s="255"/>
      <c r="J249" s="255"/>
      <c r="K249" s="250"/>
      <c r="L249" s="250"/>
    </row>
    <row r="250" spans="1:12">
      <c r="A250" s="248"/>
      <c r="B250" s="248"/>
      <c r="C250" s="248"/>
      <c r="D250" s="249"/>
      <c r="E250" s="249"/>
      <c r="F250" s="250"/>
      <c r="G250" s="250"/>
      <c r="H250" s="250"/>
      <c r="I250" s="255"/>
      <c r="J250" s="255"/>
      <c r="K250" s="250"/>
      <c r="L250" s="250"/>
    </row>
    <row r="251" spans="1:12">
      <c r="A251" s="248"/>
      <c r="B251" s="248"/>
      <c r="C251" s="248"/>
      <c r="D251" s="249"/>
      <c r="E251" s="249"/>
      <c r="F251" s="250"/>
      <c r="G251" s="250"/>
      <c r="H251" s="250"/>
      <c r="I251" s="255"/>
      <c r="J251" s="255"/>
      <c r="K251" s="250"/>
      <c r="L251" s="250"/>
    </row>
    <row r="252" spans="1:12">
      <c r="A252" s="248"/>
      <c r="B252" s="248"/>
      <c r="C252" s="248"/>
      <c r="D252" s="249"/>
      <c r="E252" s="249"/>
      <c r="F252" s="250"/>
      <c r="G252" s="250"/>
      <c r="H252" s="250"/>
      <c r="I252" s="255"/>
      <c r="J252" s="255"/>
      <c r="K252" s="250"/>
      <c r="L252" s="250"/>
    </row>
    <row r="253" spans="1:12">
      <c r="A253" s="248"/>
      <c r="B253" s="248"/>
      <c r="C253" s="248"/>
      <c r="D253" s="249"/>
      <c r="E253" s="249"/>
      <c r="F253" s="250"/>
      <c r="G253" s="250"/>
      <c r="H253" s="250"/>
      <c r="I253" s="255"/>
      <c r="J253" s="255"/>
      <c r="K253" s="250"/>
      <c r="L253" s="250"/>
    </row>
    <row r="254" spans="1:12">
      <c r="A254" s="248"/>
      <c r="B254" s="248"/>
      <c r="C254" s="248"/>
      <c r="D254" s="249"/>
      <c r="E254" s="249"/>
      <c r="F254" s="250"/>
      <c r="G254" s="250"/>
      <c r="H254" s="250"/>
      <c r="I254" s="255"/>
      <c r="J254" s="255"/>
      <c r="K254" s="250"/>
      <c r="L254" s="250"/>
    </row>
    <row r="255" spans="1:12">
      <c r="A255" s="248"/>
      <c r="B255" s="248"/>
      <c r="C255" s="248"/>
      <c r="D255" s="249"/>
      <c r="E255" s="249"/>
      <c r="F255" s="250"/>
      <c r="G255" s="250"/>
      <c r="H255" s="250"/>
      <c r="I255" s="255"/>
      <c r="J255" s="255"/>
      <c r="K255" s="250"/>
      <c r="L255" s="250"/>
    </row>
    <row r="256" spans="1:12">
      <c r="A256" s="248"/>
      <c r="B256" s="248"/>
      <c r="C256" s="248"/>
      <c r="D256" s="249"/>
      <c r="E256" s="249"/>
      <c r="F256" s="250"/>
      <c r="G256" s="250"/>
      <c r="H256" s="250"/>
      <c r="I256" s="255"/>
      <c r="J256" s="255"/>
      <c r="K256" s="250"/>
      <c r="L256" s="250"/>
    </row>
    <row r="257" spans="1:12">
      <c r="A257" s="248"/>
      <c r="B257" s="248"/>
      <c r="C257" s="248"/>
      <c r="D257" s="249"/>
      <c r="E257" s="249"/>
      <c r="F257" s="250"/>
      <c r="G257" s="250"/>
      <c r="H257" s="250"/>
      <c r="I257" s="255"/>
      <c r="J257" s="255"/>
      <c r="K257" s="250"/>
      <c r="L257" s="250"/>
    </row>
    <row r="258" spans="1:12">
      <c r="A258" s="248"/>
      <c r="B258" s="248"/>
      <c r="C258" s="248"/>
      <c r="D258" s="249"/>
      <c r="E258" s="249"/>
      <c r="F258" s="250"/>
      <c r="G258" s="250"/>
      <c r="H258" s="250"/>
      <c r="I258" s="255"/>
      <c r="J258" s="255"/>
      <c r="K258" s="250"/>
      <c r="L258" s="250"/>
    </row>
    <row r="259" spans="1:12">
      <c r="A259" s="248"/>
      <c r="B259" s="248"/>
      <c r="C259" s="248"/>
      <c r="D259" s="249"/>
      <c r="E259" s="249"/>
      <c r="F259" s="250"/>
      <c r="G259" s="250"/>
      <c r="H259" s="250"/>
      <c r="I259" s="255"/>
      <c r="J259" s="255"/>
      <c r="K259" s="250"/>
      <c r="L259" s="250"/>
    </row>
    <row r="260" spans="1:12">
      <c r="A260" s="248"/>
      <c r="B260" s="248"/>
      <c r="C260" s="248"/>
      <c r="D260" s="249"/>
      <c r="E260" s="249"/>
      <c r="F260" s="250"/>
      <c r="G260" s="250"/>
      <c r="H260" s="250"/>
      <c r="I260" s="255"/>
      <c r="J260" s="255"/>
      <c r="K260" s="250"/>
      <c r="L260" s="250"/>
    </row>
    <row r="261" spans="1:12">
      <c r="A261" s="248"/>
      <c r="B261" s="248"/>
      <c r="C261" s="248"/>
      <c r="D261" s="249"/>
      <c r="E261" s="249"/>
      <c r="F261" s="250"/>
      <c r="G261" s="250"/>
      <c r="H261" s="250"/>
      <c r="I261" s="255"/>
      <c r="J261" s="255"/>
      <c r="K261" s="250"/>
      <c r="L261" s="250"/>
    </row>
    <row r="262" spans="1:12">
      <c r="A262" s="248"/>
      <c r="B262" s="248"/>
      <c r="C262" s="248"/>
      <c r="D262" s="249"/>
      <c r="E262" s="249"/>
      <c r="F262" s="250"/>
      <c r="G262" s="250"/>
      <c r="H262" s="250"/>
      <c r="I262" s="255"/>
      <c r="J262" s="255"/>
      <c r="K262" s="250"/>
      <c r="L262" s="250"/>
    </row>
    <row r="263" spans="1:12">
      <c r="A263" s="248"/>
      <c r="B263" s="248"/>
      <c r="C263" s="248"/>
      <c r="D263" s="249"/>
      <c r="E263" s="249"/>
      <c r="F263" s="250"/>
      <c r="G263" s="250"/>
      <c r="H263" s="250"/>
      <c r="I263" s="255"/>
      <c r="J263" s="255"/>
      <c r="K263" s="250"/>
      <c r="L263" s="250"/>
    </row>
    <row r="264" spans="1:12">
      <c r="A264" s="248"/>
      <c r="B264" s="248"/>
      <c r="C264" s="248"/>
      <c r="D264" s="249"/>
      <c r="E264" s="249"/>
      <c r="F264" s="250"/>
      <c r="G264" s="250"/>
      <c r="H264" s="250"/>
      <c r="I264" s="255"/>
      <c r="J264" s="255"/>
      <c r="K264" s="250"/>
      <c r="L264" s="250"/>
    </row>
    <row r="265" spans="1:12">
      <c r="A265" s="248"/>
      <c r="B265" s="248"/>
      <c r="C265" s="248"/>
      <c r="D265" s="249"/>
      <c r="E265" s="249"/>
      <c r="F265" s="250"/>
      <c r="G265" s="250"/>
      <c r="H265" s="250"/>
    </row>
  </sheetData>
  <mergeCells count="15">
    <mergeCell ref="G233:H233"/>
    <mergeCell ref="C236:H236"/>
    <mergeCell ref="G240:H240"/>
    <mergeCell ref="G226:H226"/>
    <mergeCell ref="G201:H201"/>
    <mergeCell ref="C203:H203"/>
    <mergeCell ref="C190:H190"/>
    <mergeCell ref="C229:H229"/>
    <mergeCell ref="E1:G1"/>
    <mergeCell ref="E4:H4"/>
    <mergeCell ref="I5:K5"/>
    <mergeCell ref="D7:E7"/>
    <mergeCell ref="D10:K10"/>
    <mergeCell ref="B77:G77"/>
    <mergeCell ref="C79:K79"/>
  </mergeCells>
  <pageMargins left="0.7" right="0.7" top="0.75" bottom="0.75" header="0.3" footer="0.3"/>
  <pageSetup paperSize="9" scale="57"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P98"/>
  <sheetViews>
    <sheetView view="pageBreakPreview" topLeftCell="A67" zoomScaleNormal="100" zoomScaleSheetLayoutView="100" workbookViewId="0">
      <selection activeCell="T49" sqref="T49"/>
    </sheetView>
  </sheetViews>
  <sheetFormatPr defaultRowHeight="14.5"/>
  <cols>
    <col min="3" max="3" width="20" customWidth="1"/>
    <col min="4" max="4" width="18.7265625" customWidth="1"/>
  </cols>
  <sheetData>
    <row r="1" spans="1:16">
      <c r="A1" s="628" t="s">
        <v>149</v>
      </c>
      <c r="B1" s="202"/>
      <c r="C1" s="203" t="s">
        <v>409</v>
      </c>
      <c r="D1" s="1759" t="s">
        <v>410</v>
      </c>
      <c r="E1" s="1759"/>
      <c r="F1" s="1759"/>
      <c r="G1" s="204"/>
      <c r="H1" s="205"/>
      <c r="I1" s="205"/>
      <c r="J1" s="205"/>
      <c r="K1" s="752"/>
      <c r="L1" s="204"/>
      <c r="M1" s="204"/>
      <c r="N1" s="205"/>
      <c r="O1" s="205"/>
      <c r="P1" s="629"/>
    </row>
    <row r="2" spans="1:16">
      <c r="A2" s="206" t="s">
        <v>149</v>
      </c>
      <c r="B2" s="207"/>
      <c r="C2" s="211" t="s">
        <v>411</v>
      </c>
      <c r="D2" s="211" t="s">
        <v>412</v>
      </c>
      <c r="E2" s="209"/>
      <c r="F2" s="209"/>
      <c r="G2" s="210"/>
      <c r="H2" s="209"/>
      <c r="I2" s="209"/>
      <c r="J2" s="209"/>
      <c r="K2" s="753"/>
      <c r="L2" s="210"/>
      <c r="M2" s="210"/>
      <c r="N2" s="209"/>
      <c r="O2" s="209"/>
      <c r="P2" s="212"/>
    </row>
    <row r="3" spans="1:16">
      <c r="A3" s="206" t="s">
        <v>149</v>
      </c>
      <c r="B3" s="207"/>
      <c r="C3" s="211" t="s">
        <v>413</v>
      </c>
      <c r="D3" s="1774" t="s">
        <v>414</v>
      </c>
      <c r="E3" s="1774"/>
      <c r="F3" s="1774"/>
      <c r="G3" s="1774"/>
      <c r="H3" s="1774"/>
      <c r="I3" s="1774"/>
      <c r="J3" s="209"/>
      <c r="K3" s="753"/>
      <c r="L3" s="210"/>
      <c r="M3" s="210"/>
      <c r="N3" s="209"/>
      <c r="O3" s="209"/>
      <c r="P3" s="212"/>
    </row>
    <row r="4" spans="1:16">
      <c r="A4" s="206" t="s">
        <v>149</v>
      </c>
      <c r="B4" s="207"/>
      <c r="C4" s="211" t="s">
        <v>150</v>
      </c>
      <c r="D4" s="211" t="s">
        <v>593</v>
      </c>
      <c r="E4" s="209"/>
      <c r="F4" s="209"/>
      <c r="G4" s="210"/>
      <c r="H4" s="307"/>
      <c r="I4" s="307"/>
      <c r="J4" s="209"/>
      <c r="K4" s="753"/>
      <c r="L4" s="751"/>
      <c r="M4" s="751"/>
      <c r="N4" s="308"/>
      <c r="O4" s="308"/>
      <c r="P4" s="212"/>
    </row>
    <row r="5" spans="1:16">
      <c r="A5" s="213" t="s">
        <v>594</v>
      </c>
      <c r="B5" s="214"/>
      <c r="C5" s="215"/>
      <c r="D5" s="215" t="s">
        <v>562</v>
      </c>
      <c r="E5" s="214"/>
      <c r="F5" s="214"/>
      <c r="G5" s="214"/>
      <c r="H5" s="216"/>
      <c r="I5" s="334"/>
      <c r="J5" s="214"/>
      <c r="K5" s="754"/>
      <c r="L5" s="217"/>
      <c r="M5" s="217"/>
      <c r="N5" s="214"/>
      <c r="O5" s="214"/>
      <c r="P5" s="631"/>
    </row>
    <row r="6" spans="1:16">
      <c r="A6" s="218"/>
      <c r="B6" s="219"/>
      <c r="C6" s="1762"/>
      <c r="D6" s="1762"/>
      <c r="E6" s="219"/>
      <c r="F6" s="741"/>
      <c r="G6" s="741" t="s">
        <v>153</v>
      </c>
      <c r="H6" s="742"/>
      <c r="I6" s="748"/>
      <c r="J6" s="749"/>
      <c r="K6" s="755" t="s">
        <v>127</v>
      </c>
      <c r="L6" s="750"/>
      <c r="M6" s="745"/>
      <c r="N6" s="744"/>
      <c r="O6" s="770"/>
      <c r="P6" s="740"/>
    </row>
    <row r="7" spans="1:16" ht="24">
      <c r="A7" s="220" t="s">
        <v>156</v>
      </c>
      <c r="B7" s="220" t="s">
        <v>269</v>
      </c>
      <c r="C7" s="220" t="s">
        <v>157</v>
      </c>
      <c r="D7" s="220" t="s">
        <v>270</v>
      </c>
      <c r="E7" s="635" t="s">
        <v>159</v>
      </c>
      <c r="F7" s="737" t="s">
        <v>160</v>
      </c>
      <c r="G7" s="738" t="s">
        <v>161</v>
      </c>
      <c r="H7" s="743" t="s">
        <v>162</v>
      </c>
      <c r="I7" s="747" t="s">
        <v>160</v>
      </c>
      <c r="J7" s="710" t="s">
        <v>161</v>
      </c>
      <c r="K7" s="635" t="s">
        <v>159</v>
      </c>
      <c r="L7" s="685" t="s">
        <v>162</v>
      </c>
      <c r="M7" s="685" t="s">
        <v>163</v>
      </c>
      <c r="N7" s="639" t="s">
        <v>563</v>
      </c>
      <c r="O7" s="639"/>
      <c r="P7" s="739" t="s">
        <v>564</v>
      </c>
    </row>
    <row r="8" spans="1:16">
      <c r="A8" s="222"/>
      <c r="B8" s="222"/>
      <c r="C8" s="224"/>
      <c r="D8" s="224"/>
      <c r="E8" s="225"/>
      <c r="F8" s="225"/>
      <c r="G8" s="225"/>
      <c r="H8" s="226"/>
      <c r="I8" s="225"/>
      <c r="J8" s="225"/>
      <c r="K8" s="757"/>
      <c r="L8" s="226"/>
      <c r="M8" s="226"/>
      <c r="N8" s="225"/>
      <c r="O8" s="225"/>
      <c r="P8" s="225"/>
    </row>
    <row r="9" spans="1:16">
      <c r="A9" s="228"/>
      <c r="B9" s="228"/>
      <c r="C9" s="316"/>
      <c r="D9" s="316"/>
      <c r="E9" s="314"/>
      <c r="F9" s="314"/>
      <c r="G9" s="314"/>
      <c r="H9" s="317"/>
      <c r="I9" s="314"/>
      <c r="J9" s="314"/>
      <c r="K9" s="762"/>
      <c r="L9" s="317"/>
      <c r="M9" s="763"/>
      <c r="N9" s="746"/>
      <c r="O9" s="746"/>
      <c r="P9" s="321"/>
    </row>
    <row r="10" spans="1:16">
      <c r="A10" s="228" t="s">
        <v>88</v>
      </c>
      <c r="B10" s="228"/>
      <c r="C10" s="1763" t="s">
        <v>565</v>
      </c>
      <c r="D10" s="1764"/>
      <c r="E10" s="1764"/>
      <c r="F10" s="1764"/>
      <c r="G10" s="1764"/>
      <c r="H10" s="1764"/>
      <c r="I10" s="1764"/>
      <c r="J10" s="1764"/>
      <c r="K10" s="1764"/>
      <c r="L10" s="1764"/>
      <c r="M10" s="1764"/>
      <c r="N10" s="1765"/>
      <c r="O10" s="772"/>
      <c r="P10" s="229"/>
    </row>
    <row r="11" spans="1:16">
      <c r="A11" s="228"/>
      <c r="B11" s="228"/>
      <c r="C11" s="230" t="s">
        <v>566</v>
      </c>
      <c r="D11" s="230" t="s">
        <v>567</v>
      </c>
      <c r="E11" s="231">
        <v>1</v>
      </c>
      <c r="F11" s="234">
        <v>3.25</v>
      </c>
      <c r="G11" s="231">
        <v>3.8</v>
      </c>
      <c r="H11" s="232">
        <v>12.35</v>
      </c>
      <c r="I11" s="231"/>
      <c r="J11" s="231"/>
      <c r="K11" s="758"/>
      <c r="L11" s="232"/>
      <c r="M11" s="232" t="s">
        <v>39</v>
      </c>
      <c r="N11" s="231">
        <v>12.35</v>
      </c>
      <c r="O11" s="773">
        <v>1</v>
      </c>
      <c r="P11" s="231">
        <v>12.35</v>
      </c>
    </row>
    <row r="12" spans="1:16">
      <c r="A12" s="228"/>
      <c r="B12" s="228"/>
      <c r="C12" s="230"/>
      <c r="D12" s="230" t="s">
        <v>568</v>
      </c>
      <c r="E12" s="231">
        <v>1</v>
      </c>
      <c r="F12" s="234">
        <v>3.25</v>
      </c>
      <c r="G12" s="231">
        <v>3.8</v>
      </c>
      <c r="H12" s="232">
        <v>12.35</v>
      </c>
      <c r="I12" s="234"/>
      <c r="J12" s="231"/>
      <c r="K12" s="758"/>
      <c r="L12" s="232"/>
      <c r="M12" s="232" t="s">
        <v>39</v>
      </c>
      <c r="N12" s="231">
        <v>12.35</v>
      </c>
      <c r="O12" s="773">
        <v>1</v>
      </c>
      <c r="P12" s="231">
        <v>12.35</v>
      </c>
    </row>
    <row r="13" spans="1:16">
      <c r="A13" s="228"/>
      <c r="B13" s="228"/>
      <c r="C13" s="230"/>
      <c r="D13" s="230" t="s">
        <v>569</v>
      </c>
      <c r="E13" s="231">
        <v>1</v>
      </c>
      <c r="F13" s="234">
        <v>1.93</v>
      </c>
      <c r="G13" s="231">
        <v>3.8</v>
      </c>
      <c r="H13" s="232">
        <v>7.3339999999999996</v>
      </c>
      <c r="I13" s="234"/>
      <c r="J13" s="231"/>
      <c r="K13" s="758"/>
      <c r="L13" s="232"/>
      <c r="M13" s="232" t="s">
        <v>39</v>
      </c>
      <c r="N13" s="231">
        <v>7.3339999999999996</v>
      </c>
      <c r="O13" s="773">
        <v>1</v>
      </c>
      <c r="P13" s="231">
        <v>7.3339999999999996</v>
      </c>
    </row>
    <row r="14" spans="1:16">
      <c r="A14" s="228"/>
      <c r="B14" s="228"/>
      <c r="C14" s="230"/>
      <c r="D14" s="230" t="s">
        <v>570</v>
      </c>
      <c r="E14" s="231">
        <v>1</v>
      </c>
      <c r="F14" s="234">
        <v>1.3680000000000001</v>
      </c>
      <c r="G14" s="231">
        <v>3.8</v>
      </c>
      <c r="H14" s="232">
        <v>5.1984000000000004</v>
      </c>
      <c r="I14" s="234"/>
      <c r="J14" s="231"/>
      <c r="K14" s="758"/>
      <c r="L14" s="232"/>
      <c r="M14" s="232" t="s">
        <v>39</v>
      </c>
      <c r="N14" s="231">
        <v>5.1984000000000004</v>
      </c>
      <c r="O14" s="773">
        <v>1</v>
      </c>
      <c r="P14" s="231">
        <v>5.1984000000000004</v>
      </c>
    </row>
    <row r="15" spans="1:16">
      <c r="A15" s="228"/>
      <c r="B15" s="228"/>
      <c r="C15" s="230"/>
      <c r="D15" s="230" t="s">
        <v>571</v>
      </c>
      <c r="E15" s="231">
        <v>1</v>
      </c>
      <c r="F15" s="234">
        <v>3.25</v>
      </c>
      <c r="G15" s="231">
        <v>3.8</v>
      </c>
      <c r="H15" s="232">
        <v>12.35</v>
      </c>
      <c r="I15" s="234"/>
      <c r="J15" s="231"/>
      <c r="K15" s="758"/>
      <c r="L15" s="232"/>
      <c r="M15" s="232" t="s">
        <v>39</v>
      </c>
      <c r="N15" s="231">
        <v>12.35</v>
      </c>
      <c r="O15" s="773">
        <v>1</v>
      </c>
      <c r="P15" s="231">
        <v>12.35</v>
      </c>
    </row>
    <row r="16" spans="1:16">
      <c r="A16" s="228"/>
      <c r="B16" s="228"/>
      <c r="C16" s="230"/>
      <c r="D16" s="230"/>
      <c r="E16" s="231">
        <v>1</v>
      </c>
      <c r="F16" s="234">
        <v>4.1999999999999993</v>
      </c>
      <c r="G16" s="231">
        <v>3.8</v>
      </c>
      <c r="H16" s="232">
        <v>15.959999999999997</v>
      </c>
      <c r="I16" s="234"/>
      <c r="J16" s="231"/>
      <c r="K16" s="758"/>
      <c r="L16" s="232"/>
      <c r="M16" s="232" t="s">
        <v>39</v>
      </c>
      <c r="N16" s="231">
        <v>15.959999999999997</v>
      </c>
      <c r="O16" s="773">
        <v>1</v>
      </c>
      <c r="P16" s="231">
        <v>15.959999999999997</v>
      </c>
    </row>
    <row r="17" spans="1:16">
      <c r="A17" s="228"/>
      <c r="B17" s="228"/>
      <c r="C17" s="230"/>
      <c r="D17" s="230" t="s">
        <v>572</v>
      </c>
      <c r="E17" s="231">
        <v>1</v>
      </c>
      <c r="F17" s="234">
        <v>3.16</v>
      </c>
      <c r="G17" s="231">
        <v>3.8</v>
      </c>
      <c r="H17" s="232">
        <v>12.007999999999999</v>
      </c>
      <c r="I17" s="234"/>
      <c r="J17" s="231"/>
      <c r="K17" s="758"/>
      <c r="L17" s="232"/>
      <c r="M17" s="232" t="s">
        <v>39</v>
      </c>
      <c r="N17" s="231">
        <v>12.007999999999999</v>
      </c>
      <c r="O17" s="773">
        <v>1</v>
      </c>
      <c r="P17" s="231">
        <v>12.007999999999999</v>
      </c>
    </row>
    <row r="18" spans="1:16">
      <c r="A18" s="228"/>
      <c r="B18" s="228"/>
      <c r="C18" s="230"/>
      <c r="D18" s="230"/>
      <c r="E18" s="231"/>
      <c r="F18" s="234"/>
      <c r="G18" s="231"/>
      <c r="H18" s="232"/>
      <c r="I18" s="234"/>
      <c r="J18" s="231"/>
      <c r="K18" s="758"/>
      <c r="L18" s="232"/>
      <c r="M18" s="232"/>
      <c r="N18" s="231">
        <v>0</v>
      </c>
      <c r="O18" s="231"/>
      <c r="P18" s="231"/>
    </row>
    <row r="19" spans="1:16">
      <c r="A19" s="228"/>
      <c r="B19" s="228"/>
      <c r="C19" s="230"/>
      <c r="D19" s="230"/>
      <c r="E19" s="231"/>
      <c r="F19" s="234"/>
      <c r="G19" s="231"/>
      <c r="H19" s="232"/>
      <c r="I19" s="234"/>
      <c r="J19" s="231"/>
      <c r="K19" s="758"/>
      <c r="L19" s="232"/>
      <c r="M19" s="232"/>
      <c r="N19" s="231">
        <v>0</v>
      </c>
      <c r="O19" s="231"/>
      <c r="P19" s="231"/>
    </row>
    <row r="20" spans="1:16">
      <c r="A20" s="228"/>
      <c r="B20" s="228"/>
      <c r="C20" s="230" t="s">
        <v>573</v>
      </c>
      <c r="D20" s="230" t="s">
        <v>574</v>
      </c>
      <c r="E20" s="231">
        <v>1</v>
      </c>
      <c r="F20" s="234">
        <v>4.5599999999999996</v>
      </c>
      <c r="G20" s="231">
        <v>2.95</v>
      </c>
      <c r="H20" s="232">
        <v>13.452</v>
      </c>
      <c r="I20" s="231"/>
      <c r="J20" s="231"/>
      <c r="K20" s="758"/>
      <c r="L20" s="232"/>
      <c r="M20" s="232" t="s">
        <v>39</v>
      </c>
      <c r="N20" s="231">
        <v>13.452</v>
      </c>
      <c r="O20" s="773">
        <v>1</v>
      </c>
      <c r="P20" s="231">
        <v>13.452</v>
      </c>
    </row>
    <row r="21" spans="1:16">
      <c r="A21" s="228"/>
      <c r="B21" s="228"/>
      <c r="C21" s="230"/>
      <c r="D21" s="230"/>
      <c r="E21" s="231">
        <v>1</v>
      </c>
      <c r="F21" s="234">
        <v>1.4</v>
      </c>
      <c r="G21" s="231">
        <v>3.8</v>
      </c>
      <c r="H21" s="232">
        <v>5.3199999999999994</v>
      </c>
      <c r="I21" s="231"/>
      <c r="J21" s="231"/>
      <c r="K21" s="758"/>
      <c r="L21" s="232"/>
      <c r="M21" s="232" t="s">
        <v>39</v>
      </c>
      <c r="N21" s="231">
        <v>5.3199999999999994</v>
      </c>
      <c r="O21" s="773">
        <v>1</v>
      </c>
      <c r="P21" s="231">
        <v>5.3199999999999994</v>
      </c>
    </row>
    <row r="22" spans="1:16">
      <c r="A22" s="228"/>
      <c r="B22" s="228"/>
      <c r="C22" s="230"/>
      <c r="D22" s="230" t="s">
        <v>575</v>
      </c>
      <c r="E22" s="231">
        <v>2</v>
      </c>
      <c r="F22" s="234">
        <v>4</v>
      </c>
      <c r="G22" s="231">
        <v>3.8</v>
      </c>
      <c r="H22" s="232">
        <v>30.4</v>
      </c>
      <c r="I22" s="231"/>
      <c r="J22" s="231"/>
      <c r="K22" s="758"/>
      <c r="L22" s="232"/>
      <c r="M22" s="232" t="s">
        <v>39</v>
      </c>
      <c r="N22" s="231">
        <v>30.4</v>
      </c>
      <c r="O22" s="773">
        <v>1</v>
      </c>
      <c r="P22" s="231">
        <v>30.4</v>
      </c>
    </row>
    <row r="23" spans="1:16">
      <c r="A23" s="228"/>
      <c r="B23" s="228"/>
      <c r="C23" s="230"/>
      <c r="D23" s="230" t="s">
        <v>575</v>
      </c>
      <c r="E23" s="231">
        <v>2</v>
      </c>
      <c r="F23" s="234">
        <v>2</v>
      </c>
      <c r="G23" s="231">
        <v>3.8</v>
      </c>
      <c r="H23" s="232">
        <v>15.2</v>
      </c>
      <c r="I23" s="231"/>
      <c r="J23" s="231"/>
      <c r="K23" s="758"/>
      <c r="L23" s="232"/>
      <c r="M23" s="232" t="s">
        <v>39</v>
      </c>
      <c r="N23" s="231">
        <v>15.2</v>
      </c>
      <c r="O23" s="773">
        <v>1</v>
      </c>
      <c r="P23" s="231">
        <v>15.2</v>
      </c>
    </row>
    <row r="24" spans="1:16">
      <c r="A24" s="228"/>
      <c r="B24" s="228"/>
      <c r="C24" s="230"/>
      <c r="D24" s="230" t="s">
        <v>576</v>
      </c>
      <c r="E24" s="231">
        <v>1</v>
      </c>
      <c r="F24" s="234">
        <v>1.76</v>
      </c>
      <c r="G24" s="231">
        <v>3.8</v>
      </c>
      <c r="H24" s="232">
        <v>6.6879999999999997</v>
      </c>
      <c r="I24" s="231"/>
      <c r="J24" s="231"/>
      <c r="K24" s="758"/>
      <c r="L24" s="232"/>
      <c r="M24" s="232" t="s">
        <v>39</v>
      </c>
      <c r="N24" s="231">
        <v>6.6879999999999997</v>
      </c>
      <c r="O24" s="773">
        <v>1</v>
      </c>
      <c r="P24" s="231">
        <v>6.6879999999999997</v>
      </c>
    </row>
    <row r="25" spans="1:16">
      <c r="A25" s="228"/>
      <c r="B25" s="228"/>
      <c r="C25" s="230"/>
      <c r="D25" s="230" t="s">
        <v>245</v>
      </c>
      <c r="E25" s="231">
        <v>1</v>
      </c>
      <c r="F25" s="234">
        <v>4.07</v>
      </c>
      <c r="G25" s="231">
        <v>3.8</v>
      </c>
      <c r="H25" s="232">
        <v>15.466000000000001</v>
      </c>
      <c r="I25" s="231"/>
      <c r="J25" s="231"/>
      <c r="K25" s="758"/>
      <c r="L25" s="232"/>
      <c r="M25" s="232" t="s">
        <v>39</v>
      </c>
      <c r="N25" s="231">
        <v>15.466000000000001</v>
      </c>
      <c r="O25" s="773">
        <v>1</v>
      </c>
      <c r="P25" s="231">
        <v>15.466000000000001</v>
      </c>
    </row>
    <row r="26" spans="1:16">
      <c r="A26" s="228"/>
      <c r="B26" s="228"/>
      <c r="C26" s="230"/>
      <c r="D26" s="230"/>
      <c r="E26" s="231"/>
      <c r="F26" s="234"/>
      <c r="G26" s="231"/>
      <c r="H26" s="232"/>
      <c r="I26" s="234"/>
      <c r="J26" s="231"/>
      <c r="K26" s="758"/>
      <c r="L26" s="232"/>
      <c r="M26" s="232"/>
      <c r="N26" s="231">
        <v>0</v>
      </c>
      <c r="O26" s="231"/>
      <c r="P26" s="229"/>
    </row>
    <row r="27" spans="1:16" ht="15" thickBot="1">
      <c r="A27" s="228"/>
      <c r="B27" s="228"/>
      <c r="C27" s="230"/>
      <c r="D27" s="313"/>
      <c r="E27" s="233"/>
      <c r="F27" s="234"/>
      <c r="G27" s="231"/>
      <c r="H27" s="232"/>
      <c r="I27" s="231"/>
      <c r="J27" s="231"/>
      <c r="K27" s="758"/>
      <c r="L27" s="232"/>
      <c r="M27" s="232"/>
      <c r="N27" s="320">
        <v>164.07639999999998</v>
      </c>
      <c r="O27" s="312"/>
      <c r="P27" s="229"/>
    </row>
    <row r="28" spans="1:16" ht="15.5" thickTop="1" thickBot="1">
      <c r="A28" s="228"/>
      <c r="B28" s="228"/>
      <c r="C28" s="230"/>
      <c r="D28" s="764"/>
      <c r="E28" s="231"/>
      <c r="F28" s="234"/>
      <c r="G28" s="231"/>
      <c r="H28" s="232"/>
      <c r="I28" s="231"/>
      <c r="J28" s="231"/>
      <c r="K28" s="758"/>
      <c r="L28" s="232"/>
      <c r="M28" s="232"/>
      <c r="N28" s="769"/>
      <c r="O28" s="377"/>
      <c r="P28" s="319"/>
    </row>
    <row r="29" spans="1:16" ht="15.5" thickTop="1" thickBot="1">
      <c r="A29" s="228"/>
      <c r="B29" s="228"/>
      <c r="C29" s="1775" t="s">
        <v>565</v>
      </c>
      <c r="D29" s="1776"/>
      <c r="E29" s="1776"/>
      <c r="F29" s="1776"/>
      <c r="G29" s="1776"/>
      <c r="H29" s="1776"/>
      <c r="I29" s="1776"/>
      <c r="J29" s="1776"/>
      <c r="K29" s="1776"/>
      <c r="L29" s="1776"/>
      <c r="M29" s="1776"/>
      <c r="N29" s="1777"/>
      <c r="O29" s="771"/>
      <c r="P29" s="768">
        <v>164.07639999999998</v>
      </c>
    </row>
    <row r="30" spans="1:16" ht="15" thickTop="1">
      <c r="A30" s="228"/>
      <c r="B30" s="228"/>
      <c r="C30" s="765"/>
      <c r="D30" s="766"/>
      <c r="E30" s="766"/>
      <c r="F30" s="766"/>
      <c r="G30" s="766"/>
      <c r="H30" s="766"/>
      <c r="I30" s="766"/>
      <c r="J30" s="766"/>
      <c r="K30" s="766"/>
      <c r="L30" s="766"/>
      <c r="M30" s="766"/>
      <c r="N30" s="767"/>
      <c r="O30" s="767"/>
      <c r="P30" s="321"/>
    </row>
    <row r="31" spans="1:16">
      <c r="A31" s="228" t="s">
        <v>90</v>
      </c>
      <c r="B31" s="228"/>
      <c r="C31" s="1763" t="s">
        <v>91</v>
      </c>
      <c r="D31" s="1764"/>
      <c r="E31" s="1764"/>
      <c r="F31" s="1764"/>
      <c r="G31" s="1764"/>
      <c r="H31" s="1764"/>
      <c r="I31" s="1764"/>
      <c r="J31" s="1764"/>
      <c r="K31" s="1764"/>
      <c r="L31" s="1764"/>
      <c r="M31" s="1764"/>
      <c r="N31" s="1765"/>
      <c r="O31" s="772"/>
      <c r="P31" s="229"/>
    </row>
    <row r="32" spans="1:16">
      <c r="A32" s="228"/>
      <c r="B32" s="228"/>
      <c r="C32" s="230" t="s">
        <v>566</v>
      </c>
      <c r="D32" s="230" t="s">
        <v>569</v>
      </c>
      <c r="E32" s="231">
        <v>2</v>
      </c>
      <c r="F32" s="234">
        <v>1.22</v>
      </c>
      <c r="G32" s="231">
        <v>3.8</v>
      </c>
      <c r="H32" s="232">
        <v>9.2720000000000002</v>
      </c>
      <c r="I32" s="231"/>
      <c r="J32" s="231"/>
      <c r="K32" s="758"/>
      <c r="L32" s="232"/>
      <c r="M32" s="232" t="s">
        <v>39</v>
      </c>
      <c r="N32" s="231">
        <v>9.2720000000000002</v>
      </c>
      <c r="O32" s="773">
        <v>1</v>
      </c>
      <c r="P32" s="231">
        <v>9.2720000000000002</v>
      </c>
    </row>
    <row r="33" spans="1:16">
      <c r="A33" s="228"/>
      <c r="B33" s="228"/>
      <c r="C33" s="230"/>
      <c r="D33" s="230"/>
      <c r="E33" s="231">
        <v>1</v>
      </c>
      <c r="F33" s="234">
        <v>4.4400000000000004</v>
      </c>
      <c r="G33" s="231">
        <v>3.8</v>
      </c>
      <c r="H33" s="232">
        <v>16.872</v>
      </c>
      <c r="I33" s="234"/>
      <c r="J33" s="231"/>
      <c r="K33" s="758"/>
      <c r="L33" s="232"/>
      <c r="M33" s="232" t="s">
        <v>39</v>
      </c>
      <c r="N33" s="231">
        <v>16.872</v>
      </c>
      <c r="O33" s="773">
        <v>1</v>
      </c>
      <c r="P33" s="231">
        <v>16.872</v>
      </c>
    </row>
    <row r="34" spans="1:16">
      <c r="A34" s="228"/>
      <c r="B34" s="228"/>
      <c r="C34" s="230"/>
      <c r="D34" s="230"/>
      <c r="E34" s="231">
        <v>1</v>
      </c>
      <c r="F34" s="234">
        <v>3.2</v>
      </c>
      <c r="G34" s="231">
        <v>3.8</v>
      </c>
      <c r="H34" s="232">
        <v>12.16</v>
      </c>
      <c r="I34" s="231"/>
      <c r="J34" s="231"/>
      <c r="K34" s="758"/>
      <c r="L34" s="232"/>
      <c r="M34" s="232" t="s">
        <v>39</v>
      </c>
      <c r="N34" s="231">
        <v>12.16</v>
      </c>
      <c r="O34" s="773">
        <v>1</v>
      </c>
      <c r="P34" s="231">
        <v>12.16</v>
      </c>
    </row>
    <row r="35" spans="1:16">
      <c r="A35" s="228"/>
      <c r="B35" s="228"/>
      <c r="C35" s="230"/>
      <c r="D35" s="230"/>
      <c r="E35" s="231"/>
      <c r="F35" s="234"/>
      <c r="G35" s="231"/>
      <c r="H35" s="232"/>
      <c r="I35" s="231"/>
      <c r="J35" s="231"/>
      <c r="K35" s="758"/>
      <c r="L35" s="232"/>
      <c r="M35" s="232"/>
      <c r="N35" s="233"/>
      <c r="O35" s="233"/>
      <c r="P35" s="231"/>
    </row>
    <row r="36" spans="1:16" ht="15" thickBot="1">
      <c r="A36" s="228"/>
      <c r="B36" s="228"/>
      <c r="C36" s="230"/>
      <c r="D36" s="313"/>
      <c r="E36" s="231"/>
      <c r="F36" s="234"/>
      <c r="G36" s="231"/>
      <c r="H36" s="232"/>
      <c r="I36" s="231"/>
      <c r="J36" s="231"/>
      <c r="K36" s="758"/>
      <c r="L36" s="232"/>
      <c r="M36" s="232"/>
      <c r="N36" s="320">
        <v>38.304000000000002</v>
      </c>
      <c r="O36" s="312"/>
      <c r="P36" s="320">
        <v>38.304000000000002</v>
      </c>
    </row>
    <row r="37" spans="1:16" ht="15" thickTop="1">
      <c r="A37" s="228"/>
      <c r="B37" s="228"/>
      <c r="C37" s="230"/>
      <c r="D37" s="230"/>
      <c r="E37" s="231"/>
      <c r="F37" s="234"/>
      <c r="G37" s="231"/>
      <c r="H37" s="232"/>
      <c r="I37" s="231"/>
      <c r="J37" s="231"/>
      <c r="K37" s="758"/>
      <c r="L37" s="232"/>
      <c r="M37" s="232"/>
      <c r="N37" s="233"/>
      <c r="O37" s="233"/>
      <c r="P37" s="231"/>
    </row>
    <row r="38" spans="1:16">
      <c r="A38" s="228"/>
      <c r="B38" s="228"/>
      <c r="C38" s="230"/>
      <c r="D38" s="230"/>
      <c r="E38" s="231"/>
      <c r="F38" s="234"/>
      <c r="G38" s="231"/>
      <c r="H38" s="232"/>
      <c r="I38" s="231"/>
      <c r="J38" s="231"/>
      <c r="K38" s="758"/>
      <c r="L38" s="232"/>
      <c r="M38" s="232"/>
      <c r="N38" s="233"/>
      <c r="O38" s="233"/>
      <c r="P38" s="231"/>
    </row>
    <row r="39" spans="1:16">
      <c r="A39" s="228" t="s">
        <v>92</v>
      </c>
      <c r="B39" s="228"/>
      <c r="C39" s="1763" t="s">
        <v>577</v>
      </c>
      <c r="D39" s="1764"/>
      <c r="E39" s="1764"/>
      <c r="F39" s="1764"/>
      <c r="G39" s="1764"/>
      <c r="H39" s="1764"/>
      <c r="I39" s="1764"/>
      <c r="J39" s="1764"/>
      <c r="K39" s="1764"/>
      <c r="L39" s="1764"/>
      <c r="M39" s="1764"/>
      <c r="N39" s="1765"/>
      <c r="O39" s="772"/>
      <c r="P39" s="231"/>
    </row>
    <row r="40" spans="1:16">
      <c r="A40" s="228"/>
      <c r="B40" s="228"/>
      <c r="C40" s="230" t="s">
        <v>566</v>
      </c>
      <c r="D40" s="230" t="s">
        <v>245</v>
      </c>
      <c r="E40" s="231">
        <v>1</v>
      </c>
      <c r="F40" s="234">
        <v>16.34</v>
      </c>
      <c r="G40" s="231">
        <v>2.95</v>
      </c>
      <c r="H40" s="232">
        <v>48.203000000000003</v>
      </c>
      <c r="I40" s="231"/>
      <c r="J40" s="231"/>
      <c r="K40" s="758"/>
      <c r="L40" s="232"/>
      <c r="M40" s="232" t="s">
        <v>39</v>
      </c>
      <c r="N40" s="231">
        <v>48.203000000000003</v>
      </c>
      <c r="O40" s="773">
        <v>1</v>
      </c>
      <c r="P40" s="231">
        <v>43.382700000000007</v>
      </c>
    </row>
    <row r="41" spans="1:16">
      <c r="A41" s="228"/>
      <c r="B41" s="228"/>
      <c r="C41" s="230"/>
      <c r="D41" s="230"/>
      <c r="E41" s="231">
        <v>1</v>
      </c>
      <c r="F41" s="234">
        <v>2.83</v>
      </c>
      <c r="G41" s="231">
        <v>2.95</v>
      </c>
      <c r="H41" s="232">
        <v>8.3485000000000014</v>
      </c>
      <c r="I41" s="234"/>
      <c r="J41" s="231"/>
      <c r="K41" s="758"/>
      <c r="L41" s="232"/>
      <c r="M41" s="232" t="s">
        <v>39</v>
      </c>
      <c r="N41" s="231">
        <v>8.3485000000000014</v>
      </c>
      <c r="O41" s="773">
        <v>1</v>
      </c>
      <c r="P41" s="231">
        <v>7.5136500000000011</v>
      </c>
    </row>
    <row r="42" spans="1:16">
      <c r="A42" s="228"/>
      <c r="B42" s="228"/>
      <c r="C42" s="230"/>
      <c r="D42" s="230"/>
      <c r="E42" s="231">
        <v>1</v>
      </c>
      <c r="F42" s="234">
        <v>5.42</v>
      </c>
      <c r="G42" s="231">
        <v>2.95</v>
      </c>
      <c r="H42" s="232">
        <v>15.989000000000001</v>
      </c>
      <c r="I42" s="234"/>
      <c r="J42" s="231"/>
      <c r="K42" s="758"/>
      <c r="L42" s="232"/>
      <c r="M42" s="232" t="s">
        <v>39</v>
      </c>
      <c r="N42" s="231">
        <v>15.989000000000001</v>
      </c>
      <c r="O42" s="773">
        <v>1</v>
      </c>
      <c r="P42" s="231">
        <v>14.3901</v>
      </c>
    </row>
    <row r="43" spans="1:16">
      <c r="A43" s="228"/>
      <c r="B43" s="228"/>
      <c r="C43" s="230"/>
      <c r="D43" s="230"/>
      <c r="E43" s="231"/>
      <c r="F43" s="234"/>
      <c r="G43" s="231"/>
      <c r="H43" s="232"/>
      <c r="I43" s="231"/>
      <c r="J43" s="231"/>
      <c r="K43" s="758"/>
      <c r="L43" s="232"/>
      <c r="M43" s="232"/>
      <c r="N43" s="231">
        <v>0</v>
      </c>
      <c r="O43" s="231"/>
      <c r="P43" s="231"/>
    </row>
    <row r="44" spans="1:16">
      <c r="A44" s="228"/>
      <c r="B44" s="228"/>
      <c r="C44" s="230" t="s">
        <v>566</v>
      </c>
      <c r="D44" s="230" t="s">
        <v>245</v>
      </c>
      <c r="E44" s="231">
        <v>1</v>
      </c>
      <c r="F44" s="234">
        <v>17.25</v>
      </c>
      <c r="G44" s="231">
        <v>2.95</v>
      </c>
      <c r="H44" s="232">
        <v>50.887500000000003</v>
      </c>
      <c r="I44" s="231"/>
      <c r="J44" s="231"/>
      <c r="K44" s="758"/>
      <c r="L44" s="232"/>
      <c r="M44" s="232" t="s">
        <v>39</v>
      </c>
      <c r="N44" s="231">
        <v>50.887500000000003</v>
      </c>
      <c r="O44" s="773">
        <v>1</v>
      </c>
      <c r="P44" s="231">
        <v>45.798750000000005</v>
      </c>
    </row>
    <row r="45" spans="1:16">
      <c r="A45" s="228"/>
      <c r="B45" s="228"/>
      <c r="C45" s="230"/>
      <c r="D45" s="230"/>
      <c r="E45" s="231"/>
      <c r="F45" s="234"/>
      <c r="G45" s="231"/>
      <c r="H45" s="232"/>
      <c r="I45" s="231"/>
      <c r="J45" s="231"/>
      <c r="K45" s="758"/>
      <c r="L45" s="232"/>
      <c r="M45" s="232"/>
      <c r="N45" s="233"/>
      <c r="O45" s="233"/>
      <c r="P45" s="229"/>
    </row>
    <row r="46" spans="1:16" ht="15" thickBot="1">
      <c r="A46" s="228"/>
      <c r="B46" s="228"/>
      <c r="C46" s="230"/>
      <c r="D46" s="230"/>
      <c r="E46" s="231"/>
      <c r="F46" s="234"/>
      <c r="G46" s="231"/>
      <c r="H46" s="232"/>
      <c r="I46" s="231"/>
      <c r="J46" s="231"/>
      <c r="K46" s="758"/>
      <c r="L46" s="232"/>
      <c r="M46" s="232"/>
      <c r="N46" s="320">
        <v>123.42800000000001</v>
      </c>
      <c r="O46" s="312"/>
      <c r="P46" s="320">
        <v>111.08520000000001</v>
      </c>
    </row>
    <row r="47" spans="1:16" ht="15" thickTop="1">
      <c r="A47" s="228"/>
      <c r="B47" s="228"/>
      <c r="C47" s="230"/>
      <c r="D47" s="230"/>
      <c r="E47" s="231"/>
      <c r="F47" s="234"/>
      <c r="G47" s="231"/>
      <c r="H47" s="232"/>
      <c r="I47" s="231"/>
      <c r="J47" s="231"/>
      <c r="K47" s="758"/>
      <c r="L47" s="232"/>
      <c r="M47" s="232"/>
      <c r="N47" s="231">
        <v>0</v>
      </c>
      <c r="O47" s="231"/>
      <c r="P47" s="229"/>
    </row>
    <row r="48" spans="1:16">
      <c r="A48" s="228"/>
      <c r="B48" s="228"/>
      <c r="C48" s="230"/>
      <c r="D48" s="230"/>
      <c r="E48" s="231"/>
      <c r="F48" s="234"/>
      <c r="G48" s="231"/>
      <c r="H48" s="232"/>
      <c r="I48" s="231"/>
      <c r="J48" s="231"/>
      <c r="K48" s="758"/>
      <c r="L48" s="232"/>
      <c r="M48" s="232"/>
      <c r="N48" s="231">
        <v>0</v>
      </c>
      <c r="O48" s="231"/>
      <c r="P48" s="229"/>
    </row>
    <row r="49" spans="1:16">
      <c r="A49" s="228" t="s">
        <v>95</v>
      </c>
      <c r="B49" s="228"/>
      <c r="C49" s="313" t="s">
        <v>96</v>
      </c>
      <c r="D49" s="230"/>
      <c r="E49" s="231"/>
      <c r="F49" s="234"/>
      <c r="G49" s="231"/>
      <c r="H49" s="232"/>
      <c r="I49" s="231"/>
      <c r="J49" s="231"/>
      <c r="K49" s="758"/>
      <c r="L49" s="232"/>
      <c r="M49" s="232"/>
      <c r="N49" s="231">
        <v>0</v>
      </c>
      <c r="O49" s="231"/>
      <c r="P49" s="229"/>
    </row>
    <row r="50" spans="1:16">
      <c r="A50" s="228"/>
      <c r="B50" s="228"/>
      <c r="C50" s="313"/>
      <c r="D50" s="230"/>
      <c r="E50" s="231"/>
      <c r="F50" s="234"/>
      <c r="G50" s="231"/>
      <c r="H50" s="232"/>
      <c r="I50" s="231"/>
      <c r="J50" s="231"/>
      <c r="K50" s="758"/>
      <c r="L50" s="232"/>
      <c r="M50" s="232"/>
      <c r="N50" s="231"/>
      <c r="O50" s="231"/>
      <c r="P50" s="229"/>
    </row>
    <row r="51" spans="1:16">
      <c r="A51" s="228"/>
      <c r="B51" s="228"/>
      <c r="C51" s="313" t="s">
        <v>578</v>
      </c>
      <c r="D51" s="230"/>
      <c r="E51" s="231"/>
      <c r="F51" s="234"/>
      <c r="G51" s="231"/>
      <c r="H51" s="232"/>
      <c r="I51" s="231"/>
      <c r="J51" s="231"/>
      <c r="K51" s="758"/>
      <c r="L51" s="232"/>
      <c r="M51" s="232"/>
      <c r="N51" s="231"/>
      <c r="O51" s="231"/>
      <c r="P51" s="229"/>
    </row>
    <row r="52" spans="1:16">
      <c r="A52" s="228"/>
      <c r="B52" s="228"/>
      <c r="C52" s="230" t="s">
        <v>573</v>
      </c>
      <c r="D52" s="230" t="s">
        <v>579</v>
      </c>
      <c r="E52" s="231">
        <v>1</v>
      </c>
      <c r="F52" s="234">
        <v>13.93</v>
      </c>
      <c r="G52" s="231">
        <v>2.4</v>
      </c>
      <c r="H52" s="232">
        <v>33.431999999999995</v>
      </c>
      <c r="I52" s="231">
        <v>1</v>
      </c>
      <c r="J52" s="231">
        <v>2.1</v>
      </c>
      <c r="K52" s="758">
        <v>-1</v>
      </c>
      <c r="L52" s="232">
        <v>-2.1</v>
      </c>
      <c r="M52" s="232" t="s">
        <v>39</v>
      </c>
      <c r="N52" s="231">
        <v>31.331999999999994</v>
      </c>
      <c r="O52" s="773">
        <v>1</v>
      </c>
      <c r="P52" s="231">
        <f>N52*O52</f>
        <v>31.331999999999994</v>
      </c>
    </row>
    <row r="53" spans="1:16">
      <c r="A53" s="228"/>
      <c r="B53" s="228"/>
      <c r="C53" s="230" t="s">
        <v>573</v>
      </c>
      <c r="D53" s="230" t="s">
        <v>574</v>
      </c>
      <c r="E53" s="231">
        <v>1</v>
      </c>
      <c r="F53" s="234">
        <v>24.75</v>
      </c>
      <c r="G53" s="231">
        <v>2.4</v>
      </c>
      <c r="H53" s="232">
        <v>59.4</v>
      </c>
      <c r="I53" s="231">
        <v>1</v>
      </c>
      <c r="J53" s="231">
        <v>2.1</v>
      </c>
      <c r="K53" s="758">
        <v>-2</v>
      </c>
      <c r="L53" s="232">
        <v>-4.2</v>
      </c>
      <c r="M53" s="232" t="s">
        <v>39</v>
      </c>
      <c r="N53" s="231">
        <v>55.199999999999996</v>
      </c>
      <c r="O53" s="773">
        <v>1</v>
      </c>
      <c r="P53" s="231">
        <f t="shared" ref="P53:P60" si="0">N53*O53</f>
        <v>55.199999999999996</v>
      </c>
    </row>
    <row r="54" spans="1:16">
      <c r="A54" s="228"/>
      <c r="B54" s="228"/>
      <c r="C54" s="230" t="s">
        <v>573</v>
      </c>
      <c r="D54" s="230" t="s">
        <v>580</v>
      </c>
      <c r="E54" s="231">
        <v>1</v>
      </c>
      <c r="F54" s="234">
        <v>7.35</v>
      </c>
      <c r="G54" s="231">
        <v>2.4</v>
      </c>
      <c r="H54" s="232">
        <v>17.639999999999997</v>
      </c>
      <c r="I54" s="231">
        <v>1</v>
      </c>
      <c r="J54" s="231">
        <v>2.1</v>
      </c>
      <c r="K54" s="758">
        <v>-1</v>
      </c>
      <c r="L54" s="232">
        <v>-2.1</v>
      </c>
      <c r="M54" s="232" t="s">
        <v>39</v>
      </c>
      <c r="N54" s="231">
        <v>15.539999999999997</v>
      </c>
      <c r="O54" s="773">
        <v>1</v>
      </c>
      <c r="P54" s="231">
        <f t="shared" si="0"/>
        <v>15.539999999999997</v>
      </c>
    </row>
    <row r="55" spans="1:16">
      <c r="A55" s="228"/>
      <c r="B55" s="228"/>
      <c r="C55" s="230" t="s">
        <v>573</v>
      </c>
      <c r="D55" s="230" t="s">
        <v>581</v>
      </c>
      <c r="E55" s="231">
        <v>1</v>
      </c>
      <c r="F55" s="234">
        <v>8.14</v>
      </c>
      <c r="G55" s="231">
        <v>2.4</v>
      </c>
      <c r="H55" s="232">
        <v>19.536000000000001</v>
      </c>
      <c r="I55" s="231">
        <v>1</v>
      </c>
      <c r="J55" s="231">
        <v>2.1</v>
      </c>
      <c r="K55" s="758">
        <v>-1</v>
      </c>
      <c r="L55" s="232">
        <v>-2.1</v>
      </c>
      <c r="M55" s="232" t="s">
        <v>39</v>
      </c>
      <c r="N55" s="231">
        <v>17.436</v>
      </c>
      <c r="O55" s="773">
        <v>1</v>
      </c>
      <c r="P55" s="231">
        <f t="shared" si="0"/>
        <v>17.436</v>
      </c>
    </row>
    <row r="56" spans="1:16">
      <c r="A56" s="228"/>
      <c r="B56" s="228"/>
      <c r="C56" s="230" t="s">
        <v>573</v>
      </c>
      <c r="D56" s="230" t="s">
        <v>576</v>
      </c>
      <c r="E56" s="231">
        <v>1</v>
      </c>
      <c r="F56" s="234">
        <v>7.87</v>
      </c>
      <c r="G56" s="231">
        <v>2.4</v>
      </c>
      <c r="H56" s="232">
        <v>18.887999999999998</v>
      </c>
      <c r="I56" s="231">
        <v>1</v>
      </c>
      <c r="J56" s="231">
        <v>2.1</v>
      </c>
      <c r="K56" s="758">
        <v>-1</v>
      </c>
      <c r="L56" s="232">
        <v>-2.1</v>
      </c>
      <c r="M56" s="232" t="s">
        <v>39</v>
      </c>
      <c r="N56" s="231">
        <v>16.787999999999997</v>
      </c>
      <c r="O56" s="773">
        <v>1</v>
      </c>
      <c r="P56" s="231">
        <f t="shared" si="0"/>
        <v>16.787999999999997</v>
      </c>
    </row>
    <row r="57" spans="1:16">
      <c r="A57" s="228"/>
      <c r="B57" s="228"/>
      <c r="C57" s="230" t="s">
        <v>573</v>
      </c>
      <c r="D57" s="230" t="s">
        <v>582</v>
      </c>
      <c r="E57" s="231">
        <v>1</v>
      </c>
      <c r="F57" s="234">
        <v>8.19</v>
      </c>
      <c r="G57" s="231">
        <v>2.4</v>
      </c>
      <c r="H57" s="232">
        <v>19.655999999999999</v>
      </c>
      <c r="I57" s="231"/>
      <c r="J57" s="231"/>
      <c r="K57" s="758"/>
      <c r="L57" s="232"/>
      <c r="M57" s="232" t="s">
        <v>39</v>
      </c>
      <c r="N57" s="231">
        <v>19.655999999999999</v>
      </c>
      <c r="O57" s="773">
        <v>1</v>
      </c>
      <c r="P57" s="231">
        <f t="shared" si="0"/>
        <v>19.655999999999999</v>
      </c>
    </row>
    <row r="58" spans="1:16">
      <c r="A58" s="228"/>
      <c r="B58" s="228"/>
      <c r="C58" s="230" t="s">
        <v>573</v>
      </c>
      <c r="D58" s="230" t="s">
        <v>583</v>
      </c>
      <c r="E58" s="231">
        <v>1</v>
      </c>
      <c r="F58" s="234">
        <v>11.1</v>
      </c>
      <c r="G58" s="231">
        <v>2.4</v>
      </c>
      <c r="H58" s="232">
        <v>26.639999999999997</v>
      </c>
      <c r="I58" s="231"/>
      <c r="J58" s="231"/>
      <c r="K58" s="758"/>
      <c r="L58" s="232"/>
      <c r="M58" s="232" t="s">
        <v>39</v>
      </c>
      <c r="N58" s="231">
        <v>26.639999999999997</v>
      </c>
      <c r="O58" s="773">
        <v>1</v>
      </c>
      <c r="P58" s="231">
        <f t="shared" si="0"/>
        <v>26.639999999999997</v>
      </c>
    </row>
    <row r="59" spans="1:16">
      <c r="A59" s="228"/>
      <c r="B59" s="228"/>
      <c r="C59" s="230" t="s">
        <v>573</v>
      </c>
      <c r="D59" s="230" t="s">
        <v>245</v>
      </c>
      <c r="E59" s="231">
        <v>1</v>
      </c>
      <c r="F59" s="234">
        <v>27.07</v>
      </c>
      <c r="G59" s="231">
        <v>2.4</v>
      </c>
      <c r="H59" s="232">
        <v>64.968000000000004</v>
      </c>
      <c r="I59" s="231">
        <v>1</v>
      </c>
      <c r="J59" s="231">
        <v>2.1</v>
      </c>
      <c r="K59" s="758">
        <v>-4</v>
      </c>
      <c r="L59" s="232">
        <v>-8.4</v>
      </c>
      <c r="M59" s="232" t="s">
        <v>39</v>
      </c>
      <c r="N59" s="231">
        <v>56.568000000000005</v>
      </c>
      <c r="O59" s="773">
        <v>1</v>
      </c>
      <c r="P59" s="231">
        <f t="shared" si="0"/>
        <v>56.568000000000005</v>
      </c>
    </row>
    <row r="60" spans="1:16">
      <c r="A60" s="228"/>
      <c r="B60" s="228"/>
      <c r="C60" s="230" t="s">
        <v>573</v>
      </c>
      <c r="D60" s="230" t="s">
        <v>245</v>
      </c>
      <c r="E60" s="231">
        <v>1</v>
      </c>
      <c r="F60" s="234"/>
      <c r="G60" s="231"/>
      <c r="H60" s="232"/>
      <c r="I60" s="231">
        <v>1.2</v>
      </c>
      <c r="J60" s="231">
        <v>2.1</v>
      </c>
      <c r="K60" s="758">
        <v>-2</v>
      </c>
      <c r="L60" s="232">
        <v>-5.04</v>
      </c>
      <c r="M60" s="232" t="s">
        <v>39</v>
      </c>
      <c r="N60" s="231">
        <v>-5.04</v>
      </c>
      <c r="O60" s="773">
        <v>1</v>
      </c>
      <c r="P60" s="231">
        <f t="shared" si="0"/>
        <v>-5.04</v>
      </c>
    </row>
    <row r="61" spans="1:16">
      <c r="A61" s="228"/>
      <c r="B61" s="228"/>
      <c r="C61" s="230"/>
      <c r="D61" s="230"/>
      <c r="E61" s="231"/>
      <c r="F61" s="234"/>
      <c r="G61" s="231"/>
      <c r="H61" s="232"/>
      <c r="I61" s="231"/>
      <c r="J61" s="231"/>
      <c r="K61" s="758"/>
      <c r="L61" s="232"/>
      <c r="M61" s="232"/>
      <c r="N61" s="231"/>
      <c r="O61" s="231"/>
      <c r="P61" s="229"/>
    </row>
    <row r="62" spans="1:16">
      <c r="A62" s="228"/>
      <c r="B62" s="228"/>
      <c r="C62" s="230" t="s">
        <v>566</v>
      </c>
      <c r="D62" s="230" t="s">
        <v>584</v>
      </c>
      <c r="E62" s="231">
        <v>1</v>
      </c>
      <c r="F62" s="234">
        <v>20.52</v>
      </c>
      <c r="G62" s="231">
        <v>2.4</v>
      </c>
      <c r="H62" s="232">
        <v>49.247999999999998</v>
      </c>
      <c r="I62" s="231"/>
      <c r="J62" s="231"/>
      <c r="K62" s="758"/>
      <c r="L62" s="232"/>
      <c r="M62" s="232" t="s">
        <v>39</v>
      </c>
      <c r="N62" s="231">
        <v>49.247999999999998</v>
      </c>
      <c r="O62" s="773">
        <v>1</v>
      </c>
      <c r="P62" s="231">
        <f t="shared" ref="P62:P70" si="1">N62*O62</f>
        <v>49.247999999999998</v>
      </c>
    </row>
    <row r="63" spans="1:16">
      <c r="A63" s="228"/>
      <c r="B63" s="228"/>
      <c r="C63" s="230" t="s">
        <v>566</v>
      </c>
      <c r="D63" s="230" t="s">
        <v>568</v>
      </c>
      <c r="E63" s="231">
        <v>1</v>
      </c>
      <c r="F63" s="234">
        <v>9.08</v>
      </c>
      <c r="G63" s="231">
        <v>2.4</v>
      </c>
      <c r="H63" s="232">
        <v>21.791999999999998</v>
      </c>
      <c r="I63" s="231"/>
      <c r="J63" s="231"/>
      <c r="K63" s="758"/>
      <c r="L63" s="232"/>
      <c r="M63" s="232" t="s">
        <v>39</v>
      </c>
      <c r="N63" s="231">
        <v>21.791999999999998</v>
      </c>
      <c r="O63" s="773">
        <v>1</v>
      </c>
      <c r="P63" s="231">
        <f t="shared" si="1"/>
        <v>21.791999999999998</v>
      </c>
    </row>
    <row r="64" spans="1:16">
      <c r="A64" s="228"/>
      <c r="B64" s="228"/>
      <c r="C64" s="230" t="s">
        <v>566</v>
      </c>
      <c r="D64" s="230" t="s">
        <v>569</v>
      </c>
      <c r="E64" s="231">
        <v>1</v>
      </c>
      <c r="F64" s="234">
        <v>8.86</v>
      </c>
      <c r="G64" s="231">
        <v>2.4</v>
      </c>
      <c r="H64" s="232">
        <v>21.263999999999999</v>
      </c>
      <c r="I64" s="231"/>
      <c r="J64" s="231"/>
      <c r="K64" s="758"/>
      <c r="L64" s="232"/>
      <c r="M64" s="232" t="s">
        <v>39</v>
      </c>
      <c r="N64" s="231">
        <v>21.263999999999999</v>
      </c>
      <c r="O64" s="773">
        <v>1</v>
      </c>
      <c r="P64" s="231">
        <f t="shared" si="1"/>
        <v>21.263999999999999</v>
      </c>
    </row>
    <row r="65" spans="1:16">
      <c r="A65" s="228"/>
      <c r="B65" s="228"/>
      <c r="C65" s="230" t="s">
        <v>566</v>
      </c>
      <c r="D65" s="230" t="s">
        <v>585</v>
      </c>
      <c r="E65" s="231">
        <v>1</v>
      </c>
      <c r="F65" s="234">
        <v>12.84</v>
      </c>
      <c r="G65" s="231">
        <v>2.4</v>
      </c>
      <c r="H65" s="232">
        <v>30.815999999999999</v>
      </c>
      <c r="I65" s="231"/>
      <c r="J65" s="231"/>
      <c r="K65" s="758"/>
      <c r="L65" s="232"/>
      <c r="M65" s="232" t="s">
        <v>39</v>
      </c>
      <c r="N65" s="231">
        <v>30.815999999999999</v>
      </c>
      <c r="O65" s="773">
        <v>1</v>
      </c>
      <c r="P65" s="231">
        <f t="shared" si="1"/>
        <v>30.815999999999999</v>
      </c>
    </row>
    <row r="66" spans="1:16">
      <c r="A66" s="228"/>
      <c r="B66" s="228"/>
      <c r="C66" s="230" t="s">
        <v>566</v>
      </c>
      <c r="D66" s="230" t="s">
        <v>586</v>
      </c>
      <c r="E66" s="231">
        <v>1</v>
      </c>
      <c r="F66" s="234">
        <v>14.21</v>
      </c>
      <c r="G66" s="231">
        <v>2.4</v>
      </c>
      <c r="H66" s="232">
        <v>34.103999999999999</v>
      </c>
      <c r="I66" s="231"/>
      <c r="J66" s="231"/>
      <c r="K66" s="758"/>
      <c r="L66" s="232"/>
      <c r="M66" s="232" t="s">
        <v>39</v>
      </c>
      <c r="N66" s="231">
        <v>34.103999999999999</v>
      </c>
      <c r="O66" s="773">
        <v>1</v>
      </c>
      <c r="P66" s="231">
        <f t="shared" si="1"/>
        <v>34.103999999999999</v>
      </c>
    </row>
    <row r="67" spans="1:16">
      <c r="A67" s="228"/>
      <c r="B67" s="228"/>
      <c r="C67" s="230" t="s">
        <v>566</v>
      </c>
      <c r="D67" s="230" t="s">
        <v>245</v>
      </c>
      <c r="E67" s="231">
        <v>1</v>
      </c>
      <c r="F67" s="234">
        <v>23.509999999999998</v>
      </c>
      <c r="G67" s="231">
        <v>2.4</v>
      </c>
      <c r="H67" s="232">
        <v>56.423999999999992</v>
      </c>
      <c r="I67" s="231">
        <v>1</v>
      </c>
      <c r="J67" s="231">
        <v>2.2400000000000002</v>
      </c>
      <c r="K67" s="758">
        <v>-3</v>
      </c>
      <c r="L67" s="232">
        <v>-6.7200000000000006</v>
      </c>
      <c r="M67" s="232" t="s">
        <v>39</v>
      </c>
      <c r="N67" s="231">
        <v>49.703999999999994</v>
      </c>
      <c r="O67" s="773">
        <v>1</v>
      </c>
      <c r="P67" s="231">
        <f t="shared" si="1"/>
        <v>49.703999999999994</v>
      </c>
    </row>
    <row r="68" spans="1:16">
      <c r="A68" s="228"/>
      <c r="B68" s="228"/>
      <c r="C68" s="230" t="s">
        <v>566</v>
      </c>
      <c r="D68" s="230" t="s">
        <v>587</v>
      </c>
      <c r="E68" s="231">
        <v>1</v>
      </c>
      <c r="F68" s="234">
        <v>14.190000000000001</v>
      </c>
      <c r="G68" s="231">
        <v>2.4</v>
      </c>
      <c r="H68" s="232">
        <v>34.056000000000004</v>
      </c>
      <c r="I68" s="231">
        <v>1</v>
      </c>
      <c r="J68" s="231">
        <v>1.1000000000000001</v>
      </c>
      <c r="K68" s="758">
        <v>-1</v>
      </c>
      <c r="L68" s="232">
        <v>-1.1000000000000001</v>
      </c>
      <c r="M68" s="232" t="s">
        <v>39</v>
      </c>
      <c r="N68" s="231">
        <v>32.956000000000003</v>
      </c>
      <c r="O68" s="773">
        <v>1</v>
      </c>
      <c r="P68" s="231">
        <f t="shared" si="1"/>
        <v>32.956000000000003</v>
      </c>
    </row>
    <row r="69" spans="1:16">
      <c r="A69" s="228"/>
      <c r="B69" s="228"/>
      <c r="C69" s="230" t="s">
        <v>566</v>
      </c>
      <c r="D69" s="230" t="s">
        <v>588</v>
      </c>
      <c r="E69" s="231">
        <v>1</v>
      </c>
      <c r="F69" s="234">
        <v>8.84</v>
      </c>
      <c r="G69" s="231">
        <v>2.4</v>
      </c>
      <c r="H69" s="232">
        <v>21.215999999999998</v>
      </c>
      <c r="I69" s="231"/>
      <c r="J69" s="231"/>
      <c r="K69" s="758"/>
      <c r="L69" s="232"/>
      <c r="M69" s="232" t="s">
        <v>39</v>
      </c>
      <c r="N69" s="231">
        <v>21.215999999999998</v>
      </c>
      <c r="O69" s="773">
        <v>1</v>
      </c>
      <c r="P69" s="231">
        <f t="shared" si="1"/>
        <v>21.215999999999998</v>
      </c>
    </row>
    <row r="70" spans="1:16">
      <c r="A70" s="228"/>
      <c r="B70" s="228"/>
      <c r="C70" s="230" t="s">
        <v>566</v>
      </c>
      <c r="D70" s="230" t="s">
        <v>589</v>
      </c>
      <c r="E70" s="231">
        <v>1</v>
      </c>
      <c r="F70" s="234">
        <v>12.97</v>
      </c>
      <c r="G70" s="231">
        <v>2.4</v>
      </c>
      <c r="H70" s="232">
        <v>31.128</v>
      </c>
      <c r="I70" s="231"/>
      <c r="J70" s="231"/>
      <c r="K70" s="758"/>
      <c r="L70" s="232"/>
      <c r="M70" s="232" t="s">
        <v>39</v>
      </c>
      <c r="N70" s="231">
        <v>31.128</v>
      </c>
      <c r="O70" s="773">
        <v>1</v>
      </c>
      <c r="P70" s="231">
        <f t="shared" si="1"/>
        <v>31.128</v>
      </c>
    </row>
    <row r="71" spans="1:16">
      <c r="A71" s="228"/>
      <c r="B71" s="228"/>
      <c r="C71" s="230"/>
      <c r="D71" s="230"/>
      <c r="E71" s="231"/>
      <c r="F71" s="234"/>
      <c r="G71" s="231"/>
      <c r="H71" s="232"/>
      <c r="I71" s="231"/>
      <c r="J71" s="231"/>
      <c r="K71" s="758"/>
      <c r="L71" s="232"/>
      <c r="M71" s="232"/>
      <c r="N71" s="231"/>
      <c r="O71" s="231"/>
      <c r="P71" s="229"/>
    </row>
    <row r="72" spans="1:16">
      <c r="A72" s="228"/>
      <c r="B72" s="228"/>
      <c r="C72" s="313" t="s">
        <v>590</v>
      </c>
      <c r="D72" s="230"/>
      <c r="E72" s="231"/>
      <c r="F72" s="234"/>
      <c r="G72" s="231"/>
      <c r="H72" s="232"/>
      <c r="I72" s="231"/>
      <c r="J72" s="231"/>
      <c r="K72" s="758"/>
      <c r="L72" s="232"/>
      <c r="M72" s="232"/>
      <c r="N72" s="231"/>
      <c r="O72" s="231"/>
      <c r="P72" s="229"/>
    </row>
    <row r="73" spans="1:16">
      <c r="A73" s="228"/>
      <c r="B73" s="228"/>
      <c r="C73" s="230" t="s">
        <v>573</v>
      </c>
      <c r="D73" s="230" t="s">
        <v>591</v>
      </c>
      <c r="E73" s="231">
        <v>1</v>
      </c>
      <c r="F73" s="231">
        <v>1.7</v>
      </c>
      <c r="G73" s="231">
        <v>2</v>
      </c>
      <c r="H73" s="232">
        <v>3.4</v>
      </c>
      <c r="I73" s="232"/>
      <c r="J73" s="233"/>
      <c r="K73" s="758"/>
      <c r="L73" s="232"/>
      <c r="M73" s="232" t="s">
        <v>39</v>
      </c>
      <c r="N73" s="231">
        <v>3.4</v>
      </c>
      <c r="O73" s="773">
        <v>1</v>
      </c>
      <c r="P73" s="231">
        <f t="shared" ref="P73:P75" si="2">N73*O73</f>
        <v>3.4</v>
      </c>
    </row>
    <row r="74" spans="1:16">
      <c r="A74" s="228"/>
      <c r="B74" s="228"/>
      <c r="C74" s="230" t="s">
        <v>573</v>
      </c>
      <c r="D74" s="230" t="s">
        <v>592</v>
      </c>
      <c r="E74" s="231">
        <v>1</v>
      </c>
      <c r="F74" s="231">
        <v>2.1</v>
      </c>
      <c r="G74" s="231">
        <v>2</v>
      </c>
      <c r="H74" s="232">
        <v>4.2</v>
      </c>
      <c r="I74" s="232"/>
      <c r="J74" s="233"/>
      <c r="K74" s="758"/>
      <c r="L74" s="232"/>
      <c r="M74" s="232" t="s">
        <v>39</v>
      </c>
      <c r="N74" s="231">
        <v>4.2</v>
      </c>
      <c r="O74" s="773">
        <v>1</v>
      </c>
      <c r="P74" s="231">
        <f t="shared" si="2"/>
        <v>4.2</v>
      </c>
    </row>
    <row r="75" spans="1:16">
      <c r="A75" s="228"/>
      <c r="B75" s="228"/>
      <c r="C75" s="230" t="s">
        <v>573</v>
      </c>
      <c r="D75" s="230" t="s">
        <v>576</v>
      </c>
      <c r="E75" s="231">
        <v>1</v>
      </c>
      <c r="F75" s="231">
        <v>2.2000000000000002</v>
      </c>
      <c r="G75" s="231">
        <v>1.7</v>
      </c>
      <c r="H75" s="232">
        <v>3.74</v>
      </c>
      <c r="I75" s="232"/>
      <c r="J75" s="233"/>
      <c r="K75" s="758"/>
      <c r="L75" s="232"/>
      <c r="M75" s="232" t="s">
        <v>39</v>
      </c>
      <c r="N75" s="231">
        <v>3.74</v>
      </c>
      <c r="O75" s="773">
        <v>1</v>
      </c>
      <c r="P75" s="231">
        <f t="shared" si="2"/>
        <v>3.74</v>
      </c>
    </row>
    <row r="76" spans="1:16">
      <c r="A76" s="228"/>
      <c r="B76" s="228"/>
      <c r="C76" s="230"/>
      <c r="D76" s="230"/>
      <c r="E76" s="231"/>
      <c r="F76" s="234"/>
      <c r="G76" s="231"/>
      <c r="H76" s="232"/>
      <c r="I76" s="231"/>
      <c r="J76" s="231"/>
      <c r="K76" s="758"/>
      <c r="L76" s="232"/>
      <c r="M76" s="232"/>
      <c r="N76" s="318"/>
      <c r="O76" s="318"/>
      <c r="P76" s="229"/>
    </row>
    <row r="77" spans="1:16" ht="15" thickBot="1">
      <c r="A77" s="228"/>
      <c r="B77" s="228"/>
      <c r="C77" s="230"/>
      <c r="D77" s="230"/>
      <c r="E77" s="231"/>
      <c r="F77" s="234"/>
      <c r="G77" s="231"/>
      <c r="H77" s="232"/>
      <c r="I77" s="231"/>
      <c r="J77" s="231"/>
      <c r="K77" s="758"/>
      <c r="L77" s="232"/>
      <c r="M77" s="232"/>
      <c r="N77" s="320">
        <v>537.68799999999999</v>
      </c>
      <c r="O77" s="312"/>
      <c r="P77" s="320">
        <f>SUM(P52:P76)</f>
        <v>537.68799999999999</v>
      </c>
    </row>
    <row r="78" spans="1:16" ht="15" thickTop="1">
      <c r="A78" s="243"/>
      <c r="B78" s="243"/>
      <c r="C78" s="244"/>
      <c r="D78" s="244"/>
      <c r="E78" s="245"/>
      <c r="F78" s="245"/>
      <c r="G78" s="245"/>
      <c r="H78" s="247"/>
      <c r="I78" s="245"/>
      <c r="J78" s="245"/>
      <c r="K78" s="759"/>
      <c r="L78" s="247"/>
      <c r="M78" s="247"/>
      <c r="N78" s="245"/>
      <c r="O78" s="245"/>
      <c r="P78" s="245"/>
    </row>
    <row r="79" spans="1:16">
      <c r="A79" s="248"/>
      <c r="B79" s="248"/>
      <c r="C79" s="249"/>
      <c r="D79" s="249"/>
      <c r="E79" s="250"/>
      <c r="F79" s="250"/>
      <c r="G79" s="250"/>
      <c r="H79" s="255"/>
      <c r="I79" s="250"/>
      <c r="J79" s="250"/>
      <c r="K79" s="756"/>
      <c r="L79" s="761"/>
      <c r="M79" s="761"/>
      <c r="N79" s="219"/>
      <c r="O79" s="219"/>
      <c r="P79" s="220"/>
    </row>
    <row r="80" spans="1:16">
      <c r="A80" s="251"/>
      <c r="B80" s="736"/>
      <c r="C80" s="252"/>
      <c r="D80" s="252"/>
      <c r="E80" s="253"/>
      <c r="F80" s="253"/>
      <c r="G80" s="253"/>
      <c r="H80" s="254"/>
      <c r="I80" s="253"/>
      <c r="J80" s="253"/>
      <c r="K80" s="760"/>
      <c r="L80" s="255"/>
      <c r="M80" s="255"/>
      <c r="N80" s="250"/>
      <c r="O80" s="250"/>
      <c r="P80" s="250"/>
    </row>
    <row r="81" spans="1:16">
      <c r="A81" s="248"/>
      <c r="B81" s="248"/>
      <c r="C81" s="249"/>
      <c r="D81" s="249"/>
      <c r="E81" s="250"/>
      <c r="F81" s="250"/>
      <c r="G81" s="250"/>
      <c r="H81" s="255"/>
      <c r="I81" s="250"/>
      <c r="J81" s="250"/>
      <c r="K81" s="760"/>
      <c r="L81" s="255"/>
      <c r="M81" s="255"/>
      <c r="N81" s="250"/>
      <c r="O81" s="250"/>
      <c r="P81" s="250"/>
    </row>
    <row r="82" spans="1:16">
      <c r="A82" s="248"/>
      <c r="B82" s="248"/>
      <c r="C82" s="249"/>
      <c r="D82" s="249"/>
      <c r="E82" s="250"/>
      <c r="F82" s="250"/>
      <c r="G82" s="250"/>
      <c r="H82" s="255"/>
      <c r="I82" s="250"/>
      <c r="J82" s="250"/>
      <c r="K82" s="760"/>
      <c r="L82" s="255"/>
      <c r="M82" s="255"/>
      <c r="N82" s="250"/>
      <c r="O82" s="250"/>
      <c r="P82" s="250"/>
    </row>
    <row r="83" spans="1:16">
      <c r="A83" s="248"/>
      <c r="B83" s="248"/>
      <c r="C83" s="249"/>
      <c r="D83" s="249"/>
      <c r="E83" s="250"/>
      <c r="F83" s="250"/>
      <c r="G83" s="250"/>
      <c r="H83" s="255"/>
      <c r="I83" s="250"/>
      <c r="J83" s="250"/>
      <c r="K83" s="760"/>
      <c r="L83" s="255"/>
      <c r="M83" s="255"/>
      <c r="N83" s="250"/>
      <c r="O83" s="250"/>
      <c r="P83" s="250"/>
    </row>
    <row r="84" spans="1:16">
      <c r="A84" s="248"/>
      <c r="B84" s="248"/>
      <c r="C84" s="249"/>
      <c r="D84" s="249"/>
      <c r="E84" s="250"/>
      <c r="F84" s="250"/>
      <c r="G84" s="250"/>
      <c r="H84" s="255"/>
      <c r="I84" s="250"/>
      <c r="J84" s="250"/>
      <c r="K84" s="760"/>
      <c r="L84" s="255"/>
      <c r="M84" s="255"/>
      <c r="N84" s="250"/>
      <c r="O84" s="250"/>
      <c r="P84" s="250"/>
    </row>
    <row r="85" spans="1:16">
      <c r="A85" s="248"/>
      <c r="B85" s="248"/>
      <c r="C85" s="249"/>
      <c r="D85" s="249"/>
      <c r="E85" s="250"/>
      <c r="F85" s="250"/>
      <c r="G85" s="250"/>
      <c r="H85" s="255"/>
      <c r="I85" s="250"/>
      <c r="J85" s="250"/>
      <c r="K85" s="760"/>
      <c r="L85" s="255"/>
      <c r="M85" s="255"/>
      <c r="N85" s="250"/>
      <c r="O85" s="250"/>
      <c r="P85" s="250"/>
    </row>
    <row r="86" spans="1:16">
      <c r="A86" s="248"/>
      <c r="B86" s="248"/>
      <c r="C86" s="249"/>
      <c r="D86" s="249"/>
      <c r="E86" s="250"/>
      <c r="F86" s="250"/>
      <c r="G86" s="250"/>
      <c r="H86" s="255"/>
      <c r="I86" s="250"/>
      <c r="J86" s="250"/>
      <c r="K86" s="760"/>
      <c r="L86" s="255"/>
      <c r="M86" s="255"/>
      <c r="N86" s="250"/>
      <c r="O86" s="250"/>
      <c r="P86" s="250"/>
    </row>
    <row r="87" spans="1:16">
      <c r="A87" s="248"/>
      <c r="B87" s="248"/>
      <c r="C87" s="249"/>
      <c r="D87" s="249"/>
      <c r="E87" s="250"/>
      <c r="F87" s="250"/>
      <c r="G87" s="250"/>
      <c r="H87" s="255"/>
      <c r="I87" s="250"/>
      <c r="J87" s="250"/>
      <c r="K87" s="760"/>
      <c r="L87" s="255"/>
      <c r="M87" s="255"/>
      <c r="N87" s="250"/>
      <c r="O87" s="250"/>
      <c r="P87" s="250"/>
    </row>
    <row r="88" spans="1:16">
      <c r="A88" s="248"/>
      <c r="B88" s="248"/>
      <c r="C88" s="249"/>
      <c r="D88" s="249"/>
      <c r="E88" s="250"/>
      <c r="F88" s="250"/>
      <c r="G88" s="250"/>
      <c r="H88" s="255"/>
      <c r="I88" s="250"/>
      <c r="J88" s="250"/>
      <c r="K88" s="760"/>
      <c r="L88" s="255"/>
      <c r="M88" s="255"/>
      <c r="N88" s="250"/>
      <c r="O88" s="250"/>
      <c r="P88" s="250"/>
    </row>
    <row r="89" spans="1:16">
      <c r="A89" s="248"/>
      <c r="B89" s="248"/>
      <c r="C89" s="249"/>
      <c r="D89" s="249"/>
      <c r="E89" s="250"/>
      <c r="F89" s="250"/>
      <c r="G89" s="250"/>
      <c r="H89" s="255"/>
      <c r="I89" s="250"/>
      <c r="J89" s="250"/>
      <c r="K89" s="760"/>
      <c r="L89" s="255"/>
      <c r="M89" s="255"/>
      <c r="N89" s="250"/>
      <c r="O89" s="250"/>
      <c r="P89" s="250"/>
    </row>
    <row r="90" spans="1:16">
      <c r="A90" s="248"/>
      <c r="B90" s="248"/>
      <c r="C90" s="249"/>
      <c r="D90" s="249"/>
      <c r="E90" s="250"/>
      <c r="F90" s="250"/>
      <c r="G90" s="250"/>
      <c r="H90" s="255"/>
      <c r="I90" s="250"/>
      <c r="J90" s="250"/>
      <c r="K90" s="760"/>
      <c r="L90" s="255"/>
      <c r="M90" s="255"/>
      <c r="N90" s="250"/>
      <c r="O90" s="250"/>
      <c r="P90" s="250"/>
    </row>
    <row r="91" spans="1:16">
      <c r="A91" s="248"/>
      <c r="B91" s="248"/>
      <c r="C91" s="249"/>
      <c r="D91" s="249"/>
      <c r="E91" s="250"/>
      <c r="F91" s="250"/>
      <c r="G91" s="250"/>
      <c r="H91" s="255"/>
      <c r="I91" s="250"/>
      <c r="J91" s="250"/>
      <c r="K91" s="760"/>
      <c r="L91" s="255"/>
      <c r="M91" s="255"/>
      <c r="N91" s="250"/>
      <c r="O91" s="250"/>
      <c r="P91" s="250"/>
    </row>
    <row r="92" spans="1:16">
      <c r="A92" s="248"/>
      <c r="B92" s="248"/>
      <c r="C92" s="249"/>
      <c r="D92" s="249"/>
      <c r="E92" s="250"/>
      <c r="F92" s="250"/>
      <c r="G92" s="250"/>
      <c r="H92" s="255"/>
      <c r="I92" s="250"/>
      <c r="J92" s="250"/>
      <c r="K92" s="760"/>
      <c r="L92" s="255"/>
      <c r="M92" s="255"/>
      <c r="N92" s="250"/>
      <c r="O92" s="250"/>
      <c r="P92" s="250"/>
    </row>
    <row r="93" spans="1:16">
      <c r="A93" s="248"/>
      <c r="B93" s="248"/>
      <c r="C93" s="249"/>
      <c r="D93" s="249"/>
      <c r="E93" s="250"/>
      <c r="F93" s="250"/>
      <c r="G93" s="250"/>
      <c r="H93" s="255"/>
      <c r="I93" s="250"/>
      <c r="J93" s="250"/>
      <c r="K93" s="760"/>
      <c r="L93" s="255"/>
      <c r="M93" s="255"/>
      <c r="N93" s="250"/>
      <c r="O93" s="250"/>
      <c r="P93" s="250"/>
    </row>
    <row r="94" spans="1:16">
      <c r="A94" s="248"/>
      <c r="B94" s="248"/>
      <c r="C94" s="249"/>
      <c r="D94" s="249"/>
      <c r="E94" s="250"/>
      <c r="F94" s="250"/>
      <c r="G94" s="250"/>
      <c r="H94" s="255"/>
      <c r="I94" s="250"/>
      <c r="J94" s="250"/>
      <c r="K94" s="760"/>
      <c r="L94" s="255"/>
      <c r="M94" s="255"/>
      <c r="N94" s="250"/>
      <c r="O94" s="250"/>
      <c r="P94" s="250"/>
    </row>
    <row r="95" spans="1:16">
      <c r="A95" s="248"/>
      <c r="B95" s="248"/>
      <c r="C95" s="249"/>
      <c r="D95" s="249"/>
      <c r="E95" s="250"/>
      <c r="F95" s="250"/>
      <c r="G95" s="250"/>
      <c r="H95" s="255"/>
      <c r="I95" s="250"/>
      <c r="J95" s="250"/>
      <c r="K95" s="760"/>
      <c r="L95" s="255"/>
      <c r="M95" s="255"/>
      <c r="N95" s="250"/>
      <c r="O95" s="250"/>
      <c r="P95" s="250"/>
    </row>
    <row r="96" spans="1:16">
      <c r="A96" s="248"/>
      <c r="B96" s="248"/>
      <c r="C96" s="249"/>
      <c r="D96" s="249"/>
      <c r="E96" s="250"/>
      <c r="F96" s="250"/>
      <c r="G96" s="250"/>
      <c r="H96" s="255"/>
      <c r="I96" s="250"/>
      <c r="J96" s="250"/>
      <c r="K96" s="760"/>
      <c r="L96" s="255"/>
      <c r="M96" s="255"/>
      <c r="N96" s="250"/>
      <c r="O96" s="250"/>
      <c r="P96" s="250"/>
    </row>
    <row r="97" spans="1:16">
      <c r="A97" s="248"/>
      <c r="B97" s="248"/>
      <c r="C97" s="249"/>
      <c r="D97" s="249"/>
      <c r="E97" s="250"/>
      <c r="F97" s="250"/>
      <c r="G97" s="250"/>
      <c r="H97" s="255"/>
      <c r="I97" s="250"/>
      <c r="J97" s="250"/>
      <c r="K97" s="760"/>
      <c r="L97" s="255"/>
      <c r="M97" s="255"/>
      <c r="N97" s="250"/>
      <c r="O97" s="250"/>
      <c r="P97" s="250"/>
    </row>
    <row r="98" spans="1:16">
      <c r="A98" s="248"/>
      <c r="B98" s="248"/>
      <c r="C98" s="249"/>
      <c r="D98" s="249"/>
      <c r="E98" s="250"/>
      <c r="F98" s="250"/>
      <c r="G98" s="250"/>
      <c r="H98" s="255"/>
      <c r="I98" s="250"/>
      <c r="J98" s="250"/>
    </row>
  </sheetData>
  <mergeCells count="7">
    <mergeCell ref="C39:N39"/>
    <mergeCell ref="D1:F1"/>
    <mergeCell ref="D3:I3"/>
    <mergeCell ref="C6:D6"/>
    <mergeCell ref="C10:N10"/>
    <mergeCell ref="C31:N31"/>
    <mergeCell ref="C29:N29"/>
  </mergeCells>
  <pageMargins left="0.7" right="0.7" top="0.75" bottom="0.75" header="0.3" footer="0.3"/>
  <pageSetup paperSize="9" scale="52" orientation="portrait"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DFFCE-DE8B-4885-8129-37C60C04086D}">
  <dimension ref="A1:K89"/>
  <sheetViews>
    <sheetView topLeftCell="A28" workbookViewId="0">
      <selection activeCell="J54" sqref="J54"/>
    </sheetView>
  </sheetViews>
  <sheetFormatPr defaultRowHeight="11.5"/>
  <cols>
    <col min="1" max="1" width="5.7265625" style="302" customWidth="1"/>
    <col min="2" max="2" width="19" style="301" customWidth="1"/>
    <col min="3" max="3" width="11.7265625" style="301" customWidth="1"/>
    <col min="4" max="4" width="9.26953125" style="301" customWidth="1"/>
    <col min="5" max="5" width="17.7265625" style="301" customWidth="1"/>
    <col min="6" max="6" width="5.54296875" style="302" customWidth="1"/>
    <col min="7" max="7" width="8.7265625" style="302" customWidth="1"/>
    <col min="8" max="8" width="7.453125" style="302" customWidth="1"/>
    <col min="9" max="9" width="8.7265625" style="303" customWidth="1"/>
    <col min="10" max="10" width="9.7265625" style="302" customWidth="1"/>
    <col min="11" max="11" width="12.7265625" style="302" customWidth="1"/>
    <col min="12" max="256" width="9.1796875" style="304"/>
    <col min="257" max="257" width="5.7265625" style="304" customWidth="1"/>
    <col min="258" max="258" width="19" style="304" customWidth="1"/>
    <col min="259" max="259" width="11.7265625" style="304" customWidth="1"/>
    <col min="260" max="260" width="9.26953125" style="304" customWidth="1"/>
    <col min="261" max="261" width="17.7265625" style="304" customWidth="1"/>
    <col min="262" max="262" width="5.54296875" style="304" customWidth="1"/>
    <col min="263" max="263" width="8.7265625" style="304" customWidth="1"/>
    <col min="264" max="264" width="7.453125" style="304" customWidth="1"/>
    <col min="265" max="265" width="8.7265625" style="304" customWidth="1"/>
    <col min="266" max="266" width="9.7265625" style="304" customWidth="1"/>
    <col min="267" max="267" width="12.7265625" style="304" customWidth="1"/>
    <col min="268" max="512" width="9.1796875" style="304"/>
    <col min="513" max="513" width="5.7265625" style="304" customWidth="1"/>
    <col min="514" max="514" width="19" style="304" customWidth="1"/>
    <col min="515" max="515" width="11.7265625" style="304" customWidth="1"/>
    <col min="516" max="516" width="9.26953125" style="304" customWidth="1"/>
    <col min="517" max="517" width="17.7265625" style="304" customWidth="1"/>
    <col min="518" max="518" width="5.54296875" style="304" customWidth="1"/>
    <col min="519" max="519" width="8.7265625" style="304" customWidth="1"/>
    <col min="520" max="520" width="7.453125" style="304" customWidth="1"/>
    <col min="521" max="521" width="8.7265625" style="304" customWidth="1"/>
    <col min="522" max="522" width="9.7265625" style="304" customWidth="1"/>
    <col min="523" max="523" width="12.7265625" style="304" customWidth="1"/>
    <col min="524" max="768" width="9.1796875" style="304"/>
    <col min="769" max="769" width="5.7265625" style="304" customWidth="1"/>
    <col min="770" max="770" width="19" style="304" customWidth="1"/>
    <col min="771" max="771" width="11.7265625" style="304" customWidth="1"/>
    <col min="772" max="772" width="9.26953125" style="304" customWidth="1"/>
    <col min="773" max="773" width="17.7265625" style="304" customWidth="1"/>
    <col min="774" max="774" width="5.54296875" style="304" customWidth="1"/>
    <col min="775" max="775" width="8.7265625" style="304" customWidth="1"/>
    <col min="776" max="776" width="7.453125" style="304" customWidth="1"/>
    <col min="777" max="777" width="8.7265625" style="304" customWidth="1"/>
    <col min="778" max="778" width="9.7265625" style="304" customWidth="1"/>
    <col min="779" max="779" width="12.7265625" style="304" customWidth="1"/>
    <col min="780" max="1024" width="9.1796875" style="304"/>
    <col min="1025" max="1025" width="5.7265625" style="304" customWidth="1"/>
    <col min="1026" max="1026" width="19" style="304" customWidth="1"/>
    <col min="1027" max="1027" width="11.7265625" style="304" customWidth="1"/>
    <col min="1028" max="1028" width="9.26953125" style="304" customWidth="1"/>
    <col min="1029" max="1029" width="17.7265625" style="304" customWidth="1"/>
    <col min="1030" max="1030" width="5.54296875" style="304" customWidth="1"/>
    <col min="1031" max="1031" width="8.7265625" style="304" customWidth="1"/>
    <col min="1032" max="1032" width="7.453125" style="304" customWidth="1"/>
    <col min="1033" max="1033" width="8.7265625" style="304" customWidth="1"/>
    <col min="1034" max="1034" width="9.7265625" style="304" customWidth="1"/>
    <col min="1035" max="1035" width="12.7265625" style="304" customWidth="1"/>
    <col min="1036" max="1280" width="9.1796875" style="304"/>
    <col min="1281" max="1281" width="5.7265625" style="304" customWidth="1"/>
    <col min="1282" max="1282" width="19" style="304" customWidth="1"/>
    <col min="1283" max="1283" width="11.7265625" style="304" customWidth="1"/>
    <col min="1284" max="1284" width="9.26953125" style="304" customWidth="1"/>
    <col min="1285" max="1285" width="17.7265625" style="304" customWidth="1"/>
    <col min="1286" max="1286" width="5.54296875" style="304" customWidth="1"/>
    <col min="1287" max="1287" width="8.7265625" style="304" customWidth="1"/>
    <col min="1288" max="1288" width="7.453125" style="304" customWidth="1"/>
    <col min="1289" max="1289" width="8.7265625" style="304" customWidth="1"/>
    <col min="1290" max="1290" width="9.7265625" style="304" customWidth="1"/>
    <col min="1291" max="1291" width="12.7265625" style="304" customWidth="1"/>
    <col min="1292" max="1536" width="9.1796875" style="304"/>
    <col min="1537" max="1537" width="5.7265625" style="304" customWidth="1"/>
    <col min="1538" max="1538" width="19" style="304" customWidth="1"/>
    <col min="1539" max="1539" width="11.7265625" style="304" customWidth="1"/>
    <col min="1540" max="1540" width="9.26953125" style="304" customWidth="1"/>
    <col min="1541" max="1541" width="17.7265625" style="304" customWidth="1"/>
    <col min="1542" max="1542" width="5.54296875" style="304" customWidth="1"/>
    <col min="1543" max="1543" width="8.7265625" style="304" customWidth="1"/>
    <col min="1544" max="1544" width="7.453125" style="304" customWidth="1"/>
    <col min="1545" max="1545" width="8.7265625" style="304" customWidth="1"/>
    <col min="1546" max="1546" width="9.7265625" style="304" customWidth="1"/>
    <col min="1547" max="1547" width="12.7265625" style="304" customWidth="1"/>
    <col min="1548" max="1792" width="9.1796875" style="304"/>
    <col min="1793" max="1793" width="5.7265625" style="304" customWidth="1"/>
    <col min="1794" max="1794" width="19" style="304" customWidth="1"/>
    <col min="1795" max="1795" width="11.7265625" style="304" customWidth="1"/>
    <col min="1796" max="1796" width="9.26953125" style="304" customWidth="1"/>
    <col min="1797" max="1797" width="17.7265625" style="304" customWidth="1"/>
    <col min="1798" max="1798" width="5.54296875" style="304" customWidth="1"/>
    <col min="1799" max="1799" width="8.7265625" style="304" customWidth="1"/>
    <col min="1800" max="1800" width="7.453125" style="304" customWidth="1"/>
    <col min="1801" max="1801" width="8.7265625" style="304" customWidth="1"/>
    <col min="1802" max="1802" width="9.7265625" style="304" customWidth="1"/>
    <col min="1803" max="1803" width="12.7265625" style="304" customWidth="1"/>
    <col min="1804" max="2048" width="9.1796875" style="304"/>
    <col min="2049" max="2049" width="5.7265625" style="304" customWidth="1"/>
    <col min="2050" max="2050" width="19" style="304" customWidth="1"/>
    <col min="2051" max="2051" width="11.7265625" style="304" customWidth="1"/>
    <col min="2052" max="2052" width="9.26953125" style="304" customWidth="1"/>
    <col min="2053" max="2053" width="17.7265625" style="304" customWidth="1"/>
    <col min="2054" max="2054" width="5.54296875" style="304" customWidth="1"/>
    <col min="2055" max="2055" width="8.7265625" style="304" customWidth="1"/>
    <col min="2056" max="2056" width="7.453125" style="304" customWidth="1"/>
    <col min="2057" max="2057" width="8.7265625" style="304" customWidth="1"/>
    <col min="2058" max="2058" width="9.7265625" style="304" customWidth="1"/>
    <col min="2059" max="2059" width="12.7265625" style="304" customWidth="1"/>
    <col min="2060" max="2304" width="9.1796875" style="304"/>
    <col min="2305" max="2305" width="5.7265625" style="304" customWidth="1"/>
    <col min="2306" max="2306" width="19" style="304" customWidth="1"/>
    <col min="2307" max="2307" width="11.7265625" style="304" customWidth="1"/>
    <col min="2308" max="2308" width="9.26953125" style="304" customWidth="1"/>
    <col min="2309" max="2309" width="17.7265625" style="304" customWidth="1"/>
    <col min="2310" max="2310" width="5.54296875" style="304" customWidth="1"/>
    <col min="2311" max="2311" width="8.7265625" style="304" customWidth="1"/>
    <col min="2312" max="2312" width="7.453125" style="304" customWidth="1"/>
    <col min="2313" max="2313" width="8.7265625" style="304" customWidth="1"/>
    <col min="2314" max="2314" width="9.7265625" style="304" customWidth="1"/>
    <col min="2315" max="2315" width="12.7265625" style="304" customWidth="1"/>
    <col min="2316" max="2560" width="9.1796875" style="304"/>
    <col min="2561" max="2561" width="5.7265625" style="304" customWidth="1"/>
    <col min="2562" max="2562" width="19" style="304" customWidth="1"/>
    <col min="2563" max="2563" width="11.7265625" style="304" customWidth="1"/>
    <col min="2564" max="2564" width="9.26953125" style="304" customWidth="1"/>
    <col min="2565" max="2565" width="17.7265625" style="304" customWidth="1"/>
    <col min="2566" max="2566" width="5.54296875" style="304" customWidth="1"/>
    <col min="2567" max="2567" width="8.7265625" style="304" customWidth="1"/>
    <col min="2568" max="2568" width="7.453125" style="304" customWidth="1"/>
    <col min="2569" max="2569" width="8.7265625" style="304" customWidth="1"/>
    <col min="2570" max="2570" width="9.7265625" style="304" customWidth="1"/>
    <col min="2571" max="2571" width="12.7265625" style="304" customWidth="1"/>
    <col min="2572" max="2816" width="9.1796875" style="304"/>
    <col min="2817" max="2817" width="5.7265625" style="304" customWidth="1"/>
    <col min="2818" max="2818" width="19" style="304" customWidth="1"/>
    <col min="2819" max="2819" width="11.7265625" style="304" customWidth="1"/>
    <col min="2820" max="2820" width="9.26953125" style="304" customWidth="1"/>
    <col min="2821" max="2821" width="17.7265625" style="304" customWidth="1"/>
    <col min="2822" max="2822" width="5.54296875" style="304" customWidth="1"/>
    <col min="2823" max="2823" width="8.7265625" style="304" customWidth="1"/>
    <col min="2824" max="2824" width="7.453125" style="304" customWidth="1"/>
    <col min="2825" max="2825" width="8.7265625" style="304" customWidth="1"/>
    <col min="2826" max="2826" width="9.7265625" style="304" customWidth="1"/>
    <col min="2827" max="2827" width="12.7265625" style="304" customWidth="1"/>
    <col min="2828" max="3072" width="9.1796875" style="304"/>
    <col min="3073" max="3073" width="5.7265625" style="304" customWidth="1"/>
    <col min="3074" max="3074" width="19" style="304" customWidth="1"/>
    <col min="3075" max="3075" width="11.7265625" style="304" customWidth="1"/>
    <col min="3076" max="3076" width="9.26953125" style="304" customWidth="1"/>
    <col min="3077" max="3077" width="17.7265625" style="304" customWidth="1"/>
    <col min="3078" max="3078" width="5.54296875" style="304" customWidth="1"/>
    <col min="3079" max="3079" width="8.7265625" style="304" customWidth="1"/>
    <col min="3080" max="3080" width="7.453125" style="304" customWidth="1"/>
    <col min="3081" max="3081" width="8.7265625" style="304" customWidth="1"/>
    <col min="3082" max="3082" width="9.7265625" style="304" customWidth="1"/>
    <col min="3083" max="3083" width="12.7265625" style="304" customWidth="1"/>
    <col min="3084" max="3328" width="9.1796875" style="304"/>
    <col min="3329" max="3329" width="5.7265625" style="304" customWidth="1"/>
    <col min="3330" max="3330" width="19" style="304" customWidth="1"/>
    <col min="3331" max="3331" width="11.7265625" style="304" customWidth="1"/>
    <col min="3332" max="3332" width="9.26953125" style="304" customWidth="1"/>
    <col min="3333" max="3333" width="17.7265625" style="304" customWidth="1"/>
    <col min="3334" max="3334" width="5.54296875" style="304" customWidth="1"/>
    <col min="3335" max="3335" width="8.7265625" style="304" customWidth="1"/>
    <col min="3336" max="3336" width="7.453125" style="304" customWidth="1"/>
    <col min="3337" max="3337" width="8.7265625" style="304" customWidth="1"/>
    <col min="3338" max="3338" width="9.7265625" style="304" customWidth="1"/>
    <col min="3339" max="3339" width="12.7265625" style="304" customWidth="1"/>
    <col min="3340" max="3584" width="9.1796875" style="304"/>
    <col min="3585" max="3585" width="5.7265625" style="304" customWidth="1"/>
    <col min="3586" max="3586" width="19" style="304" customWidth="1"/>
    <col min="3587" max="3587" width="11.7265625" style="304" customWidth="1"/>
    <col min="3588" max="3588" width="9.26953125" style="304" customWidth="1"/>
    <col min="3589" max="3589" width="17.7265625" style="304" customWidth="1"/>
    <col min="3590" max="3590" width="5.54296875" style="304" customWidth="1"/>
    <col min="3591" max="3591" width="8.7265625" style="304" customWidth="1"/>
    <col min="3592" max="3592" width="7.453125" style="304" customWidth="1"/>
    <col min="3593" max="3593" width="8.7265625" style="304" customWidth="1"/>
    <col min="3594" max="3594" width="9.7265625" style="304" customWidth="1"/>
    <col min="3595" max="3595" width="12.7265625" style="304" customWidth="1"/>
    <col min="3596" max="3840" width="9.1796875" style="304"/>
    <col min="3841" max="3841" width="5.7265625" style="304" customWidth="1"/>
    <col min="3842" max="3842" width="19" style="304" customWidth="1"/>
    <col min="3843" max="3843" width="11.7265625" style="304" customWidth="1"/>
    <col min="3844" max="3844" width="9.26953125" style="304" customWidth="1"/>
    <col min="3845" max="3845" width="17.7265625" style="304" customWidth="1"/>
    <col min="3846" max="3846" width="5.54296875" style="304" customWidth="1"/>
    <col min="3847" max="3847" width="8.7265625" style="304" customWidth="1"/>
    <col min="3848" max="3848" width="7.453125" style="304" customWidth="1"/>
    <col min="3849" max="3849" width="8.7265625" style="304" customWidth="1"/>
    <col min="3850" max="3850" width="9.7265625" style="304" customWidth="1"/>
    <col min="3851" max="3851" width="12.7265625" style="304" customWidth="1"/>
    <col min="3852" max="4096" width="9.1796875" style="304"/>
    <col min="4097" max="4097" width="5.7265625" style="304" customWidth="1"/>
    <col min="4098" max="4098" width="19" style="304" customWidth="1"/>
    <col min="4099" max="4099" width="11.7265625" style="304" customWidth="1"/>
    <col min="4100" max="4100" width="9.26953125" style="304" customWidth="1"/>
    <col min="4101" max="4101" width="17.7265625" style="304" customWidth="1"/>
    <col min="4102" max="4102" width="5.54296875" style="304" customWidth="1"/>
    <col min="4103" max="4103" width="8.7265625" style="304" customWidth="1"/>
    <col min="4104" max="4104" width="7.453125" style="304" customWidth="1"/>
    <col min="4105" max="4105" width="8.7265625" style="304" customWidth="1"/>
    <col min="4106" max="4106" width="9.7265625" style="304" customWidth="1"/>
    <col min="4107" max="4107" width="12.7265625" style="304" customWidth="1"/>
    <col min="4108" max="4352" width="9.1796875" style="304"/>
    <col min="4353" max="4353" width="5.7265625" style="304" customWidth="1"/>
    <col min="4354" max="4354" width="19" style="304" customWidth="1"/>
    <col min="4355" max="4355" width="11.7265625" style="304" customWidth="1"/>
    <col min="4356" max="4356" width="9.26953125" style="304" customWidth="1"/>
    <col min="4357" max="4357" width="17.7265625" style="304" customWidth="1"/>
    <col min="4358" max="4358" width="5.54296875" style="304" customWidth="1"/>
    <col min="4359" max="4359" width="8.7265625" style="304" customWidth="1"/>
    <col min="4360" max="4360" width="7.453125" style="304" customWidth="1"/>
    <col min="4361" max="4361" width="8.7265625" style="304" customWidth="1"/>
    <col min="4362" max="4362" width="9.7265625" style="304" customWidth="1"/>
    <col min="4363" max="4363" width="12.7265625" style="304" customWidth="1"/>
    <col min="4364" max="4608" width="9.1796875" style="304"/>
    <col min="4609" max="4609" width="5.7265625" style="304" customWidth="1"/>
    <col min="4610" max="4610" width="19" style="304" customWidth="1"/>
    <col min="4611" max="4611" width="11.7265625" style="304" customWidth="1"/>
    <col min="4612" max="4612" width="9.26953125" style="304" customWidth="1"/>
    <col min="4613" max="4613" width="17.7265625" style="304" customWidth="1"/>
    <col min="4614" max="4614" width="5.54296875" style="304" customWidth="1"/>
    <col min="4615" max="4615" width="8.7265625" style="304" customWidth="1"/>
    <col min="4616" max="4616" width="7.453125" style="304" customWidth="1"/>
    <col min="4617" max="4617" width="8.7265625" style="304" customWidth="1"/>
    <col min="4618" max="4618" width="9.7265625" style="304" customWidth="1"/>
    <col min="4619" max="4619" width="12.7265625" style="304" customWidth="1"/>
    <col min="4620" max="4864" width="9.1796875" style="304"/>
    <col min="4865" max="4865" width="5.7265625" style="304" customWidth="1"/>
    <col min="4866" max="4866" width="19" style="304" customWidth="1"/>
    <col min="4867" max="4867" width="11.7265625" style="304" customWidth="1"/>
    <col min="4868" max="4868" width="9.26953125" style="304" customWidth="1"/>
    <col min="4869" max="4869" width="17.7265625" style="304" customWidth="1"/>
    <col min="4870" max="4870" width="5.54296875" style="304" customWidth="1"/>
    <col min="4871" max="4871" width="8.7265625" style="304" customWidth="1"/>
    <col min="4872" max="4872" width="7.453125" style="304" customWidth="1"/>
    <col min="4873" max="4873" width="8.7265625" style="304" customWidth="1"/>
    <col min="4874" max="4874" width="9.7265625" style="304" customWidth="1"/>
    <col min="4875" max="4875" width="12.7265625" style="304" customWidth="1"/>
    <col min="4876" max="5120" width="9.1796875" style="304"/>
    <col min="5121" max="5121" width="5.7265625" style="304" customWidth="1"/>
    <col min="5122" max="5122" width="19" style="304" customWidth="1"/>
    <col min="5123" max="5123" width="11.7265625" style="304" customWidth="1"/>
    <col min="5124" max="5124" width="9.26953125" style="304" customWidth="1"/>
    <col min="5125" max="5125" width="17.7265625" style="304" customWidth="1"/>
    <col min="5126" max="5126" width="5.54296875" style="304" customWidth="1"/>
    <col min="5127" max="5127" width="8.7265625" style="304" customWidth="1"/>
    <col min="5128" max="5128" width="7.453125" style="304" customWidth="1"/>
    <col min="5129" max="5129" width="8.7265625" style="304" customWidth="1"/>
    <col min="5130" max="5130" width="9.7265625" style="304" customWidth="1"/>
    <col min="5131" max="5131" width="12.7265625" style="304" customWidth="1"/>
    <col min="5132" max="5376" width="9.1796875" style="304"/>
    <col min="5377" max="5377" width="5.7265625" style="304" customWidth="1"/>
    <col min="5378" max="5378" width="19" style="304" customWidth="1"/>
    <col min="5379" max="5379" width="11.7265625" style="304" customWidth="1"/>
    <col min="5380" max="5380" width="9.26953125" style="304" customWidth="1"/>
    <col min="5381" max="5381" width="17.7265625" style="304" customWidth="1"/>
    <col min="5382" max="5382" width="5.54296875" style="304" customWidth="1"/>
    <col min="5383" max="5383" width="8.7265625" style="304" customWidth="1"/>
    <col min="5384" max="5384" width="7.453125" style="304" customWidth="1"/>
    <col min="5385" max="5385" width="8.7265625" style="304" customWidth="1"/>
    <col min="5386" max="5386" width="9.7265625" style="304" customWidth="1"/>
    <col min="5387" max="5387" width="12.7265625" style="304" customWidth="1"/>
    <col min="5388" max="5632" width="9.1796875" style="304"/>
    <col min="5633" max="5633" width="5.7265625" style="304" customWidth="1"/>
    <col min="5634" max="5634" width="19" style="304" customWidth="1"/>
    <col min="5635" max="5635" width="11.7265625" style="304" customWidth="1"/>
    <col min="5636" max="5636" width="9.26953125" style="304" customWidth="1"/>
    <col min="5637" max="5637" width="17.7265625" style="304" customWidth="1"/>
    <col min="5638" max="5638" width="5.54296875" style="304" customWidth="1"/>
    <col min="5639" max="5639" width="8.7265625" style="304" customWidth="1"/>
    <col min="5640" max="5640" width="7.453125" style="304" customWidth="1"/>
    <col min="5641" max="5641" width="8.7265625" style="304" customWidth="1"/>
    <col min="5642" max="5642" width="9.7265625" style="304" customWidth="1"/>
    <col min="5643" max="5643" width="12.7265625" style="304" customWidth="1"/>
    <col min="5644" max="5888" width="9.1796875" style="304"/>
    <col min="5889" max="5889" width="5.7265625" style="304" customWidth="1"/>
    <col min="5890" max="5890" width="19" style="304" customWidth="1"/>
    <col min="5891" max="5891" width="11.7265625" style="304" customWidth="1"/>
    <col min="5892" max="5892" width="9.26953125" style="304" customWidth="1"/>
    <col min="5893" max="5893" width="17.7265625" style="304" customWidth="1"/>
    <col min="5894" max="5894" width="5.54296875" style="304" customWidth="1"/>
    <col min="5895" max="5895" width="8.7265625" style="304" customWidth="1"/>
    <col min="5896" max="5896" width="7.453125" style="304" customWidth="1"/>
    <col min="5897" max="5897" width="8.7265625" style="304" customWidth="1"/>
    <col min="5898" max="5898" width="9.7265625" style="304" customWidth="1"/>
    <col min="5899" max="5899" width="12.7265625" style="304" customWidth="1"/>
    <col min="5900" max="6144" width="9.1796875" style="304"/>
    <col min="6145" max="6145" width="5.7265625" style="304" customWidth="1"/>
    <col min="6146" max="6146" width="19" style="304" customWidth="1"/>
    <col min="6147" max="6147" width="11.7265625" style="304" customWidth="1"/>
    <col min="6148" max="6148" width="9.26953125" style="304" customWidth="1"/>
    <col min="6149" max="6149" width="17.7265625" style="304" customWidth="1"/>
    <col min="6150" max="6150" width="5.54296875" style="304" customWidth="1"/>
    <col min="6151" max="6151" width="8.7265625" style="304" customWidth="1"/>
    <col min="6152" max="6152" width="7.453125" style="304" customWidth="1"/>
    <col min="6153" max="6153" width="8.7265625" style="304" customWidth="1"/>
    <col min="6154" max="6154" width="9.7265625" style="304" customWidth="1"/>
    <col min="6155" max="6155" width="12.7265625" style="304" customWidth="1"/>
    <col min="6156" max="6400" width="9.1796875" style="304"/>
    <col min="6401" max="6401" width="5.7265625" style="304" customWidth="1"/>
    <col min="6402" max="6402" width="19" style="304" customWidth="1"/>
    <col min="6403" max="6403" width="11.7265625" style="304" customWidth="1"/>
    <col min="6404" max="6404" width="9.26953125" style="304" customWidth="1"/>
    <col min="6405" max="6405" width="17.7265625" style="304" customWidth="1"/>
    <col min="6406" max="6406" width="5.54296875" style="304" customWidth="1"/>
    <col min="6407" max="6407" width="8.7265625" style="304" customWidth="1"/>
    <col min="6408" max="6408" width="7.453125" style="304" customWidth="1"/>
    <col min="6409" max="6409" width="8.7265625" style="304" customWidth="1"/>
    <col min="6410" max="6410" width="9.7265625" style="304" customWidth="1"/>
    <col min="6411" max="6411" width="12.7265625" style="304" customWidth="1"/>
    <col min="6412" max="6656" width="9.1796875" style="304"/>
    <col min="6657" max="6657" width="5.7265625" style="304" customWidth="1"/>
    <col min="6658" max="6658" width="19" style="304" customWidth="1"/>
    <col min="6659" max="6659" width="11.7265625" style="304" customWidth="1"/>
    <col min="6660" max="6660" width="9.26953125" style="304" customWidth="1"/>
    <col min="6661" max="6661" width="17.7265625" style="304" customWidth="1"/>
    <col min="6662" max="6662" width="5.54296875" style="304" customWidth="1"/>
    <col min="6663" max="6663" width="8.7265625" style="304" customWidth="1"/>
    <col min="6664" max="6664" width="7.453125" style="304" customWidth="1"/>
    <col min="6665" max="6665" width="8.7265625" style="304" customWidth="1"/>
    <col min="6666" max="6666" width="9.7265625" style="304" customWidth="1"/>
    <col min="6667" max="6667" width="12.7265625" style="304" customWidth="1"/>
    <col min="6668" max="6912" width="9.1796875" style="304"/>
    <col min="6913" max="6913" width="5.7265625" style="304" customWidth="1"/>
    <col min="6914" max="6914" width="19" style="304" customWidth="1"/>
    <col min="6915" max="6915" width="11.7265625" style="304" customWidth="1"/>
    <col min="6916" max="6916" width="9.26953125" style="304" customWidth="1"/>
    <col min="6917" max="6917" width="17.7265625" style="304" customWidth="1"/>
    <col min="6918" max="6918" width="5.54296875" style="304" customWidth="1"/>
    <col min="6919" max="6919" width="8.7265625" style="304" customWidth="1"/>
    <col min="6920" max="6920" width="7.453125" style="304" customWidth="1"/>
    <col min="6921" max="6921" width="8.7265625" style="304" customWidth="1"/>
    <col min="6922" max="6922" width="9.7265625" style="304" customWidth="1"/>
    <col min="6923" max="6923" width="12.7265625" style="304" customWidth="1"/>
    <col min="6924" max="7168" width="9.1796875" style="304"/>
    <col min="7169" max="7169" width="5.7265625" style="304" customWidth="1"/>
    <col min="7170" max="7170" width="19" style="304" customWidth="1"/>
    <col min="7171" max="7171" width="11.7265625" style="304" customWidth="1"/>
    <col min="7172" max="7172" width="9.26953125" style="304" customWidth="1"/>
    <col min="7173" max="7173" width="17.7265625" style="304" customWidth="1"/>
    <col min="7174" max="7174" width="5.54296875" style="304" customWidth="1"/>
    <col min="7175" max="7175" width="8.7265625" style="304" customWidth="1"/>
    <col min="7176" max="7176" width="7.453125" style="304" customWidth="1"/>
    <col min="7177" max="7177" width="8.7265625" style="304" customWidth="1"/>
    <col min="7178" max="7178" width="9.7265625" style="304" customWidth="1"/>
    <col min="7179" max="7179" width="12.7265625" style="304" customWidth="1"/>
    <col min="7180" max="7424" width="9.1796875" style="304"/>
    <col min="7425" max="7425" width="5.7265625" style="304" customWidth="1"/>
    <col min="7426" max="7426" width="19" style="304" customWidth="1"/>
    <col min="7427" max="7427" width="11.7265625" style="304" customWidth="1"/>
    <col min="7428" max="7428" width="9.26953125" style="304" customWidth="1"/>
    <col min="7429" max="7429" width="17.7265625" style="304" customWidth="1"/>
    <col min="7430" max="7430" width="5.54296875" style="304" customWidth="1"/>
    <col min="7431" max="7431" width="8.7265625" style="304" customWidth="1"/>
    <col min="7432" max="7432" width="7.453125" style="304" customWidth="1"/>
    <col min="7433" max="7433" width="8.7265625" style="304" customWidth="1"/>
    <col min="7434" max="7434" width="9.7265625" style="304" customWidth="1"/>
    <col min="7435" max="7435" width="12.7265625" style="304" customWidth="1"/>
    <col min="7436" max="7680" width="9.1796875" style="304"/>
    <col min="7681" max="7681" width="5.7265625" style="304" customWidth="1"/>
    <col min="7682" max="7682" width="19" style="304" customWidth="1"/>
    <col min="7683" max="7683" width="11.7265625" style="304" customWidth="1"/>
    <col min="7684" max="7684" width="9.26953125" style="304" customWidth="1"/>
    <col min="7685" max="7685" width="17.7265625" style="304" customWidth="1"/>
    <col min="7686" max="7686" width="5.54296875" style="304" customWidth="1"/>
    <col min="7687" max="7687" width="8.7265625" style="304" customWidth="1"/>
    <col min="7688" max="7688" width="7.453125" style="304" customWidth="1"/>
    <col min="7689" max="7689" width="8.7265625" style="304" customWidth="1"/>
    <col min="7690" max="7690" width="9.7265625" style="304" customWidth="1"/>
    <col min="7691" max="7691" width="12.7265625" style="304" customWidth="1"/>
    <col min="7692" max="7936" width="9.1796875" style="304"/>
    <col min="7937" max="7937" width="5.7265625" style="304" customWidth="1"/>
    <col min="7938" max="7938" width="19" style="304" customWidth="1"/>
    <col min="7939" max="7939" width="11.7265625" style="304" customWidth="1"/>
    <col min="7940" max="7940" width="9.26953125" style="304" customWidth="1"/>
    <col min="7941" max="7941" width="17.7265625" style="304" customWidth="1"/>
    <col min="7942" max="7942" width="5.54296875" style="304" customWidth="1"/>
    <col min="7943" max="7943" width="8.7265625" style="304" customWidth="1"/>
    <col min="7944" max="7944" width="7.453125" style="304" customWidth="1"/>
    <col min="7945" max="7945" width="8.7265625" style="304" customWidth="1"/>
    <col min="7946" max="7946" width="9.7265625" style="304" customWidth="1"/>
    <col min="7947" max="7947" width="12.7265625" style="304" customWidth="1"/>
    <col min="7948" max="8192" width="9.1796875" style="304"/>
    <col min="8193" max="8193" width="5.7265625" style="304" customWidth="1"/>
    <col min="8194" max="8194" width="19" style="304" customWidth="1"/>
    <col min="8195" max="8195" width="11.7265625" style="304" customWidth="1"/>
    <col min="8196" max="8196" width="9.26953125" style="304" customWidth="1"/>
    <col min="8197" max="8197" width="17.7265625" style="304" customWidth="1"/>
    <col min="8198" max="8198" width="5.54296875" style="304" customWidth="1"/>
    <col min="8199" max="8199" width="8.7265625" style="304" customWidth="1"/>
    <col min="8200" max="8200" width="7.453125" style="304" customWidth="1"/>
    <col min="8201" max="8201" width="8.7265625" style="304" customWidth="1"/>
    <col min="8202" max="8202" width="9.7265625" style="304" customWidth="1"/>
    <col min="8203" max="8203" width="12.7265625" style="304" customWidth="1"/>
    <col min="8204" max="8448" width="9.1796875" style="304"/>
    <col min="8449" max="8449" width="5.7265625" style="304" customWidth="1"/>
    <col min="8450" max="8450" width="19" style="304" customWidth="1"/>
    <col min="8451" max="8451" width="11.7265625" style="304" customWidth="1"/>
    <col min="8452" max="8452" width="9.26953125" style="304" customWidth="1"/>
    <col min="8453" max="8453" width="17.7265625" style="304" customWidth="1"/>
    <col min="8454" max="8454" width="5.54296875" style="304" customWidth="1"/>
    <col min="8455" max="8455" width="8.7265625" style="304" customWidth="1"/>
    <col min="8456" max="8456" width="7.453125" style="304" customWidth="1"/>
    <col min="8457" max="8457" width="8.7265625" style="304" customWidth="1"/>
    <col min="8458" max="8458" width="9.7265625" style="304" customWidth="1"/>
    <col min="8459" max="8459" width="12.7265625" style="304" customWidth="1"/>
    <col min="8460" max="8704" width="9.1796875" style="304"/>
    <col min="8705" max="8705" width="5.7265625" style="304" customWidth="1"/>
    <col min="8706" max="8706" width="19" style="304" customWidth="1"/>
    <col min="8707" max="8707" width="11.7265625" style="304" customWidth="1"/>
    <col min="8708" max="8708" width="9.26953125" style="304" customWidth="1"/>
    <col min="8709" max="8709" width="17.7265625" style="304" customWidth="1"/>
    <col min="8710" max="8710" width="5.54296875" style="304" customWidth="1"/>
    <col min="8711" max="8711" width="8.7265625" style="304" customWidth="1"/>
    <col min="8712" max="8712" width="7.453125" style="304" customWidth="1"/>
    <col min="8713" max="8713" width="8.7265625" style="304" customWidth="1"/>
    <col min="8714" max="8714" width="9.7265625" style="304" customWidth="1"/>
    <col min="8715" max="8715" width="12.7265625" style="304" customWidth="1"/>
    <col min="8716" max="8960" width="9.1796875" style="304"/>
    <col min="8961" max="8961" width="5.7265625" style="304" customWidth="1"/>
    <col min="8962" max="8962" width="19" style="304" customWidth="1"/>
    <col min="8963" max="8963" width="11.7265625" style="304" customWidth="1"/>
    <col min="8964" max="8964" width="9.26953125" style="304" customWidth="1"/>
    <col min="8965" max="8965" width="17.7265625" style="304" customWidth="1"/>
    <col min="8966" max="8966" width="5.54296875" style="304" customWidth="1"/>
    <col min="8967" max="8967" width="8.7265625" style="304" customWidth="1"/>
    <col min="8968" max="8968" width="7.453125" style="304" customWidth="1"/>
    <col min="8969" max="8969" width="8.7265625" style="304" customWidth="1"/>
    <col min="8970" max="8970" width="9.7265625" style="304" customWidth="1"/>
    <col min="8971" max="8971" width="12.7265625" style="304" customWidth="1"/>
    <col min="8972" max="9216" width="9.1796875" style="304"/>
    <col min="9217" max="9217" width="5.7265625" style="304" customWidth="1"/>
    <col min="9218" max="9218" width="19" style="304" customWidth="1"/>
    <col min="9219" max="9219" width="11.7265625" style="304" customWidth="1"/>
    <col min="9220" max="9220" width="9.26953125" style="304" customWidth="1"/>
    <col min="9221" max="9221" width="17.7265625" style="304" customWidth="1"/>
    <col min="9222" max="9222" width="5.54296875" style="304" customWidth="1"/>
    <col min="9223" max="9223" width="8.7265625" style="304" customWidth="1"/>
    <col min="9224" max="9224" width="7.453125" style="304" customWidth="1"/>
    <col min="9225" max="9225" width="8.7265625" style="304" customWidth="1"/>
    <col min="9226" max="9226" width="9.7265625" style="304" customWidth="1"/>
    <col min="9227" max="9227" width="12.7265625" style="304" customWidth="1"/>
    <col min="9228" max="9472" width="9.1796875" style="304"/>
    <col min="9473" max="9473" width="5.7265625" style="304" customWidth="1"/>
    <col min="9474" max="9474" width="19" style="304" customWidth="1"/>
    <col min="9475" max="9475" width="11.7265625" style="304" customWidth="1"/>
    <col min="9476" max="9476" width="9.26953125" style="304" customWidth="1"/>
    <col min="9477" max="9477" width="17.7265625" style="304" customWidth="1"/>
    <col min="9478" max="9478" width="5.54296875" style="304" customWidth="1"/>
    <col min="9479" max="9479" width="8.7265625" style="304" customWidth="1"/>
    <col min="9480" max="9480" width="7.453125" style="304" customWidth="1"/>
    <col min="9481" max="9481" width="8.7265625" style="304" customWidth="1"/>
    <col min="9482" max="9482" width="9.7265625" style="304" customWidth="1"/>
    <col min="9483" max="9483" width="12.7265625" style="304" customWidth="1"/>
    <col min="9484" max="9728" width="9.1796875" style="304"/>
    <col min="9729" max="9729" width="5.7265625" style="304" customWidth="1"/>
    <col min="9730" max="9730" width="19" style="304" customWidth="1"/>
    <col min="9731" max="9731" width="11.7265625" style="304" customWidth="1"/>
    <col min="9732" max="9732" width="9.26953125" style="304" customWidth="1"/>
    <col min="9733" max="9733" width="17.7265625" style="304" customWidth="1"/>
    <col min="9734" max="9734" width="5.54296875" style="304" customWidth="1"/>
    <col min="9735" max="9735" width="8.7265625" style="304" customWidth="1"/>
    <col min="9736" max="9736" width="7.453125" style="304" customWidth="1"/>
    <col min="9737" max="9737" width="8.7265625" style="304" customWidth="1"/>
    <col min="9738" max="9738" width="9.7265625" style="304" customWidth="1"/>
    <col min="9739" max="9739" width="12.7265625" style="304" customWidth="1"/>
    <col min="9740" max="9984" width="9.1796875" style="304"/>
    <col min="9985" max="9985" width="5.7265625" style="304" customWidth="1"/>
    <col min="9986" max="9986" width="19" style="304" customWidth="1"/>
    <col min="9987" max="9987" width="11.7265625" style="304" customWidth="1"/>
    <col min="9988" max="9988" width="9.26953125" style="304" customWidth="1"/>
    <col min="9989" max="9989" width="17.7265625" style="304" customWidth="1"/>
    <col min="9990" max="9990" width="5.54296875" style="304" customWidth="1"/>
    <col min="9991" max="9991" width="8.7265625" style="304" customWidth="1"/>
    <col min="9992" max="9992" width="7.453125" style="304" customWidth="1"/>
    <col min="9993" max="9993" width="8.7265625" style="304" customWidth="1"/>
    <col min="9994" max="9994" width="9.7265625" style="304" customWidth="1"/>
    <col min="9995" max="9995" width="12.7265625" style="304" customWidth="1"/>
    <col min="9996" max="10240" width="9.1796875" style="304"/>
    <col min="10241" max="10241" width="5.7265625" style="304" customWidth="1"/>
    <col min="10242" max="10242" width="19" style="304" customWidth="1"/>
    <col min="10243" max="10243" width="11.7265625" style="304" customWidth="1"/>
    <col min="10244" max="10244" width="9.26953125" style="304" customWidth="1"/>
    <col min="10245" max="10245" width="17.7265625" style="304" customWidth="1"/>
    <col min="10246" max="10246" width="5.54296875" style="304" customWidth="1"/>
    <col min="10247" max="10247" width="8.7265625" style="304" customWidth="1"/>
    <col min="10248" max="10248" width="7.453125" style="304" customWidth="1"/>
    <col min="10249" max="10249" width="8.7265625" style="304" customWidth="1"/>
    <col min="10250" max="10250" width="9.7265625" style="304" customWidth="1"/>
    <col min="10251" max="10251" width="12.7265625" style="304" customWidth="1"/>
    <col min="10252" max="10496" width="9.1796875" style="304"/>
    <col min="10497" max="10497" width="5.7265625" style="304" customWidth="1"/>
    <col min="10498" max="10498" width="19" style="304" customWidth="1"/>
    <col min="10499" max="10499" width="11.7265625" style="304" customWidth="1"/>
    <col min="10500" max="10500" width="9.26953125" style="304" customWidth="1"/>
    <col min="10501" max="10501" width="17.7265625" style="304" customWidth="1"/>
    <col min="10502" max="10502" width="5.54296875" style="304" customWidth="1"/>
    <col min="10503" max="10503" width="8.7265625" style="304" customWidth="1"/>
    <col min="10504" max="10504" width="7.453125" style="304" customWidth="1"/>
    <col min="10505" max="10505" width="8.7265625" style="304" customWidth="1"/>
    <col min="10506" max="10506" width="9.7265625" style="304" customWidth="1"/>
    <col min="10507" max="10507" width="12.7265625" style="304" customWidth="1"/>
    <col min="10508" max="10752" width="9.1796875" style="304"/>
    <col min="10753" max="10753" width="5.7265625" style="304" customWidth="1"/>
    <col min="10754" max="10754" width="19" style="304" customWidth="1"/>
    <col min="10755" max="10755" width="11.7265625" style="304" customWidth="1"/>
    <col min="10756" max="10756" width="9.26953125" style="304" customWidth="1"/>
    <col min="10757" max="10757" width="17.7265625" style="304" customWidth="1"/>
    <col min="10758" max="10758" width="5.54296875" style="304" customWidth="1"/>
    <col min="10759" max="10759" width="8.7265625" style="304" customWidth="1"/>
    <col min="10760" max="10760" width="7.453125" style="304" customWidth="1"/>
    <col min="10761" max="10761" width="8.7265625" style="304" customWidth="1"/>
    <col min="10762" max="10762" width="9.7265625" style="304" customWidth="1"/>
    <col min="10763" max="10763" width="12.7265625" style="304" customWidth="1"/>
    <col min="10764" max="11008" width="9.1796875" style="304"/>
    <col min="11009" max="11009" width="5.7265625" style="304" customWidth="1"/>
    <col min="11010" max="11010" width="19" style="304" customWidth="1"/>
    <col min="11011" max="11011" width="11.7265625" style="304" customWidth="1"/>
    <col min="11012" max="11012" width="9.26953125" style="304" customWidth="1"/>
    <col min="11013" max="11013" width="17.7265625" style="304" customWidth="1"/>
    <col min="11014" max="11014" width="5.54296875" style="304" customWidth="1"/>
    <col min="11015" max="11015" width="8.7265625" style="304" customWidth="1"/>
    <col min="11016" max="11016" width="7.453125" style="304" customWidth="1"/>
    <col min="11017" max="11017" width="8.7265625" style="304" customWidth="1"/>
    <col min="11018" max="11018" width="9.7265625" style="304" customWidth="1"/>
    <col min="11019" max="11019" width="12.7265625" style="304" customWidth="1"/>
    <col min="11020" max="11264" width="9.1796875" style="304"/>
    <col min="11265" max="11265" width="5.7265625" style="304" customWidth="1"/>
    <col min="11266" max="11266" width="19" style="304" customWidth="1"/>
    <col min="11267" max="11267" width="11.7265625" style="304" customWidth="1"/>
    <col min="11268" max="11268" width="9.26953125" style="304" customWidth="1"/>
    <col min="11269" max="11269" width="17.7265625" style="304" customWidth="1"/>
    <col min="11270" max="11270" width="5.54296875" style="304" customWidth="1"/>
    <col min="11271" max="11271" width="8.7265625" style="304" customWidth="1"/>
    <col min="11272" max="11272" width="7.453125" style="304" customWidth="1"/>
    <col min="11273" max="11273" width="8.7265625" style="304" customWidth="1"/>
    <col min="11274" max="11274" width="9.7265625" style="304" customWidth="1"/>
    <col min="11275" max="11275" width="12.7265625" style="304" customWidth="1"/>
    <col min="11276" max="11520" width="9.1796875" style="304"/>
    <col min="11521" max="11521" width="5.7265625" style="304" customWidth="1"/>
    <col min="11522" max="11522" width="19" style="304" customWidth="1"/>
    <col min="11523" max="11523" width="11.7265625" style="304" customWidth="1"/>
    <col min="11524" max="11524" width="9.26953125" style="304" customWidth="1"/>
    <col min="11525" max="11525" width="17.7265625" style="304" customWidth="1"/>
    <col min="11526" max="11526" width="5.54296875" style="304" customWidth="1"/>
    <col min="11527" max="11527" width="8.7265625" style="304" customWidth="1"/>
    <col min="11528" max="11528" width="7.453125" style="304" customWidth="1"/>
    <col min="11529" max="11529" width="8.7265625" style="304" customWidth="1"/>
    <col min="11530" max="11530" width="9.7265625" style="304" customWidth="1"/>
    <col min="11531" max="11531" width="12.7265625" style="304" customWidth="1"/>
    <col min="11532" max="11776" width="9.1796875" style="304"/>
    <col min="11777" max="11777" width="5.7265625" style="304" customWidth="1"/>
    <col min="11778" max="11778" width="19" style="304" customWidth="1"/>
    <col min="11779" max="11779" width="11.7265625" style="304" customWidth="1"/>
    <col min="11780" max="11780" width="9.26953125" style="304" customWidth="1"/>
    <col min="11781" max="11781" width="17.7265625" style="304" customWidth="1"/>
    <col min="11782" max="11782" width="5.54296875" style="304" customWidth="1"/>
    <col min="11783" max="11783" width="8.7265625" style="304" customWidth="1"/>
    <col min="11784" max="11784" width="7.453125" style="304" customWidth="1"/>
    <col min="11785" max="11785" width="8.7265625" style="304" customWidth="1"/>
    <col min="11786" max="11786" width="9.7265625" style="304" customWidth="1"/>
    <col min="11787" max="11787" width="12.7265625" style="304" customWidth="1"/>
    <col min="11788" max="12032" width="9.1796875" style="304"/>
    <col min="12033" max="12033" width="5.7265625" style="304" customWidth="1"/>
    <col min="12034" max="12034" width="19" style="304" customWidth="1"/>
    <col min="12035" max="12035" width="11.7265625" style="304" customWidth="1"/>
    <col min="12036" max="12036" width="9.26953125" style="304" customWidth="1"/>
    <col min="12037" max="12037" width="17.7265625" style="304" customWidth="1"/>
    <col min="12038" max="12038" width="5.54296875" style="304" customWidth="1"/>
    <col min="12039" max="12039" width="8.7265625" style="304" customWidth="1"/>
    <col min="12040" max="12040" width="7.453125" style="304" customWidth="1"/>
    <col min="12041" max="12041" width="8.7265625" style="304" customWidth="1"/>
    <col min="12042" max="12042" width="9.7265625" style="304" customWidth="1"/>
    <col min="12043" max="12043" width="12.7265625" style="304" customWidth="1"/>
    <col min="12044" max="12288" width="9.1796875" style="304"/>
    <col min="12289" max="12289" width="5.7265625" style="304" customWidth="1"/>
    <col min="12290" max="12290" width="19" style="304" customWidth="1"/>
    <col min="12291" max="12291" width="11.7265625" style="304" customWidth="1"/>
    <col min="12292" max="12292" width="9.26953125" style="304" customWidth="1"/>
    <col min="12293" max="12293" width="17.7265625" style="304" customWidth="1"/>
    <col min="12294" max="12294" width="5.54296875" style="304" customWidth="1"/>
    <col min="12295" max="12295" width="8.7265625" style="304" customWidth="1"/>
    <col min="12296" max="12296" width="7.453125" style="304" customWidth="1"/>
    <col min="12297" max="12297" width="8.7265625" style="304" customWidth="1"/>
    <col min="12298" max="12298" width="9.7265625" style="304" customWidth="1"/>
    <col min="12299" max="12299" width="12.7265625" style="304" customWidth="1"/>
    <col min="12300" max="12544" width="9.1796875" style="304"/>
    <col min="12545" max="12545" width="5.7265625" style="304" customWidth="1"/>
    <col min="12546" max="12546" width="19" style="304" customWidth="1"/>
    <col min="12547" max="12547" width="11.7265625" style="304" customWidth="1"/>
    <col min="12548" max="12548" width="9.26953125" style="304" customWidth="1"/>
    <col min="12549" max="12549" width="17.7265625" style="304" customWidth="1"/>
    <col min="12550" max="12550" width="5.54296875" style="304" customWidth="1"/>
    <col min="12551" max="12551" width="8.7265625" style="304" customWidth="1"/>
    <col min="12552" max="12552" width="7.453125" style="304" customWidth="1"/>
    <col min="12553" max="12553" width="8.7265625" style="304" customWidth="1"/>
    <col min="12554" max="12554" width="9.7265625" style="304" customWidth="1"/>
    <col min="12555" max="12555" width="12.7265625" style="304" customWidth="1"/>
    <col min="12556" max="12800" width="9.1796875" style="304"/>
    <col min="12801" max="12801" width="5.7265625" style="304" customWidth="1"/>
    <col min="12802" max="12802" width="19" style="304" customWidth="1"/>
    <col min="12803" max="12803" width="11.7265625" style="304" customWidth="1"/>
    <col min="12804" max="12804" width="9.26953125" style="304" customWidth="1"/>
    <col min="12805" max="12805" width="17.7265625" style="304" customWidth="1"/>
    <col min="12806" max="12806" width="5.54296875" style="304" customWidth="1"/>
    <col min="12807" max="12807" width="8.7265625" style="304" customWidth="1"/>
    <col min="12808" max="12808" width="7.453125" style="304" customWidth="1"/>
    <col min="12809" max="12809" width="8.7265625" style="304" customWidth="1"/>
    <col min="12810" max="12810" width="9.7265625" style="304" customWidth="1"/>
    <col min="12811" max="12811" width="12.7265625" style="304" customWidth="1"/>
    <col min="12812" max="13056" width="9.1796875" style="304"/>
    <col min="13057" max="13057" width="5.7265625" style="304" customWidth="1"/>
    <col min="13058" max="13058" width="19" style="304" customWidth="1"/>
    <col min="13059" max="13059" width="11.7265625" style="304" customWidth="1"/>
    <col min="13060" max="13060" width="9.26953125" style="304" customWidth="1"/>
    <col min="13061" max="13061" width="17.7265625" style="304" customWidth="1"/>
    <col min="13062" max="13062" width="5.54296875" style="304" customWidth="1"/>
    <col min="13063" max="13063" width="8.7265625" style="304" customWidth="1"/>
    <col min="13064" max="13064" width="7.453125" style="304" customWidth="1"/>
    <col min="13065" max="13065" width="8.7265625" style="304" customWidth="1"/>
    <col min="13066" max="13066" width="9.7265625" style="304" customWidth="1"/>
    <col min="13067" max="13067" width="12.7265625" style="304" customWidth="1"/>
    <col min="13068" max="13312" width="9.1796875" style="304"/>
    <col min="13313" max="13313" width="5.7265625" style="304" customWidth="1"/>
    <col min="13314" max="13314" width="19" style="304" customWidth="1"/>
    <col min="13315" max="13315" width="11.7265625" style="304" customWidth="1"/>
    <col min="13316" max="13316" width="9.26953125" style="304" customWidth="1"/>
    <col min="13317" max="13317" width="17.7265625" style="304" customWidth="1"/>
    <col min="13318" max="13318" width="5.54296875" style="304" customWidth="1"/>
    <col min="13319" max="13319" width="8.7265625" style="304" customWidth="1"/>
    <col min="13320" max="13320" width="7.453125" style="304" customWidth="1"/>
    <col min="13321" max="13321" width="8.7265625" style="304" customWidth="1"/>
    <col min="13322" max="13322" width="9.7265625" style="304" customWidth="1"/>
    <col min="13323" max="13323" width="12.7265625" style="304" customWidth="1"/>
    <col min="13324" max="13568" width="9.1796875" style="304"/>
    <col min="13569" max="13569" width="5.7265625" style="304" customWidth="1"/>
    <col min="13570" max="13570" width="19" style="304" customWidth="1"/>
    <col min="13571" max="13571" width="11.7265625" style="304" customWidth="1"/>
    <col min="13572" max="13572" width="9.26953125" style="304" customWidth="1"/>
    <col min="13573" max="13573" width="17.7265625" style="304" customWidth="1"/>
    <col min="13574" max="13574" width="5.54296875" style="304" customWidth="1"/>
    <col min="13575" max="13575" width="8.7265625" style="304" customWidth="1"/>
    <col min="13576" max="13576" width="7.453125" style="304" customWidth="1"/>
    <col min="13577" max="13577" width="8.7265625" style="304" customWidth="1"/>
    <col min="13578" max="13578" width="9.7265625" style="304" customWidth="1"/>
    <col min="13579" max="13579" width="12.7265625" style="304" customWidth="1"/>
    <col min="13580" max="13824" width="9.1796875" style="304"/>
    <col min="13825" max="13825" width="5.7265625" style="304" customWidth="1"/>
    <col min="13826" max="13826" width="19" style="304" customWidth="1"/>
    <col min="13827" max="13827" width="11.7265625" style="304" customWidth="1"/>
    <col min="13828" max="13828" width="9.26953125" style="304" customWidth="1"/>
    <col min="13829" max="13829" width="17.7265625" style="304" customWidth="1"/>
    <col min="13830" max="13830" width="5.54296875" style="304" customWidth="1"/>
    <col min="13831" max="13831" width="8.7265625" style="304" customWidth="1"/>
    <col min="13832" max="13832" width="7.453125" style="304" customWidth="1"/>
    <col min="13833" max="13833" width="8.7265625" style="304" customWidth="1"/>
    <col min="13834" max="13834" width="9.7265625" style="304" customWidth="1"/>
    <col min="13835" max="13835" width="12.7265625" style="304" customWidth="1"/>
    <col min="13836" max="14080" width="9.1796875" style="304"/>
    <col min="14081" max="14081" width="5.7265625" style="304" customWidth="1"/>
    <col min="14082" max="14082" width="19" style="304" customWidth="1"/>
    <col min="14083" max="14083" width="11.7265625" style="304" customWidth="1"/>
    <col min="14084" max="14084" width="9.26953125" style="304" customWidth="1"/>
    <col min="14085" max="14085" width="17.7265625" style="304" customWidth="1"/>
    <col min="14086" max="14086" width="5.54296875" style="304" customWidth="1"/>
    <col min="14087" max="14087" width="8.7265625" style="304" customWidth="1"/>
    <col min="14088" max="14088" width="7.453125" style="304" customWidth="1"/>
    <col min="14089" max="14089" width="8.7265625" style="304" customWidth="1"/>
    <col min="14090" max="14090" width="9.7265625" style="304" customWidth="1"/>
    <col min="14091" max="14091" width="12.7265625" style="304" customWidth="1"/>
    <col min="14092" max="14336" width="9.1796875" style="304"/>
    <col min="14337" max="14337" width="5.7265625" style="304" customWidth="1"/>
    <col min="14338" max="14338" width="19" style="304" customWidth="1"/>
    <col min="14339" max="14339" width="11.7265625" style="304" customWidth="1"/>
    <col min="14340" max="14340" width="9.26953125" style="304" customWidth="1"/>
    <col min="14341" max="14341" width="17.7265625" style="304" customWidth="1"/>
    <col min="14342" max="14342" width="5.54296875" style="304" customWidth="1"/>
    <col min="14343" max="14343" width="8.7265625" style="304" customWidth="1"/>
    <col min="14344" max="14344" width="7.453125" style="304" customWidth="1"/>
    <col min="14345" max="14345" width="8.7265625" style="304" customWidth="1"/>
    <col min="14346" max="14346" width="9.7265625" style="304" customWidth="1"/>
    <col min="14347" max="14347" width="12.7265625" style="304" customWidth="1"/>
    <col min="14348" max="14592" width="9.1796875" style="304"/>
    <col min="14593" max="14593" width="5.7265625" style="304" customWidth="1"/>
    <col min="14594" max="14594" width="19" style="304" customWidth="1"/>
    <col min="14595" max="14595" width="11.7265625" style="304" customWidth="1"/>
    <col min="14596" max="14596" width="9.26953125" style="304" customWidth="1"/>
    <col min="14597" max="14597" width="17.7265625" style="304" customWidth="1"/>
    <col min="14598" max="14598" width="5.54296875" style="304" customWidth="1"/>
    <col min="14599" max="14599" width="8.7265625" style="304" customWidth="1"/>
    <col min="14600" max="14600" width="7.453125" style="304" customWidth="1"/>
    <col min="14601" max="14601" width="8.7265625" style="304" customWidth="1"/>
    <col min="14602" max="14602" width="9.7265625" style="304" customWidth="1"/>
    <col min="14603" max="14603" width="12.7265625" style="304" customWidth="1"/>
    <col min="14604" max="14848" width="9.1796875" style="304"/>
    <col min="14849" max="14849" width="5.7265625" style="304" customWidth="1"/>
    <col min="14850" max="14850" width="19" style="304" customWidth="1"/>
    <col min="14851" max="14851" width="11.7265625" style="304" customWidth="1"/>
    <col min="14852" max="14852" width="9.26953125" style="304" customWidth="1"/>
    <col min="14853" max="14853" width="17.7265625" style="304" customWidth="1"/>
    <col min="14854" max="14854" width="5.54296875" style="304" customWidth="1"/>
    <col min="14855" max="14855" width="8.7265625" style="304" customWidth="1"/>
    <col min="14856" max="14856" width="7.453125" style="304" customWidth="1"/>
    <col min="14857" max="14857" width="8.7265625" style="304" customWidth="1"/>
    <col min="14858" max="14858" width="9.7265625" style="304" customWidth="1"/>
    <col min="14859" max="14859" width="12.7265625" style="304" customWidth="1"/>
    <col min="14860" max="15104" width="9.1796875" style="304"/>
    <col min="15105" max="15105" width="5.7265625" style="304" customWidth="1"/>
    <col min="15106" max="15106" width="19" style="304" customWidth="1"/>
    <col min="15107" max="15107" width="11.7265625" style="304" customWidth="1"/>
    <col min="15108" max="15108" width="9.26953125" style="304" customWidth="1"/>
    <col min="15109" max="15109" width="17.7265625" style="304" customWidth="1"/>
    <col min="15110" max="15110" width="5.54296875" style="304" customWidth="1"/>
    <col min="15111" max="15111" width="8.7265625" style="304" customWidth="1"/>
    <col min="15112" max="15112" width="7.453125" style="304" customWidth="1"/>
    <col min="15113" max="15113" width="8.7265625" style="304" customWidth="1"/>
    <col min="15114" max="15114" width="9.7265625" style="304" customWidth="1"/>
    <col min="15115" max="15115" width="12.7265625" style="304" customWidth="1"/>
    <col min="15116" max="15360" width="9.1796875" style="304"/>
    <col min="15361" max="15361" width="5.7265625" style="304" customWidth="1"/>
    <col min="15362" max="15362" width="19" style="304" customWidth="1"/>
    <col min="15363" max="15363" width="11.7265625" style="304" customWidth="1"/>
    <col min="15364" max="15364" width="9.26953125" style="304" customWidth="1"/>
    <col min="15365" max="15365" width="17.7265625" style="304" customWidth="1"/>
    <col min="15366" max="15366" width="5.54296875" style="304" customWidth="1"/>
    <col min="15367" max="15367" width="8.7265625" style="304" customWidth="1"/>
    <col min="15368" max="15368" width="7.453125" style="304" customWidth="1"/>
    <col min="15369" max="15369" width="8.7265625" style="304" customWidth="1"/>
    <col min="15370" max="15370" width="9.7265625" style="304" customWidth="1"/>
    <col min="15371" max="15371" width="12.7265625" style="304" customWidth="1"/>
    <col min="15372" max="15616" width="9.1796875" style="304"/>
    <col min="15617" max="15617" width="5.7265625" style="304" customWidth="1"/>
    <col min="15618" max="15618" width="19" style="304" customWidth="1"/>
    <col min="15619" max="15619" width="11.7265625" style="304" customWidth="1"/>
    <col min="15620" max="15620" width="9.26953125" style="304" customWidth="1"/>
    <col min="15621" max="15621" width="17.7265625" style="304" customWidth="1"/>
    <col min="15622" max="15622" width="5.54296875" style="304" customWidth="1"/>
    <col min="15623" max="15623" width="8.7265625" style="304" customWidth="1"/>
    <col min="15624" max="15624" width="7.453125" style="304" customWidth="1"/>
    <col min="15625" max="15625" width="8.7265625" style="304" customWidth="1"/>
    <col min="15626" max="15626" width="9.7265625" style="304" customWidth="1"/>
    <col min="15627" max="15627" width="12.7265625" style="304" customWidth="1"/>
    <col min="15628" max="15872" width="9.1796875" style="304"/>
    <col min="15873" max="15873" width="5.7265625" style="304" customWidth="1"/>
    <col min="15874" max="15874" width="19" style="304" customWidth="1"/>
    <col min="15875" max="15875" width="11.7265625" style="304" customWidth="1"/>
    <col min="15876" max="15876" width="9.26953125" style="304" customWidth="1"/>
    <col min="15877" max="15877" width="17.7265625" style="304" customWidth="1"/>
    <col min="15878" max="15878" width="5.54296875" style="304" customWidth="1"/>
    <col min="15879" max="15879" width="8.7265625" style="304" customWidth="1"/>
    <col min="15880" max="15880" width="7.453125" style="304" customWidth="1"/>
    <col min="15881" max="15881" width="8.7265625" style="304" customWidth="1"/>
    <col min="15882" max="15882" width="9.7265625" style="304" customWidth="1"/>
    <col min="15883" max="15883" width="12.7265625" style="304" customWidth="1"/>
    <col min="15884" max="16128" width="9.1796875" style="304"/>
    <col min="16129" max="16129" width="5.7265625" style="304" customWidth="1"/>
    <col min="16130" max="16130" width="19" style="304" customWidth="1"/>
    <col min="16131" max="16131" width="11.7265625" style="304" customWidth="1"/>
    <col min="16132" max="16132" width="9.26953125" style="304" customWidth="1"/>
    <col min="16133" max="16133" width="17.7265625" style="304" customWidth="1"/>
    <col min="16134" max="16134" width="5.54296875" style="304" customWidth="1"/>
    <col min="16135" max="16135" width="8.7265625" style="304" customWidth="1"/>
    <col min="16136" max="16136" width="7.453125" style="304" customWidth="1"/>
    <col min="16137" max="16137" width="8.7265625" style="304" customWidth="1"/>
    <col min="16138" max="16138" width="9.7265625" style="304" customWidth="1"/>
    <col min="16139" max="16139" width="12.7265625" style="304" customWidth="1"/>
    <col min="16140" max="16384" width="9.1796875" style="304"/>
  </cols>
  <sheetData>
    <row r="1" spans="1:11" s="309" customFormat="1" ht="15" customHeight="1">
      <c r="A1" s="628" t="s">
        <v>149</v>
      </c>
      <c r="B1" s="203" t="s">
        <v>409</v>
      </c>
      <c r="C1" s="203"/>
      <c r="D1" s="203"/>
      <c r="E1" s="1759" t="s">
        <v>410</v>
      </c>
      <c r="F1" s="1759"/>
      <c r="G1" s="1759"/>
      <c r="H1" s="204"/>
      <c r="I1" s="205"/>
      <c r="J1" s="205"/>
      <c r="K1" s="629"/>
    </row>
    <row r="2" spans="1:11" s="309" customFormat="1" ht="15" customHeight="1">
      <c r="A2" s="206" t="s">
        <v>149</v>
      </c>
      <c r="B2" s="211" t="s">
        <v>411</v>
      </c>
      <c r="C2" s="211"/>
      <c r="D2" s="211"/>
      <c r="E2" s="211" t="s">
        <v>981</v>
      </c>
      <c r="F2" s="209"/>
      <c r="G2" s="209"/>
      <c r="H2" s="210"/>
      <c r="I2" s="209"/>
      <c r="J2" s="209"/>
      <c r="K2" s="212"/>
    </row>
    <row r="3" spans="1:11" s="309" customFormat="1" ht="15" customHeight="1">
      <c r="A3" s="206" t="s">
        <v>149</v>
      </c>
      <c r="B3" s="211" t="s">
        <v>413</v>
      </c>
      <c r="C3" s="211"/>
      <c r="D3" s="211"/>
      <c r="E3" s="1774" t="s">
        <v>414</v>
      </c>
      <c r="F3" s="1774"/>
      <c r="G3" s="1774"/>
      <c r="H3" s="1774"/>
      <c r="I3" s="1774"/>
      <c r="J3" s="209"/>
      <c r="K3" s="212"/>
    </row>
    <row r="4" spans="1:11" s="309" customFormat="1" ht="15" customHeight="1">
      <c r="A4" s="206" t="s">
        <v>149</v>
      </c>
      <c r="B4" s="211" t="s">
        <v>150</v>
      </c>
      <c r="C4" s="211"/>
      <c r="D4" s="211"/>
      <c r="E4" s="211"/>
      <c r="F4" s="209"/>
      <c r="G4" s="209"/>
      <c r="H4" s="210"/>
      <c r="I4" s="307"/>
      <c r="J4" s="308"/>
      <c r="K4" s="212"/>
    </row>
    <row r="5" spans="1:11" s="310" customFormat="1" ht="15" customHeight="1">
      <c r="A5" s="213"/>
      <c r="B5" s="215" t="s">
        <v>1165</v>
      </c>
      <c r="C5" s="215"/>
      <c r="D5" s="215"/>
      <c r="E5" s="215"/>
      <c r="F5" s="214"/>
      <c r="G5" s="214"/>
      <c r="H5" s="214"/>
      <c r="I5" s="216"/>
      <c r="J5" s="214"/>
      <c r="K5" s="631"/>
    </row>
    <row r="6" spans="1:11" ht="15" customHeight="1">
      <c r="A6" s="218"/>
      <c r="B6" s="1762"/>
      <c r="C6" s="1762"/>
      <c r="D6" s="1762"/>
      <c r="E6" s="1762"/>
      <c r="F6" s="219"/>
      <c r="G6" s="741"/>
      <c r="H6" s="741" t="s">
        <v>153</v>
      </c>
      <c r="I6" s="742"/>
      <c r="J6" s="744"/>
      <c r="K6" s="740"/>
    </row>
    <row r="7" spans="1:11" ht="23">
      <c r="A7" s="220" t="s">
        <v>156</v>
      </c>
      <c r="B7" s="220" t="s">
        <v>241</v>
      </c>
      <c r="C7" s="220" t="s">
        <v>122</v>
      </c>
      <c r="D7" s="220" t="s">
        <v>123</v>
      </c>
      <c r="E7" s="220" t="s">
        <v>242</v>
      </c>
      <c r="F7" s="635" t="s">
        <v>159</v>
      </c>
      <c r="G7" s="737" t="s">
        <v>160</v>
      </c>
      <c r="H7" s="738" t="s">
        <v>161</v>
      </c>
      <c r="I7" s="743" t="s">
        <v>162</v>
      </c>
      <c r="J7" s="639" t="s">
        <v>1166</v>
      </c>
      <c r="K7" s="739"/>
    </row>
    <row r="8" spans="1:11" ht="14.15" customHeight="1">
      <c r="A8" s="222"/>
      <c r="B8" s="224"/>
      <c r="C8" s="224"/>
      <c r="D8" s="224"/>
      <c r="E8" s="224"/>
      <c r="F8" s="225"/>
      <c r="G8" s="225"/>
      <c r="H8" s="225"/>
      <c r="I8" s="226"/>
      <c r="J8" s="225"/>
      <c r="K8" s="225"/>
    </row>
    <row r="9" spans="1:11" ht="14.15" customHeight="1">
      <c r="A9" s="315"/>
      <c r="B9" s="316"/>
      <c r="C9" s="316"/>
      <c r="D9" s="316"/>
      <c r="E9" s="316"/>
      <c r="F9" s="314"/>
      <c r="G9" s="314"/>
      <c r="H9" s="314"/>
      <c r="I9" s="317"/>
      <c r="J9" s="314"/>
      <c r="K9" s="314"/>
    </row>
    <row r="10" spans="1:11" ht="14.15" customHeight="1">
      <c r="A10" s="315">
        <v>1</v>
      </c>
      <c r="B10" s="316" t="s">
        <v>1159</v>
      </c>
      <c r="C10" s="316" t="s">
        <v>166</v>
      </c>
      <c r="D10" s="1523">
        <v>1</v>
      </c>
      <c r="E10" s="316" t="s">
        <v>1160</v>
      </c>
      <c r="F10" s="314">
        <v>1</v>
      </c>
      <c r="G10" s="1522">
        <v>5.9</v>
      </c>
      <c r="H10" s="314">
        <f>3.33-0.3</f>
        <v>3.0300000000000002</v>
      </c>
      <c r="I10" s="317">
        <f>F10*G10*H10</f>
        <v>17.877000000000002</v>
      </c>
      <c r="J10" s="1539">
        <f>I10*0.6</f>
        <v>10.7262</v>
      </c>
      <c r="K10" s="1540">
        <v>0.6</v>
      </c>
    </row>
    <row r="11" spans="1:11" ht="14.15" customHeight="1">
      <c r="A11" s="315"/>
      <c r="B11" s="316"/>
      <c r="C11" s="316"/>
      <c r="D11" s="1523"/>
      <c r="E11" s="316"/>
      <c r="F11" s="314">
        <v>1</v>
      </c>
      <c r="G11" s="314">
        <v>0.95599999999999996</v>
      </c>
      <c r="H11" s="314">
        <f>3.33-0.3</f>
        <v>3.0300000000000002</v>
      </c>
      <c r="I11" s="317">
        <f>F11*G11*H11</f>
        <v>2.8966799999999999</v>
      </c>
      <c r="J11" s="1539">
        <f>I11*0.6</f>
        <v>1.738008</v>
      </c>
      <c r="K11" s="1540">
        <v>0.6</v>
      </c>
    </row>
    <row r="12" spans="1:11" ht="14.15" customHeight="1">
      <c r="A12" s="315"/>
      <c r="B12" s="316"/>
      <c r="C12" s="316"/>
      <c r="D12" s="1523"/>
      <c r="E12" s="316"/>
      <c r="F12" s="314"/>
      <c r="G12" s="314"/>
      <c r="H12" s="314"/>
      <c r="I12" s="317"/>
      <c r="J12" s="314"/>
      <c r="K12" s="314"/>
    </row>
    <row r="13" spans="1:11" ht="14.15" customHeight="1">
      <c r="A13" s="315">
        <v>8</v>
      </c>
      <c r="B13" s="316" t="s">
        <v>1159</v>
      </c>
      <c r="C13" s="316" t="s">
        <v>166</v>
      </c>
      <c r="D13" s="1523" t="s">
        <v>1161</v>
      </c>
      <c r="E13" s="316" t="s">
        <v>1160</v>
      </c>
      <c r="F13" s="314">
        <v>1</v>
      </c>
      <c r="G13" s="1522">
        <v>5.9</v>
      </c>
      <c r="H13" s="314">
        <f>8.45-0.3</f>
        <v>8.1499999999999986</v>
      </c>
      <c r="I13" s="317">
        <f>F13*G13*H13</f>
        <v>48.084999999999994</v>
      </c>
      <c r="J13" s="314"/>
      <c r="K13" s="1402"/>
    </row>
    <row r="14" spans="1:11" ht="14.15" customHeight="1">
      <c r="A14" s="315"/>
      <c r="B14" s="316"/>
      <c r="C14" s="316"/>
      <c r="D14" s="1523"/>
      <c r="E14" s="316"/>
      <c r="F14" s="314">
        <v>1</v>
      </c>
      <c r="G14" s="314">
        <v>0.95599999999999996</v>
      </c>
      <c r="H14" s="314">
        <f>8.45-0.3</f>
        <v>8.1499999999999986</v>
      </c>
      <c r="I14" s="317">
        <f>F14*G14*H14</f>
        <v>7.7913999999999985</v>
      </c>
      <c r="J14" s="314"/>
      <c r="K14" s="1402"/>
    </row>
    <row r="15" spans="1:11" ht="14.15" customHeight="1">
      <c r="A15" s="1405"/>
      <c r="B15" s="1404"/>
      <c r="C15" s="1404"/>
      <c r="D15" s="1409"/>
      <c r="E15" s="1404"/>
      <c r="F15" s="1403"/>
      <c r="G15" s="1403"/>
      <c r="H15" s="1403"/>
      <c r="I15" s="1406"/>
      <c r="J15" s="1403"/>
      <c r="K15" s="1402"/>
    </row>
    <row r="16" spans="1:11" ht="14.15" customHeight="1">
      <c r="A16" s="1405"/>
      <c r="B16" s="1404"/>
      <c r="C16" s="1404"/>
      <c r="D16" s="1409"/>
      <c r="E16" s="1404"/>
      <c r="F16" s="1403"/>
      <c r="G16" s="1403"/>
      <c r="H16" s="1403"/>
      <c r="I16" s="1406"/>
      <c r="J16" s="1403"/>
      <c r="K16" s="1402"/>
    </row>
    <row r="17" spans="1:11" ht="14.15" customHeight="1">
      <c r="A17" s="315">
        <v>9</v>
      </c>
      <c r="B17" s="316" t="s">
        <v>1159</v>
      </c>
      <c r="C17" s="316" t="s">
        <v>166</v>
      </c>
      <c r="D17" s="1523">
        <v>4</v>
      </c>
      <c r="E17" s="316" t="s">
        <v>1160</v>
      </c>
      <c r="F17" s="314">
        <v>1</v>
      </c>
      <c r="G17" s="1522">
        <v>5.9</v>
      </c>
      <c r="H17" s="314">
        <f>3.9-0.3</f>
        <v>3.6</v>
      </c>
      <c r="I17" s="317">
        <f>F17*G17*H17</f>
        <v>21.240000000000002</v>
      </c>
      <c r="J17" s="1539">
        <f>I17*1</f>
        <v>21.240000000000002</v>
      </c>
      <c r="K17" s="1540">
        <v>1</v>
      </c>
    </row>
    <row r="18" spans="1:11" ht="14.15" customHeight="1">
      <c r="A18" s="315"/>
      <c r="B18" s="316"/>
      <c r="C18" s="316"/>
      <c r="D18" s="1523"/>
      <c r="E18" s="316"/>
      <c r="F18" s="314">
        <v>1</v>
      </c>
      <c r="G18" s="314">
        <v>0.95599999999999996</v>
      </c>
      <c r="H18" s="314">
        <f>3.9-0.3</f>
        <v>3.6</v>
      </c>
      <c r="I18" s="317">
        <f>F18*G18*H18</f>
        <v>3.4415999999999998</v>
      </c>
      <c r="J18" s="1539">
        <f>I18*1</f>
        <v>3.4415999999999998</v>
      </c>
      <c r="K18" s="1540">
        <v>1</v>
      </c>
    </row>
    <row r="19" spans="1:11" ht="14.15" customHeight="1">
      <c r="A19" s="1405"/>
      <c r="B19" s="1404"/>
      <c r="C19" s="1404"/>
      <c r="D19" s="1409"/>
      <c r="E19" s="1404"/>
      <c r="F19" s="1403"/>
      <c r="G19" s="1403"/>
      <c r="H19" s="1403"/>
      <c r="I19" s="1406"/>
      <c r="J19" s="1403"/>
      <c r="K19" s="1402"/>
    </row>
    <row r="20" spans="1:11" ht="14.15" customHeight="1">
      <c r="A20" s="315">
        <v>10</v>
      </c>
      <c r="B20" s="316" t="s">
        <v>1159</v>
      </c>
      <c r="C20" s="316" t="s">
        <v>166</v>
      </c>
      <c r="D20" s="1523" t="s">
        <v>1164</v>
      </c>
      <c r="E20" s="316" t="s">
        <v>1160</v>
      </c>
      <c r="F20" s="314">
        <v>1</v>
      </c>
      <c r="G20" s="1522">
        <v>5.9</v>
      </c>
      <c r="H20" s="314">
        <f>8.9-0.3</f>
        <v>8.6</v>
      </c>
      <c r="I20" s="317">
        <f>F20*G20*H20</f>
        <v>50.74</v>
      </c>
      <c r="J20" s="314"/>
      <c r="K20" s="1402"/>
    </row>
    <row r="21" spans="1:11" ht="14.15" customHeight="1">
      <c r="A21" s="315"/>
      <c r="B21" s="316"/>
      <c r="C21" s="316"/>
      <c r="D21" s="1523"/>
      <c r="E21" s="316"/>
      <c r="F21" s="314">
        <v>1</v>
      </c>
      <c r="G21" s="314">
        <v>0.95599999999999996</v>
      </c>
      <c r="H21" s="314">
        <f>8.9-0.3</f>
        <v>8.6</v>
      </c>
      <c r="I21" s="317">
        <f>F21*G21*H21</f>
        <v>8.2215999999999987</v>
      </c>
      <c r="J21" s="314"/>
      <c r="K21" s="1402"/>
    </row>
    <row r="22" spans="1:11" ht="14.15" customHeight="1">
      <c r="A22" s="1405"/>
      <c r="B22" s="1404"/>
      <c r="C22" s="1404"/>
      <c r="D22" s="1409"/>
      <c r="E22" s="1404"/>
      <c r="F22" s="1403"/>
      <c r="G22" s="1403"/>
      <c r="H22" s="1403"/>
      <c r="I22" s="1406"/>
      <c r="J22" s="314"/>
      <c r="K22" s="1402"/>
    </row>
    <row r="23" spans="1:11" ht="14.15" customHeight="1">
      <c r="A23" s="315">
        <v>12</v>
      </c>
      <c r="B23" s="316" t="s">
        <v>1159</v>
      </c>
      <c r="C23" s="316" t="s">
        <v>166</v>
      </c>
      <c r="D23" s="1523">
        <v>7</v>
      </c>
      <c r="E23" s="316" t="s">
        <v>1160</v>
      </c>
      <c r="F23" s="314">
        <v>1</v>
      </c>
      <c r="G23" s="1522">
        <v>5.9</v>
      </c>
      <c r="H23" s="314">
        <v>3.15</v>
      </c>
      <c r="I23" s="317">
        <f>F23*G23*H23</f>
        <v>18.585000000000001</v>
      </c>
      <c r="J23" s="1539">
        <f>I23*1</f>
        <v>18.585000000000001</v>
      </c>
      <c r="K23" s="1540">
        <v>1</v>
      </c>
    </row>
    <row r="24" spans="1:11" ht="14.15" customHeight="1">
      <c r="A24" s="315"/>
      <c r="B24" s="316"/>
      <c r="C24" s="316"/>
      <c r="D24" s="1523"/>
      <c r="E24" s="316"/>
      <c r="F24" s="314">
        <v>1</v>
      </c>
      <c r="G24" s="314">
        <v>0.95599999999999996</v>
      </c>
      <c r="H24" s="314">
        <v>3.15</v>
      </c>
      <c r="I24" s="729">
        <f>F24*G24*H24</f>
        <v>3.0113999999999996</v>
      </c>
      <c r="J24" s="1539">
        <f>I24*1</f>
        <v>3.0113999999999996</v>
      </c>
      <c r="K24" s="1540">
        <v>1</v>
      </c>
    </row>
    <row r="25" spans="1:11" ht="14.15" customHeight="1" thickBot="1">
      <c r="A25" s="315"/>
      <c r="B25" s="316"/>
      <c r="C25" s="316"/>
      <c r="D25" s="1523"/>
      <c r="E25" s="316"/>
      <c r="F25" s="314"/>
      <c r="G25" s="314"/>
      <c r="H25" s="314"/>
      <c r="I25" s="1524"/>
      <c r="J25" s="314"/>
      <c r="K25" s="1402"/>
    </row>
    <row r="26" spans="1:11" ht="14.15" customHeight="1" thickTop="1">
      <c r="A26" s="315"/>
      <c r="B26" s="316"/>
      <c r="C26" s="316"/>
      <c r="D26" s="1523"/>
      <c r="E26" s="316"/>
      <c r="F26" s="314"/>
      <c r="G26" s="314"/>
      <c r="H26" s="314"/>
      <c r="I26" s="317"/>
      <c r="J26" s="314"/>
      <c r="K26" s="1402"/>
    </row>
    <row r="27" spans="1:11" ht="14.15" customHeight="1">
      <c r="A27" s="315">
        <v>12</v>
      </c>
      <c r="B27" s="316" t="s">
        <v>1159</v>
      </c>
      <c r="C27" s="316" t="s">
        <v>166</v>
      </c>
      <c r="D27" s="1523">
        <v>8</v>
      </c>
      <c r="E27" s="316" t="s">
        <v>1160</v>
      </c>
      <c r="F27" s="314"/>
      <c r="G27" s="314"/>
      <c r="H27" s="314"/>
      <c r="I27" s="317">
        <v>21.6</v>
      </c>
      <c r="J27" s="314">
        <f>I27</f>
        <v>21.6</v>
      </c>
      <c r="K27" s="1402"/>
    </row>
    <row r="28" spans="1:11" ht="14.15" customHeight="1">
      <c r="A28" s="315">
        <v>12</v>
      </c>
      <c r="B28" s="316" t="s">
        <v>1159</v>
      </c>
      <c r="C28" s="316" t="s">
        <v>166</v>
      </c>
      <c r="D28" s="1523">
        <v>9</v>
      </c>
      <c r="E28" s="316" t="s">
        <v>1160</v>
      </c>
      <c r="F28" s="314"/>
      <c r="G28" s="314"/>
      <c r="H28" s="314"/>
      <c r="I28" s="317">
        <v>21.6</v>
      </c>
      <c r="J28" s="314">
        <f>I28</f>
        <v>21.6</v>
      </c>
      <c r="K28" s="1402"/>
    </row>
    <row r="29" spans="1:11" ht="14.15" customHeight="1">
      <c r="A29" s="315">
        <v>12</v>
      </c>
      <c r="B29" s="316" t="s">
        <v>1159</v>
      </c>
      <c r="C29" s="316" t="s">
        <v>166</v>
      </c>
      <c r="D29" s="1523">
        <v>10</v>
      </c>
      <c r="E29" s="316" t="s">
        <v>1160</v>
      </c>
      <c r="F29" s="314"/>
      <c r="G29" s="314"/>
      <c r="H29" s="314"/>
      <c r="I29" s="317">
        <v>21.6</v>
      </c>
      <c r="J29" s="1539">
        <f>I29*1</f>
        <v>21.6</v>
      </c>
      <c r="K29" s="1540">
        <v>1</v>
      </c>
    </row>
    <row r="30" spans="1:11" ht="14.15" customHeight="1">
      <c r="A30" s="315">
        <v>12</v>
      </c>
      <c r="B30" s="316" t="s">
        <v>1159</v>
      </c>
      <c r="C30" s="316" t="s">
        <v>166</v>
      </c>
      <c r="D30" s="1523">
        <v>11</v>
      </c>
      <c r="E30" s="316" t="s">
        <v>1160</v>
      </c>
      <c r="F30" s="314"/>
      <c r="G30" s="314"/>
      <c r="H30" s="314"/>
      <c r="I30" s="317">
        <v>21.6</v>
      </c>
      <c r="J30" s="1539">
        <f>I30*1</f>
        <v>21.6</v>
      </c>
      <c r="K30" s="1540">
        <v>1</v>
      </c>
    </row>
    <row r="31" spans="1:11" ht="14.15" customHeight="1">
      <c r="A31" s="315">
        <v>12</v>
      </c>
      <c r="B31" s="316" t="s">
        <v>1159</v>
      </c>
      <c r="C31" s="316" t="s">
        <v>166</v>
      </c>
      <c r="D31" s="1523">
        <v>12</v>
      </c>
      <c r="E31" s="316" t="s">
        <v>1160</v>
      </c>
      <c r="F31" s="314"/>
      <c r="G31" s="314"/>
      <c r="H31" s="314"/>
      <c r="I31" s="317">
        <v>21.6</v>
      </c>
      <c r="J31" s="314">
        <f>I31</f>
        <v>21.6</v>
      </c>
      <c r="K31" s="1402"/>
    </row>
    <row r="32" spans="1:11" ht="14.15" customHeight="1">
      <c r="A32" s="315">
        <v>12</v>
      </c>
      <c r="B32" s="316" t="s">
        <v>1159</v>
      </c>
      <c r="C32" s="316" t="s">
        <v>166</v>
      </c>
      <c r="D32" s="1523">
        <v>13</v>
      </c>
      <c r="E32" s="316" t="s">
        <v>1160</v>
      </c>
      <c r="F32" s="314"/>
      <c r="G32" s="314"/>
      <c r="H32" s="314"/>
      <c r="I32" s="317">
        <v>21.6</v>
      </c>
      <c r="J32" s="314"/>
      <c r="K32" s="1402"/>
    </row>
    <row r="33" spans="1:11" ht="14.15" customHeight="1">
      <c r="A33" s="315">
        <v>12</v>
      </c>
      <c r="B33" s="316" t="s">
        <v>1159</v>
      </c>
      <c r="C33" s="316" t="s">
        <v>166</v>
      </c>
      <c r="D33" s="1523">
        <v>14</v>
      </c>
      <c r="E33" s="316" t="s">
        <v>1160</v>
      </c>
      <c r="F33" s="314"/>
      <c r="G33" s="314"/>
      <c r="H33" s="314"/>
      <c r="I33" s="317">
        <v>21.6</v>
      </c>
      <c r="J33" s="1539">
        <f>I33*1</f>
        <v>21.6</v>
      </c>
      <c r="K33" s="1540">
        <v>1</v>
      </c>
    </row>
    <row r="34" spans="1:11" ht="14.15" customHeight="1">
      <c r="A34" s="315">
        <v>12</v>
      </c>
      <c r="B34" s="316" t="s">
        <v>1159</v>
      </c>
      <c r="C34" s="316" t="s">
        <v>166</v>
      </c>
      <c r="D34" s="1523">
        <v>15</v>
      </c>
      <c r="E34" s="316" t="s">
        <v>1160</v>
      </c>
      <c r="F34" s="314"/>
      <c r="G34" s="314"/>
      <c r="H34" s="314"/>
      <c r="I34" s="317">
        <v>21.6</v>
      </c>
      <c r="J34" s="1539">
        <f>I34*1</f>
        <v>21.6</v>
      </c>
      <c r="K34" s="1540">
        <v>1</v>
      </c>
    </row>
    <row r="35" spans="1:11" ht="14.15" customHeight="1">
      <c r="A35" s="315"/>
      <c r="B35" s="316"/>
      <c r="C35" s="316"/>
      <c r="D35" s="1523"/>
      <c r="E35" s="316"/>
      <c r="F35" s="314"/>
      <c r="G35" s="314"/>
      <c r="H35" s="314"/>
      <c r="I35" s="317"/>
      <c r="J35" s="314"/>
      <c r="K35" s="1402"/>
    </row>
    <row r="36" spans="1:11" ht="14.15" customHeight="1">
      <c r="A36" s="1405"/>
      <c r="B36" s="1404"/>
      <c r="C36" s="1404"/>
      <c r="D36" s="1409"/>
      <c r="E36" s="1404"/>
      <c r="F36" s="1403"/>
      <c r="G36" s="1403"/>
      <c r="H36" s="1403"/>
      <c r="I36" s="1406"/>
      <c r="J36" s="1403"/>
      <c r="K36" s="1402"/>
    </row>
    <row r="37" spans="1:11" ht="14.15" customHeight="1">
      <c r="A37" s="315">
        <v>13</v>
      </c>
      <c r="B37" s="316" t="s">
        <v>1159</v>
      </c>
      <c r="C37" s="316" t="s">
        <v>166</v>
      </c>
      <c r="D37" s="1523">
        <v>16</v>
      </c>
      <c r="E37" s="316" t="s">
        <v>1160</v>
      </c>
      <c r="F37" s="314">
        <v>1</v>
      </c>
      <c r="G37" s="1522">
        <v>5.9</v>
      </c>
      <c r="H37" s="314">
        <f>3.85-0.3</f>
        <v>3.5500000000000003</v>
      </c>
      <c r="I37" s="317">
        <f>F37*G37*H37</f>
        <v>20.945000000000004</v>
      </c>
      <c r="J37" s="1539">
        <f>I37*1</f>
        <v>20.945000000000004</v>
      </c>
      <c r="K37" s="1540">
        <v>1</v>
      </c>
    </row>
    <row r="38" spans="1:11" ht="14.15" customHeight="1">
      <c r="A38" s="315"/>
      <c r="B38" s="316"/>
      <c r="C38" s="316"/>
      <c r="D38" s="1523"/>
      <c r="E38" s="316"/>
      <c r="F38" s="314">
        <v>1</v>
      </c>
      <c r="G38" s="314">
        <v>0.95599999999999996</v>
      </c>
      <c r="H38" s="314">
        <f>3.85-0.3</f>
        <v>3.5500000000000003</v>
      </c>
      <c r="I38" s="317">
        <f>F38*G38*H38</f>
        <v>3.3938000000000001</v>
      </c>
      <c r="J38" s="1539">
        <f>I38*1</f>
        <v>3.3938000000000001</v>
      </c>
      <c r="K38" s="1540">
        <v>1</v>
      </c>
    </row>
    <row r="39" spans="1:11" ht="14.15" customHeight="1">
      <c r="A39" s="315">
        <v>14</v>
      </c>
      <c r="B39" s="316"/>
      <c r="C39" s="316"/>
      <c r="D39" s="1523"/>
      <c r="E39" s="316"/>
      <c r="F39" s="314"/>
      <c r="G39" s="314"/>
      <c r="H39" s="314"/>
      <c r="I39" s="317"/>
      <c r="J39" s="314"/>
      <c r="K39" s="1402"/>
    </row>
    <row r="40" spans="1:11" ht="14.15" customHeight="1">
      <c r="A40" s="315"/>
      <c r="B40" s="316" t="s">
        <v>1159</v>
      </c>
      <c r="C40" s="316" t="s">
        <v>166</v>
      </c>
      <c r="D40" s="1523">
        <v>17</v>
      </c>
      <c r="E40" s="316" t="s">
        <v>1160</v>
      </c>
      <c r="F40" s="314">
        <v>1</v>
      </c>
      <c r="G40" s="1522">
        <v>5.9</v>
      </c>
      <c r="H40" s="314">
        <f>4.017-0.3</f>
        <v>3.7170000000000005</v>
      </c>
      <c r="I40" s="317">
        <f>F40*G40*H40</f>
        <v>21.930300000000006</v>
      </c>
      <c r="J40" s="1539">
        <f>I40*K40</f>
        <v>10.965150000000003</v>
      </c>
      <c r="K40" s="1540">
        <v>0.5</v>
      </c>
    </row>
    <row r="41" spans="1:11" ht="14.15" customHeight="1">
      <c r="A41" s="315"/>
      <c r="B41" s="316"/>
      <c r="C41" s="316"/>
      <c r="D41" s="1523"/>
      <c r="E41" s="316"/>
      <c r="F41" s="314">
        <v>1</v>
      </c>
      <c r="G41" s="314">
        <v>0.95599999999999996</v>
      </c>
      <c r="H41" s="314">
        <f>4.017-0.3</f>
        <v>3.7170000000000005</v>
      </c>
      <c r="I41" s="317">
        <f>F41*G41*H41</f>
        <v>3.5534520000000005</v>
      </c>
      <c r="J41" s="1539">
        <f>I41*K41</f>
        <v>1.7767260000000002</v>
      </c>
      <c r="K41" s="1540">
        <v>0.5</v>
      </c>
    </row>
    <row r="42" spans="1:11" ht="14.15" customHeight="1">
      <c r="A42" s="315"/>
      <c r="B42" s="1404"/>
      <c r="C42" s="1404"/>
      <c r="D42" s="1409"/>
      <c r="E42" s="1404"/>
      <c r="F42" s="1403"/>
      <c r="G42" s="1403"/>
      <c r="H42" s="1403"/>
      <c r="I42" s="1406"/>
      <c r="J42" s="1403"/>
      <c r="K42" s="1402"/>
    </row>
    <row r="43" spans="1:11" ht="14.15" customHeight="1">
      <c r="A43" s="315">
        <v>15</v>
      </c>
      <c r="B43" s="316" t="s">
        <v>1159</v>
      </c>
      <c r="C43" s="316" t="s">
        <v>166</v>
      </c>
      <c r="D43" s="1523">
        <v>18</v>
      </c>
      <c r="E43" s="316" t="s">
        <v>1160</v>
      </c>
      <c r="F43" s="314">
        <v>1</v>
      </c>
      <c r="G43" s="1522">
        <v>5.9</v>
      </c>
      <c r="H43" s="314">
        <f>5.725-0.3</f>
        <v>5.4249999999999998</v>
      </c>
      <c r="I43" s="317">
        <f>F43*G43*H43</f>
        <v>32.0075</v>
      </c>
      <c r="J43" s="314"/>
      <c r="K43" s="1402"/>
    </row>
    <row r="44" spans="1:11" ht="14.15" customHeight="1">
      <c r="A44" s="315"/>
      <c r="B44" s="316"/>
      <c r="C44" s="316"/>
      <c r="D44" s="1523"/>
      <c r="E44" s="316"/>
      <c r="F44" s="314">
        <v>1</v>
      </c>
      <c r="G44" s="314">
        <v>0.95599999999999996</v>
      </c>
      <c r="H44" s="314">
        <f>5.725-0.3</f>
        <v>5.4249999999999998</v>
      </c>
      <c r="I44" s="317">
        <f>F44*G44*H44</f>
        <v>5.1862999999999992</v>
      </c>
      <c r="J44" s="314"/>
      <c r="K44" s="1402"/>
    </row>
    <row r="45" spans="1:11" ht="14.15" customHeight="1">
      <c r="A45" s="1405"/>
      <c r="B45" s="1404"/>
      <c r="C45" s="1404"/>
      <c r="D45" s="1409"/>
      <c r="E45" s="1404"/>
      <c r="F45" s="1403"/>
      <c r="G45" s="1403"/>
      <c r="H45" s="1403"/>
      <c r="I45" s="1406"/>
      <c r="J45" s="1403"/>
      <c r="K45" s="1402"/>
    </row>
    <row r="46" spans="1:11" ht="14.15" customHeight="1">
      <c r="A46" s="315">
        <v>16</v>
      </c>
      <c r="B46" s="316" t="s">
        <v>1159</v>
      </c>
      <c r="C46" s="316" t="s">
        <v>166</v>
      </c>
      <c r="D46" s="1523" t="s">
        <v>1162</v>
      </c>
      <c r="E46" s="316" t="s">
        <v>1160</v>
      </c>
      <c r="F46" s="314">
        <v>3</v>
      </c>
      <c r="G46" s="1522">
        <v>5.9</v>
      </c>
      <c r="H46" s="314">
        <v>3.15</v>
      </c>
      <c r="I46" s="317">
        <f>F46*G46*H46</f>
        <v>55.75500000000001</v>
      </c>
      <c r="J46" s="1539">
        <f>I46*1</f>
        <v>55.75500000000001</v>
      </c>
      <c r="K46" s="1540">
        <v>1</v>
      </c>
    </row>
    <row r="47" spans="1:11" ht="14.15" customHeight="1">
      <c r="A47" s="315"/>
      <c r="B47" s="316"/>
      <c r="C47" s="316"/>
      <c r="D47" s="1523"/>
      <c r="E47" s="316"/>
      <c r="F47" s="314">
        <v>3</v>
      </c>
      <c r="G47" s="314">
        <v>0.95599999999999996</v>
      </c>
      <c r="H47" s="314">
        <v>3.15</v>
      </c>
      <c r="I47" s="317">
        <f>F47*G47*H47</f>
        <v>9.0342000000000002</v>
      </c>
      <c r="J47" s="1539">
        <f>I47*1</f>
        <v>9.0342000000000002</v>
      </c>
      <c r="K47" s="1540">
        <v>1</v>
      </c>
    </row>
    <row r="48" spans="1:11" ht="14.15" customHeight="1">
      <c r="A48" s="1405"/>
      <c r="B48" s="1404"/>
      <c r="C48" s="1404"/>
      <c r="D48" s="1409"/>
      <c r="E48" s="1404"/>
      <c r="F48" s="1403"/>
      <c r="G48" s="1403"/>
      <c r="H48" s="1403"/>
      <c r="I48" s="1406"/>
      <c r="J48" s="1403"/>
      <c r="K48" s="1402"/>
    </row>
    <row r="49" spans="1:11" ht="14.15" customHeight="1">
      <c r="A49" s="315">
        <v>17</v>
      </c>
      <c r="B49" s="316" t="s">
        <v>1159</v>
      </c>
      <c r="C49" s="316" t="s">
        <v>166</v>
      </c>
      <c r="D49" s="1527">
        <v>22</v>
      </c>
      <c r="E49" s="316" t="s">
        <v>1160</v>
      </c>
      <c r="F49" s="314">
        <v>1</v>
      </c>
      <c r="G49" s="1522">
        <v>5.9</v>
      </c>
      <c r="H49" s="314">
        <f>3.85-0.3</f>
        <v>3.5500000000000003</v>
      </c>
      <c r="I49" s="317">
        <f>F49*G49*H49</f>
        <v>20.945000000000004</v>
      </c>
      <c r="J49" s="314">
        <f>I49*0.6</f>
        <v>12.567000000000002</v>
      </c>
      <c r="K49" s="1526">
        <v>0.6</v>
      </c>
    </row>
    <row r="50" spans="1:11" ht="14.15" customHeight="1">
      <c r="A50" s="315"/>
      <c r="B50" s="316"/>
      <c r="C50" s="316"/>
      <c r="D50" s="1523"/>
      <c r="E50" s="316"/>
      <c r="F50" s="314">
        <v>1</v>
      </c>
      <c r="G50" s="314">
        <v>0.95599999999999996</v>
      </c>
      <c r="H50" s="314">
        <f>3.85-0.3</f>
        <v>3.5500000000000003</v>
      </c>
      <c r="I50" s="317">
        <f>F50*G50*H50</f>
        <v>3.3938000000000001</v>
      </c>
      <c r="J50" s="314">
        <f>I50*0.6</f>
        <v>2.0362800000000001</v>
      </c>
      <c r="K50" s="1526">
        <v>0.6</v>
      </c>
    </row>
    <row r="51" spans="1:11" ht="14.15" customHeight="1">
      <c r="A51" s="315"/>
      <c r="B51" s="316"/>
      <c r="C51" s="316"/>
      <c r="D51" s="1523"/>
      <c r="E51" s="316"/>
      <c r="F51" s="314"/>
      <c r="G51" s="314"/>
      <c r="H51" s="314"/>
      <c r="I51" s="317"/>
      <c r="J51" s="314"/>
      <c r="K51" s="1402"/>
    </row>
    <row r="52" spans="1:11" ht="14.15" customHeight="1">
      <c r="A52" s="315">
        <v>17</v>
      </c>
      <c r="B52" s="316" t="s">
        <v>1159</v>
      </c>
      <c r="C52" s="316" t="s">
        <v>166</v>
      </c>
      <c r="D52" s="1523">
        <v>23</v>
      </c>
      <c r="E52" s="316" t="s">
        <v>1160</v>
      </c>
      <c r="F52" s="314">
        <v>1</v>
      </c>
      <c r="G52" s="1522">
        <v>5.9</v>
      </c>
      <c r="H52" s="314">
        <f>3.85-0.3</f>
        <v>3.5500000000000003</v>
      </c>
      <c r="I52" s="317">
        <f>F52*G52*H52</f>
        <v>20.945000000000004</v>
      </c>
      <c r="J52" s="1539">
        <f>I52*K52</f>
        <v>0</v>
      </c>
      <c r="K52" s="1540">
        <v>0</v>
      </c>
    </row>
    <row r="53" spans="1:11" ht="14.15" customHeight="1">
      <c r="A53" s="315"/>
      <c r="B53" s="316"/>
      <c r="C53" s="316"/>
      <c r="D53" s="1523"/>
      <c r="E53" s="316"/>
      <c r="F53" s="314">
        <v>1</v>
      </c>
      <c r="G53" s="314">
        <v>0.95599999999999996</v>
      </c>
      <c r="H53" s="314">
        <f>3.85-0.3</f>
        <v>3.5500000000000003</v>
      </c>
      <c r="I53" s="317">
        <f>F53*G53*H53</f>
        <v>3.3938000000000001</v>
      </c>
      <c r="J53" s="1539">
        <f>I53*K53</f>
        <v>0</v>
      </c>
      <c r="K53" s="1540">
        <v>0</v>
      </c>
    </row>
    <row r="54" spans="1:11" ht="14.15" customHeight="1">
      <c r="A54" s="1405"/>
      <c r="B54" s="1404"/>
      <c r="C54" s="1404"/>
      <c r="D54" s="1409"/>
      <c r="E54" s="1404"/>
      <c r="F54" s="1403"/>
      <c r="G54" s="1403"/>
      <c r="H54" s="1403"/>
      <c r="I54" s="1406"/>
      <c r="J54" s="1403"/>
      <c r="K54" s="1402"/>
    </row>
    <row r="55" spans="1:11" ht="14.15" customHeight="1">
      <c r="A55" s="315">
        <v>18</v>
      </c>
      <c r="B55" s="316" t="s">
        <v>1159</v>
      </c>
      <c r="C55" s="316" t="s">
        <v>166</v>
      </c>
      <c r="D55" s="1523" t="s">
        <v>1163</v>
      </c>
      <c r="E55" s="316" t="s">
        <v>1160</v>
      </c>
      <c r="F55" s="314">
        <v>3</v>
      </c>
      <c r="G55" s="1522">
        <v>5.9</v>
      </c>
      <c r="H55" s="314">
        <v>3.15</v>
      </c>
      <c r="I55" s="317">
        <f>F55*G55*H55</f>
        <v>55.75500000000001</v>
      </c>
      <c r="J55" s="314"/>
      <c r="K55" s="1402"/>
    </row>
    <row r="56" spans="1:11" ht="14.15" customHeight="1">
      <c r="A56" s="315"/>
      <c r="B56" s="316"/>
      <c r="C56" s="316"/>
      <c r="D56" s="1523"/>
      <c r="E56" s="316"/>
      <c r="F56" s="314">
        <v>3</v>
      </c>
      <c r="G56" s="314">
        <v>0.95599999999999996</v>
      </c>
      <c r="H56" s="314">
        <v>3.15</v>
      </c>
      <c r="I56" s="317">
        <f>F56*G56*H56</f>
        <v>9.0342000000000002</v>
      </c>
      <c r="J56" s="314"/>
      <c r="K56" s="1402"/>
    </row>
    <row r="57" spans="1:11" ht="14.15" customHeight="1">
      <c r="A57" s="1405"/>
      <c r="B57" s="1404"/>
      <c r="C57" s="1404"/>
      <c r="D57" s="1409"/>
      <c r="E57" s="1404"/>
      <c r="F57" s="1403"/>
      <c r="G57" s="1403"/>
      <c r="H57" s="1403"/>
      <c r="I57" s="1406"/>
      <c r="J57" s="1403"/>
      <c r="K57" s="1402"/>
    </row>
    <row r="58" spans="1:11" ht="14.15" customHeight="1">
      <c r="A58" s="315">
        <v>19</v>
      </c>
      <c r="B58" s="316" t="s">
        <v>1159</v>
      </c>
      <c r="C58" s="316" t="s">
        <v>166</v>
      </c>
      <c r="D58" s="1523">
        <v>27</v>
      </c>
      <c r="E58" s="316" t="s">
        <v>1160</v>
      </c>
      <c r="F58" s="314">
        <v>1</v>
      </c>
      <c r="G58" s="1522">
        <v>5.9</v>
      </c>
      <c r="H58" s="314">
        <f>3.85-0.3</f>
        <v>3.5500000000000003</v>
      </c>
      <c r="I58" s="317">
        <f>F58*G58*H58</f>
        <v>20.945000000000004</v>
      </c>
      <c r="J58" s="314"/>
      <c r="K58" s="1402"/>
    </row>
    <row r="59" spans="1:11" ht="14.15" customHeight="1">
      <c r="A59" s="315"/>
      <c r="B59" s="316"/>
      <c r="C59" s="316"/>
      <c r="D59" s="316"/>
      <c r="E59" s="316"/>
      <c r="F59" s="314">
        <v>1</v>
      </c>
      <c r="G59" s="314">
        <v>0.95599999999999996</v>
      </c>
      <c r="H59" s="314">
        <f>3.85-0.3</f>
        <v>3.5500000000000003</v>
      </c>
      <c r="I59" s="317">
        <f>F59*G59*H59</f>
        <v>3.3938000000000001</v>
      </c>
      <c r="J59" s="314"/>
      <c r="K59" s="1402"/>
    </row>
    <row r="60" spans="1:11" ht="14.15" customHeight="1">
      <c r="A60" s="1405"/>
      <c r="B60" s="1404"/>
      <c r="C60" s="1404"/>
      <c r="D60" s="1404"/>
      <c r="E60" s="1404"/>
      <c r="F60" s="1403"/>
      <c r="G60" s="1403"/>
      <c r="H60" s="1403"/>
      <c r="I60" s="1406"/>
      <c r="J60" s="1403"/>
      <c r="K60" s="1402"/>
    </row>
    <row r="61" spans="1:11" ht="14.15" customHeight="1">
      <c r="A61" s="1405"/>
      <c r="B61" s="1404"/>
      <c r="C61" s="1404"/>
      <c r="D61" s="316">
        <v>28</v>
      </c>
      <c r="E61" s="316" t="s">
        <v>1160</v>
      </c>
      <c r="F61" s="314">
        <v>1</v>
      </c>
      <c r="G61" s="1522">
        <v>5.9</v>
      </c>
      <c r="H61" s="314">
        <f>7.55-0.3</f>
        <v>7.25</v>
      </c>
      <c r="I61" s="317">
        <f>F61*G61*H61</f>
        <v>42.775000000000006</v>
      </c>
      <c r="J61" s="1403"/>
      <c r="K61" s="1402"/>
    </row>
    <row r="62" spans="1:11" ht="14.15" customHeight="1">
      <c r="A62" s="1405"/>
      <c r="B62" s="1404"/>
      <c r="C62" s="1404"/>
      <c r="D62" s="316"/>
      <c r="E62" s="316"/>
      <c r="F62" s="314">
        <v>1</v>
      </c>
      <c r="G62" s="314">
        <v>0.95599999999999996</v>
      </c>
      <c r="H62" s="314">
        <f>7.55-0.3</f>
        <v>7.25</v>
      </c>
      <c r="I62" s="317">
        <f>F62*G62*H62</f>
        <v>6.931</v>
      </c>
      <c r="J62" s="1403"/>
      <c r="K62" s="1402"/>
    </row>
    <row r="63" spans="1:11" ht="14.15" customHeight="1">
      <c r="A63" s="1405"/>
      <c r="B63" s="1404"/>
      <c r="C63" s="1404"/>
      <c r="D63" s="1404"/>
      <c r="E63" s="1404"/>
      <c r="F63" s="1403"/>
      <c r="G63" s="1403"/>
      <c r="H63" s="1403"/>
      <c r="I63" s="1406"/>
      <c r="J63" s="1403"/>
      <c r="K63" s="1402"/>
    </row>
    <row r="64" spans="1:11" ht="14.15" customHeight="1">
      <c r="A64" s="1405"/>
      <c r="B64" s="1404"/>
      <c r="C64" s="1404"/>
      <c r="D64" s="1523">
        <v>29</v>
      </c>
      <c r="E64" s="316" t="s">
        <v>1160</v>
      </c>
      <c r="F64" s="314">
        <v>1</v>
      </c>
      <c r="G64" s="1522">
        <v>5.9</v>
      </c>
      <c r="H64" s="314">
        <f>5.62-0.3</f>
        <v>5.32</v>
      </c>
      <c r="I64" s="317">
        <f>F64*G64*H64</f>
        <v>31.388000000000005</v>
      </c>
      <c r="J64" s="314">
        <f>I64</f>
        <v>31.388000000000005</v>
      </c>
      <c r="K64" s="1402"/>
    </row>
    <row r="65" spans="1:11" ht="14.15" customHeight="1">
      <c r="A65" s="1405"/>
      <c r="B65" s="1404"/>
      <c r="C65" s="1404"/>
      <c r="D65" s="316"/>
      <c r="E65" s="316"/>
      <c r="F65" s="314">
        <v>1</v>
      </c>
      <c r="G65" s="314">
        <v>0.95599999999999996</v>
      </c>
      <c r="H65" s="314">
        <f>5.62-0.3</f>
        <v>5.32</v>
      </c>
      <c r="I65" s="317">
        <f>F65*G65*H65</f>
        <v>5.0859199999999998</v>
      </c>
      <c r="J65" s="314">
        <f>I65</f>
        <v>5.0859199999999998</v>
      </c>
      <c r="K65" s="1402"/>
    </row>
    <row r="66" spans="1:11" ht="14.15" customHeight="1">
      <c r="A66" s="1405"/>
      <c r="B66" s="1404"/>
      <c r="C66" s="1404"/>
      <c r="D66" s="1404"/>
      <c r="E66" s="1404"/>
      <c r="F66" s="1403"/>
      <c r="G66" s="1403"/>
      <c r="H66" s="1403"/>
      <c r="I66" s="1406"/>
      <c r="J66" s="1403"/>
      <c r="K66" s="1402"/>
    </row>
    <row r="67" spans="1:11" ht="14.15" customHeight="1">
      <c r="A67" s="1405"/>
      <c r="B67" s="1404"/>
      <c r="C67" s="1404"/>
      <c r="D67" s="1404"/>
      <c r="E67" s="1404"/>
      <c r="F67" s="1403"/>
      <c r="G67" s="1403"/>
      <c r="H67" s="1403"/>
      <c r="I67" s="1406"/>
      <c r="J67" s="1403"/>
      <c r="K67" s="1402"/>
    </row>
    <row r="68" spans="1:11" ht="14.15" customHeight="1">
      <c r="A68" s="1405"/>
      <c r="B68" s="1404"/>
      <c r="C68" s="1404"/>
      <c r="D68" s="1404"/>
      <c r="E68" s="1404"/>
      <c r="F68" s="1403"/>
      <c r="G68" s="1403"/>
      <c r="H68" s="1403"/>
      <c r="I68" s="1406"/>
      <c r="J68" s="1403"/>
      <c r="K68" s="1402"/>
    </row>
    <row r="69" spans="1:11" ht="14.15" customHeight="1">
      <c r="A69" s="243"/>
      <c r="B69" s="244"/>
      <c r="C69" s="244"/>
      <c r="D69" s="244"/>
      <c r="E69" s="244"/>
      <c r="F69" s="245"/>
      <c r="G69" s="245"/>
      <c r="H69" s="245"/>
      <c r="I69" s="397">
        <f>SUM(I8:I67)</f>
        <v>730.48075200000039</v>
      </c>
      <c r="J69" s="1525">
        <f>SUM(J8:J67)</f>
        <v>362.88928399999998</v>
      </c>
      <c r="K69" s="245"/>
    </row>
    <row r="70" spans="1:11" ht="18" customHeight="1">
      <c r="A70" s="248"/>
      <c r="B70" s="249"/>
      <c r="C70" s="249"/>
      <c r="D70" s="249"/>
      <c r="E70" s="249"/>
      <c r="F70" s="250"/>
      <c r="G70" s="250"/>
      <c r="H70" s="250"/>
      <c r="I70" s="255"/>
      <c r="J70" s="253"/>
      <c r="K70" s="220"/>
    </row>
    <row r="71" spans="1:11">
      <c r="A71" s="251"/>
      <c r="B71" s="252"/>
      <c r="C71" s="252"/>
      <c r="D71" s="252"/>
      <c r="E71" s="252"/>
      <c r="F71" s="253"/>
      <c r="G71" s="253"/>
      <c r="H71" s="253"/>
      <c r="I71" s="254"/>
      <c r="J71" s="250"/>
      <c r="K71" s="250"/>
    </row>
    <row r="72" spans="1:11">
      <c r="A72" s="248"/>
      <c r="B72" s="249"/>
      <c r="C72" s="249"/>
      <c r="D72" s="249"/>
      <c r="E72" s="249"/>
      <c r="F72" s="250"/>
      <c r="G72" s="250"/>
      <c r="H72" s="250"/>
      <c r="I72" s="255"/>
      <c r="J72" s="250"/>
      <c r="K72" s="250"/>
    </row>
    <row r="73" spans="1:11">
      <c r="A73" s="248"/>
      <c r="B73" s="249"/>
      <c r="C73" s="249"/>
      <c r="D73" s="249"/>
      <c r="E73" s="249"/>
      <c r="F73" s="250"/>
      <c r="G73" s="250"/>
      <c r="H73" s="250"/>
      <c r="I73" s="255"/>
      <c r="J73" s="250"/>
      <c r="K73" s="250"/>
    </row>
    <row r="74" spans="1:11">
      <c r="A74" s="248"/>
      <c r="B74" s="249"/>
      <c r="C74" s="249"/>
      <c r="D74" s="249"/>
      <c r="E74" s="249"/>
      <c r="F74" s="250"/>
      <c r="G74" s="250"/>
      <c r="H74" s="250"/>
      <c r="I74" s="255"/>
      <c r="J74" s="250"/>
      <c r="K74" s="250"/>
    </row>
    <row r="75" spans="1:11">
      <c r="A75" s="248"/>
      <c r="B75" s="249"/>
      <c r="C75" s="249"/>
      <c r="D75" s="249"/>
      <c r="E75" s="249"/>
      <c r="F75" s="250"/>
      <c r="G75" s="250"/>
      <c r="H75" s="250"/>
      <c r="I75" s="255"/>
      <c r="J75" s="250"/>
      <c r="K75" s="250"/>
    </row>
    <row r="76" spans="1:11">
      <c r="A76" s="248"/>
      <c r="B76" s="249"/>
      <c r="C76" s="249"/>
      <c r="D76" s="249"/>
      <c r="E76" s="249"/>
      <c r="F76" s="250"/>
      <c r="G76" s="250"/>
      <c r="H76" s="250"/>
      <c r="I76" s="255"/>
      <c r="J76" s="250"/>
      <c r="K76" s="250"/>
    </row>
    <row r="77" spans="1:11">
      <c r="A77" s="248"/>
      <c r="B77" s="249"/>
      <c r="C77" s="249"/>
      <c r="D77" s="249"/>
      <c r="E77" s="249"/>
      <c r="F77" s="250"/>
      <c r="G77" s="250"/>
      <c r="H77" s="250"/>
      <c r="I77" s="255"/>
      <c r="J77" s="250"/>
      <c r="K77" s="250"/>
    </row>
    <row r="78" spans="1:11">
      <c r="A78" s="248"/>
      <c r="B78" s="249"/>
      <c r="C78" s="249"/>
      <c r="D78" s="249"/>
      <c r="E78" s="249"/>
      <c r="F78" s="250"/>
      <c r="G78" s="250"/>
      <c r="H78" s="250"/>
      <c r="I78" s="255"/>
      <c r="J78" s="250"/>
      <c r="K78" s="250"/>
    </row>
    <row r="79" spans="1:11">
      <c r="A79" s="248"/>
      <c r="B79" s="249"/>
      <c r="C79" s="249"/>
      <c r="D79" s="249"/>
      <c r="E79" s="249"/>
      <c r="F79" s="250"/>
      <c r="G79" s="250"/>
      <c r="H79" s="250"/>
      <c r="I79" s="255"/>
      <c r="J79" s="250"/>
      <c r="K79" s="250"/>
    </row>
    <row r="80" spans="1:11">
      <c r="A80" s="248"/>
      <c r="B80" s="249"/>
      <c r="C80" s="249"/>
      <c r="D80" s="249"/>
      <c r="E80" s="249"/>
      <c r="F80" s="250"/>
      <c r="G80" s="250"/>
      <c r="H80" s="250"/>
      <c r="I80" s="255"/>
      <c r="J80" s="250"/>
      <c r="K80" s="250"/>
    </row>
    <row r="81" spans="1:11">
      <c r="A81" s="248"/>
      <c r="B81" s="249"/>
      <c r="C81" s="249"/>
      <c r="D81" s="249"/>
      <c r="E81" s="249"/>
      <c r="F81" s="250"/>
      <c r="G81" s="250"/>
      <c r="H81" s="250"/>
      <c r="I81" s="255"/>
      <c r="J81" s="250"/>
      <c r="K81" s="250"/>
    </row>
    <row r="82" spans="1:11">
      <c r="A82" s="248"/>
      <c r="B82" s="249"/>
      <c r="C82" s="249"/>
      <c r="D82" s="249"/>
      <c r="E82" s="249"/>
      <c r="F82" s="250"/>
      <c r="G82" s="250"/>
      <c r="H82" s="250"/>
      <c r="I82" s="255"/>
      <c r="J82" s="250"/>
      <c r="K82" s="250"/>
    </row>
    <row r="83" spans="1:11">
      <c r="A83" s="248"/>
      <c r="B83" s="249"/>
      <c r="C83" s="249"/>
      <c r="D83" s="249"/>
      <c r="E83" s="249"/>
      <c r="F83" s="250"/>
      <c r="G83" s="250"/>
      <c r="H83" s="250"/>
      <c r="I83" s="255"/>
      <c r="J83" s="250"/>
      <c r="K83" s="250"/>
    </row>
    <row r="84" spans="1:11">
      <c r="A84" s="248"/>
      <c r="B84" s="249"/>
      <c r="C84" s="249"/>
      <c r="D84" s="249"/>
      <c r="E84" s="249"/>
      <c r="F84" s="250"/>
      <c r="G84" s="250"/>
      <c r="H84" s="250"/>
      <c r="I84" s="255"/>
      <c r="J84" s="250"/>
      <c r="K84" s="250"/>
    </row>
    <row r="85" spans="1:11">
      <c r="A85" s="248"/>
      <c r="B85" s="249"/>
      <c r="C85" s="249"/>
      <c r="D85" s="249"/>
      <c r="E85" s="249"/>
      <c r="F85" s="250"/>
      <c r="G85" s="250"/>
      <c r="H85" s="250"/>
      <c r="I85" s="255"/>
      <c r="J85" s="250"/>
      <c r="K85" s="250"/>
    </row>
    <row r="86" spans="1:11">
      <c r="A86" s="248"/>
      <c r="B86" s="249"/>
      <c r="C86" s="249"/>
      <c r="D86" s="249"/>
      <c r="E86" s="249"/>
      <c r="F86" s="250"/>
      <c r="G86" s="250"/>
      <c r="H86" s="250"/>
      <c r="I86" s="255"/>
      <c r="J86" s="250"/>
      <c r="K86" s="250"/>
    </row>
    <row r="87" spans="1:11">
      <c r="A87" s="248"/>
      <c r="B87" s="249"/>
      <c r="C87" s="249"/>
      <c r="D87" s="249"/>
      <c r="E87" s="249"/>
      <c r="F87" s="250"/>
      <c r="G87" s="250"/>
      <c r="H87" s="250"/>
      <c r="I87" s="255"/>
      <c r="J87" s="250"/>
      <c r="K87" s="250"/>
    </row>
    <row r="88" spans="1:11">
      <c r="A88" s="248"/>
      <c r="B88" s="249"/>
      <c r="C88" s="249"/>
      <c r="D88" s="249"/>
      <c r="E88" s="249"/>
      <c r="F88" s="250"/>
      <c r="G88" s="250"/>
      <c r="H88" s="250"/>
      <c r="I88" s="255"/>
      <c r="J88" s="250"/>
      <c r="K88" s="250"/>
    </row>
    <row r="89" spans="1:11">
      <c r="A89" s="248"/>
      <c r="B89" s="249"/>
      <c r="C89" s="249"/>
      <c r="D89" s="249"/>
      <c r="E89" s="249"/>
      <c r="F89" s="250"/>
      <c r="G89" s="250"/>
      <c r="H89" s="250"/>
      <c r="I89" s="255"/>
    </row>
  </sheetData>
  <mergeCells count="3">
    <mergeCell ref="E1:G1"/>
    <mergeCell ref="E3:I3"/>
    <mergeCell ref="B6:E6"/>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K92"/>
  <sheetViews>
    <sheetView view="pageBreakPreview" topLeftCell="A2" zoomScale="85" zoomScaleNormal="100" zoomScaleSheetLayoutView="85" workbookViewId="0">
      <selection activeCell="F32" sqref="F31:F32"/>
    </sheetView>
  </sheetViews>
  <sheetFormatPr defaultRowHeight="14.5"/>
  <cols>
    <col min="4" max="4" width="7.1796875" customWidth="1"/>
    <col min="5" max="5" width="4.1796875" customWidth="1"/>
    <col min="9" max="9" width="12.1796875" customWidth="1"/>
    <col min="11" max="11" width="10.54296875" customWidth="1"/>
    <col min="12" max="12" width="6.26953125" customWidth="1"/>
  </cols>
  <sheetData>
    <row r="1" spans="1:11">
      <c r="A1" s="628" t="s">
        <v>149</v>
      </c>
      <c r="B1" s="203" t="s">
        <v>409</v>
      </c>
      <c r="C1" s="203"/>
      <c r="D1" s="203"/>
      <c r="E1" s="1759" t="s">
        <v>410</v>
      </c>
      <c r="F1" s="1759"/>
      <c r="G1" s="1759"/>
      <c r="H1" s="204"/>
      <c r="I1" s="204"/>
      <c r="J1" s="205"/>
      <c r="K1" s="629"/>
    </row>
    <row r="2" spans="1:11">
      <c r="A2" s="206" t="s">
        <v>149</v>
      </c>
      <c r="B2" s="211" t="s">
        <v>411</v>
      </c>
      <c r="C2" s="211"/>
      <c r="D2" s="211"/>
      <c r="E2" s="211" t="s">
        <v>412</v>
      </c>
      <c r="F2" s="209"/>
      <c r="G2" s="209"/>
      <c r="H2" s="210"/>
      <c r="I2" s="210"/>
      <c r="J2" s="209"/>
      <c r="K2" s="212"/>
    </row>
    <row r="3" spans="1:11">
      <c r="A3" s="206" t="s">
        <v>149</v>
      </c>
      <c r="B3" s="211" t="s">
        <v>413</v>
      </c>
      <c r="C3" s="211"/>
      <c r="D3" s="211"/>
      <c r="E3" s="1774" t="s">
        <v>414</v>
      </c>
      <c r="F3" s="1774"/>
      <c r="G3" s="1774"/>
      <c r="H3" s="1774"/>
      <c r="I3" s="1774"/>
      <c r="J3" s="1774"/>
      <c r="K3" s="212"/>
    </row>
    <row r="4" spans="1:11">
      <c r="A4" s="206" t="s">
        <v>149</v>
      </c>
      <c r="B4" s="211" t="s">
        <v>150</v>
      </c>
      <c r="C4" s="211"/>
      <c r="D4" s="211"/>
      <c r="E4" s="211" t="s">
        <v>415</v>
      </c>
      <c r="F4" s="209"/>
      <c r="G4" s="209"/>
      <c r="H4" s="210"/>
      <c r="I4" s="210"/>
      <c r="J4" s="307"/>
      <c r="K4" s="630"/>
    </row>
    <row r="5" spans="1:11">
      <c r="A5" s="213" t="s">
        <v>416</v>
      </c>
      <c r="B5" s="215" t="s">
        <v>417</v>
      </c>
      <c r="C5" s="215"/>
      <c r="D5" s="215"/>
      <c r="E5" s="215"/>
      <c r="F5" s="214"/>
      <c r="G5" s="214"/>
      <c r="H5" s="214"/>
      <c r="I5" s="214"/>
      <c r="J5" s="216"/>
      <c r="K5" s="631"/>
    </row>
    <row r="6" spans="1:11">
      <c r="A6" s="218"/>
      <c r="B6" s="1762"/>
      <c r="C6" s="1762"/>
      <c r="D6" s="1762"/>
      <c r="E6" s="1762"/>
      <c r="F6" s="219"/>
      <c r="G6" s="632"/>
      <c r="H6" s="632" t="s">
        <v>153</v>
      </c>
      <c r="I6" s="632"/>
      <c r="J6" s="633"/>
      <c r="K6" s="634" t="s">
        <v>418</v>
      </c>
    </row>
    <row r="7" spans="1:11" ht="24">
      <c r="A7" s="220" t="s">
        <v>156</v>
      </c>
      <c r="B7" s="220" t="s">
        <v>241</v>
      </c>
      <c r="C7" s="220" t="s">
        <v>122</v>
      </c>
      <c r="D7" s="220" t="s">
        <v>123</v>
      </c>
      <c r="E7" s="220" t="s">
        <v>242</v>
      </c>
      <c r="F7" s="635" t="s">
        <v>159</v>
      </c>
      <c r="G7" s="636" t="s">
        <v>160</v>
      </c>
      <c r="H7" s="637" t="s">
        <v>161</v>
      </c>
      <c r="I7" s="637" t="s">
        <v>419</v>
      </c>
      <c r="J7" s="638" t="s">
        <v>262</v>
      </c>
      <c r="K7" s="639" t="s">
        <v>419</v>
      </c>
    </row>
    <row r="8" spans="1:11">
      <c r="A8" s="315">
        <v>1</v>
      </c>
      <c r="B8" s="316" t="s">
        <v>420</v>
      </c>
      <c r="C8" s="316" t="s">
        <v>166</v>
      </c>
      <c r="D8" s="316">
        <v>1</v>
      </c>
      <c r="E8" s="316"/>
      <c r="F8" s="314">
        <v>1</v>
      </c>
      <c r="G8" s="314"/>
      <c r="H8" s="314"/>
      <c r="I8" s="314">
        <v>180</v>
      </c>
      <c r="J8" s="375">
        <v>1</v>
      </c>
      <c r="K8" s="314">
        <f>I8*J8</f>
        <v>180</v>
      </c>
    </row>
    <row r="9" spans="1:11">
      <c r="A9" s="315">
        <v>2</v>
      </c>
      <c r="B9" s="316" t="s">
        <v>420</v>
      </c>
      <c r="C9" s="316" t="s">
        <v>166</v>
      </c>
      <c r="D9" s="316">
        <v>1</v>
      </c>
      <c r="E9" s="316"/>
      <c r="F9" s="314">
        <v>1</v>
      </c>
      <c r="G9" s="314"/>
      <c r="H9" s="314"/>
      <c r="I9" s="314"/>
      <c r="J9" s="317"/>
      <c r="K9" s="314"/>
    </row>
    <row r="10" spans="1:11">
      <c r="A10" s="315">
        <v>3</v>
      </c>
      <c r="B10" s="316" t="s">
        <v>421</v>
      </c>
      <c r="C10" s="316" t="s">
        <v>166</v>
      </c>
      <c r="D10" s="316">
        <v>3</v>
      </c>
      <c r="E10" s="316"/>
      <c r="F10" s="314">
        <v>1</v>
      </c>
      <c r="G10" s="314"/>
      <c r="H10" s="314"/>
      <c r="I10" s="314"/>
      <c r="J10" s="317"/>
      <c r="K10" s="314"/>
    </row>
    <row r="11" spans="1:11">
      <c r="A11" s="315">
        <v>3</v>
      </c>
      <c r="B11" s="316" t="s">
        <v>422</v>
      </c>
      <c r="C11" s="316" t="s">
        <v>166</v>
      </c>
      <c r="D11" s="316">
        <v>5</v>
      </c>
      <c r="E11" s="316"/>
      <c r="F11" s="314">
        <v>1</v>
      </c>
      <c r="G11" s="314"/>
      <c r="H11" s="314"/>
      <c r="I11" s="314"/>
      <c r="J11" s="375"/>
      <c r="K11" s="314"/>
    </row>
    <row r="12" spans="1:11">
      <c r="A12" s="315">
        <v>4</v>
      </c>
      <c r="B12" s="316" t="s">
        <v>423</v>
      </c>
      <c r="C12" s="316" t="s">
        <v>166</v>
      </c>
      <c r="D12" s="316">
        <v>7</v>
      </c>
      <c r="E12" s="316"/>
      <c r="F12" s="314">
        <v>1</v>
      </c>
      <c r="G12" s="314"/>
      <c r="H12" s="314"/>
      <c r="I12" s="314"/>
      <c r="J12" s="375"/>
      <c r="K12" s="314">
        <f>I12*J12</f>
        <v>0</v>
      </c>
    </row>
    <row r="13" spans="1:11">
      <c r="A13" s="315">
        <v>5</v>
      </c>
      <c r="B13" s="316" t="s">
        <v>423</v>
      </c>
      <c r="C13" s="316" t="s">
        <v>166</v>
      </c>
      <c r="D13" s="316">
        <v>7</v>
      </c>
      <c r="E13" s="316"/>
      <c r="F13" s="314">
        <v>1</v>
      </c>
      <c r="G13" s="314"/>
      <c r="H13" s="314"/>
      <c r="I13" s="314"/>
      <c r="J13" s="375"/>
      <c r="K13" s="314">
        <f t="shared" ref="K13:K23" si="0">I13*J13</f>
        <v>0</v>
      </c>
    </row>
    <row r="14" spans="1:11">
      <c r="A14" s="315">
        <v>6</v>
      </c>
      <c r="B14" s="316" t="s">
        <v>424</v>
      </c>
      <c r="C14" s="316" t="s">
        <v>166</v>
      </c>
      <c r="D14" s="316">
        <v>8</v>
      </c>
      <c r="E14" s="316"/>
      <c r="F14" s="314">
        <v>1</v>
      </c>
      <c r="G14" s="314"/>
      <c r="H14" s="314"/>
      <c r="I14" s="314"/>
      <c r="J14" s="375"/>
      <c r="K14" s="314">
        <f t="shared" si="0"/>
        <v>0</v>
      </c>
    </row>
    <row r="15" spans="1:11">
      <c r="A15" s="315">
        <v>7</v>
      </c>
      <c r="B15" s="316" t="s">
        <v>425</v>
      </c>
      <c r="C15" s="316" t="s">
        <v>166</v>
      </c>
      <c r="D15" s="316">
        <v>9</v>
      </c>
      <c r="E15" s="316"/>
      <c r="F15" s="314">
        <v>1</v>
      </c>
      <c r="G15" s="314"/>
      <c r="H15" s="314"/>
      <c r="I15" s="314"/>
      <c r="J15" s="375"/>
      <c r="K15" s="314">
        <f t="shared" si="0"/>
        <v>0</v>
      </c>
    </row>
    <row r="16" spans="1:11">
      <c r="A16" s="315">
        <v>8</v>
      </c>
      <c r="B16" s="316" t="s">
        <v>426</v>
      </c>
      <c r="C16" s="316" t="s">
        <v>166</v>
      </c>
      <c r="D16" s="316">
        <v>10</v>
      </c>
      <c r="E16" s="316"/>
      <c r="F16" s="314">
        <v>1</v>
      </c>
      <c r="G16" s="314"/>
      <c r="H16" s="314"/>
      <c r="I16" s="314"/>
      <c r="J16" s="375"/>
      <c r="K16" s="314">
        <f t="shared" si="0"/>
        <v>0</v>
      </c>
    </row>
    <row r="17" spans="1:11">
      <c r="A17" s="315">
        <v>9</v>
      </c>
      <c r="B17" s="316" t="s">
        <v>427</v>
      </c>
      <c r="C17" s="316" t="s">
        <v>166</v>
      </c>
      <c r="D17" s="316">
        <v>11</v>
      </c>
      <c r="E17" s="316"/>
      <c r="F17" s="314">
        <v>1</v>
      </c>
      <c r="G17" s="314"/>
      <c r="H17" s="314"/>
      <c r="I17" s="314"/>
      <c r="J17" s="375"/>
      <c r="K17" s="314">
        <f t="shared" si="0"/>
        <v>0</v>
      </c>
    </row>
    <row r="18" spans="1:11">
      <c r="A18" s="315">
        <v>10</v>
      </c>
      <c r="B18" s="316" t="s">
        <v>427</v>
      </c>
      <c r="C18" s="316" t="s">
        <v>166</v>
      </c>
      <c r="D18" s="316">
        <v>11</v>
      </c>
      <c r="E18" s="316"/>
      <c r="F18" s="314">
        <v>1</v>
      </c>
      <c r="G18" s="314"/>
      <c r="H18" s="314"/>
      <c r="I18" s="314"/>
      <c r="J18" s="375"/>
      <c r="K18" s="314">
        <f t="shared" si="0"/>
        <v>0</v>
      </c>
    </row>
    <row r="19" spans="1:11">
      <c r="A19" s="315">
        <v>11</v>
      </c>
      <c r="B19" s="316" t="s">
        <v>428</v>
      </c>
      <c r="C19" s="316" t="s">
        <v>166</v>
      </c>
      <c r="D19" s="316">
        <v>12</v>
      </c>
      <c r="E19" s="316"/>
      <c r="F19" s="314">
        <v>1</v>
      </c>
      <c r="G19" s="314"/>
      <c r="H19" s="314"/>
      <c r="I19" s="314"/>
      <c r="J19" s="375"/>
      <c r="K19" s="314">
        <f t="shared" si="0"/>
        <v>0</v>
      </c>
    </row>
    <row r="20" spans="1:11">
      <c r="A20" s="315">
        <v>12</v>
      </c>
      <c r="B20" s="316" t="s">
        <v>429</v>
      </c>
      <c r="C20" s="316" t="s">
        <v>166</v>
      </c>
      <c r="D20" s="316">
        <v>13</v>
      </c>
      <c r="E20" s="316"/>
      <c r="F20" s="314">
        <v>1</v>
      </c>
      <c r="G20" s="314"/>
      <c r="H20" s="314"/>
      <c r="I20" s="314"/>
      <c r="J20" s="375"/>
      <c r="K20" s="314">
        <f t="shared" si="0"/>
        <v>0</v>
      </c>
    </row>
    <row r="21" spans="1:11">
      <c r="A21" s="315">
        <v>13</v>
      </c>
      <c r="B21" s="316" t="s">
        <v>430</v>
      </c>
      <c r="C21" s="316" t="s">
        <v>166</v>
      </c>
      <c r="D21" s="316">
        <v>14</v>
      </c>
      <c r="E21" s="316"/>
      <c r="F21" s="314">
        <v>1</v>
      </c>
      <c r="G21" s="314"/>
      <c r="H21" s="314"/>
      <c r="I21" s="314"/>
      <c r="J21" s="375"/>
      <c r="K21" s="314">
        <f t="shared" si="0"/>
        <v>0</v>
      </c>
    </row>
    <row r="22" spans="1:11">
      <c r="A22" s="315">
        <v>14</v>
      </c>
      <c r="B22" s="316" t="s">
        <v>431</v>
      </c>
      <c r="C22" s="316" t="s">
        <v>166</v>
      </c>
      <c r="D22" s="316">
        <v>15</v>
      </c>
      <c r="E22" s="316"/>
      <c r="F22" s="314">
        <v>1</v>
      </c>
      <c r="G22" s="314"/>
      <c r="H22" s="314"/>
      <c r="I22" s="314"/>
      <c r="J22" s="375"/>
      <c r="K22" s="314">
        <f t="shared" si="0"/>
        <v>0</v>
      </c>
    </row>
    <row r="23" spans="1:11">
      <c r="A23" s="315">
        <v>15</v>
      </c>
      <c r="B23" s="316" t="s">
        <v>432</v>
      </c>
      <c r="C23" s="316" t="s">
        <v>166</v>
      </c>
      <c r="D23" s="316">
        <v>16</v>
      </c>
      <c r="E23" s="316"/>
      <c r="F23" s="314">
        <v>1</v>
      </c>
      <c r="G23" s="314"/>
      <c r="H23" s="314"/>
      <c r="I23" s="314"/>
      <c r="J23" s="375"/>
      <c r="K23" s="314">
        <f t="shared" si="0"/>
        <v>0</v>
      </c>
    </row>
    <row r="24" spans="1:11">
      <c r="A24" s="315">
        <v>16</v>
      </c>
      <c r="B24" s="316" t="s">
        <v>433</v>
      </c>
      <c r="C24" s="316" t="s">
        <v>166</v>
      </c>
      <c r="D24" s="316">
        <v>17</v>
      </c>
      <c r="E24" s="316"/>
      <c r="F24" s="314">
        <v>1</v>
      </c>
      <c r="G24" s="314"/>
      <c r="H24" s="314"/>
      <c r="I24" s="314"/>
      <c r="J24" s="317"/>
      <c r="K24" s="314"/>
    </row>
    <row r="25" spans="1:11">
      <c r="A25" s="315">
        <v>17</v>
      </c>
      <c r="B25" s="316" t="s">
        <v>433</v>
      </c>
      <c r="C25" s="316" t="s">
        <v>166</v>
      </c>
      <c r="D25" s="316">
        <v>17</v>
      </c>
      <c r="E25" s="316"/>
      <c r="F25" s="314">
        <v>1</v>
      </c>
      <c r="G25" s="314"/>
      <c r="H25" s="314"/>
      <c r="I25" s="314"/>
      <c r="J25" s="317"/>
      <c r="K25" s="314"/>
    </row>
    <row r="26" spans="1:11">
      <c r="A26" s="315">
        <v>18</v>
      </c>
      <c r="B26" s="316" t="s">
        <v>434</v>
      </c>
      <c r="C26" s="316" t="s">
        <v>166</v>
      </c>
      <c r="D26" s="316">
        <v>18</v>
      </c>
      <c r="E26" s="316"/>
      <c r="F26" s="314">
        <v>1</v>
      </c>
      <c r="G26" s="314"/>
      <c r="H26" s="314"/>
      <c r="I26" s="314"/>
      <c r="J26" s="317"/>
      <c r="K26" s="314"/>
    </row>
    <row r="27" spans="1:11">
      <c r="A27" s="315">
        <v>19</v>
      </c>
      <c r="B27" s="316" t="s">
        <v>435</v>
      </c>
      <c r="C27" s="316" t="s">
        <v>166</v>
      </c>
      <c r="D27" s="316">
        <v>19</v>
      </c>
      <c r="E27" s="316"/>
      <c r="F27" s="314">
        <v>1</v>
      </c>
      <c r="G27" s="314"/>
      <c r="H27" s="314"/>
      <c r="I27" s="314"/>
      <c r="J27" s="375"/>
      <c r="K27" s="314">
        <f t="shared" ref="K27:K33" si="1">I27*J27</f>
        <v>0</v>
      </c>
    </row>
    <row r="28" spans="1:11">
      <c r="A28" s="315">
        <v>20</v>
      </c>
      <c r="B28" s="316" t="s">
        <v>436</v>
      </c>
      <c r="C28" s="316" t="s">
        <v>166</v>
      </c>
      <c r="D28" s="316">
        <v>20</v>
      </c>
      <c r="E28" s="316"/>
      <c r="F28" s="314">
        <v>1</v>
      </c>
      <c r="G28" s="314"/>
      <c r="H28" s="314"/>
      <c r="I28" s="314"/>
      <c r="J28" s="375"/>
      <c r="K28" s="314">
        <f t="shared" si="1"/>
        <v>0</v>
      </c>
    </row>
    <row r="29" spans="1:11">
      <c r="A29" s="315">
        <v>21</v>
      </c>
      <c r="B29" s="316" t="s">
        <v>437</v>
      </c>
      <c r="C29" s="316" t="s">
        <v>166</v>
      </c>
      <c r="D29" s="316">
        <v>21</v>
      </c>
      <c r="E29" s="316"/>
      <c r="F29" s="314">
        <v>1</v>
      </c>
      <c r="G29" s="314"/>
      <c r="H29" s="314"/>
      <c r="I29" s="314"/>
      <c r="J29" s="375"/>
      <c r="K29" s="314">
        <f t="shared" si="1"/>
        <v>0</v>
      </c>
    </row>
    <row r="30" spans="1:11">
      <c r="A30" s="315">
        <v>22</v>
      </c>
      <c r="B30" s="316" t="s">
        <v>438</v>
      </c>
      <c r="C30" s="316" t="s">
        <v>166</v>
      </c>
      <c r="D30" s="316">
        <v>22</v>
      </c>
      <c r="E30" s="316"/>
      <c r="F30" s="314">
        <v>1</v>
      </c>
      <c r="G30" s="314"/>
      <c r="H30" s="314"/>
      <c r="I30" s="314"/>
      <c r="J30" s="375"/>
      <c r="K30" s="314">
        <f t="shared" si="1"/>
        <v>0</v>
      </c>
    </row>
    <row r="31" spans="1:11">
      <c r="A31" s="315">
        <v>23</v>
      </c>
      <c r="B31" s="316" t="s">
        <v>439</v>
      </c>
      <c r="C31" s="316" t="s">
        <v>166</v>
      </c>
      <c r="D31" s="316">
        <v>23</v>
      </c>
      <c r="E31" s="316"/>
      <c r="F31" s="314">
        <v>1</v>
      </c>
      <c r="G31" s="314"/>
      <c r="H31" s="314"/>
      <c r="I31" s="314"/>
      <c r="J31" s="375"/>
      <c r="K31" s="314">
        <f t="shared" si="1"/>
        <v>0</v>
      </c>
    </row>
    <row r="32" spans="1:11">
      <c r="A32" s="315">
        <v>24</v>
      </c>
      <c r="B32" s="316" t="s">
        <v>439</v>
      </c>
      <c r="C32" s="316" t="s">
        <v>166</v>
      </c>
      <c r="D32" s="316">
        <v>23</v>
      </c>
      <c r="E32" s="316"/>
      <c r="F32" s="314">
        <v>1</v>
      </c>
      <c r="G32" s="314"/>
      <c r="H32" s="314"/>
      <c r="I32" s="314"/>
      <c r="J32" s="375"/>
      <c r="K32" s="314">
        <f t="shared" si="1"/>
        <v>0</v>
      </c>
    </row>
    <row r="33" spans="1:11">
      <c r="A33" s="315">
        <v>25</v>
      </c>
      <c r="B33" s="316" t="s">
        <v>440</v>
      </c>
      <c r="C33" s="316" t="s">
        <v>166</v>
      </c>
      <c r="D33" s="316">
        <v>24</v>
      </c>
      <c r="E33" s="316"/>
      <c r="F33" s="314">
        <v>1</v>
      </c>
      <c r="G33" s="314"/>
      <c r="H33" s="314"/>
      <c r="I33" s="314"/>
      <c r="J33" s="375"/>
      <c r="K33" s="314">
        <f t="shared" si="1"/>
        <v>0</v>
      </c>
    </row>
    <row r="34" spans="1:11">
      <c r="A34" s="315">
        <v>26</v>
      </c>
      <c r="B34" s="316" t="s">
        <v>441</v>
      </c>
      <c r="C34" s="316" t="s">
        <v>166</v>
      </c>
      <c r="D34" s="316">
        <v>25</v>
      </c>
      <c r="E34" s="316"/>
      <c r="F34" s="314">
        <v>1</v>
      </c>
      <c r="G34" s="314">
        <v>48</v>
      </c>
      <c r="H34" s="314">
        <v>0.6</v>
      </c>
      <c r="I34" s="314">
        <v>116.1</v>
      </c>
      <c r="J34" s="375">
        <v>0.7</v>
      </c>
      <c r="K34" s="314">
        <f>I34*J34</f>
        <v>81.27</v>
      </c>
    </row>
    <row r="35" spans="1:11">
      <c r="A35" s="315">
        <v>27</v>
      </c>
      <c r="B35" s="316" t="s">
        <v>442</v>
      </c>
      <c r="C35" s="316" t="s">
        <v>166</v>
      </c>
      <c r="D35" s="316">
        <v>26</v>
      </c>
      <c r="E35" s="316"/>
      <c r="F35" s="314">
        <v>1</v>
      </c>
      <c r="G35" s="314">
        <v>62</v>
      </c>
      <c r="H35" s="314">
        <v>0.6</v>
      </c>
      <c r="I35" s="314">
        <v>116.1</v>
      </c>
      <c r="J35" s="375">
        <v>0.7</v>
      </c>
      <c r="K35" s="314">
        <f>I35*J35</f>
        <v>81.27</v>
      </c>
    </row>
    <row r="36" spans="1:11">
      <c r="A36" s="315">
        <v>28</v>
      </c>
      <c r="B36" s="316" t="s">
        <v>443</v>
      </c>
      <c r="C36" s="316" t="s">
        <v>166</v>
      </c>
      <c r="D36" s="316">
        <v>27</v>
      </c>
      <c r="E36" s="316"/>
      <c r="F36" s="314">
        <v>1</v>
      </c>
      <c r="G36" s="314">
        <v>193.5</v>
      </c>
      <c r="H36" s="314">
        <v>0.6</v>
      </c>
      <c r="I36" s="314">
        <v>116.1</v>
      </c>
      <c r="J36" s="375">
        <v>0.7</v>
      </c>
      <c r="K36" s="314">
        <f>I36*J36</f>
        <v>81.27</v>
      </c>
    </row>
    <row r="37" spans="1:11">
      <c r="A37" s="315">
        <v>29</v>
      </c>
      <c r="B37" s="316" t="s">
        <v>444</v>
      </c>
      <c r="C37" s="316" t="s">
        <v>166</v>
      </c>
      <c r="D37" s="316">
        <v>28</v>
      </c>
      <c r="E37" s="316"/>
      <c r="F37" s="314">
        <v>1</v>
      </c>
      <c r="G37" s="314">
        <v>112.2</v>
      </c>
      <c r="H37" s="314">
        <v>0.6</v>
      </c>
      <c r="I37" s="314">
        <v>67.319999999999993</v>
      </c>
      <c r="J37" s="375">
        <v>0.7</v>
      </c>
      <c r="K37" s="314">
        <f>I37*J37</f>
        <v>47.123999999999995</v>
      </c>
    </row>
    <row r="38" spans="1:11">
      <c r="A38" s="315"/>
      <c r="B38" s="316"/>
      <c r="C38" s="316"/>
      <c r="D38" s="316"/>
      <c r="E38" s="316"/>
      <c r="F38" s="314"/>
      <c r="G38" s="314"/>
      <c r="H38" s="314"/>
      <c r="I38" s="314"/>
      <c r="J38" s="317"/>
      <c r="K38" s="314"/>
    </row>
    <row r="39" spans="1:11">
      <c r="A39" s="315"/>
      <c r="B39" s="316"/>
      <c r="C39" s="316"/>
      <c r="D39" s="316"/>
      <c r="E39" s="316"/>
      <c r="F39" s="314"/>
      <c r="G39" s="314"/>
      <c r="H39" s="314"/>
      <c r="I39" s="314"/>
      <c r="J39" s="317"/>
      <c r="K39" s="314"/>
    </row>
    <row r="40" spans="1:11">
      <c r="A40" s="315">
        <v>1</v>
      </c>
      <c r="B40" s="316" t="s">
        <v>445</v>
      </c>
      <c r="C40" s="316" t="s">
        <v>190</v>
      </c>
      <c r="D40" s="316">
        <v>1</v>
      </c>
      <c r="E40" s="316"/>
      <c r="F40" s="314">
        <v>1</v>
      </c>
      <c r="G40" s="314"/>
      <c r="H40" s="314"/>
      <c r="I40" s="314">
        <v>456</v>
      </c>
      <c r="J40" s="375">
        <v>1</v>
      </c>
      <c r="K40" s="314">
        <f>I40*J40</f>
        <v>456</v>
      </c>
    </row>
    <row r="41" spans="1:11">
      <c r="A41" s="315">
        <v>2</v>
      </c>
      <c r="B41" s="316" t="s">
        <v>446</v>
      </c>
      <c r="C41" s="316" t="s">
        <v>190</v>
      </c>
      <c r="D41" s="316">
        <v>3</v>
      </c>
      <c r="E41" s="316"/>
      <c r="F41" s="314">
        <v>1</v>
      </c>
      <c r="G41" s="314"/>
      <c r="H41" s="314"/>
      <c r="I41" s="1122">
        <v>470.42</v>
      </c>
      <c r="J41" s="375">
        <v>1</v>
      </c>
      <c r="K41" s="314">
        <f>I41*J41</f>
        <v>470.42</v>
      </c>
    </row>
    <row r="42" spans="1:11">
      <c r="A42" s="315">
        <v>3</v>
      </c>
      <c r="B42" s="316" t="s">
        <v>446</v>
      </c>
      <c r="C42" s="316" t="s">
        <v>190</v>
      </c>
      <c r="D42" s="316">
        <v>3</v>
      </c>
      <c r="E42" s="316"/>
      <c r="F42" s="314">
        <v>1</v>
      </c>
      <c r="G42" s="314">
        <v>52.77</v>
      </c>
      <c r="H42" s="314">
        <v>0.6</v>
      </c>
      <c r="I42" s="1122">
        <v>31.661999999999999</v>
      </c>
      <c r="J42" s="375">
        <v>1</v>
      </c>
      <c r="K42" s="314">
        <f>I42*J42</f>
        <v>31.661999999999999</v>
      </c>
    </row>
    <row r="43" spans="1:11">
      <c r="A43" s="315">
        <v>3</v>
      </c>
      <c r="B43" s="316" t="s">
        <v>447</v>
      </c>
      <c r="C43" s="316" t="s">
        <v>190</v>
      </c>
      <c r="D43" s="316">
        <v>5</v>
      </c>
      <c r="E43" s="316"/>
      <c r="F43" s="314">
        <v>1</v>
      </c>
      <c r="G43" s="314">
        <v>863</v>
      </c>
      <c r="H43" s="314"/>
      <c r="I43" s="1122"/>
      <c r="J43" s="375"/>
      <c r="K43" s="314">
        <f>I43*J43</f>
        <v>0</v>
      </c>
    </row>
    <row r="44" spans="1:11">
      <c r="A44" s="315">
        <v>4</v>
      </c>
      <c r="B44" s="316" t="s">
        <v>448</v>
      </c>
      <c r="C44" s="316" t="s">
        <v>190</v>
      </c>
      <c r="D44" s="316">
        <v>6</v>
      </c>
      <c r="E44" s="316"/>
      <c r="F44" s="314">
        <v>1</v>
      </c>
      <c r="G44" s="314">
        <v>157.6</v>
      </c>
      <c r="H44" s="314"/>
      <c r="I44" s="1122"/>
      <c r="J44" s="375"/>
      <c r="K44" s="314">
        <f t="shared" ref="K44:K57" si="2">I44*J44</f>
        <v>0</v>
      </c>
    </row>
    <row r="45" spans="1:11">
      <c r="A45" s="315">
        <v>5</v>
      </c>
      <c r="B45" s="316" t="s">
        <v>449</v>
      </c>
      <c r="C45" s="316" t="s">
        <v>190</v>
      </c>
      <c r="D45" s="316">
        <v>7</v>
      </c>
      <c r="E45" s="316"/>
      <c r="F45" s="314">
        <v>1</v>
      </c>
      <c r="G45" s="314">
        <v>131</v>
      </c>
      <c r="H45" s="314"/>
      <c r="I45" s="1122"/>
      <c r="J45" s="375"/>
      <c r="K45" s="314">
        <f t="shared" si="2"/>
        <v>0</v>
      </c>
    </row>
    <row r="46" spans="1:11">
      <c r="A46" s="315">
        <v>6</v>
      </c>
      <c r="B46" s="316" t="s">
        <v>450</v>
      </c>
      <c r="C46" s="316" t="s">
        <v>190</v>
      </c>
      <c r="D46" s="316">
        <v>8</v>
      </c>
      <c r="E46" s="316"/>
      <c r="F46" s="314">
        <v>1</v>
      </c>
      <c r="G46" s="314">
        <v>161.38999999999999</v>
      </c>
      <c r="H46" s="314"/>
      <c r="I46" s="1122"/>
      <c r="J46" s="375"/>
      <c r="K46" s="314">
        <f t="shared" si="2"/>
        <v>0</v>
      </c>
    </row>
    <row r="47" spans="1:11">
      <c r="A47" s="315">
        <v>7</v>
      </c>
      <c r="B47" s="316" t="s">
        <v>451</v>
      </c>
      <c r="C47" s="316" t="s">
        <v>190</v>
      </c>
      <c r="D47" s="316">
        <v>9</v>
      </c>
      <c r="E47" s="316"/>
      <c r="F47" s="314">
        <v>1</v>
      </c>
      <c r="G47" s="314">
        <v>149.4</v>
      </c>
      <c r="H47" s="314"/>
      <c r="I47" s="1122"/>
      <c r="J47" s="375"/>
      <c r="K47" s="314">
        <f t="shared" si="2"/>
        <v>0</v>
      </c>
    </row>
    <row r="48" spans="1:11">
      <c r="A48" s="315">
        <v>8</v>
      </c>
      <c r="B48" s="316" t="s">
        <v>452</v>
      </c>
      <c r="C48" s="316" t="s">
        <v>190</v>
      </c>
      <c r="D48" s="316">
        <v>10</v>
      </c>
      <c r="E48" s="316"/>
      <c r="F48" s="314">
        <v>1</v>
      </c>
      <c r="G48" s="314">
        <v>96.5</v>
      </c>
      <c r="H48" s="314"/>
      <c r="I48" s="1122"/>
      <c r="J48" s="375"/>
      <c r="K48" s="314">
        <f t="shared" si="2"/>
        <v>0</v>
      </c>
    </row>
    <row r="49" spans="1:11">
      <c r="A49" s="315">
        <v>9</v>
      </c>
      <c r="B49" s="316" t="s">
        <v>453</v>
      </c>
      <c r="C49" s="316" t="s">
        <v>190</v>
      </c>
      <c r="D49" s="316">
        <v>11</v>
      </c>
      <c r="E49" s="316"/>
      <c r="F49" s="314">
        <v>1</v>
      </c>
      <c r="G49" s="314">
        <v>75</v>
      </c>
      <c r="H49" s="314"/>
      <c r="I49" s="1122"/>
      <c r="J49" s="375"/>
      <c r="K49" s="314">
        <f t="shared" si="2"/>
        <v>0</v>
      </c>
    </row>
    <row r="50" spans="1:11">
      <c r="A50" s="315">
        <v>10</v>
      </c>
      <c r="B50" s="316" t="s">
        <v>454</v>
      </c>
      <c r="C50" s="316" t="s">
        <v>190</v>
      </c>
      <c r="D50" s="316">
        <v>12</v>
      </c>
      <c r="E50" s="316"/>
      <c r="F50" s="314">
        <v>1</v>
      </c>
      <c r="G50" s="314">
        <v>102.7</v>
      </c>
      <c r="H50" s="314"/>
      <c r="I50" s="1122"/>
      <c r="J50" s="375"/>
      <c r="K50" s="314">
        <f t="shared" si="2"/>
        <v>0</v>
      </c>
    </row>
    <row r="51" spans="1:11">
      <c r="A51" s="315">
        <v>11</v>
      </c>
      <c r="B51" s="316" t="s">
        <v>455</v>
      </c>
      <c r="C51" s="316" t="s">
        <v>190</v>
      </c>
      <c r="D51" s="316">
        <v>13</v>
      </c>
      <c r="E51" s="316"/>
      <c r="F51" s="314">
        <v>1</v>
      </c>
      <c r="G51" s="314">
        <v>78.3</v>
      </c>
      <c r="H51" s="314"/>
      <c r="I51" s="1122"/>
      <c r="J51" s="375"/>
      <c r="K51" s="314">
        <f t="shared" si="2"/>
        <v>0</v>
      </c>
    </row>
    <row r="52" spans="1:11">
      <c r="A52" s="315">
        <v>12</v>
      </c>
      <c r="B52" s="316" t="s">
        <v>456</v>
      </c>
      <c r="C52" s="316" t="s">
        <v>190</v>
      </c>
      <c r="D52" s="316">
        <v>14</v>
      </c>
      <c r="E52" s="316"/>
      <c r="F52" s="314">
        <v>1</v>
      </c>
      <c r="G52" s="314">
        <v>104.6</v>
      </c>
      <c r="H52" s="314"/>
      <c r="I52" s="1122"/>
      <c r="J52" s="375"/>
      <c r="K52" s="314">
        <f t="shared" si="2"/>
        <v>0</v>
      </c>
    </row>
    <row r="53" spans="1:11">
      <c r="A53" s="315">
        <v>13</v>
      </c>
      <c r="B53" s="316" t="s">
        <v>457</v>
      </c>
      <c r="C53" s="316" t="s">
        <v>190</v>
      </c>
      <c r="D53" s="316">
        <v>15</v>
      </c>
      <c r="E53" s="316"/>
      <c r="F53" s="314">
        <v>1</v>
      </c>
      <c r="G53" s="314">
        <v>77.2</v>
      </c>
      <c r="H53" s="314"/>
      <c r="I53" s="1122"/>
      <c r="J53" s="375"/>
      <c r="K53" s="314">
        <f t="shared" si="2"/>
        <v>0</v>
      </c>
    </row>
    <row r="54" spans="1:11">
      <c r="A54" s="315">
        <v>14</v>
      </c>
      <c r="B54" s="316" t="s">
        <v>458</v>
      </c>
      <c r="C54" s="316" t="s">
        <v>190</v>
      </c>
      <c r="D54" s="316">
        <v>16</v>
      </c>
      <c r="E54" s="316"/>
      <c r="F54" s="314">
        <v>1</v>
      </c>
      <c r="G54" s="314">
        <v>103.1</v>
      </c>
      <c r="H54" s="314"/>
      <c r="I54" s="1122"/>
      <c r="J54" s="375"/>
      <c r="K54" s="314">
        <f t="shared" si="2"/>
        <v>0</v>
      </c>
    </row>
    <row r="55" spans="1:11">
      <c r="A55" s="315">
        <v>15</v>
      </c>
      <c r="B55" s="316" t="s">
        <v>459</v>
      </c>
      <c r="C55" s="316" t="s">
        <v>190</v>
      </c>
      <c r="D55" s="316">
        <v>17</v>
      </c>
      <c r="E55" s="316"/>
      <c r="F55" s="314">
        <v>1</v>
      </c>
      <c r="G55" s="314">
        <v>119.5</v>
      </c>
      <c r="H55" s="314"/>
      <c r="I55" s="1122"/>
      <c r="J55" s="375"/>
      <c r="K55" s="314">
        <f t="shared" si="2"/>
        <v>0</v>
      </c>
    </row>
    <row r="56" spans="1:11">
      <c r="A56" s="315">
        <v>16</v>
      </c>
      <c r="B56" s="316" t="s">
        <v>459</v>
      </c>
      <c r="C56" s="316" t="s">
        <v>190</v>
      </c>
      <c r="D56" s="316">
        <v>17</v>
      </c>
      <c r="E56" s="316"/>
      <c r="F56" s="314">
        <v>1</v>
      </c>
      <c r="G56" s="314"/>
      <c r="H56" s="314"/>
      <c r="I56" s="1122"/>
      <c r="J56" s="375"/>
      <c r="K56" s="314">
        <f t="shared" si="2"/>
        <v>0</v>
      </c>
    </row>
    <row r="57" spans="1:11">
      <c r="A57" s="315">
        <v>17</v>
      </c>
      <c r="B57" s="316" t="s">
        <v>460</v>
      </c>
      <c r="C57" s="316" t="s">
        <v>190</v>
      </c>
      <c r="D57" s="316">
        <v>18</v>
      </c>
      <c r="E57" s="316"/>
      <c r="F57" s="314">
        <v>1</v>
      </c>
      <c r="G57" s="314">
        <v>166.1</v>
      </c>
      <c r="H57" s="314"/>
      <c r="I57" s="1122"/>
      <c r="J57" s="375"/>
      <c r="K57" s="314">
        <f t="shared" si="2"/>
        <v>0</v>
      </c>
    </row>
    <row r="58" spans="1:11">
      <c r="A58" s="315">
        <v>18</v>
      </c>
      <c r="B58" s="316" t="s">
        <v>461</v>
      </c>
      <c r="C58" s="316" t="s">
        <v>190</v>
      </c>
      <c r="D58" s="316">
        <v>19</v>
      </c>
      <c r="E58" s="316"/>
      <c r="F58" s="314">
        <v>1</v>
      </c>
      <c r="G58" s="314">
        <v>146.5</v>
      </c>
      <c r="H58" s="314"/>
      <c r="I58" s="1122"/>
      <c r="J58" s="375"/>
      <c r="K58" s="314">
        <f>I58*J58</f>
        <v>0</v>
      </c>
    </row>
    <row r="59" spans="1:11">
      <c r="A59" s="315">
        <v>19</v>
      </c>
      <c r="B59" s="316" t="s">
        <v>462</v>
      </c>
      <c r="C59" s="316" t="s">
        <v>190</v>
      </c>
      <c r="D59" s="316">
        <v>20</v>
      </c>
      <c r="E59" s="316"/>
      <c r="F59" s="314">
        <v>1</v>
      </c>
      <c r="G59" s="314">
        <v>166.2</v>
      </c>
      <c r="H59" s="314"/>
      <c r="I59" s="1122"/>
      <c r="J59" s="375"/>
      <c r="K59" s="314">
        <f>I59*J59</f>
        <v>0</v>
      </c>
    </row>
    <row r="60" spans="1:11">
      <c r="A60" s="315">
        <v>20</v>
      </c>
      <c r="B60" s="316" t="s">
        <v>463</v>
      </c>
      <c r="C60" s="316" t="s">
        <v>190</v>
      </c>
      <c r="D60" s="316">
        <v>21</v>
      </c>
      <c r="E60" s="316"/>
      <c r="F60" s="314">
        <v>1</v>
      </c>
      <c r="G60" s="314">
        <v>145.6</v>
      </c>
      <c r="H60" s="314"/>
      <c r="I60" s="1122"/>
      <c r="J60" s="375"/>
      <c r="K60" s="314">
        <f>I60*J60</f>
        <v>0</v>
      </c>
    </row>
    <row r="61" spans="1:11">
      <c r="A61" s="315">
        <v>21</v>
      </c>
      <c r="B61" s="316" t="s">
        <v>464</v>
      </c>
      <c r="C61" s="316" t="s">
        <v>190</v>
      </c>
      <c r="D61" s="316">
        <v>22</v>
      </c>
      <c r="E61" s="316"/>
      <c r="F61" s="314">
        <v>1</v>
      </c>
      <c r="G61" s="314">
        <v>203.2</v>
      </c>
      <c r="H61" s="314"/>
      <c r="I61" s="1122"/>
      <c r="J61" s="375"/>
      <c r="K61" s="314">
        <f>I61*J61</f>
        <v>0</v>
      </c>
    </row>
    <row r="62" spans="1:11">
      <c r="A62" s="315">
        <v>22</v>
      </c>
      <c r="B62" s="316" t="s">
        <v>465</v>
      </c>
      <c r="C62" s="316" t="s">
        <v>190</v>
      </c>
      <c r="D62" s="316">
        <v>23</v>
      </c>
      <c r="E62" s="316"/>
      <c r="F62" s="314">
        <v>1</v>
      </c>
      <c r="G62" s="314">
        <v>143.5</v>
      </c>
      <c r="H62" s="314">
        <v>0.6</v>
      </c>
      <c r="I62" s="1122">
        <v>86.1</v>
      </c>
      <c r="J62" s="375">
        <v>1</v>
      </c>
      <c r="K62" s="314">
        <f t="shared" ref="K62:K64" si="3">I62*J62</f>
        <v>86.1</v>
      </c>
    </row>
    <row r="63" spans="1:11">
      <c r="A63" s="315">
        <v>23</v>
      </c>
      <c r="B63" s="316" t="s">
        <v>466</v>
      </c>
      <c r="C63" s="316" t="s">
        <v>190</v>
      </c>
      <c r="D63" s="316">
        <v>24</v>
      </c>
      <c r="E63" s="316"/>
      <c r="F63" s="314">
        <v>1</v>
      </c>
      <c r="G63" s="314">
        <v>110.6</v>
      </c>
      <c r="H63" s="314">
        <v>0.6</v>
      </c>
      <c r="I63" s="1122">
        <v>66.36</v>
      </c>
      <c r="J63" s="375">
        <v>1</v>
      </c>
      <c r="K63" s="314">
        <f t="shared" si="3"/>
        <v>66.36</v>
      </c>
    </row>
    <row r="64" spans="1:11">
      <c r="A64" s="315">
        <v>24</v>
      </c>
      <c r="B64" s="316" t="s">
        <v>466</v>
      </c>
      <c r="C64" s="316" t="s">
        <v>190</v>
      </c>
      <c r="D64" s="316">
        <v>24</v>
      </c>
      <c r="E64" s="316"/>
      <c r="F64" s="314">
        <v>1</v>
      </c>
      <c r="G64" s="314"/>
      <c r="H64" s="314"/>
      <c r="I64" s="1122">
        <v>176.2</v>
      </c>
      <c r="J64" s="375">
        <v>1</v>
      </c>
      <c r="K64" s="314">
        <f t="shared" si="3"/>
        <v>176.2</v>
      </c>
    </row>
    <row r="65" spans="1:11">
      <c r="A65" s="315">
        <v>25</v>
      </c>
      <c r="B65" s="316" t="s">
        <v>467</v>
      </c>
      <c r="C65" s="316" t="s">
        <v>190</v>
      </c>
      <c r="D65" s="316">
        <v>25</v>
      </c>
      <c r="E65" s="316"/>
      <c r="F65" s="314">
        <v>1</v>
      </c>
      <c r="G65" s="314">
        <v>68.900000000000006</v>
      </c>
      <c r="H65" s="314">
        <v>0.6</v>
      </c>
      <c r="I65" s="1122">
        <v>41.34</v>
      </c>
      <c r="J65" s="375"/>
      <c r="K65" s="314">
        <f t="shared" ref="K65:K68" si="4">I65*J65</f>
        <v>0</v>
      </c>
    </row>
    <row r="66" spans="1:11">
      <c r="A66" s="315">
        <v>26</v>
      </c>
      <c r="B66" s="316" t="s">
        <v>468</v>
      </c>
      <c r="C66" s="316" t="s">
        <v>190</v>
      </c>
      <c r="D66" s="316">
        <v>26</v>
      </c>
      <c r="E66" s="316"/>
      <c r="F66" s="314">
        <v>1</v>
      </c>
      <c r="G66" s="314">
        <v>51.941999999999993</v>
      </c>
      <c r="H66" s="314">
        <v>0.6</v>
      </c>
      <c r="I66" s="1122">
        <v>31.165199999999995</v>
      </c>
      <c r="J66" s="375"/>
      <c r="K66" s="314">
        <f t="shared" si="4"/>
        <v>0</v>
      </c>
    </row>
    <row r="67" spans="1:11">
      <c r="A67" s="315">
        <v>27</v>
      </c>
      <c r="B67" s="316" t="s">
        <v>468</v>
      </c>
      <c r="C67" s="316" t="s">
        <v>190</v>
      </c>
      <c r="D67" s="316">
        <v>26</v>
      </c>
      <c r="E67" s="316"/>
      <c r="F67" s="314">
        <v>1</v>
      </c>
      <c r="G67" s="314"/>
      <c r="H67" s="314"/>
      <c r="I67" s="1122">
        <v>176.74</v>
      </c>
      <c r="J67" s="375">
        <v>0.5</v>
      </c>
      <c r="K67" s="314">
        <f t="shared" si="4"/>
        <v>88.37</v>
      </c>
    </row>
    <row r="68" spans="1:11">
      <c r="A68" s="315">
        <v>28</v>
      </c>
      <c r="B68" s="316" t="s">
        <v>469</v>
      </c>
      <c r="C68" s="316" t="s">
        <v>190</v>
      </c>
      <c r="D68" s="316">
        <v>27</v>
      </c>
      <c r="E68" s="316"/>
      <c r="F68" s="314">
        <v>1</v>
      </c>
      <c r="G68" s="314">
        <v>45.5</v>
      </c>
      <c r="H68" s="314">
        <v>0.6</v>
      </c>
      <c r="I68" s="1122">
        <v>27.3</v>
      </c>
      <c r="J68" s="375"/>
      <c r="K68" s="314">
        <f t="shared" si="4"/>
        <v>0</v>
      </c>
    </row>
    <row r="69" spans="1:11">
      <c r="A69" s="315">
        <v>29</v>
      </c>
      <c r="B69" s="316" t="s">
        <v>470</v>
      </c>
      <c r="C69" s="316" t="s">
        <v>190</v>
      </c>
      <c r="D69" s="316">
        <v>28</v>
      </c>
      <c r="E69" s="316"/>
      <c r="F69" s="314">
        <v>1</v>
      </c>
      <c r="G69" s="314">
        <v>77.5</v>
      </c>
      <c r="H69" s="314">
        <v>0.6</v>
      </c>
      <c r="I69" s="1122">
        <v>46.5</v>
      </c>
      <c r="J69" s="375"/>
      <c r="K69" s="314">
        <f>I69*J69</f>
        <v>0</v>
      </c>
    </row>
    <row r="70" spans="1:11">
      <c r="A70" s="315">
        <v>30</v>
      </c>
      <c r="B70" s="316" t="s">
        <v>470</v>
      </c>
      <c r="C70" s="316" t="s">
        <v>190</v>
      </c>
      <c r="D70" s="316">
        <v>28</v>
      </c>
      <c r="E70" s="316"/>
      <c r="F70" s="314">
        <v>1</v>
      </c>
      <c r="G70" s="314"/>
      <c r="H70" s="314"/>
      <c r="I70" s="1122">
        <v>176</v>
      </c>
      <c r="J70" s="375"/>
      <c r="K70" s="314">
        <f>I70*J70</f>
        <v>0</v>
      </c>
    </row>
    <row r="71" spans="1:11">
      <c r="A71" s="311"/>
      <c r="B71" s="640"/>
      <c r="C71" s="640"/>
      <c r="D71" s="640"/>
      <c r="E71" s="640"/>
      <c r="F71" s="377"/>
      <c r="G71" s="377"/>
      <c r="H71" s="377"/>
      <c r="I71" s="377"/>
      <c r="J71" s="235"/>
      <c r="K71" s="318"/>
    </row>
    <row r="72" spans="1:11">
      <c r="A72" s="243"/>
      <c r="B72" s="244"/>
      <c r="C72" s="244"/>
      <c r="D72" s="244"/>
      <c r="E72" s="244"/>
      <c r="F72" s="245"/>
      <c r="G72" s="245"/>
      <c r="H72" s="245"/>
      <c r="I72" s="390">
        <v>2650</v>
      </c>
      <c r="J72" s="397"/>
      <c r="K72" s="641">
        <f>SUM(K8:K70)</f>
        <v>1846.0459999999998</v>
      </c>
    </row>
    <row r="73" spans="1:11">
      <c r="A73" s="248"/>
      <c r="B73" s="249"/>
      <c r="C73" s="249"/>
      <c r="D73" s="249"/>
      <c r="E73" s="249"/>
      <c r="F73" s="250"/>
      <c r="G73" s="250"/>
      <c r="H73" s="250"/>
      <c r="I73" s="250"/>
      <c r="J73" s="255"/>
      <c r="K73" s="642">
        <f>K72/I72</f>
        <v>0.69662113207547161</v>
      </c>
    </row>
    <row r="74" spans="1:11">
      <c r="A74" s="251"/>
      <c r="B74" s="252"/>
      <c r="C74" s="252"/>
      <c r="D74" s="252"/>
      <c r="E74" s="252"/>
      <c r="F74" s="253"/>
      <c r="G74" s="253"/>
      <c r="H74" s="253"/>
      <c r="I74" s="253"/>
      <c r="J74" s="254"/>
      <c r="K74" s="250"/>
    </row>
    <row r="75" spans="1:11">
      <c r="A75" s="248"/>
      <c r="B75" s="249"/>
      <c r="C75" s="249"/>
      <c r="D75" s="249"/>
      <c r="E75" s="249"/>
      <c r="F75" s="250"/>
      <c r="G75" s="250"/>
      <c r="H75" s="250"/>
      <c r="I75" s="250"/>
      <c r="J75" s="255"/>
      <c r="K75" s="250"/>
    </row>
    <row r="76" spans="1:11">
      <c r="A76" s="248"/>
      <c r="B76" s="249"/>
      <c r="C76" s="249"/>
      <c r="D76" s="249"/>
      <c r="E76" s="249"/>
      <c r="F76" s="250"/>
      <c r="G76" s="250"/>
      <c r="H76" s="250"/>
      <c r="I76" s="250"/>
      <c r="J76" s="255"/>
      <c r="K76" s="250"/>
    </row>
    <row r="77" spans="1:11">
      <c r="A77" s="248"/>
      <c r="B77" s="249"/>
      <c r="C77" s="249"/>
      <c r="D77" s="249"/>
      <c r="E77" s="249"/>
      <c r="F77" s="250"/>
      <c r="G77" s="250"/>
      <c r="H77" s="250"/>
      <c r="I77" s="250"/>
      <c r="J77" s="255"/>
      <c r="K77" s="250"/>
    </row>
    <row r="78" spans="1:11">
      <c r="A78" s="248"/>
      <c r="B78" s="249"/>
      <c r="C78" s="249"/>
      <c r="D78" s="249"/>
      <c r="E78" s="249"/>
      <c r="F78" s="250"/>
      <c r="G78" s="250"/>
      <c r="H78" s="250"/>
      <c r="I78" s="250"/>
      <c r="J78" s="255"/>
      <c r="K78" s="250"/>
    </row>
    <row r="79" spans="1:11">
      <c r="A79" s="248"/>
      <c r="B79" s="249"/>
      <c r="C79" s="249"/>
      <c r="D79" s="249"/>
      <c r="E79" s="249"/>
      <c r="F79" s="250"/>
      <c r="G79" s="250"/>
      <c r="H79" s="250"/>
      <c r="I79" s="250"/>
      <c r="J79" s="255"/>
      <c r="K79" s="250"/>
    </row>
    <row r="80" spans="1:11">
      <c r="A80" s="248"/>
      <c r="B80" s="249"/>
      <c r="C80" s="249"/>
      <c r="D80" s="249"/>
      <c r="E80" s="249"/>
      <c r="F80" s="250"/>
      <c r="G80" s="250"/>
      <c r="H80" s="250"/>
      <c r="I80" s="250"/>
      <c r="J80" s="255"/>
      <c r="K80" s="250"/>
    </row>
    <row r="81" spans="1:11">
      <c r="A81" s="248"/>
      <c r="B81" s="249"/>
      <c r="C81" s="249"/>
      <c r="D81" s="249"/>
      <c r="E81" s="249"/>
      <c r="F81" s="250"/>
      <c r="G81" s="250"/>
      <c r="H81" s="250"/>
      <c r="I81" s="250"/>
      <c r="J81" s="255"/>
      <c r="K81" s="250"/>
    </row>
    <row r="82" spans="1:11">
      <c r="A82" s="248"/>
      <c r="B82" s="249"/>
      <c r="C82" s="249"/>
      <c r="D82" s="249"/>
      <c r="E82" s="249"/>
      <c r="F82" s="250"/>
      <c r="G82" s="250"/>
      <c r="H82" s="250"/>
      <c r="I82" s="250"/>
      <c r="J82" s="255"/>
      <c r="K82" s="250"/>
    </row>
    <row r="83" spans="1:11">
      <c r="A83" s="248"/>
      <c r="B83" s="249"/>
      <c r="C83" s="249"/>
      <c r="D83" s="249"/>
      <c r="E83" s="249"/>
      <c r="F83" s="250"/>
      <c r="G83" s="250"/>
      <c r="H83" s="250"/>
      <c r="I83" s="250"/>
      <c r="J83" s="255"/>
      <c r="K83" s="250"/>
    </row>
    <row r="84" spans="1:11">
      <c r="A84" s="248"/>
      <c r="B84" s="249"/>
      <c r="C84" s="249"/>
      <c r="D84" s="249"/>
      <c r="E84" s="249"/>
      <c r="F84" s="250"/>
      <c r="G84" s="250"/>
      <c r="H84" s="250"/>
      <c r="I84" s="250"/>
      <c r="J84" s="255"/>
      <c r="K84" s="250"/>
    </row>
    <row r="85" spans="1:11">
      <c r="A85" s="248"/>
      <c r="B85" s="249"/>
      <c r="C85" s="249"/>
      <c r="D85" s="249"/>
      <c r="E85" s="249"/>
      <c r="F85" s="250"/>
      <c r="G85" s="250"/>
      <c r="H85" s="250"/>
      <c r="I85" s="250"/>
      <c r="J85" s="255"/>
      <c r="K85" s="250"/>
    </row>
    <row r="86" spans="1:11">
      <c r="A86" s="248"/>
      <c r="B86" s="249"/>
      <c r="C86" s="249"/>
      <c r="D86" s="249"/>
      <c r="E86" s="249"/>
      <c r="F86" s="250"/>
      <c r="G86" s="250"/>
      <c r="H86" s="250"/>
      <c r="I86" s="250"/>
      <c r="J86" s="255"/>
      <c r="K86" s="250"/>
    </row>
    <row r="87" spans="1:11">
      <c r="A87" s="248"/>
      <c r="B87" s="249"/>
      <c r="C87" s="249"/>
      <c r="D87" s="249"/>
      <c r="E87" s="249"/>
      <c r="F87" s="250"/>
      <c r="G87" s="250"/>
      <c r="H87" s="250"/>
      <c r="I87" s="250"/>
      <c r="J87" s="255"/>
      <c r="K87" s="250"/>
    </row>
    <row r="88" spans="1:11">
      <c r="A88" s="248"/>
      <c r="B88" s="249"/>
      <c r="C88" s="249"/>
      <c r="D88" s="249"/>
      <c r="E88" s="249"/>
      <c r="F88" s="250"/>
      <c r="G88" s="250"/>
      <c r="H88" s="250"/>
      <c r="I88" s="250"/>
      <c r="J88" s="255"/>
      <c r="K88" s="250"/>
    </row>
    <row r="89" spans="1:11">
      <c r="A89" s="248"/>
      <c r="B89" s="249"/>
      <c r="C89" s="249"/>
      <c r="D89" s="249"/>
      <c r="E89" s="249"/>
      <c r="F89" s="250"/>
      <c r="G89" s="250"/>
      <c r="H89" s="250"/>
      <c r="I89" s="250"/>
      <c r="J89" s="255"/>
      <c r="K89" s="250"/>
    </row>
    <row r="90" spans="1:11">
      <c r="A90" s="248"/>
      <c r="B90" s="249"/>
      <c r="C90" s="249"/>
      <c r="D90" s="249"/>
      <c r="E90" s="249"/>
      <c r="F90" s="250"/>
      <c r="G90" s="250"/>
      <c r="H90" s="250"/>
      <c r="I90" s="250"/>
      <c r="J90" s="255"/>
      <c r="K90" s="250"/>
    </row>
    <row r="91" spans="1:11">
      <c r="A91" s="248"/>
      <c r="B91" s="249"/>
      <c r="C91" s="249"/>
      <c r="D91" s="249"/>
      <c r="E91" s="249"/>
      <c r="F91" s="250"/>
      <c r="G91" s="250"/>
      <c r="H91" s="250"/>
      <c r="I91" s="250"/>
      <c r="J91" s="255"/>
      <c r="K91" s="250"/>
    </row>
    <row r="92" spans="1:11">
      <c r="A92" s="248"/>
      <c r="B92" s="249"/>
      <c r="C92" s="249"/>
      <c r="D92" s="249"/>
      <c r="E92" s="249"/>
      <c r="F92" s="250"/>
      <c r="G92" s="250"/>
      <c r="H92" s="250"/>
      <c r="I92" s="250"/>
      <c r="J92" s="255"/>
    </row>
  </sheetData>
  <mergeCells count="3">
    <mergeCell ref="E1:G1"/>
    <mergeCell ref="E3:J3"/>
    <mergeCell ref="B6:E6"/>
  </mergeCells>
  <pageMargins left="0.7" right="0.7" top="0.75" bottom="0.75" header="0.3" footer="0.3"/>
  <pageSetup paperSize="9" scale="90" orientation="portrait"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N122"/>
  <sheetViews>
    <sheetView view="pageBreakPreview" topLeftCell="B1" zoomScale="93" zoomScaleNormal="100" zoomScaleSheetLayoutView="93" workbookViewId="0">
      <selection activeCell="H55" sqref="H55"/>
    </sheetView>
  </sheetViews>
  <sheetFormatPr defaultRowHeight="15" customHeight="1"/>
  <cols>
    <col min="1" max="1" width="1.453125" style="1" customWidth="1"/>
    <col min="2" max="2" width="6.26953125" style="137" customWidth="1"/>
    <col min="3" max="3" width="38.54296875" style="1" customWidth="1"/>
    <col min="4" max="4" width="10" style="138" customWidth="1"/>
    <col min="5" max="5" width="4.453125" style="137" customWidth="1"/>
    <col min="6" max="6" width="10" style="1" customWidth="1"/>
    <col min="7" max="9" width="15.453125" style="1" customWidth="1"/>
    <col min="10" max="11" width="15.453125" style="1" hidden="1" customWidth="1"/>
    <col min="12" max="12" width="15.54296875" style="139" hidden="1" customWidth="1"/>
    <col min="13" max="13" width="8.81640625" style="1" hidden="1" customWidth="1"/>
    <col min="14" max="14" width="14.26953125" style="1" customWidth="1"/>
    <col min="15" max="15" width="9.1796875" style="1" customWidth="1"/>
    <col min="16" max="16" width="10.26953125" style="1" customWidth="1"/>
    <col min="17" max="241" width="9.1796875" style="1" customWidth="1"/>
    <col min="242" max="242" width="1.453125" style="1" customWidth="1"/>
    <col min="243" max="243" width="6.26953125" style="1" customWidth="1"/>
    <col min="244" max="244" width="33" style="1" customWidth="1"/>
    <col min="245" max="245" width="7.81640625" style="1" customWidth="1"/>
    <col min="246" max="246" width="4.453125" style="1" customWidth="1"/>
    <col min="247" max="247" width="10" style="1" customWidth="1"/>
    <col min="248" max="248" width="8.81640625" style="1"/>
    <col min="249" max="249" width="1.453125" style="1" customWidth="1"/>
    <col min="250" max="250" width="6.26953125" style="1" customWidth="1"/>
    <col min="251" max="251" width="35.1796875" style="1" customWidth="1"/>
    <col min="252" max="252" width="7.81640625" style="1" customWidth="1"/>
    <col min="253" max="253" width="4.453125" style="1" customWidth="1"/>
    <col min="254" max="254" width="10" style="1" customWidth="1"/>
    <col min="255" max="255" width="12.81640625" style="1" customWidth="1"/>
    <col min="256" max="256" width="6.81640625" style="1" customWidth="1"/>
    <col min="257" max="257" width="7.81640625" style="1" customWidth="1"/>
    <col min="258" max="258" width="13.26953125" style="1" customWidth="1"/>
    <col min="259" max="259" width="7.1796875" style="1" customWidth="1"/>
    <col min="260" max="260" width="7.81640625" style="1" customWidth="1"/>
    <col min="261" max="261" width="13.26953125" style="1" customWidth="1"/>
    <col min="262" max="262" width="6.7265625" style="1" customWidth="1"/>
    <col min="263" max="263" width="7.81640625" style="1" customWidth="1"/>
    <col min="264" max="264" width="13.26953125" style="1" customWidth="1"/>
    <col min="265" max="265" width="9" style="1" customWidth="1"/>
    <col min="266" max="266" width="9.1796875" style="1" customWidth="1"/>
    <col min="267" max="267" width="11.7265625" style="1" customWidth="1"/>
    <col min="268" max="268" width="11.26953125" style="1" customWidth="1"/>
    <col min="269" max="269" width="8.81640625" style="1" customWidth="1"/>
    <col min="270" max="270" width="14.26953125" style="1" customWidth="1"/>
    <col min="271" max="271" width="9.1796875" style="1" customWidth="1"/>
    <col min="272" max="272" width="10.26953125" style="1" customWidth="1"/>
    <col min="273" max="497" width="9.1796875" style="1" customWidth="1"/>
    <col min="498" max="498" width="1.453125" style="1" customWidth="1"/>
    <col min="499" max="499" width="6.26953125" style="1" customWidth="1"/>
    <col min="500" max="500" width="33" style="1" customWidth="1"/>
    <col min="501" max="501" width="7.81640625" style="1" customWidth="1"/>
    <col min="502" max="502" width="4.453125" style="1" customWidth="1"/>
    <col min="503" max="503" width="10" style="1" customWidth="1"/>
    <col min="504" max="504" width="8.81640625" style="1"/>
    <col min="505" max="505" width="1.453125" style="1" customWidth="1"/>
    <col min="506" max="506" width="6.26953125" style="1" customWidth="1"/>
    <col min="507" max="507" width="35.1796875" style="1" customWidth="1"/>
    <col min="508" max="508" width="7.81640625" style="1" customWidth="1"/>
    <col min="509" max="509" width="4.453125" style="1" customWidth="1"/>
    <col min="510" max="510" width="10" style="1" customWidth="1"/>
    <col min="511" max="511" width="12.81640625" style="1" customWidth="1"/>
    <col min="512" max="512" width="6.81640625" style="1" customWidth="1"/>
    <col min="513" max="513" width="7.81640625" style="1" customWidth="1"/>
    <col min="514" max="514" width="13.26953125" style="1" customWidth="1"/>
    <col min="515" max="515" width="7.1796875" style="1" customWidth="1"/>
    <col min="516" max="516" width="7.81640625" style="1" customWidth="1"/>
    <col min="517" max="517" width="13.26953125" style="1" customWidth="1"/>
    <col min="518" max="518" width="6.7265625" style="1" customWidth="1"/>
    <col min="519" max="519" width="7.81640625" style="1" customWidth="1"/>
    <col min="520" max="520" width="13.26953125" style="1" customWidth="1"/>
    <col min="521" max="521" width="9" style="1" customWidth="1"/>
    <col min="522" max="522" width="9.1796875" style="1" customWidth="1"/>
    <col min="523" max="523" width="11.7265625" style="1" customWidth="1"/>
    <col min="524" max="524" width="11.26953125" style="1" customWidth="1"/>
    <col min="525" max="525" width="8.81640625" style="1" customWidth="1"/>
    <col min="526" max="526" width="14.26953125" style="1" customWidth="1"/>
    <col min="527" max="527" width="9.1796875" style="1" customWidth="1"/>
    <col min="528" max="528" width="10.26953125" style="1" customWidth="1"/>
    <col min="529" max="753" width="9.1796875" style="1" customWidth="1"/>
    <col min="754" max="754" width="1.453125" style="1" customWidth="1"/>
    <col min="755" max="755" width="6.26953125" style="1" customWidth="1"/>
    <col min="756" max="756" width="33" style="1" customWidth="1"/>
    <col min="757" max="757" width="7.81640625" style="1" customWidth="1"/>
    <col min="758" max="758" width="4.453125" style="1" customWidth="1"/>
    <col min="759" max="759" width="10" style="1" customWidth="1"/>
    <col min="760" max="760" width="8.81640625" style="1"/>
    <col min="761" max="761" width="1.453125" style="1" customWidth="1"/>
    <col min="762" max="762" width="6.26953125" style="1" customWidth="1"/>
    <col min="763" max="763" width="35.1796875" style="1" customWidth="1"/>
    <col min="764" max="764" width="7.81640625" style="1" customWidth="1"/>
    <col min="765" max="765" width="4.453125" style="1" customWidth="1"/>
    <col min="766" max="766" width="10" style="1" customWidth="1"/>
    <col min="767" max="767" width="12.81640625" style="1" customWidth="1"/>
    <col min="768" max="768" width="6.81640625" style="1" customWidth="1"/>
    <col min="769" max="769" width="7.81640625" style="1" customWidth="1"/>
    <col min="770" max="770" width="13.26953125" style="1" customWidth="1"/>
    <col min="771" max="771" width="7.1796875" style="1" customWidth="1"/>
    <col min="772" max="772" width="7.81640625" style="1" customWidth="1"/>
    <col min="773" max="773" width="13.26953125" style="1" customWidth="1"/>
    <col min="774" max="774" width="6.7265625" style="1" customWidth="1"/>
    <col min="775" max="775" width="7.81640625" style="1" customWidth="1"/>
    <col min="776" max="776" width="13.26953125" style="1" customWidth="1"/>
    <col min="777" max="777" width="9" style="1" customWidth="1"/>
    <col min="778" max="778" width="9.1796875" style="1" customWidth="1"/>
    <col min="779" max="779" width="11.7265625" style="1" customWidth="1"/>
    <col min="780" max="780" width="11.26953125" style="1" customWidth="1"/>
    <col min="781" max="781" width="8.81640625" style="1" customWidth="1"/>
    <col min="782" max="782" width="14.26953125" style="1" customWidth="1"/>
    <col min="783" max="783" width="9.1796875" style="1" customWidth="1"/>
    <col min="784" max="784" width="10.26953125" style="1" customWidth="1"/>
    <col min="785" max="1009" width="9.1796875" style="1" customWidth="1"/>
    <col min="1010" max="1010" width="1.453125" style="1" customWidth="1"/>
    <col min="1011" max="1011" width="6.26953125" style="1" customWidth="1"/>
    <col min="1012" max="1012" width="33" style="1" customWidth="1"/>
    <col min="1013" max="1013" width="7.81640625" style="1" customWidth="1"/>
    <col min="1014" max="1014" width="4.453125" style="1" customWidth="1"/>
    <col min="1015" max="1015" width="10" style="1" customWidth="1"/>
    <col min="1016" max="1016" width="8.81640625" style="1"/>
    <col min="1017" max="1017" width="1.453125" style="1" customWidth="1"/>
    <col min="1018" max="1018" width="6.26953125" style="1" customWidth="1"/>
    <col min="1019" max="1019" width="35.1796875" style="1" customWidth="1"/>
    <col min="1020" max="1020" width="7.81640625" style="1" customWidth="1"/>
    <col min="1021" max="1021" width="4.453125" style="1" customWidth="1"/>
    <col min="1022" max="1022" width="10" style="1" customWidth="1"/>
    <col min="1023" max="1023" width="12.81640625" style="1" customWidth="1"/>
    <col min="1024" max="1024" width="6.81640625" style="1" customWidth="1"/>
    <col min="1025" max="1025" width="7.81640625" style="1" customWidth="1"/>
    <col min="1026" max="1026" width="13.26953125" style="1" customWidth="1"/>
    <col min="1027" max="1027" width="7.1796875" style="1" customWidth="1"/>
    <col min="1028" max="1028" width="7.81640625" style="1" customWidth="1"/>
    <col min="1029" max="1029" width="13.26953125" style="1" customWidth="1"/>
    <col min="1030" max="1030" width="6.7265625" style="1" customWidth="1"/>
    <col min="1031" max="1031" width="7.81640625" style="1" customWidth="1"/>
    <col min="1032" max="1032" width="13.26953125" style="1" customWidth="1"/>
    <col min="1033" max="1033" width="9" style="1" customWidth="1"/>
    <col min="1034" max="1034" width="9.1796875" style="1" customWidth="1"/>
    <col min="1035" max="1035" width="11.7265625" style="1" customWidth="1"/>
    <col min="1036" max="1036" width="11.26953125" style="1" customWidth="1"/>
    <col min="1037" max="1037" width="8.81640625" style="1" customWidth="1"/>
    <col min="1038" max="1038" width="14.26953125" style="1" customWidth="1"/>
    <col min="1039" max="1039" width="9.1796875" style="1" customWidth="1"/>
    <col min="1040" max="1040" width="10.26953125" style="1" customWidth="1"/>
    <col min="1041" max="1265" width="9.1796875" style="1" customWidth="1"/>
    <col min="1266" max="1266" width="1.453125" style="1" customWidth="1"/>
    <col min="1267" max="1267" width="6.26953125" style="1" customWidth="1"/>
    <col min="1268" max="1268" width="33" style="1" customWidth="1"/>
    <col min="1269" max="1269" width="7.81640625" style="1" customWidth="1"/>
    <col min="1270" max="1270" width="4.453125" style="1" customWidth="1"/>
    <col min="1271" max="1271" width="10" style="1" customWidth="1"/>
    <col min="1272" max="1272" width="8.81640625" style="1"/>
    <col min="1273" max="1273" width="1.453125" style="1" customWidth="1"/>
    <col min="1274" max="1274" width="6.26953125" style="1" customWidth="1"/>
    <col min="1275" max="1275" width="35.1796875" style="1" customWidth="1"/>
    <col min="1276" max="1276" width="7.81640625" style="1" customWidth="1"/>
    <col min="1277" max="1277" width="4.453125" style="1" customWidth="1"/>
    <col min="1278" max="1278" width="10" style="1" customWidth="1"/>
    <col min="1279" max="1279" width="12.81640625" style="1" customWidth="1"/>
    <col min="1280" max="1280" width="6.81640625" style="1" customWidth="1"/>
    <col min="1281" max="1281" width="7.81640625" style="1" customWidth="1"/>
    <col min="1282" max="1282" width="13.26953125" style="1" customWidth="1"/>
    <col min="1283" max="1283" width="7.1796875" style="1" customWidth="1"/>
    <col min="1284" max="1284" width="7.81640625" style="1" customWidth="1"/>
    <col min="1285" max="1285" width="13.26953125" style="1" customWidth="1"/>
    <col min="1286" max="1286" width="6.7265625" style="1" customWidth="1"/>
    <col min="1287" max="1287" width="7.81640625" style="1" customWidth="1"/>
    <col min="1288" max="1288" width="13.26953125" style="1" customWidth="1"/>
    <col min="1289" max="1289" width="9" style="1" customWidth="1"/>
    <col min="1290" max="1290" width="9.1796875" style="1" customWidth="1"/>
    <col min="1291" max="1291" width="11.7265625" style="1" customWidth="1"/>
    <col min="1292" max="1292" width="11.26953125" style="1" customWidth="1"/>
    <col min="1293" max="1293" width="8.81640625" style="1" customWidth="1"/>
    <col min="1294" max="1294" width="14.26953125" style="1" customWidth="1"/>
    <col min="1295" max="1295" width="9.1796875" style="1" customWidth="1"/>
    <col min="1296" max="1296" width="10.26953125" style="1" customWidth="1"/>
    <col min="1297" max="1521" width="9.1796875" style="1" customWidth="1"/>
    <col min="1522" max="1522" width="1.453125" style="1" customWidth="1"/>
    <col min="1523" max="1523" width="6.26953125" style="1" customWidth="1"/>
    <col min="1524" max="1524" width="33" style="1" customWidth="1"/>
    <col min="1525" max="1525" width="7.81640625" style="1" customWidth="1"/>
    <col min="1526" max="1526" width="4.453125" style="1" customWidth="1"/>
    <col min="1527" max="1527" width="10" style="1" customWidth="1"/>
    <col min="1528" max="1528" width="8.81640625" style="1"/>
    <col min="1529" max="1529" width="1.453125" style="1" customWidth="1"/>
    <col min="1530" max="1530" width="6.26953125" style="1" customWidth="1"/>
    <col min="1531" max="1531" width="35.1796875" style="1" customWidth="1"/>
    <col min="1532" max="1532" width="7.81640625" style="1" customWidth="1"/>
    <col min="1533" max="1533" width="4.453125" style="1" customWidth="1"/>
    <col min="1534" max="1534" width="10" style="1" customWidth="1"/>
    <col min="1535" max="1535" width="12.81640625" style="1" customWidth="1"/>
    <col min="1536" max="1536" width="6.81640625" style="1" customWidth="1"/>
    <col min="1537" max="1537" width="7.81640625" style="1" customWidth="1"/>
    <col min="1538" max="1538" width="13.26953125" style="1" customWidth="1"/>
    <col min="1539" max="1539" width="7.1796875" style="1" customWidth="1"/>
    <col min="1540" max="1540" width="7.81640625" style="1" customWidth="1"/>
    <col min="1541" max="1541" width="13.26953125" style="1" customWidth="1"/>
    <col min="1542" max="1542" width="6.7265625" style="1" customWidth="1"/>
    <col min="1543" max="1543" width="7.81640625" style="1" customWidth="1"/>
    <col min="1544" max="1544" width="13.26953125" style="1" customWidth="1"/>
    <col min="1545" max="1545" width="9" style="1" customWidth="1"/>
    <col min="1546" max="1546" width="9.1796875" style="1" customWidth="1"/>
    <col min="1547" max="1547" width="11.7265625" style="1" customWidth="1"/>
    <col min="1548" max="1548" width="11.26953125" style="1" customWidth="1"/>
    <col min="1549" max="1549" width="8.81640625" style="1" customWidth="1"/>
    <col min="1550" max="1550" width="14.26953125" style="1" customWidth="1"/>
    <col min="1551" max="1551" width="9.1796875" style="1" customWidth="1"/>
    <col min="1552" max="1552" width="10.26953125" style="1" customWidth="1"/>
    <col min="1553" max="1777" width="9.1796875" style="1" customWidth="1"/>
    <col min="1778" max="1778" width="1.453125" style="1" customWidth="1"/>
    <col min="1779" max="1779" width="6.26953125" style="1" customWidth="1"/>
    <col min="1780" max="1780" width="33" style="1" customWidth="1"/>
    <col min="1781" max="1781" width="7.81640625" style="1" customWidth="1"/>
    <col min="1782" max="1782" width="4.453125" style="1" customWidth="1"/>
    <col min="1783" max="1783" width="10" style="1" customWidth="1"/>
    <col min="1784" max="1784" width="8.81640625" style="1"/>
    <col min="1785" max="1785" width="1.453125" style="1" customWidth="1"/>
    <col min="1786" max="1786" width="6.26953125" style="1" customWidth="1"/>
    <col min="1787" max="1787" width="35.1796875" style="1" customWidth="1"/>
    <col min="1788" max="1788" width="7.81640625" style="1" customWidth="1"/>
    <col min="1789" max="1789" width="4.453125" style="1" customWidth="1"/>
    <col min="1790" max="1790" width="10" style="1" customWidth="1"/>
    <col min="1791" max="1791" width="12.81640625" style="1" customWidth="1"/>
    <col min="1792" max="1792" width="6.81640625" style="1" customWidth="1"/>
    <col min="1793" max="1793" width="7.81640625" style="1" customWidth="1"/>
    <col min="1794" max="1794" width="13.26953125" style="1" customWidth="1"/>
    <col min="1795" max="1795" width="7.1796875" style="1" customWidth="1"/>
    <col min="1796" max="1796" width="7.81640625" style="1" customWidth="1"/>
    <col min="1797" max="1797" width="13.26953125" style="1" customWidth="1"/>
    <col min="1798" max="1798" width="6.7265625" style="1" customWidth="1"/>
    <col min="1799" max="1799" width="7.81640625" style="1" customWidth="1"/>
    <col min="1800" max="1800" width="13.26953125" style="1" customWidth="1"/>
    <col min="1801" max="1801" width="9" style="1" customWidth="1"/>
    <col min="1802" max="1802" width="9.1796875" style="1" customWidth="1"/>
    <col min="1803" max="1803" width="11.7265625" style="1" customWidth="1"/>
    <col min="1804" max="1804" width="11.26953125" style="1" customWidth="1"/>
    <col min="1805" max="1805" width="8.81640625" style="1" customWidth="1"/>
    <col min="1806" max="1806" width="14.26953125" style="1" customWidth="1"/>
    <col min="1807" max="1807" width="9.1796875" style="1" customWidth="1"/>
    <col min="1808" max="1808" width="10.26953125" style="1" customWidth="1"/>
    <col min="1809" max="2033" width="9.1796875" style="1" customWidth="1"/>
    <col min="2034" max="2034" width="1.453125" style="1" customWidth="1"/>
    <col min="2035" max="2035" width="6.26953125" style="1" customWidth="1"/>
    <col min="2036" max="2036" width="33" style="1" customWidth="1"/>
    <col min="2037" max="2037" width="7.81640625" style="1" customWidth="1"/>
    <col min="2038" max="2038" width="4.453125" style="1" customWidth="1"/>
    <col min="2039" max="2039" width="10" style="1" customWidth="1"/>
    <col min="2040" max="2040" width="8.81640625" style="1"/>
    <col min="2041" max="2041" width="1.453125" style="1" customWidth="1"/>
    <col min="2042" max="2042" width="6.26953125" style="1" customWidth="1"/>
    <col min="2043" max="2043" width="35.1796875" style="1" customWidth="1"/>
    <col min="2044" max="2044" width="7.81640625" style="1" customWidth="1"/>
    <col min="2045" max="2045" width="4.453125" style="1" customWidth="1"/>
    <col min="2046" max="2046" width="10" style="1" customWidth="1"/>
    <col min="2047" max="2047" width="12.81640625" style="1" customWidth="1"/>
    <col min="2048" max="2048" width="6.81640625" style="1" customWidth="1"/>
    <col min="2049" max="2049" width="7.81640625" style="1" customWidth="1"/>
    <col min="2050" max="2050" width="13.26953125" style="1" customWidth="1"/>
    <col min="2051" max="2051" width="7.1796875" style="1" customWidth="1"/>
    <col min="2052" max="2052" width="7.81640625" style="1" customWidth="1"/>
    <col min="2053" max="2053" width="13.26953125" style="1" customWidth="1"/>
    <col min="2054" max="2054" width="6.7265625" style="1" customWidth="1"/>
    <col min="2055" max="2055" width="7.81640625" style="1" customWidth="1"/>
    <col min="2056" max="2056" width="13.26953125" style="1" customWidth="1"/>
    <col min="2057" max="2057" width="9" style="1" customWidth="1"/>
    <col min="2058" max="2058" width="9.1796875" style="1" customWidth="1"/>
    <col min="2059" max="2059" width="11.7265625" style="1" customWidth="1"/>
    <col min="2060" max="2060" width="11.26953125" style="1" customWidth="1"/>
    <col min="2061" max="2061" width="8.81640625" style="1" customWidth="1"/>
    <col min="2062" max="2062" width="14.26953125" style="1" customWidth="1"/>
    <col min="2063" max="2063" width="9.1796875" style="1" customWidth="1"/>
    <col min="2064" max="2064" width="10.26953125" style="1" customWidth="1"/>
    <col min="2065" max="2289" width="9.1796875" style="1" customWidth="1"/>
    <col min="2290" max="2290" width="1.453125" style="1" customWidth="1"/>
    <col min="2291" max="2291" width="6.26953125" style="1" customWidth="1"/>
    <col min="2292" max="2292" width="33" style="1" customWidth="1"/>
    <col min="2293" max="2293" width="7.81640625" style="1" customWidth="1"/>
    <col min="2294" max="2294" width="4.453125" style="1" customWidth="1"/>
    <col min="2295" max="2295" width="10" style="1" customWidth="1"/>
    <col min="2296" max="2296" width="8.81640625" style="1"/>
    <col min="2297" max="2297" width="1.453125" style="1" customWidth="1"/>
    <col min="2298" max="2298" width="6.26953125" style="1" customWidth="1"/>
    <col min="2299" max="2299" width="35.1796875" style="1" customWidth="1"/>
    <col min="2300" max="2300" width="7.81640625" style="1" customWidth="1"/>
    <col min="2301" max="2301" width="4.453125" style="1" customWidth="1"/>
    <col min="2302" max="2302" width="10" style="1" customWidth="1"/>
    <col min="2303" max="2303" width="12.81640625" style="1" customWidth="1"/>
    <col min="2304" max="2304" width="6.81640625" style="1" customWidth="1"/>
    <col min="2305" max="2305" width="7.81640625" style="1" customWidth="1"/>
    <col min="2306" max="2306" width="13.26953125" style="1" customWidth="1"/>
    <col min="2307" max="2307" width="7.1796875" style="1" customWidth="1"/>
    <col min="2308" max="2308" width="7.81640625" style="1" customWidth="1"/>
    <col min="2309" max="2309" width="13.26953125" style="1" customWidth="1"/>
    <col min="2310" max="2310" width="6.7265625" style="1" customWidth="1"/>
    <col min="2311" max="2311" width="7.81640625" style="1" customWidth="1"/>
    <col min="2312" max="2312" width="13.26953125" style="1" customWidth="1"/>
    <col min="2313" max="2313" width="9" style="1" customWidth="1"/>
    <col min="2314" max="2314" width="9.1796875" style="1" customWidth="1"/>
    <col min="2315" max="2315" width="11.7265625" style="1" customWidth="1"/>
    <col min="2316" max="2316" width="11.26953125" style="1" customWidth="1"/>
    <col min="2317" max="2317" width="8.81640625" style="1" customWidth="1"/>
    <col min="2318" max="2318" width="14.26953125" style="1" customWidth="1"/>
    <col min="2319" max="2319" width="9.1796875" style="1" customWidth="1"/>
    <col min="2320" max="2320" width="10.26953125" style="1" customWidth="1"/>
    <col min="2321" max="2545" width="9.1796875" style="1" customWidth="1"/>
    <col min="2546" max="2546" width="1.453125" style="1" customWidth="1"/>
    <col min="2547" max="2547" width="6.26953125" style="1" customWidth="1"/>
    <col min="2548" max="2548" width="33" style="1" customWidth="1"/>
    <col min="2549" max="2549" width="7.81640625" style="1" customWidth="1"/>
    <col min="2550" max="2550" width="4.453125" style="1" customWidth="1"/>
    <col min="2551" max="2551" width="10" style="1" customWidth="1"/>
    <col min="2552" max="2552" width="8.81640625" style="1"/>
    <col min="2553" max="2553" width="1.453125" style="1" customWidth="1"/>
    <col min="2554" max="2554" width="6.26953125" style="1" customWidth="1"/>
    <col min="2555" max="2555" width="35.1796875" style="1" customWidth="1"/>
    <col min="2556" max="2556" width="7.81640625" style="1" customWidth="1"/>
    <col min="2557" max="2557" width="4.453125" style="1" customWidth="1"/>
    <col min="2558" max="2558" width="10" style="1" customWidth="1"/>
    <col min="2559" max="2559" width="12.81640625" style="1" customWidth="1"/>
    <col min="2560" max="2560" width="6.81640625" style="1" customWidth="1"/>
    <col min="2561" max="2561" width="7.81640625" style="1" customWidth="1"/>
    <col min="2562" max="2562" width="13.26953125" style="1" customWidth="1"/>
    <col min="2563" max="2563" width="7.1796875" style="1" customWidth="1"/>
    <col min="2564" max="2564" width="7.81640625" style="1" customWidth="1"/>
    <col min="2565" max="2565" width="13.26953125" style="1" customWidth="1"/>
    <col min="2566" max="2566" width="6.7265625" style="1" customWidth="1"/>
    <col min="2567" max="2567" width="7.81640625" style="1" customWidth="1"/>
    <col min="2568" max="2568" width="13.26953125" style="1" customWidth="1"/>
    <col min="2569" max="2569" width="9" style="1" customWidth="1"/>
    <col min="2570" max="2570" width="9.1796875" style="1" customWidth="1"/>
    <col min="2571" max="2571" width="11.7265625" style="1" customWidth="1"/>
    <col min="2572" max="2572" width="11.26953125" style="1" customWidth="1"/>
    <col min="2573" max="2573" width="8.81640625" style="1" customWidth="1"/>
    <col min="2574" max="2574" width="14.26953125" style="1" customWidth="1"/>
    <col min="2575" max="2575" width="9.1796875" style="1" customWidth="1"/>
    <col min="2576" max="2576" width="10.26953125" style="1" customWidth="1"/>
    <col min="2577" max="2801" width="9.1796875" style="1" customWidth="1"/>
    <col min="2802" max="2802" width="1.453125" style="1" customWidth="1"/>
    <col min="2803" max="2803" width="6.26953125" style="1" customWidth="1"/>
    <col min="2804" max="2804" width="33" style="1" customWidth="1"/>
    <col min="2805" max="2805" width="7.81640625" style="1" customWidth="1"/>
    <col min="2806" max="2806" width="4.453125" style="1" customWidth="1"/>
    <col min="2807" max="2807" width="10" style="1" customWidth="1"/>
    <col min="2808" max="2808" width="8.81640625" style="1"/>
    <col min="2809" max="2809" width="1.453125" style="1" customWidth="1"/>
    <col min="2810" max="2810" width="6.26953125" style="1" customWidth="1"/>
    <col min="2811" max="2811" width="35.1796875" style="1" customWidth="1"/>
    <col min="2812" max="2812" width="7.81640625" style="1" customWidth="1"/>
    <col min="2813" max="2813" width="4.453125" style="1" customWidth="1"/>
    <col min="2814" max="2814" width="10" style="1" customWidth="1"/>
    <col min="2815" max="2815" width="12.81640625" style="1" customWidth="1"/>
    <col min="2816" max="2816" width="6.81640625" style="1" customWidth="1"/>
    <col min="2817" max="2817" width="7.81640625" style="1" customWidth="1"/>
    <col min="2818" max="2818" width="13.26953125" style="1" customWidth="1"/>
    <col min="2819" max="2819" width="7.1796875" style="1" customWidth="1"/>
    <col min="2820" max="2820" width="7.81640625" style="1" customWidth="1"/>
    <col min="2821" max="2821" width="13.26953125" style="1" customWidth="1"/>
    <col min="2822" max="2822" width="6.7265625" style="1" customWidth="1"/>
    <col min="2823" max="2823" width="7.81640625" style="1" customWidth="1"/>
    <col min="2824" max="2824" width="13.26953125" style="1" customWidth="1"/>
    <col min="2825" max="2825" width="9" style="1" customWidth="1"/>
    <col min="2826" max="2826" width="9.1796875" style="1" customWidth="1"/>
    <col min="2827" max="2827" width="11.7265625" style="1" customWidth="1"/>
    <col min="2828" max="2828" width="11.26953125" style="1" customWidth="1"/>
    <col min="2829" max="2829" width="8.81640625" style="1" customWidth="1"/>
    <col min="2830" max="2830" width="14.26953125" style="1" customWidth="1"/>
    <col min="2831" max="2831" width="9.1796875" style="1" customWidth="1"/>
    <col min="2832" max="2832" width="10.26953125" style="1" customWidth="1"/>
    <col min="2833" max="3057" width="9.1796875" style="1" customWidth="1"/>
    <col min="3058" max="3058" width="1.453125" style="1" customWidth="1"/>
    <col min="3059" max="3059" width="6.26953125" style="1" customWidth="1"/>
    <col min="3060" max="3060" width="33" style="1" customWidth="1"/>
    <col min="3061" max="3061" width="7.81640625" style="1" customWidth="1"/>
    <col min="3062" max="3062" width="4.453125" style="1" customWidth="1"/>
    <col min="3063" max="3063" width="10" style="1" customWidth="1"/>
    <col min="3064" max="3064" width="8.81640625" style="1"/>
    <col min="3065" max="3065" width="1.453125" style="1" customWidth="1"/>
    <col min="3066" max="3066" width="6.26953125" style="1" customWidth="1"/>
    <col min="3067" max="3067" width="35.1796875" style="1" customWidth="1"/>
    <col min="3068" max="3068" width="7.81640625" style="1" customWidth="1"/>
    <col min="3069" max="3069" width="4.453125" style="1" customWidth="1"/>
    <col min="3070" max="3070" width="10" style="1" customWidth="1"/>
    <col min="3071" max="3071" width="12.81640625" style="1" customWidth="1"/>
    <col min="3072" max="3072" width="6.81640625" style="1" customWidth="1"/>
    <col min="3073" max="3073" width="7.81640625" style="1" customWidth="1"/>
    <col min="3074" max="3074" width="13.26953125" style="1" customWidth="1"/>
    <col min="3075" max="3075" width="7.1796875" style="1" customWidth="1"/>
    <col min="3076" max="3076" width="7.81640625" style="1" customWidth="1"/>
    <col min="3077" max="3077" width="13.26953125" style="1" customWidth="1"/>
    <col min="3078" max="3078" width="6.7265625" style="1" customWidth="1"/>
    <col min="3079" max="3079" width="7.81640625" style="1" customWidth="1"/>
    <col min="3080" max="3080" width="13.26953125" style="1" customWidth="1"/>
    <col min="3081" max="3081" width="9" style="1" customWidth="1"/>
    <col min="3082" max="3082" width="9.1796875" style="1" customWidth="1"/>
    <col min="3083" max="3083" width="11.7265625" style="1" customWidth="1"/>
    <col min="3084" max="3084" width="11.26953125" style="1" customWidth="1"/>
    <col min="3085" max="3085" width="8.81640625" style="1" customWidth="1"/>
    <col min="3086" max="3086" width="14.26953125" style="1" customWidth="1"/>
    <col min="3087" max="3087" width="9.1796875" style="1" customWidth="1"/>
    <col min="3088" max="3088" width="10.26953125" style="1" customWidth="1"/>
    <col min="3089" max="3313" width="9.1796875" style="1" customWidth="1"/>
    <col min="3314" max="3314" width="1.453125" style="1" customWidth="1"/>
    <col min="3315" max="3315" width="6.26953125" style="1" customWidth="1"/>
    <col min="3316" max="3316" width="33" style="1" customWidth="1"/>
    <col min="3317" max="3317" width="7.81640625" style="1" customWidth="1"/>
    <col min="3318" max="3318" width="4.453125" style="1" customWidth="1"/>
    <col min="3319" max="3319" width="10" style="1" customWidth="1"/>
    <col min="3320" max="3320" width="8.81640625" style="1"/>
    <col min="3321" max="3321" width="1.453125" style="1" customWidth="1"/>
    <col min="3322" max="3322" width="6.26953125" style="1" customWidth="1"/>
    <col min="3323" max="3323" width="35.1796875" style="1" customWidth="1"/>
    <col min="3324" max="3324" width="7.81640625" style="1" customWidth="1"/>
    <col min="3325" max="3325" width="4.453125" style="1" customWidth="1"/>
    <col min="3326" max="3326" width="10" style="1" customWidth="1"/>
    <col min="3327" max="3327" width="12.81640625" style="1" customWidth="1"/>
    <col min="3328" max="3328" width="6.81640625" style="1" customWidth="1"/>
    <col min="3329" max="3329" width="7.81640625" style="1" customWidth="1"/>
    <col min="3330" max="3330" width="13.26953125" style="1" customWidth="1"/>
    <col min="3331" max="3331" width="7.1796875" style="1" customWidth="1"/>
    <col min="3332" max="3332" width="7.81640625" style="1" customWidth="1"/>
    <col min="3333" max="3333" width="13.26953125" style="1" customWidth="1"/>
    <col min="3334" max="3334" width="6.7265625" style="1" customWidth="1"/>
    <col min="3335" max="3335" width="7.81640625" style="1" customWidth="1"/>
    <col min="3336" max="3336" width="13.26953125" style="1" customWidth="1"/>
    <col min="3337" max="3337" width="9" style="1" customWidth="1"/>
    <col min="3338" max="3338" width="9.1796875" style="1" customWidth="1"/>
    <col min="3339" max="3339" width="11.7265625" style="1" customWidth="1"/>
    <col min="3340" max="3340" width="11.26953125" style="1" customWidth="1"/>
    <col min="3341" max="3341" width="8.81640625" style="1" customWidth="1"/>
    <col min="3342" max="3342" width="14.26953125" style="1" customWidth="1"/>
    <col min="3343" max="3343" width="9.1796875" style="1" customWidth="1"/>
    <col min="3344" max="3344" width="10.26953125" style="1" customWidth="1"/>
    <col min="3345" max="3569" width="9.1796875" style="1" customWidth="1"/>
    <col min="3570" max="3570" width="1.453125" style="1" customWidth="1"/>
    <col min="3571" max="3571" width="6.26953125" style="1" customWidth="1"/>
    <col min="3572" max="3572" width="33" style="1" customWidth="1"/>
    <col min="3573" max="3573" width="7.81640625" style="1" customWidth="1"/>
    <col min="3574" max="3574" width="4.453125" style="1" customWidth="1"/>
    <col min="3575" max="3575" width="10" style="1" customWidth="1"/>
    <col min="3576" max="3576" width="8.81640625" style="1"/>
    <col min="3577" max="3577" width="1.453125" style="1" customWidth="1"/>
    <col min="3578" max="3578" width="6.26953125" style="1" customWidth="1"/>
    <col min="3579" max="3579" width="35.1796875" style="1" customWidth="1"/>
    <col min="3580" max="3580" width="7.81640625" style="1" customWidth="1"/>
    <col min="3581" max="3581" width="4.453125" style="1" customWidth="1"/>
    <col min="3582" max="3582" width="10" style="1" customWidth="1"/>
    <col min="3583" max="3583" width="12.81640625" style="1" customWidth="1"/>
    <col min="3584" max="3584" width="6.81640625" style="1" customWidth="1"/>
    <col min="3585" max="3585" width="7.81640625" style="1" customWidth="1"/>
    <col min="3586" max="3586" width="13.26953125" style="1" customWidth="1"/>
    <col min="3587" max="3587" width="7.1796875" style="1" customWidth="1"/>
    <col min="3588" max="3588" width="7.81640625" style="1" customWidth="1"/>
    <col min="3589" max="3589" width="13.26953125" style="1" customWidth="1"/>
    <col min="3590" max="3590" width="6.7265625" style="1" customWidth="1"/>
    <col min="3591" max="3591" width="7.81640625" style="1" customWidth="1"/>
    <col min="3592" max="3592" width="13.26953125" style="1" customWidth="1"/>
    <col min="3593" max="3593" width="9" style="1" customWidth="1"/>
    <col min="3594" max="3594" width="9.1796875" style="1" customWidth="1"/>
    <col min="3595" max="3595" width="11.7265625" style="1" customWidth="1"/>
    <col min="3596" max="3596" width="11.26953125" style="1" customWidth="1"/>
    <col min="3597" max="3597" width="8.81640625" style="1" customWidth="1"/>
    <col min="3598" max="3598" width="14.26953125" style="1" customWidth="1"/>
    <col min="3599" max="3599" width="9.1796875" style="1" customWidth="1"/>
    <col min="3600" max="3600" width="10.26953125" style="1" customWidth="1"/>
    <col min="3601" max="3825" width="9.1796875" style="1" customWidth="1"/>
    <col min="3826" max="3826" width="1.453125" style="1" customWidth="1"/>
    <col min="3827" max="3827" width="6.26953125" style="1" customWidth="1"/>
    <col min="3828" max="3828" width="33" style="1" customWidth="1"/>
    <col min="3829" max="3829" width="7.81640625" style="1" customWidth="1"/>
    <col min="3830" max="3830" width="4.453125" style="1" customWidth="1"/>
    <col min="3831" max="3831" width="10" style="1" customWidth="1"/>
    <col min="3832" max="3832" width="8.81640625" style="1"/>
    <col min="3833" max="3833" width="1.453125" style="1" customWidth="1"/>
    <col min="3834" max="3834" width="6.26953125" style="1" customWidth="1"/>
    <col min="3835" max="3835" width="35.1796875" style="1" customWidth="1"/>
    <col min="3836" max="3836" width="7.81640625" style="1" customWidth="1"/>
    <col min="3837" max="3837" width="4.453125" style="1" customWidth="1"/>
    <col min="3838" max="3838" width="10" style="1" customWidth="1"/>
    <col min="3839" max="3839" width="12.81640625" style="1" customWidth="1"/>
    <col min="3840" max="3840" width="6.81640625" style="1" customWidth="1"/>
    <col min="3841" max="3841" width="7.81640625" style="1" customWidth="1"/>
    <col min="3842" max="3842" width="13.26953125" style="1" customWidth="1"/>
    <col min="3843" max="3843" width="7.1796875" style="1" customWidth="1"/>
    <col min="3844" max="3844" width="7.81640625" style="1" customWidth="1"/>
    <col min="3845" max="3845" width="13.26953125" style="1" customWidth="1"/>
    <col min="3846" max="3846" width="6.7265625" style="1" customWidth="1"/>
    <col min="3847" max="3847" width="7.81640625" style="1" customWidth="1"/>
    <col min="3848" max="3848" width="13.26953125" style="1" customWidth="1"/>
    <col min="3849" max="3849" width="9" style="1" customWidth="1"/>
    <col min="3850" max="3850" width="9.1796875" style="1" customWidth="1"/>
    <col min="3851" max="3851" width="11.7265625" style="1" customWidth="1"/>
    <col min="3852" max="3852" width="11.26953125" style="1" customWidth="1"/>
    <col min="3853" max="3853" width="8.81640625" style="1" customWidth="1"/>
    <col min="3854" max="3854" width="14.26953125" style="1" customWidth="1"/>
    <col min="3855" max="3855" width="9.1796875" style="1" customWidth="1"/>
    <col min="3856" max="3856" width="10.26953125" style="1" customWidth="1"/>
    <col min="3857" max="4081" width="9.1796875" style="1" customWidth="1"/>
    <col min="4082" max="4082" width="1.453125" style="1" customWidth="1"/>
    <col min="4083" max="4083" width="6.26953125" style="1" customWidth="1"/>
    <col min="4084" max="4084" width="33" style="1" customWidth="1"/>
    <col min="4085" max="4085" width="7.81640625" style="1" customWidth="1"/>
    <col min="4086" max="4086" width="4.453125" style="1" customWidth="1"/>
    <col min="4087" max="4087" width="10" style="1" customWidth="1"/>
    <col min="4088" max="4088" width="8.81640625" style="1"/>
    <col min="4089" max="4089" width="1.453125" style="1" customWidth="1"/>
    <col min="4090" max="4090" width="6.26953125" style="1" customWidth="1"/>
    <col min="4091" max="4091" width="35.1796875" style="1" customWidth="1"/>
    <col min="4092" max="4092" width="7.81640625" style="1" customWidth="1"/>
    <col min="4093" max="4093" width="4.453125" style="1" customWidth="1"/>
    <col min="4094" max="4094" width="10" style="1" customWidth="1"/>
    <col min="4095" max="4095" width="12.81640625" style="1" customWidth="1"/>
    <col min="4096" max="4096" width="6.81640625" style="1" customWidth="1"/>
    <col min="4097" max="4097" width="7.81640625" style="1" customWidth="1"/>
    <col min="4098" max="4098" width="13.26953125" style="1" customWidth="1"/>
    <col min="4099" max="4099" width="7.1796875" style="1" customWidth="1"/>
    <col min="4100" max="4100" width="7.81640625" style="1" customWidth="1"/>
    <col min="4101" max="4101" width="13.26953125" style="1" customWidth="1"/>
    <col min="4102" max="4102" width="6.7265625" style="1" customWidth="1"/>
    <col min="4103" max="4103" width="7.81640625" style="1" customWidth="1"/>
    <col min="4104" max="4104" width="13.26953125" style="1" customWidth="1"/>
    <col min="4105" max="4105" width="9" style="1" customWidth="1"/>
    <col min="4106" max="4106" width="9.1796875" style="1" customWidth="1"/>
    <col min="4107" max="4107" width="11.7265625" style="1" customWidth="1"/>
    <col min="4108" max="4108" width="11.26953125" style="1" customWidth="1"/>
    <col min="4109" max="4109" width="8.81640625" style="1" customWidth="1"/>
    <col min="4110" max="4110" width="14.26953125" style="1" customWidth="1"/>
    <col min="4111" max="4111" width="9.1796875" style="1" customWidth="1"/>
    <col min="4112" max="4112" width="10.26953125" style="1" customWidth="1"/>
    <col min="4113" max="4337" width="9.1796875" style="1" customWidth="1"/>
    <col min="4338" max="4338" width="1.453125" style="1" customWidth="1"/>
    <col min="4339" max="4339" width="6.26953125" style="1" customWidth="1"/>
    <col min="4340" max="4340" width="33" style="1" customWidth="1"/>
    <col min="4341" max="4341" width="7.81640625" style="1" customWidth="1"/>
    <col min="4342" max="4342" width="4.453125" style="1" customWidth="1"/>
    <col min="4343" max="4343" width="10" style="1" customWidth="1"/>
    <col min="4344" max="4344" width="8.81640625" style="1"/>
    <col min="4345" max="4345" width="1.453125" style="1" customWidth="1"/>
    <col min="4346" max="4346" width="6.26953125" style="1" customWidth="1"/>
    <col min="4347" max="4347" width="35.1796875" style="1" customWidth="1"/>
    <col min="4348" max="4348" width="7.81640625" style="1" customWidth="1"/>
    <col min="4349" max="4349" width="4.453125" style="1" customWidth="1"/>
    <col min="4350" max="4350" width="10" style="1" customWidth="1"/>
    <col min="4351" max="4351" width="12.81640625" style="1" customWidth="1"/>
    <col min="4352" max="4352" width="6.81640625" style="1" customWidth="1"/>
    <col min="4353" max="4353" width="7.81640625" style="1" customWidth="1"/>
    <col min="4354" max="4354" width="13.26953125" style="1" customWidth="1"/>
    <col min="4355" max="4355" width="7.1796875" style="1" customWidth="1"/>
    <col min="4356" max="4356" width="7.81640625" style="1" customWidth="1"/>
    <col min="4357" max="4357" width="13.26953125" style="1" customWidth="1"/>
    <col min="4358" max="4358" width="6.7265625" style="1" customWidth="1"/>
    <col min="4359" max="4359" width="7.81640625" style="1" customWidth="1"/>
    <col min="4360" max="4360" width="13.26953125" style="1" customWidth="1"/>
    <col min="4361" max="4361" width="9" style="1" customWidth="1"/>
    <col min="4362" max="4362" width="9.1796875" style="1" customWidth="1"/>
    <col min="4363" max="4363" width="11.7265625" style="1" customWidth="1"/>
    <col min="4364" max="4364" width="11.26953125" style="1" customWidth="1"/>
    <col min="4365" max="4365" width="8.81640625" style="1" customWidth="1"/>
    <col min="4366" max="4366" width="14.26953125" style="1" customWidth="1"/>
    <col min="4367" max="4367" width="9.1796875" style="1" customWidth="1"/>
    <col min="4368" max="4368" width="10.26953125" style="1" customWidth="1"/>
    <col min="4369" max="4593" width="9.1796875" style="1" customWidth="1"/>
    <col min="4594" max="4594" width="1.453125" style="1" customWidth="1"/>
    <col min="4595" max="4595" width="6.26953125" style="1" customWidth="1"/>
    <col min="4596" max="4596" width="33" style="1" customWidth="1"/>
    <col min="4597" max="4597" width="7.81640625" style="1" customWidth="1"/>
    <col min="4598" max="4598" width="4.453125" style="1" customWidth="1"/>
    <col min="4599" max="4599" width="10" style="1" customWidth="1"/>
    <col min="4600" max="4600" width="8.81640625" style="1"/>
    <col min="4601" max="4601" width="1.453125" style="1" customWidth="1"/>
    <col min="4602" max="4602" width="6.26953125" style="1" customWidth="1"/>
    <col min="4603" max="4603" width="35.1796875" style="1" customWidth="1"/>
    <col min="4604" max="4604" width="7.81640625" style="1" customWidth="1"/>
    <col min="4605" max="4605" width="4.453125" style="1" customWidth="1"/>
    <col min="4606" max="4606" width="10" style="1" customWidth="1"/>
    <col min="4607" max="4607" width="12.81640625" style="1" customWidth="1"/>
    <col min="4608" max="4608" width="6.81640625" style="1" customWidth="1"/>
    <col min="4609" max="4609" width="7.81640625" style="1" customWidth="1"/>
    <col min="4610" max="4610" width="13.26953125" style="1" customWidth="1"/>
    <col min="4611" max="4611" width="7.1796875" style="1" customWidth="1"/>
    <col min="4612" max="4612" width="7.81640625" style="1" customWidth="1"/>
    <col min="4613" max="4613" width="13.26953125" style="1" customWidth="1"/>
    <col min="4614" max="4614" width="6.7265625" style="1" customWidth="1"/>
    <col min="4615" max="4615" width="7.81640625" style="1" customWidth="1"/>
    <col min="4616" max="4616" width="13.26953125" style="1" customWidth="1"/>
    <col min="4617" max="4617" width="9" style="1" customWidth="1"/>
    <col min="4618" max="4618" width="9.1796875" style="1" customWidth="1"/>
    <col min="4619" max="4619" width="11.7265625" style="1" customWidth="1"/>
    <col min="4620" max="4620" width="11.26953125" style="1" customWidth="1"/>
    <col min="4621" max="4621" width="8.81640625" style="1" customWidth="1"/>
    <col min="4622" max="4622" width="14.26953125" style="1" customWidth="1"/>
    <col min="4623" max="4623" width="9.1796875" style="1" customWidth="1"/>
    <col min="4624" max="4624" width="10.26953125" style="1" customWidth="1"/>
    <col min="4625" max="4849" width="9.1796875" style="1" customWidth="1"/>
    <col min="4850" max="4850" width="1.453125" style="1" customWidth="1"/>
    <col min="4851" max="4851" width="6.26953125" style="1" customWidth="1"/>
    <col min="4852" max="4852" width="33" style="1" customWidth="1"/>
    <col min="4853" max="4853" width="7.81640625" style="1" customWidth="1"/>
    <col min="4854" max="4854" width="4.453125" style="1" customWidth="1"/>
    <col min="4855" max="4855" width="10" style="1" customWidth="1"/>
    <col min="4856" max="4856" width="8.81640625" style="1"/>
    <col min="4857" max="4857" width="1.453125" style="1" customWidth="1"/>
    <col min="4858" max="4858" width="6.26953125" style="1" customWidth="1"/>
    <col min="4859" max="4859" width="35.1796875" style="1" customWidth="1"/>
    <col min="4860" max="4860" width="7.81640625" style="1" customWidth="1"/>
    <col min="4861" max="4861" width="4.453125" style="1" customWidth="1"/>
    <col min="4862" max="4862" width="10" style="1" customWidth="1"/>
    <col min="4863" max="4863" width="12.81640625" style="1" customWidth="1"/>
    <col min="4864" max="4864" width="6.81640625" style="1" customWidth="1"/>
    <col min="4865" max="4865" width="7.81640625" style="1" customWidth="1"/>
    <col min="4866" max="4866" width="13.26953125" style="1" customWidth="1"/>
    <col min="4867" max="4867" width="7.1796875" style="1" customWidth="1"/>
    <col min="4868" max="4868" width="7.81640625" style="1" customWidth="1"/>
    <col min="4869" max="4869" width="13.26953125" style="1" customWidth="1"/>
    <col min="4870" max="4870" width="6.7265625" style="1" customWidth="1"/>
    <col min="4871" max="4871" width="7.81640625" style="1" customWidth="1"/>
    <col min="4872" max="4872" width="13.26953125" style="1" customWidth="1"/>
    <col min="4873" max="4873" width="9" style="1" customWidth="1"/>
    <col min="4874" max="4874" width="9.1796875" style="1" customWidth="1"/>
    <col min="4875" max="4875" width="11.7265625" style="1" customWidth="1"/>
    <col min="4876" max="4876" width="11.26953125" style="1" customWidth="1"/>
    <col min="4877" max="4877" width="8.81640625" style="1" customWidth="1"/>
    <col min="4878" max="4878" width="14.26953125" style="1" customWidth="1"/>
    <col min="4879" max="4879" width="9.1796875" style="1" customWidth="1"/>
    <col min="4880" max="4880" width="10.26953125" style="1" customWidth="1"/>
    <col min="4881" max="5105" width="9.1796875" style="1" customWidth="1"/>
    <col min="5106" max="5106" width="1.453125" style="1" customWidth="1"/>
    <col min="5107" max="5107" width="6.26953125" style="1" customWidth="1"/>
    <col min="5108" max="5108" width="33" style="1" customWidth="1"/>
    <col min="5109" max="5109" width="7.81640625" style="1" customWidth="1"/>
    <col min="5110" max="5110" width="4.453125" style="1" customWidth="1"/>
    <col min="5111" max="5111" width="10" style="1" customWidth="1"/>
    <col min="5112" max="5112" width="8.81640625" style="1"/>
    <col min="5113" max="5113" width="1.453125" style="1" customWidth="1"/>
    <col min="5114" max="5114" width="6.26953125" style="1" customWidth="1"/>
    <col min="5115" max="5115" width="35.1796875" style="1" customWidth="1"/>
    <col min="5116" max="5116" width="7.81640625" style="1" customWidth="1"/>
    <col min="5117" max="5117" width="4.453125" style="1" customWidth="1"/>
    <col min="5118" max="5118" width="10" style="1" customWidth="1"/>
    <col min="5119" max="5119" width="12.81640625" style="1" customWidth="1"/>
    <col min="5120" max="5120" width="6.81640625" style="1" customWidth="1"/>
    <col min="5121" max="5121" width="7.81640625" style="1" customWidth="1"/>
    <col min="5122" max="5122" width="13.26953125" style="1" customWidth="1"/>
    <col min="5123" max="5123" width="7.1796875" style="1" customWidth="1"/>
    <col min="5124" max="5124" width="7.81640625" style="1" customWidth="1"/>
    <col min="5125" max="5125" width="13.26953125" style="1" customWidth="1"/>
    <col min="5126" max="5126" width="6.7265625" style="1" customWidth="1"/>
    <col min="5127" max="5127" width="7.81640625" style="1" customWidth="1"/>
    <col min="5128" max="5128" width="13.26953125" style="1" customWidth="1"/>
    <col min="5129" max="5129" width="9" style="1" customWidth="1"/>
    <col min="5130" max="5130" width="9.1796875" style="1" customWidth="1"/>
    <col min="5131" max="5131" width="11.7265625" style="1" customWidth="1"/>
    <col min="5132" max="5132" width="11.26953125" style="1" customWidth="1"/>
    <col min="5133" max="5133" width="8.81640625" style="1" customWidth="1"/>
    <col min="5134" max="5134" width="14.26953125" style="1" customWidth="1"/>
    <col min="5135" max="5135" width="9.1796875" style="1" customWidth="1"/>
    <col min="5136" max="5136" width="10.26953125" style="1" customWidth="1"/>
    <col min="5137" max="5361" width="9.1796875" style="1" customWidth="1"/>
    <col min="5362" max="5362" width="1.453125" style="1" customWidth="1"/>
    <col min="5363" max="5363" width="6.26953125" style="1" customWidth="1"/>
    <col min="5364" max="5364" width="33" style="1" customWidth="1"/>
    <col min="5365" max="5365" width="7.81640625" style="1" customWidth="1"/>
    <col min="5366" max="5366" width="4.453125" style="1" customWidth="1"/>
    <col min="5367" max="5367" width="10" style="1" customWidth="1"/>
    <col min="5368" max="5368" width="8.81640625" style="1"/>
    <col min="5369" max="5369" width="1.453125" style="1" customWidth="1"/>
    <col min="5370" max="5370" width="6.26953125" style="1" customWidth="1"/>
    <col min="5371" max="5371" width="35.1796875" style="1" customWidth="1"/>
    <col min="5372" max="5372" width="7.81640625" style="1" customWidth="1"/>
    <col min="5373" max="5373" width="4.453125" style="1" customWidth="1"/>
    <col min="5374" max="5374" width="10" style="1" customWidth="1"/>
    <col min="5375" max="5375" width="12.81640625" style="1" customWidth="1"/>
    <col min="5376" max="5376" width="6.81640625" style="1" customWidth="1"/>
    <col min="5377" max="5377" width="7.81640625" style="1" customWidth="1"/>
    <col min="5378" max="5378" width="13.26953125" style="1" customWidth="1"/>
    <col min="5379" max="5379" width="7.1796875" style="1" customWidth="1"/>
    <col min="5380" max="5380" width="7.81640625" style="1" customWidth="1"/>
    <col min="5381" max="5381" width="13.26953125" style="1" customWidth="1"/>
    <col min="5382" max="5382" width="6.7265625" style="1" customWidth="1"/>
    <col min="5383" max="5383" width="7.81640625" style="1" customWidth="1"/>
    <col min="5384" max="5384" width="13.26953125" style="1" customWidth="1"/>
    <col min="5385" max="5385" width="9" style="1" customWidth="1"/>
    <col min="5386" max="5386" width="9.1796875" style="1" customWidth="1"/>
    <col min="5387" max="5387" width="11.7265625" style="1" customWidth="1"/>
    <col min="5388" max="5388" width="11.26953125" style="1" customWidth="1"/>
    <col min="5389" max="5389" width="8.81640625" style="1" customWidth="1"/>
    <col min="5390" max="5390" width="14.26953125" style="1" customWidth="1"/>
    <col min="5391" max="5391" width="9.1796875" style="1" customWidth="1"/>
    <col min="5392" max="5392" width="10.26953125" style="1" customWidth="1"/>
    <col min="5393" max="5617" width="9.1796875" style="1" customWidth="1"/>
    <col min="5618" max="5618" width="1.453125" style="1" customWidth="1"/>
    <col min="5619" max="5619" width="6.26953125" style="1" customWidth="1"/>
    <col min="5620" max="5620" width="33" style="1" customWidth="1"/>
    <col min="5621" max="5621" width="7.81640625" style="1" customWidth="1"/>
    <col min="5622" max="5622" width="4.453125" style="1" customWidth="1"/>
    <col min="5623" max="5623" width="10" style="1" customWidth="1"/>
    <col min="5624" max="5624" width="8.81640625" style="1"/>
    <col min="5625" max="5625" width="1.453125" style="1" customWidth="1"/>
    <col min="5626" max="5626" width="6.26953125" style="1" customWidth="1"/>
    <col min="5627" max="5627" width="35.1796875" style="1" customWidth="1"/>
    <col min="5628" max="5628" width="7.81640625" style="1" customWidth="1"/>
    <col min="5629" max="5629" width="4.453125" style="1" customWidth="1"/>
    <col min="5630" max="5630" width="10" style="1" customWidth="1"/>
    <col min="5631" max="5631" width="12.81640625" style="1" customWidth="1"/>
    <col min="5632" max="5632" width="6.81640625" style="1" customWidth="1"/>
    <col min="5633" max="5633" width="7.81640625" style="1" customWidth="1"/>
    <col min="5634" max="5634" width="13.26953125" style="1" customWidth="1"/>
    <col min="5635" max="5635" width="7.1796875" style="1" customWidth="1"/>
    <col min="5636" max="5636" width="7.81640625" style="1" customWidth="1"/>
    <col min="5637" max="5637" width="13.26953125" style="1" customWidth="1"/>
    <col min="5638" max="5638" width="6.7265625" style="1" customWidth="1"/>
    <col min="5639" max="5639" width="7.81640625" style="1" customWidth="1"/>
    <col min="5640" max="5640" width="13.26953125" style="1" customWidth="1"/>
    <col min="5641" max="5641" width="9" style="1" customWidth="1"/>
    <col min="5642" max="5642" width="9.1796875" style="1" customWidth="1"/>
    <col min="5643" max="5643" width="11.7265625" style="1" customWidth="1"/>
    <col min="5644" max="5644" width="11.26953125" style="1" customWidth="1"/>
    <col min="5645" max="5645" width="8.81640625" style="1" customWidth="1"/>
    <col min="5646" max="5646" width="14.26953125" style="1" customWidth="1"/>
    <col min="5647" max="5647" width="9.1796875" style="1" customWidth="1"/>
    <col min="5648" max="5648" width="10.26953125" style="1" customWidth="1"/>
    <col min="5649" max="5873" width="9.1796875" style="1" customWidth="1"/>
    <col min="5874" max="5874" width="1.453125" style="1" customWidth="1"/>
    <col min="5875" max="5875" width="6.26953125" style="1" customWidth="1"/>
    <col min="5876" max="5876" width="33" style="1" customWidth="1"/>
    <col min="5877" max="5877" width="7.81640625" style="1" customWidth="1"/>
    <col min="5878" max="5878" width="4.453125" style="1" customWidth="1"/>
    <col min="5879" max="5879" width="10" style="1" customWidth="1"/>
    <col min="5880" max="5880" width="8.81640625" style="1"/>
    <col min="5881" max="5881" width="1.453125" style="1" customWidth="1"/>
    <col min="5882" max="5882" width="6.26953125" style="1" customWidth="1"/>
    <col min="5883" max="5883" width="35.1796875" style="1" customWidth="1"/>
    <col min="5884" max="5884" width="7.81640625" style="1" customWidth="1"/>
    <col min="5885" max="5885" width="4.453125" style="1" customWidth="1"/>
    <col min="5886" max="5886" width="10" style="1" customWidth="1"/>
    <col min="5887" max="5887" width="12.81640625" style="1" customWidth="1"/>
    <col min="5888" max="5888" width="6.81640625" style="1" customWidth="1"/>
    <col min="5889" max="5889" width="7.81640625" style="1" customWidth="1"/>
    <col min="5890" max="5890" width="13.26953125" style="1" customWidth="1"/>
    <col min="5891" max="5891" width="7.1796875" style="1" customWidth="1"/>
    <col min="5892" max="5892" width="7.81640625" style="1" customWidth="1"/>
    <col min="5893" max="5893" width="13.26953125" style="1" customWidth="1"/>
    <col min="5894" max="5894" width="6.7265625" style="1" customWidth="1"/>
    <col min="5895" max="5895" width="7.81640625" style="1" customWidth="1"/>
    <col min="5896" max="5896" width="13.26953125" style="1" customWidth="1"/>
    <col min="5897" max="5897" width="9" style="1" customWidth="1"/>
    <col min="5898" max="5898" width="9.1796875" style="1" customWidth="1"/>
    <col min="5899" max="5899" width="11.7265625" style="1" customWidth="1"/>
    <col min="5900" max="5900" width="11.26953125" style="1" customWidth="1"/>
    <col min="5901" max="5901" width="8.81640625" style="1" customWidth="1"/>
    <col min="5902" max="5902" width="14.26953125" style="1" customWidth="1"/>
    <col min="5903" max="5903" width="9.1796875" style="1" customWidth="1"/>
    <col min="5904" max="5904" width="10.26953125" style="1" customWidth="1"/>
    <col min="5905" max="6129" width="9.1796875" style="1" customWidth="1"/>
    <col min="6130" max="6130" width="1.453125" style="1" customWidth="1"/>
    <col min="6131" max="6131" width="6.26953125" style="1" customWidth="1"/>
    <col min="6132" max="6132" width="33" style="1" customWidth="1"/>
    <col min="6133" max="6133" width="7.81640625" style="1" customWidth="1"/>
    <col min="6134" max="6134" width="4.453125" style="1" customWidth="1"/>
    <col min="6135" max="6135" width="10" style="1" customWidth="1"/>
    <col min="6136" max="6136" width="8.81640625" style="1"/>
    <col min="6137" max="6137" width="1.453125" style="1" customWidth="1"/>
    <col min="6138" max="6138" width="6.26953125" style="1" customWidth="1"/>
    <col min="6139" max="6139" width="35.1796875" style="1" customWidth="1"/>
    <col min="6140" max="6140" width="7.81640625" style="1" customWidth="1"/>
    <col min="6141" max="6141" width="4.453125" style="1" customWidth="1"/>
    <col min="6142" max="6142" width="10" style="1" customWidth="1"/>
    <col min="6143" max="6143" width="12.81640625" style="1" customWidth="1"/>
    <col min="6144" max="6144" width="6.81640625" style="1" customWidth="1"/>
    <col min="6145" max="6145" width="7.81640625" style="1" customWidth="1"/>
    <col min="6146" max="6146" width="13.26953125" style="1" customWidth="1"/>
    <col min="6147" max="6147" width="7.1796875" style="1" customWidth="1"/>
    <col min="6148" max="6148" width="7.81640625" style="1" customWidth="1"/>
    <col min="6149" max="6149" width="13.26953125" style="1" customWidth="1"/>
    <col min="6150" max="6150" width="6.7265625" style="1" customWidth="1"/>
    <col min="6151" max="6151" width="7.81640625" style="1" customWidth="1"/>
    <col min="6152" max="6152" width="13.26953125" style="1" customWidth="1"/>
    <col min="6153" max="6153" width="9" style="1" customWidth="1"/>
    <col min="6154" max="6154" width="9.1796875" style="1" customWidth="1"/>
    <col min="6155" max="6155" width="11.7265625" style="1" customWidth="1"/>
    <col min="6156" max="6156" width="11.26953125" style="1" customWidth="1"/>
    <col min="6157" max="6157" width="8.81640625" style="1" customWidth="1"/>
    <col min="6158" max="6158" width="14.26953125" style="1" customWidth="1"/>
    <col min="6159" max="6159" width="9.1796875" style="1" customWidth="1"/>
    <col min="6160" max="6160" width="10.26953125" style="1" customWidth="1"/>
    <col min="6161" max="6385" width="9.1796875" style="1" customWidth="1"/>
    <col min="6386" max="6386" width="1.453125" style="1" customWidth="1"/>
    <col min="6387" max="6387" width="6.26953125" style="1" customWidth="1"/>
    <col min="6388" max="6388" width="33" style="1" customWidth="1"/>
    <col min="6389" max="6389" width="7.81640625" style="1" customWidth="1"/>
    <col min="6390" max="6390" width="4.453125" style="1" customWidth="1"/>
    <col min="6391" max="6391" width="10" style="1" customWidth="1"/>
    <col min="6392" max="6392" width="8.81640625" style="1"/>
    <col min="6393" max="6393" width="1.453125" style="1" customWidth="1"/>
    <col min="6394" max="6394" width="6.26953125" style="1" customWidth="1"/>
    <col min="6395" max="6395" width="35.1796875" style="1" customWidth="1"/>
    <col min="6396" max="6396" width="7.81640625" style="1" customWidth="1"/>
    <col min="6397" max="6397" width="4.453125" style="1" customWidth="1"/>
    <col min="6398" max="6398" width="10" style="1" customWidth="1"/>
    <col min="6399" max="6399" width="12.81640625" style="1" customWidth="1"/>
    <col min="6400" max="6400" width="6.81640625" style="1" customWidth="1"/>
    <col min="6401" max="6401" width="7.81640625" style="1" customWidth="1"/>
    <col min="6402" max="6402" width="13.26953125" style="1" customWidth="1"/>
    <col min="6403" max="6403" width="7.1796875" style="1" customWidth="1"/>
    <col min="6404" max="6404" width="7.81640625" style="1" customWidth="1"/>
    <col min="6405" max="6405" width="13.26953125" style="1" customWidth="1"/>
    <col min="6406" max="6406" width="6.7265625" style="1" customWidth="1"/>
    <col min="6407" max="6407" width="7.81640625" style="1" customWidth="1"/>
    <col min="6408" max="6408" width="13.26953125" style="1" customWidth="1"/>
    <col min="6409" max="6409" width="9" style="1" customWidth="1"/>
    <col min="6410" max="6410" width="9.1796875" style="1" customWidth="1"/>
    <col min="6411" max="6411" width="11.7265625" style="1" customWidth="1"/>
    <col min="6412" max="6412" width="11.26953125" style="1" customWidth="1"/>
    <col min="6413" max="6413" width="8.81640625" style="1" customWidth="1"/>
    <col min="6414" max="6414" width="14.26953125" style="1" customWidth="1"/>
    <col min="6415" max="6415" width="9.1796875" style="1" customWidth="1"/>
    <col min="6416" max="6416" width="10.26953125" style="1" customWidth="1"/>
    <col min="6417" max="6641" width="9.1796875" style="1" customWidth="1"/>
    <col min="6642" max="6642" width="1.453125" style="1" customWidth="1"/>
    <col min="6643" max="6643" width="6.26953125" style="1" customWidth="1"/>
    <col min="6644" max="6644" width="33" style="1" customWidth="1"/>
    <col min="6645" max="6645" width="7.81640625" style="1" customWidth="1"/>
    <col min="6646" max="6646" width="4.453125" style="1" customWidth="1"/>
    <col min="6647" max="6647" width="10" style="1" customWidth="1"/>
    <col min="6648" max="6648" width="8.81640625" style="1"/>
    <col min="6649" max="6649" width="1.453125" style="1" customWidth="1"/>
    <col min="6650" max="6650" width="6.26953125" style="1" customWidth="1"/>
    <col min="6651" max="6651" width="35.1796875" style="1" customWidth="1"/>
    <col min="6652" max="6652" width="7.81640625" style="1" customWidth="1"/>
    <col min="6653" max="6653" width="4.453125" style="1" customWidth="1"/>
    <col min="6654" max="6654" width="10" style="1" customWidth="1"/>
    <col min="6655" max="6655" width="12.81640625" style="1" customWidth="1"/>
    <col min="6656" max="6656" width="6.81640625" style="1" customWidth="1"/>
    <col min="6657" max="6657" width="7.81640625" style="1" customWidth="1"/>
    <col min="6658" max="6658" width="13.26953125" style="1" customWidth="1"/>
    <col min="6659" max="6659" width="7.1796875" style="1" customWidth="1"/>
    <col min="6660" max="6660" width="7.81640625" style="1" customWidth="1"/>
    <col min="6661" max="6661" width="13.26953125" style="1" customWidth="1"/>
    <col min="6662" max="6662" width="6.7265625" style="1" customWidth="1"/>
    <col min="6663" max="6663" width="7.81640625" style="1" customWidth="1"/>
    <col min="6664" max="6664" width="13.26953125" style="1" customWidth="1"/>
    <col min="6665" max="6665" width="9" style="1" customWidth="1"/>
    <col min="6666" max="6666" width="9.1796875" style="1" customWidth="1"/>
    <col min="6667" max="6667" width="11.7265625" style="1" customWidth="1"/>
    <col min="6668" max="6668" width="11.26953125" style="1" customWidth="1"/>
    <col min="6669" max="6669" width="8.81640625" style="1" customWidth="1"/>
    <col min="6670" max="6670" width="14.26953125" style="1" customWidth="1"/>
    <col min="6671" max="6671" width="9.1796875" style="1" customWidth="1"/>
    <col min="6672" max="6672" width="10.26953125" style="1" customWidth="1"/>
    <col min="6673" max="6897" width="9.1796875" style="1" customWidth="1"/>
    <col min="6898" max="6898" width="1.453125" style="1" customWidth="1"/>
    <col min="6899" max="6899" width="6.26953125" style="1" customWidth="1"/>
    <col min="6900" max="6900" width="33" style="1" customWidth="1"/>
    <col min="6901" max="6901" width="7.81640625" style="1" customWidth="1"/>
    <col min="6902" max="6902" width="4.453125" style="1" customWidth="1"/>
    <col min="6903" max="6903" width="10" style="1" customWidth="1"/>
    <col min="6904" max="6904" width="8.81640625" style="1"/>
    <col min="6905" max="6905" width="1.453125" style="1" customWidth="1"/>
    <col min="6906" max="6906" width="6.26953125" style="1" customWidth="1"/>
    <col min="6907" max="6907" width="35.1796875" style="1" customWidth="1"/>
    <col min="6908" max="6908" width="7.81640625" style="1" customWidth="1"/>
    <col min="6909" max="6909" width="4.453125" style="1" customWidth="1"/>
    <col min="6910" max="6910" width="10" style="1" customWidth="1"/>
    <col min="6911" max="6911" width="12.81640625" style="1" customWidth="1"/>
    <col min="6912" max="6912" width="6.81640625" style="1" customWidth="1"/>
    <col min="6913" max="6913" width="7.81640625" style="1" customWidth="1"/>
    <col min="6914" max="6914" width="13.26953125" style="1" customWidth="1"/>
    <col min="6915" max="6915" width="7.1796875" style="1" customWidth="1"/>
    <col min="6916" max="6916" width="7.81640625" style="1" customWidth="1"/>
    <col min="6917" max="6917" width="13.26953125" style="1" customWidth="1"/>
    <col min="6918" max="6918" width="6.7265625" style="1" customWidth="1"/>
    <col min="6919" max="6919" width="7.81640625" style="1" customWidth="1"/>
    <col min="6920" max="6920" width="13.26953125" style="1" customWidth="1"/>
    <col min="6921" max="6921" width="9" style="1" customWidth="1"/>
    <col min="6922" max="6922" width="9.1796875" style="1" customWidth="1"/>
    <col min="6923" max="6923" width="11.7265625" style="1" customWidth="1"/>
    <col min="6924" max="6924" width="11.26953125" style="1" customWidth="1"/>
    <col min="6925" max="6925" width="8.81640625" style="1" customWidth="1"/>
    <col min="6926" max="6926" width="14.26953125" style="1" customWidth="1"/>
    <col min="6927" max="6927" width="9.1796875" style="1" customWidth="1"/>
    <col min="6928" max="6928" width="10.26953125" style="1" customWidth="1"/>
    <col min="6929" max="7153" width="9.1796875" style="1" customWidth="1"/>
    <col min="7154" max="7154" width="1.453125" style="1" customWidth="1"/>
    <col min="7155" max="7155" width="6.26953125" style="1" customWidth="1"/>
    <col min="7156" max="7156" width="33" style="1" customWidth="1"/>
    <col min="7157" max="7157" width="7.81640625" style="1" customWidth="1"/>
    <col min="7158" max="7158" width="4.453125" style="1" customWidth="1"/>
    <col min="7159" max="7159" width="10" style="1" customWidth="1"/>
    <col min="7160" max="7160" width="8.81640625" style="1"/>
    <col min="7161" max="7161" width="1.453125" style="1" customWidth="1"/>
    <col min="7162" max="7162" width="6.26953125" style="1" customWidth="1"/>
    <col min="7163" max="7163" width="35.1796875" style="1" customWidth="1"/>
    <col min="7164" max="7164" width="7.81640625" style="1" customWidth="1"/>
    <col min="7165" max="7165" width="4.453125" style="1" customWidth="1"/>
    <col min="7166" max="7166" width="10" style="1" customWidth="1"/>
    <col min="7167" max="7167" width="12.81640625" style="1" customWidth="1"/>
    <col min="7168" max="7168" width="6.81640625" style="1" customWidth="1"/>
    <col min="7169" max="7169" width="7.81640625" style="1" customWidth="1"/>
    <col min="7170" max="7170" width="13.26953125" style="1" customWidth="1"/>
    <col min="7171" max="7171" width="7.1796875" style="1" customWidth="1"/>
    <col min="7172" max="7172" width="7.81640625" style="1" customWidth="1"/>
    <col min="7173" max="7173" width="13.26953125" style="1" customWidth="1"/>
    <col min="7174" max="7174" width="6.7265625" style="1" customWidth="1"/>
    <col min="7175" max="7175" width="7.81640625" style="1" customWidth="1"/>
    <col min="7176" max="7176" width="13.26953125" style="1" customWidth="1"/>
    <col min="7177" max="7177" width="9" style="1" customWidth="1"/>
    <col min="7178" max="7178" width="9.1796875" style="1" customWidth="1"/>
    <col min="7179" max="7179" width="11.7265625" style="1" customWidth="1"/>
    <col min="7180" max="7180" width="11.26953125" style="1" customWidth="1"/>
    <col min="7181" max="7181" width="8.81640625" style="1" customWidth="1"/>
    <col min="7182" max="7182" width="14.26953125" style="1" customWidth="1"/>
    <col min="7183" max="7183" width="9.1796875" style="1" customWidth="1"/>
    <col min="7184" max="7184" width="10.26953125" style="1" customWidth="1"/>
    <col min="7185" max="7409" width="9.1796875" style="1" customWidth="1"/>
    <col min="7410" max="7410" width="1.453125" style="1" customWidth="1"/>
    <col min="7411" max="7411" width="6.26953125" style="1" customWidth="1"/>
    <col min="7412" max="7412" width="33" style="1" customWidth="1"/>
    <col min="7413" max="7413" width="7.81640625" style="1" customWidth="1"/>
    <col min="7414" max="7414" width="4.453125" style="1" customWidth="1"/>
    <col min="7415" max="7415" width="10" style="1" customWidth="1"/>
    <col min="7416" max="7416" width="8.81640625" style="1"/>
    <col min="7417" max="7417" width="1.453125" style="1" customWidth="1"/>
    <col min="7418" max="7418" width="6.26953125" style="1" customWidth="1"/>
    <col min="7419" max="7419" width="35.1796875" style="1" customWidth="1"/>
    <col min="7420" max="7420" width="7.81640625" style="1" customWidth="1"/>
    <col min="7421" max="7421" width="4.453125" style="1" customWidth="1"/>
    <col min="7422" max="7422" width="10" style="1" customWidth="1"/>
    <col min="7423" max="7423" width="12.81640625" style="1" customWidth="1"/>
    <col min="7424" max="7424" width="6.81640625" style="1" customWidth="1"/>
    <col min="7425" max="7425" width="7.81640625" style="1" customWidth="1"/>
    <col min="7426" max="7426" width="13.26953125" style="1" customWidth="1"/>
    <col min="7427" max="7427" width="7.1796875" style="1" customWidth="1"/>
    <col min="7428" max="7428" width="7.81640625" style="1" customWidth="1"/>
    <col min="7429" max="7429" width="13.26953125" style="1" customWidth="1"/>
    <col min="7430" max="7430" width="6.7265625" style="1" customWidth="1"/>
    <col min="7431" max="7431" width="7.81640625" style="1" customWidth="1"/>
    <col min="7432" max="7432" width="13.26953125" style="1" customWidth="1"/>
    <col min="7433" max="7433" width="9" style="1" customWidth="1"/>
    <col min="7434" max="7434" width="9.1796875" style="1" customWidth="1"/>
    <col min="7435" max="7435" width="11.7265625" style="1" customWidth="1"/>
    <col min="7436" max="7436" width="11.26953125" style="1" customWidth="1"/>
    <col min="7437" max="7437" width="8.81640625" style="1" customWidth="1"/>
    <col min="7438" max="7438" width="14.26953125" style="1" customWidth="1"/>
    <col min="7439" max="7439" width="9.1796875" style="1" customWidth="1"/>
    <col min="7440" max="7440" width="10.26953125" style="1" customWidth="1"/>
    <col min="7441" max="7665" width="9.1796875" style="1" customWidth="1"/>
    <col min="7666" max="7666" width="1.453125" style="1" customWidth="1"/>
    <col min="7667" max="7667" width="6.26953125" style="1" customWidth="1"/>
    <col min="7668" max="7668" width="33" style="1" customWidth="1"/>
    <col min="7669" max="7669" width="7.81640625" style="1" customWidth="1"/>
    <col min="7670" max="7670" width="4.453125" style="1" customWidth="1"/>
    <col min="7671" max="7671" width="10" style="1" customWidth="1"/>
    <col min="7672" max="7672" width="8.81640625" style="1"/>
    <col min="7673" max="7673" width="1.453125" style="1" customWidth="1"/>
    <col min="7674" max="7674" width="6.26953125" style="1" customWidth="1"/>
    <col min="7675" max="7675" width="35.1796875" style="1" customWidth="1"/>
    <col min="7676" max="7676" width="7.81640625" style="1" customWidth="1"/>
    <col min="7677" max="7677" width="4.453125" style="1" customWidth="1"/>
    <col min="7678" max="7678" width="10" style="1" customWidth="1"/>
    <col min="7679" max="7679" width="12.81640625" style="1" customWidth="1"/>
    <col min="7680" max="7680" width="6.81640625" style="1" customWidth="1"/>
    <col min="7681" max="7681" width="7.81640625" style="1" customWidth="1"/>
    <col min="7682" max="7682" width="13.26953125" style="1" customWidth="1"/>
    <col min="7683" max="7683" width="7.1796875" style="1" customWidth="1"/>
    <col min="7684" max="7684" width="7.81640625" style="1" customWidth="1"/>
    <col min="7685" max="7685" width="13.26953125" style="1" customWidth="1"/>
    <col min="7686" max="7686" width="6.7265625" style="1" customWidth="1"/>
    <col min="7687" max="7687" width="7.81640625" style="1" customWidth="1"/>
    <col min="7688" max="7688" width="13.26953125" style="1" customWidth="1"/>
    <col min="7689" max="7689" width="9" style="1" customWidth="1"/>
    <col min="7690" max="7690" width="9.1796875" style="1" customWidth="1"/>
    <col min="7691" max="7691" width="11.7265625" style="1" customWidth="1"/>
    <col min="7692" max="7692" width="11.26953125" style="1" customWidth="1"/>
    <col min="7693" max="7693" width="8.81640625" style="1" customWidth="1"/>
    <col min="7694" max="7694" width="14.26953125" style="1" customWidth="1"/>
    <col min="7695" max="7695" width="9.1796875" style="1" customWidth="1"/>
    <col min="7696" max="7696" width="10.26953125" style="1" customWidth="1"/>
    <col min="7697" max="7921" width="9.1796875" style="1" customWidth="1"/>
    <col min="7922" max="7922" width="1.453125" style="1" customWidth="1"/>
    <col min="7923" max="7923" width="6.26953125" style="1" customWidth="1"/>
    <col min="7924" max="7924" width="33" style="1" customWidth="1"/>
    <col min="7925" max="7925" width="7.81640625" style="1" customWidth="1"/>
    <col min="7926" max="7926" width="4.453125" style="1" customWidth="1"/>
    <col min="7927" max="7927" width="10" style="1" customWidth="1"/>
    <col min="7928" max="7928" width="8.81640625" style="1"/>
    <col min="7929" max="7929" width="1.453125" style="1" customWidth="1"/>
    <col min="7930" max="7930" width="6.26953125" style="1" customWidth="1"/>
    <col min="7931" max="7931" width="35.1796875" style="1" customWidth="1"/>
    <col min="7932" max="7932" width="7.81640625" style="1" customWidth="1"/>
    <col min="7933" max="7933" width="4.453125" style="1" customWidth="1"/>
    <col min="7934" max="7934" width="10" style="1" customWidth="1"/>
    <col min="7935" max="7935" width="12.81640625" style="1" customWidth="1"/>
    <col min="7936" max="7936" width="6.81640625" style="1" customWidth="1"/>
    <col min="7937" max="7937" width="7.81640625" style="1" customWidth="1"/>
    <col min="7938" max="7938" width="13.26953125" style="1" customWidth="1"/>
    <col min="7939" max="7939" width="7.1796875" style="1" customWidth="1"/>
    <col min="7940" max="7940" width="7.81640625" style="1" customWidth="1"/>
    <col min="7941" max="7941" width="13.26953125" style="1" customWidth="1"/>
    <col min="7942" max="7942" width="6.7265625" style="1" customWidth="1"/>
    <col min="7943" max="7943" width="7.81640625" style="1" customWidth="1"/>
    <col min="7944" max="7944" width="13.26953125" style="1" customWidth="1"/>
    <col min="7945" max="7945" width="9" style="1" customWidth="1"/>
    <col min="7946" max="7946" width="9.1796875" style="1" customWidth="1"/>
    <col min="7947" max="7947" width="11.7265625" style="1" customWidth="1"/>
    <col min="7948" max="7948" width="11.26953125" style="1" customWidth="1"/>
    <col min="7949" max="7949" width="8.81640625" style="1" customWidth="1"/>
    <col min="7950" max="7950" width="14.26953125" style="1" customWidth="1"/>
    <col min="7951" max="7951" width="9.1796875" style="1" customWidth="1"/>
    <col min="7952" max="7952" width="10.26953125" style="1" customWidth="1"/>
    <col min="7953" max="8177" width="9.1796875" style="1" customWidth="1"/>
    <col min="8178" max="8178" width="1.453125" style="1" customWidth="1"/>
    <col min="8179" max="8179" width="6.26953125" style="1" customWidth="1"/>
    <col min="8180" max="8180" width="33" style="1" customWidth="1"/>
    <col min="8181" max="8181" width="7.81640625" style="1" customWidth="1"/>
    <col min="8182" max="8182" width="4.453125" style="1" customWidth="1"/>
    <col min="8183" max="8183" width="10" style="1" customWidth="1"/>
    <col min="8184" max="8184" width="8.81640625" style="1"/>
    <col min="8185" max="8185" width="1.453125" style="1" customWidth="1"/>
    <col min="8186" max="8186" width="6.26953125" style="1" customWidth="1"/>
    <col min="8187" max="8187" width="35.1796875" style="1" customWidth="1"/>
    <col min="8188" max="8188" width="7.81640625" style="1" customWidth="1"/>
    <col min="8189" max="8189" width="4.453125" style="1" customWidth="1"/>
    <col min="8190" max="8190" width="10" style="1" customWidth="1"/>
    <col min="8191" max="8191" width="12.81640625" style="1" customWidth="1"/>
    <col min="8192" max="8192" width="6.81640625" style="1" customWidth="1"/>
    <col min="8193" max="8193" width="7.81640625" style="1" customWidth="1"/>
    <col min="8194" max="8194" width="13.26953125" style="1" customWidth="1"/>
    <col min="8195" max="8195" width="7.1796875" style="1" customWidth="1"/>
    <col min="8196" max="8196" width="7.81640625" style="1" customWidth="1"/>
    <col min="8197" max="8197" width="13.26953125" style="1" customWidth="1"/>
    <col min="8198" max="8198" width="6.7265625" style="1" customWidth="1"/>
    <col min="8199" max="8199" width="7.81640625" style="1" customWidth="1"/>
    <col min="8200" max="8200" width="13.26953125" style="1" customWidth="1"/>
    <col min="8201" max="8201" width="9" style="1" customWidth="1"/>
    <col min="8202" max="8202" width="9.1796875" style="1" customWidth="1"/>
    <col min="8203" max="8203" width="11.7265625" style="1" customWidth="1"/>
    <col min="8204" max="8204" width="11.26953125" style="1" customWidth="1"/>
    <col min="8205" max="8205" width="8.81640625" style="1" customWidth="1"/>
    <col min="8206" max="8206" width="14.26953125" style="1" customWidth="1"/>
    <col min="8207" max="8207" width="9.1796875" style="1" customWidth="1"/>
    <col min="8208" max="8208" width="10.26953125" style="1" customWidth="1"/>
    <col min="8209" max="8433" width="9.1796875" style="1" customWidth="1"/>
    <col min="8434" max="8434" width="1.453125" style="1" customWidth="1"/>
    <col min="8435" max="8435" width="6.26953125" style="1" customWidth="1"/>
    <col min="8436" max="8436" width="33" style="1" customWidth="1"/>
    <col min="8437" max="8437" width="7.81640625" style="1" customWidth="1"/>
    <col min="8438" max="8438" width="4.453125" style="1" customWidth="1"/>
    <col min="8439" max="8439" width="10" style="1" customWidth="1"/>
    <col min="8440" max="8440" width="8.81640625" style="1"/>
    <col min="8441" max="8441" width="1.453125" style="1" customWidth="1"/>
    <col min="8442" max="8442" width="6.26953125" style="1" customWidth="1"/>
    <col min="8443" max="8443" width="35.1796875" style="1" customWidth="1"/>
    <col min="8444" max="8444" width="7.81640625" style="1" customWidth="1"/>
    <col min="8445" max="8445" width="4.453125" style="1" customWidth="1"/>
    <col min="8446" max="8446" width="10" style="1" customWidth="1"/>
    <col min="8447" max="8447" width="12.81640625" style="1" customWidth="1"/>
    <col min="8448" max="8448" width="6.81640625" style="1" customWidth="1"/>
    <col min="8449" max="8449" width="7.81640625" style="1" customWidth="1"/>
    <col min="8450" max="8450" width="13.26953125" style="1" customWidth="1"/>
    <col min="8451" max="8451" width="7.1796875" style="1" customWidth="1"/>
    <col min="8452" max="8452" width="7.81640625" style="1" customWidth="1"/>
    <col min="8453" max="8453" width="13.26953125" style="1" customWidth="1"/>
    <col min="8454" max="8454" width="6.7265625" style="1" customWidth="1"/>
    <col min="8455" max="8455" width="7.81640625" style="1" customWidth="1"/>
    <col min="8456" max="8456" width="13.26953125" style="1" customWidth="1"/>
    <col min="8457" max="8457" width="9" style="1" customWidth="1"/>
    <col min="8458" max="8458" width="9.1796875" style="1" customWidth="1"/>
    <col min="8459" max="8459" width="11.7265625" style="1" customWidth="1"/>
    <col min="8460" max="8460" width="11.26953125" style="1" customWidth="1"/>
    <col min="8461" max="8461" width="8.81640625" style="1" customWidth="1"/>
    <col min="8462" max="8462" width="14.26953125" style="1" customWidth="1"/>
    <col min="8463" max="8463" width="9.1796875" style="1" customWidth="1"/>
    <col min="8464" max="8464" width="10.26953125" style="1" customWidth="1"/>
    <col min="8465" max="8689" width="9.1796875" style="1" customWidth="1"/>
    <col min="8690" max="8690" width="1.453125" style="1" customWidth="1"/>
    <col min="8691" max="8691" width="6.26953125" style="1" customWidth="1"/>
    <col min="8692" max="8692" width="33" style="1" customWidth="1"/>
    <col min="8693" max="8693" width="7.81640625" style="1" customWidth="1"/>
    <col min="8694" max="8694" width="4.453125" style="1" customWidth="1"/>
    <col min="8695" max="8695" width="10" style="1" customWidth="1"/>
    <col min="8696" max="8696" width="8.81640625" style="1"/>
    <col min="8697" max="8697" width="1.453125" style="1" customWidth="1"/>
    <col min="8698" max="8698" width="6.26953125" style="1" customWidth="1"/>
    <col min="8699" max="8699" width="35.1796875" style="1" customWidth="1"/>
    <col min="8700" max="8700" width="7.81640625" style="1" customWidth="1"/>
    <col min="8701" max="8701" width="4.453125" style="1" customWidth="1"/>
    <col min="8702" max="8702" width="10" style="1" customWidth="1"/>
    <col min="8703" max="8703" width="12.81640625" style="1" customWidth="1"/>
    <col min="8704" max="8704" width="6.81640625" style="1" customWidth="1"/>
    <col min="8705" max="8705" width="7.81640625" style="1" customWidth="1"/>
    <col min="8706" max="8706" width="13.26953125" style="1" customWidth="1"/>
    <col min="8707" max="8707" width="7.1796875" style="1" customWidth="1"/>
    <col min="8708" max="8708" width="7.81640625" style="1" customWidth="1"/>
    <col min="8709" max="8709" width="13.26953125" style="1" customWidth="1"/>
    <col min="8710" max="8710" width="6.7265625" style="1" customWidth="1"/>
    <col min="8711" max="8711" width="7.81640625" style="1" customWidth="1"/>
    <col min="8712" max="8712" width="13.26953125" style="1" customWidth="1"/>
    <col min="8713" max="8713" width="9" style="1" customWidth="1"/>
    <col min="8714" max="8714" width="9.1796875" style="1" customWidth="1"/>
    <col min="8715" max="8715" width="11.7265625" style="1" customWidth="1"/>
    <col min="8716" max="8716" width="11.26953125" style="1" customWidth="1"/>
    <col min="8717" max="8717" width="8.81640625" style="1" customWidth="1"/>
    <col min="8718" max="8718" width="14.26953125" style="1" customWidth="1"/>
    <col min="8719" max="8719" width="9.1796875" style="1" customWidth="1"/>
    <col min="8720" max="8720" width="10.26953125" style="1" customWidth="1"/>
    <col min="8721" max="8945" width="9.1796875" style="1" customWidth="1"/>
    <col min="8946" max="8946" width="1.453125" style="1" customWidth="1"/>
    <col min="8947" max="8947" width="6.26953125" style="1" customWidth="1"/>
    <col min="8948" max="8948" width="33" style="1" customWidth="1"/>
    <col min="8949" max="8949" width="7.81640625" style="1" customWidth="1"/>
    <col min="8950" max="8950" width="4.453125" style="1" customWidth="1"/>
    <col min="8951" max="8951" width="10" style="1" customWidth="1"/>
    <col min="8952" max="8952" width="8.81640625" style="1"/>
    <col min="8953" max="8953" width="1.453125" style="1" customWidth="1"/>
    <col min="8954" max="8954" width="6.26953125" style="1" customWidth="1"/>
    <col min="8955" max="8955" width="35.1796875" style="1" customWidth="1"/>
    <col min="8956" max="8956" width="7.81640625" style="1" customWidth="1"/>
    <col min="8957" max="8957" width="4.453125" style="1" customWidth="1"/>
    <col min="8958" max="8958" width="10" style="1" customWidth="1"/>
    <col min="8959" max="8959" width="12.81640625" style="1" customWidth="1"/>
    <col min="8960" max="8960" width="6.81640625" style="1" customWidth="1"/>
    <col min="8961" max="8961" width="7.81640625" style="1" customWidth="1"/>
    <col min="8962" max="8962" width="13.26953125" style="1" customWidth="1"/>
    <col min="8963" max="8963" width="7.1796875" style="1" customWidth="1"/>
    <col min="8964" max="8964" width="7.81640625" style="1" customWidth="1"/>
    <col min="8965" max="8965" width="13.26953125" style="1" customWidth="1"/>
    <col min="8966" max="8966" width="6.7265625" style="1" customWidth="1"/>
    <col min="8967" max="8967" width="7.81640625" style="1" customWidth="1"/>
    <col min="8968" max="8968" width="13.26953125" style="1" customWidth="1"/>
    <col min="8969" max="8969" width="9" style="1" customWidth="1"/>
    <col min="8970" max="8970" width="9.1796875" style="1" customWidth="1"/>
    <col min="8971" max="8971" width="11.7265625" style="1" customWidth="1"/>
    <col min="8972" max="8972" width="11.26953125" style="1" customWidth="1"/>
    <col min="8973" max="8973" width="8.81640625" style="1" customWidth="1"/>
    <col min="8974" max="8974" width="14.26953125" style="1" customWidth="1"/>
    <col min="8975" max="8975" width="9.1796875" style="1" customWidth="1"/>
    <col min="8976" max="8976" width="10.26953125" style="1" customWidth="1"/>
    <col min="8977" max="9201" width="9.1796875" style="1" customWidth="1"/>
    <col min="9202" max="9202" width="1.453125" style="1" customWidth="1"/>
    <col min="9203" max="9203" width="6.26953125" style="1" customWidth="1"/>
    <col min="9204" max="9204" width="33" style="1" customWidth="1"/>
    <col min="9205" max="9205" width="7.81640625" style="1" customWidth="1"/>
    <col min="9206" max="9206" width="4.453125" style="1" customWidth="1"/>
    <col min="9207" max="9207" width="10" style="1" customWidth="1"/>
    <col min="9208" max="9208" width="8.81640625" style="1"/>
    <col min="9209" max="9209" width="1.453125" style="1" customWidth="1"/>
    <col min="9210" max="9210" width="6.26953125" style="1" customWidth="1"/>
    <col min="9211" max="9211" width="35.1796875" style="1" customWidth="1"/>
    <col min="9212" max="9212" width="7.81640625" style="1" customWidth="1"/>
    <col min="9213" max="9213" width="4.453125" style="1" customWidth="1"/>
    <col min="9214" max="9214" width="10" style="1" customWidth="1"/>
    <col min="9215" max="9215" width="12.81640625" style="1" customWidth="1"/>
    <col min="9216" max="9216" width="6.81640625" style="1" customWidth="1"/>
    <col min="9217" max="9217" width="7.81640625" style="1" customWidth="1"/>
    <col min="9218" max="9218" width="13.26953125" style="1" customWidth="1"/>
    <col min="9219" max="9219" width="7.1796875" style="1" customWidth="1"/>
    <col min="9220" max="9220" width="7.81640625" style="1" customWidth="1"/>
    <col min="9221" max="9221" width="13.26953125" style="1" customWidth="1"/>
    <col min="9222" max="9222" width="6.7265625" style="1" customWidth="1"/>
    <col min="9223" max="9223" width="7.81640625" style="1" customWidth="1"/>
    <col min="9224" max="9224" width="13.26953125" style="1" customWidth="1"/>
    <col min="9225" max="9225" width="9" style="1" customWidth="1"/>
    <col min="9226" max="9226" width="9.1796875" style="1" customWidth="1"/>
    <col min="9227" max="9227" width="11.7265625" style="1" customWidth="1"/>
    <col min="9228" max="9228" width="11.26953125" style="1" customWidth="1"/>
    <col min="9229" max="9229" width="8.81640625" style="1" customWidth="1"/>
    <col min="9230" max="9230" width="14.26953125" style="1" customWidth="1"/>
    <col min="9231" max="9231" width="9.1796875" style="1" customWidth="1"/>
    <col min="9232" max="9232" width="10.26953125" style="1" customWidth="1"/>
    <col min="9233" max="9457" width="9.1796875" style="1" customWidth="1"/>
    <col min="9458" max="9458" width="1.453125" style="1" customWidth="1"/>
    <col min="9459" max="9459" width="6.26953125" style="1" customWidth="1"/>
    <col min="9460" max="9460" width="33" style="1" customWidth="1"/>
    <col min="9461" max="9461" width="7.81640625" style="1" customWidth="1"/>
    <col min="9462" max="9462" width="4.453125" style="1" customWidth="1"/>
    <col min="9463" max="9463" width="10" style="1" customWidth="1"/>
    <col min="9464" max="9464" width="8.81640625" style="1"/>
    <col min="9465" max="9465" width="1.453125" style="1" customWidth="1"/>
    <col min="9466" max="9466" width="6.26953125" style="1" customWidth="1"/>
    <col min="9467" max="9467" width="35.1796875" style="1" customWidth="1"/>
    <col min="9468" max="9468" width="7.81640625" style="1" customWidth="1"/>
    <col min="9469" max="9469" width="4.453125" style="1" customWidth="1"/>
    <col min="9470" max="9470" width="10" style="1" customWidth="1"/>
    <col min="9471" max="9471" width="12.81640625" style="1" customWidth="1"/>
    <col min="9472" max="9472" width="6.81640625" style="1" customWidth="1"/>
    <col min="9473" max="9473" width="7.81640625" style="1" customWidth="1"/>
    <col min="9474" max="9474" width="13.26953125" style="1" customWidth="1"/>
    <col min="9475" max="9475" width="7.1796875" style="1" customWidth="1"/>
    <col min="9476" max="9476" width="7.81640625" style="1" customWidth="1"/>
    <col min="9477" max="9477" width="13.26953125" style="1" customWidth="1"/>
    <col min="9478" max="9478" width="6.7265625" style="1" customWidth="1"/>
    <col min="9479" max="9479" width="7.81640625" style="1" customWidth="1"/>
    <col min="9480" max="9480" width="13.26953125" style="1" customWidth="1"/>
    <col min="9481" max="9481" width="9" style="1" customWidth="1"/>
    <col min="9482" max="9482" width="9.1796875" style="1" customWidth="1"/>
    <col min="9483" max="9483" width="11.7265625" style="1" customWidth="1"/>
    <col min="9484" max="9484" width="11.26953125" style="1" customWidth="1"/>
    <col min="9485" max="9485" width="8.81640625" style="1" customWidth="1"/>
    <col min="9486" max="9486" width="14.26953125" style="1" customWidth="1"/>
    <col min="9487" max="9487" width="9.1796875" style="1" customWidth="1"/>
    <col min="9488" max="9488" width="10.26953125" style="1" customWidth="1"/>
    <col min="9489" max="9713" width="9.1796875" style="1" customWidth="1"/>
    <col min="9714" max="9714" width="1.453125" style="1" customWidth="1"/>
    <col min="9715" max="9715" width="6.26953125" style="1" customWidth="1"/>
    <col min="9716" max="9716" width="33" style="1" customWidth="1"/>
    <col min="9717" max="9717" width="7.81640625" style="1" customWidth="1"/>
    <col min="9718" max="9718" width="4.453125" style="1" customWidth="1"/>
    <col min="9719" max="9719" width="10" style="1" customWidth="1"/>
    <col min="9720" max="9720" width="8.81640625" style="1"/>
    <col min="9721" max="9721" width="1.453125" style="1" customWidth="1"/>
    <col min="9722" max="9722" width="6.26953125" style="1" customWidth="1"/>
    <col min="9723" max="9723" width="35.1796875" style="1" customWidth="1"/>
    <col min="9724" max="9724" width="7.81640625" style="1" customWidth="1"/>
    <col min="9725" max="9725" width="4.453125" style="1" customWidth="1"/>
    <col min="9726" max="9726" width="10" style="1" customWidth="1"/>
    <col min="9727" max="9727" width="12.81640625" style="1" customWidth="1"/>
    <col min="9728" max="9728" width="6.81640625" style="1" customWidth="1"/>
    <col min="9729" max="9729" width="7.81640625" style="1" customWidth="1"/>
    <col min="9730" max="9730" width="13.26953125" style="1" customWidth="1"/>
    <col min="9731" max="9731" width="7.1796875" style="1" customWidth="1"/>
    <col min="9732" max="9732" width="7.81640625" style="1" customWidth="1"/>
    <col min="9733" max="9733" width="13.26953125" style="1" customWidth="1"/>
    <col min="9734" max="9734" width="6.7265625" style="1" customWidth="1"/>
    <col min="9735" max="9735" width="7.81640625" style="1" customWidth="1"/>
    <col min="9736" max="9736" width="13.26953125" style="1" customWidth="1"/>
    <col min="9737" max="9737" width="9" style="1" customWidth="1"/>
    <col min="9738" max="9738" width="9.1796875" style="1" customWidth="1"/>
    <col min="9739" max="9739" width="11.7265625" style="1" customWidth="1"/>
    <col min="9740" max="9740" width="11.26953125" style="1" customWidth="1"/>
    <col min="9741" max="9741" width="8.81640625" style="1" customWidth="1"/>
    <col min="9742" max="9742" width="14.26953125" style="1" customWidth="1"/>
    <col min="9743" max="9743" width="9.1796875" style="1" customWidth="1"/>
    <col min="9744" max="9744" width="10.26953125" style="1" customWidth="1"/>
    <col min="9745" max="9969" width="9.1796875" style="1" customWidth="1"/>
    <col min="9970" max="9970" width="1.453125" style="1" customWidth="1"/>
    <col min="9971" max="9971" width="6.26953125" style="1" customWidth="1"/>
    <col min="9972" max="9972" width="33" style="1" customWidth="1"/>
    <col min="9973" max="9973" width="7.81640625" style="1" customWidth="1"/>
    <col min="9974" max="9974" width="4.453125" style="1" customWidth="1"/>
    <col min="9975" max="9975" width="10" style="1" customWidth="1"/>
    <col min="9976" max="9976" width="8.81640625" style="1"/>
    <col min="9977" max="9977" width="1.453125" style="1" customWidth="1"/>
    <col min="9978" max="9978" width="6.26953125" style="1" customWidth="1"/>
    <col min="9979" max="9979" width="35.1796875" style="1" customWidth="1"/>
    <col min="9980" max="9980" width="7.81640625" style="1" customWidth="1"/>
    <col min="9981" max="9981" width="4.453125" style="1" customWidth="1"/>
    <col min="9982" max="9982" width="10" style="1" customWidth="1"/>
    <col min="9983" max="9983" width="12.81640625" style="1" customWidth="1"/>
    <col min="9984" max="9984" width="6.81640625" style="1" customWidth="1"/>
    <col min="9985" max="9985" width="7.81640625" style="1" customWidth="1"/>
    <col min="9986" max="9986" width="13.26953125" style="1" customWidth="1"/>
    <col min="9987" max="9987" width="7.1796875" style="1" customWidth="1"/>
    <col min="9988" max="9988" width="7.81640625" style="1" customWidth="1"/>
    <col min="9989" max="9989" width="13.26953125" style="1" customWidth="1"/>
    <col min="9990" max="9990" width="6.7265625" style="1" customWidth="1"/>
    <col min="9991" max="9991" width="7.81640625" style="1" customWidth="1"/>
    <col min="9992" max="9992" width="13.26953125" style="1" customWidth="1"/>
    <col min="9993" max="9993" width="9" style="1" customWidth="1"/>
    <col min="9994" max="9994" width="9.1796875" style="1" customWidth="1"/>
    <col min="9995" max="9995" width="11.7265625" style="1" customWidth="1"/>
    <col min="9996" max="9996" width="11.26953125" style="1" customWidth="1"/>
    <col min="9997" max="9997" width="8.81640625" style="1" customWidth="1"/>
    <col min="9998" max="9998" width="14.26953125" style="1" customWidth="1"/>
    <col min="9999" max="9999" width="9.1796875" style="1" customWidth="1"/>
    <col min="10000" max="10000" width="10.26953125" style="1" customWidth="1"/>
    <col min="10001" max="10225" width="9.1796875" style="1" customWidth="1"/>
    <col min="10226" max="10226" width="1.453125" style="1" customWidth="1"/>
    <col min="10227" max="10227" width="6.26953125" style="1" customWidth="1"/>
    <col min="10228" max="10228" width="33" style="1" customWidth="1"/>
    <col min="10229" max="10229" width="7.81640625" style="1" customWidth="1"/>
    <col min="10230" max="10230" width="4.453125" style="1" customWidth="1"/>
    <col min="10231" max="10231" width="10" style="1" customWidth="1"/>
    <col min="10232" max="10232" width="8.81640625" style="1"/>
    <col min="10233" max="10233" width="1.453125" style="1" customWidth="1"/>
    <col min="10234" max="10234" width="6.26953125" style="1" customWidth="1"/>
    <col min="10235" max="10235" width="35.1796875" style="1" customWidth="1"/>
    <col min="10236" max="10236" width="7.81640625" style="1" customWidth="1"/>
    <col min="10237" max="10237" width="4.453125" style="1" customWidth="1"/>
    <col min="10238" max="10238" width="10" style="1" customWidth="1"/>
    <col min="10239" max="10239" width="12.81640625" style="1" customWidth="1"/>
    <col min="10240" max="10240" width="6.81640625" style="1" customWidth="1"/>
    <col min="10241" max="10241" width="7.81640625" style="1" customWidth="1"/>
    <col min="10242" max="10242" width="13.26953125" style="1" customWidth="1"/>
    <col min="10243" max="10243" width="7.1796875" style="1" customWidth="1"/>
    <col min="10244" max="10244" width="7.81640625" style="1" customWidth="1"/>
    <col min="10245" max="10245" width="13.26953125" style="1" customWidth="1"/>
    <col min="10246" max="10246" width="6.7265625" style="1" customWidth="1"/>
    <col min="10247" max="10247" width="7.81640625" style="1" customWidth="1"/>
    <col min="10248" max="10248" width="13.26953125" style="1" customWidth="1"/>
    <col min="10249" max="10249" width="9" style="1" customWidth="1"/>
    <col min="10250" max="10250" width="9.1796875" style="1" customWidth="1"/>
    <col min="10251" max="10251" width="11.7265625" style="1" customWidth="1"/>
    <col min="10252" max="10252" width="11.26953125" style="1" customWidth="1"/>
    <col min="10253" max="10253" width="8.81640625" style="1" customWidth="1"/>
    <col min="10254" max="10254" width="14.26953125" style="1" customWidth="1"/>
    <col min="10255" max="10255" width="9.1796875" style="1" customWidth="1"/>
    <col min="10256" max="10256" width="10.26953125" style="1" customWidth="1"/>
    <col min="10257" max="10481" width="9.1796875" style="1" customWidth="1"/>
    <col min="10482" max="10482" width="1.453125" style="1" customWidth="1"/>
    <col min="10483" max="10483" width="6.26953125" style="1" customWidth="1"/>
    <col min="10484" max="10484" width="33" style="1" customWidth="1"/>
    <col min="10485" max="10485" width="7.81640625" style="1" customWidth="1"/>
    <col min="10486" max="10486" width="4.453125" style="1" customWidth="1"/>
    <col min="10487" max="10487" width="10" style="1" customWidth="1"/>
    <col min="10488" max="10488" width="8.81640625" style="1"/>
    <col min="10489" max="10489" width="1.453125" style="1" customWidth="1"/>
    <col min="10490" max="10490" width="6.26953125" style="1" customWidth="1"/>
    <col min="10491" max="10491" width="35.1796875" style="1" customWidth="1"/>
    <col min="10492" max="10492" width="7.81640625" style="1" customWidth="1"/>
    <col min="10493" max="10493" width="4.453125" style="1" customWidth="1"/>
    <col min="10494" max="10494" width="10" style="1" customWidth="1"/>
    <col min="10495" max="10495" width="12.81640625" style="1" customWidth="1"/>
    <col min="10496" max="10496" width="6.81640625" style="1" customWidth="1"/>
    <col min="10497" max="10497" width="7.81640625" style="1" customWidth="1"/>
    <col min="10498" max="10498" width="13.26953125" style="1" customWidth="1"/>
    <col min="10499" max="10499" width="7.1796875" style="1" customWidth="1"/>
    <col min="10500" max="10500" width="7.81640625" style="1" customWidth="1"/>
    <col min="10501" max="10501" width="13.26953125" style="1" customWidth="1"/>
    <col min="10502" max="10502" width="6.7265625" style="1" customWidth="1"/>
    <col min="10503" max="10503" width="7.81640625" style="1" customWidth="1"/>
    <col min="10504" max="10504" width="13.26953125" style="1" customWidth="1"/>
    <col min="10505" max="10505" width="9" style="1" customWidth="1"/>
    <col min="10506" max="10506" width="9.1796875" style="1" customWidth="1"/>
    <col min="10507" max="10507" width="11.7265625" style="1" customWidth="1"/>
    <col min="10508" max="10508" width="11.26953125" style="1" customWidth="1"/>
    <col min="10509" max="10509" width="8.81640625" style="1" customWidth="1"/>
    <col min="10510" max="10510" width="14.26953125" style="1" customWidth="1"/>
    <col min="10511" max="10511" width="9.1796875" style="1" customWidth="1"/>
    <col min="10512" max="10512" width="10.26953125" style="1" customWidth="1"/>
    <col min="10513" max="10737" width="9.1796875" style="1" customWidth="1"/>
    <col min="10738" max="10738" width="1.453125" style="1" customWidth="1"/>
    <col min="10739" max="10739" width="6.26953125" style="1" customWidth="1"/>
    <col min="10740" max="10740" width="33" style="1" customWidth="1"/>
    <col min="10741" max="10741" width="7.81640625" style="1" customWidth="1"/>
    <col min="10742" max="10742" width="4.453125" style="1" customWidth="1"/>
    <col min="10743" max="10743" width="10" style="1" customWidth="1"/>
    <col min="10744" max="10744" width="8.81640625" style="1"/>
    <col min="10745" max="10745" width="1.453125" style="1" customWidth="1"/>
    <col min="10746" max="10746" width="6.26953125" style="1" customWidth="1"/>
    <col min="10747" max="10747" width="35.1796875" style="1" customWidth="1"/>
    <col min="10748" max="10748" width="7.81640625" style="1" customWidth="1"/>
    <col min="10749" max="10749" width="4.453125" style="1" customWidth="1"/>
    <col min="10750" max="10750" width="10" style="1" customWidth="1"/>
    <col min="10751" max="10751" width="12.81640625" style="1" customWidth="1"/>
    <col min="10752" max="10752" width="6.81640625" style="1" customWidth="1"/>
    <col min="10753" max="10753" width="7.81640625" style="1" customWidth="1"/>
    <col min="10754" max="10754" width="13.26953125" style="1" customWidth="1"/>
    <col min="10755" max="10755" width="7.1796875" style="1" customWidth="1"/>
    <col min="10756" max="10756" width="7.81640625" style="1" customWidth="1"/>
    <col min="10757" max="10757" width="13.26953125" style="1" customWidth="1"/>
    <col min="10758" max="10758" width="6.7265625" style="1" customWidth="1"/>
    <col min="10759" max="10759" width="7.81640625" style="1" customWidth="1"/>
    <col min="10760" max="10760" width="13.26953125" style="1" customWidth="1"/>
    <col min="10761" max="10761" width="9" style="1" customWidth="1"/>
    <col min="10762" max="10762" width="9.1796875" style="1" customWidth="1"/>
    <col min="10763" max="10763" width="11.7265625" style="1" customWidth="1"/>
    <col min="10764" max="10764" width="11.26953125" style="1" customWidth="1"/>
    <col min="10765" max="10765" width="8.81640625" style="1" customWidth="1"/>
    <col min="10766" max="10766" width="14.26953125" style="1" customWidth="1"/>
    <col min="10767" max="10767" width="9.1796875" style="1" customWidth="1"/>
    <col min="10768" max="10768" width="10.26953125" style="1" customWidth="1"/>
    <col min="10769" max="10993" width="9.1796875" style="1" customWidth="1"/>
    <col min="10994" max="10994" width="1.453125" style="1" customWidth="1"/>
    <col min="10995" max="10995" width="6.26953125" style="1" customWidth="1"/>
    <col min="10996" max="10996" width="33" style="1" customWidth="1"/>
    <col min="10997" max="10997" width="7.81640625" style="1" customWidth="1"/>
    <col min="10998" max="10998" width="4.453125" style="1" customWidth="1"/>
    <col min="10999" max="10999" width="10" style="1" customWidth="1"/>
    <col min="11000" max="11000" width="8.81640625" style="1"/>
    <col min="11001" max="11001" width="1.453125" style="1" customWidth="1"/>
    <col min="11002" max="11002" width="6.26953125" style="1" customWidth="1"/>
    <col min="11003" max="11003" width="35.1796875" style="1" customWidth="1"/>
    <col min="11004" max="11004" width="7.81640625" style="1" customWidth="1"/>
    <col min="11005" max="11005" width="4.453125" style="1" customWidth="1"/>
    <col min="11006" max="11006" width="10" style="1" customWidth="1"/>
    <col min="11007" max="11007" width="12.81640625" style="1" customWidth="1"/>
    <col min="11008" max="11008" width="6.81640625" style="1" customWidth="1"/>
    <col min="11009" max="11009" width="7.81640625" style="1" customWidth="1"/>
    <col min="11010" max="11010" width="13.26953125" style="1" customWidth="1"/>
    <col min="11011" max="11011" width="7.1796875" style="1" customWidth="1"/>
    <col min="11012" max="11012" width="7.81640625" style="1" customWidth="1"/>
    <col min="11013" max="11013" width="13.26953125" style="1" customWidth="1"/>
    <col min="11014" max="11014" width="6.7265625" style="1" customWidth="1"/>
    <col min="11015" max="11015" width="7.81640625" style="1" customWidth="1"/>
    <col min="11016" max="11016" width="13.26953125" style="1" customWidth="1"/>
    <col min="11017" max="11017" width="9" style="1" customWidth="1"/>
    <col min="11018" max="11018" width="9.1796875" style="1" customWidth="1"/>
    <col min="11019" max="11019" width="11.7265625" style="1" customWidth="1"/>
    <col min="11020" max="11020" width="11.26953125" style="1" customWidth="1"/>
    <col min="11021" max="11021" width="8.81640625" style="1" customWidth="1"/>
    <col min="11022" max="11022" width="14.26953125" style="1" customWidth="1"/>
    <col min="11023" max="11023" width="9.1796875" style="1" customWidth="1"/>
    <col min="11024" max="11024" width="10.26953125" style="1" customWidth="1"/>
    <col min="11025" max="11249" width="9.1796875" style="1" customWidth="1"/>
    <col min="11250" max="11250" width="1.453125" style="1" customWidth="1"/>
    <col min="11251" max="11251" width="6.26953125" style="1" customWidth="1"/>
    <col min="11252" max="11252" width="33" style="1" customWidth="1"/>
    <col min="11253" max="11253" width="7.81640625" style="1" customWidth="1"/>
    <col min="11254" max="11254" width="4.453125" style="1" customWidth="1"/>
    <col min="11255" max="11255" width="10" style="1" customWidth="1"/>
    <col min="11256" max="11256" width="8.81640625" style="1"/>
    <col min="11257" max="11257" width="1.453125" style="1" customWidth="1"/>
    <col min="11258" max="11258" width="6.26953125" style="1" customWidth="1"/>
    <col min="11259" max="11259" width="35.1796875" style="1" customWidth="1"/>
    <col min="11260" max="11260" width="7.81640625" style="1" customWidth="1"/>
    <col min="11261" max="11261" width="4.453125" style="1" customWidth="1"/>
    <col min="11262" max="11262" width="10" style="1" customWidth="1"/>
    <col min="11263" max="11263" width="12.81640625" style="1" customWidth="1"/>
    <col min="11264" max="11264" width="6.81640625" style="1" customWidth="1"/>
    <col min="11265" max="11265" width="7.81640625" style="1" customWidth="1"/>
    <col min="11266" max="11266" width="13.26953125" style="1" customWidth="1"/>
    <col min="11267" max="11267" width="7.1796875" style="1" customWidth="1"/>
    <col min="11268" max="11268" width="7.81640625" style="1" customWidth="1"/>
    <col min="11269" max="11269" width="13.26953125" style="1" customWidth="1"/>
    <col min="11270" max="11270" width="6.7265625" style="1" customWidth="1"/>
    <col min="11271" max="11271" width="7.81640625" style="1" customWidth="1"/>
    <col min="11272" max="11272" width="13.26953125" style="1" customWidth="1"/>
    <col min="11273" max="11273" width="9" style="1" customWidth="1"/>
    <col min="11274" max="11274" width="9.1796875" style="1" customWidth="1"/>
    <col min="11275" max="11275" width="11.7265625" style="1" customWidth="1"/>
    <col min="11276" max="11276" width="11.26953125" style="1" customWidth="1"/>
    <col min="11277" max="11277" width="8.81640625" style="1" customWidth="1"/>
    <col min="11278" max="11278" width="14.26953125" style="1" customWidth="1"/>
    <col min="11279" max="11279" width="9.1796875" style="1" customWidth="1"/>
    <col min="11280" max="11280" width="10.26953125" style="1" customWidth="1"/>
    <col min="11281" max="11505" width="9.1796875" style="1" customWidth="1"/>
    <col min="11506" max="11506" width="1.453125" style="1" customWidth="1"/>
    <col min="11507" max="11507" width="6.26953125" style="1" customWidth="1"/>
    <col min="11508" max="11508" width="33" style="1" customWidth="1"/>
    <col min="11509" max="11509" width="7.81640625" style="1" customWidth="1"/>
    <col min="11510" max="11510" width="4.453125" style="1" customWidth="1"/>
    <col min="11511" max="11511" width="10" style="1" customWidth="1"/>
    <col min="11512" max="11512" width="8.81640625" style="1"/>
    <col min="11513" max="11513" width="1.453125" style="1" customWidth="1"/>
    <col min="11514" max="11514" width="6.26953125" style="1" customWidth="1"/>
    <col min="11515" max="11515" width="35.1796875" style="1" customWidth="1"/>
    <col min="11516" max="11516" width="7.81640625" style="1" customWidth="1"/>
    <col min="11517" max="11517" width="4.453125" style="1" customWidth="1"/>
    <col min="11518" max="11518" width="10" style="1" customWidth="1"/>
    <col min="11519" max="11519" width="12.81640625" style="1" customWidth="1"/>
    <col min="11520" max="11520" width="6.81640625" style="1" customWidth="1"/>
    <col min="11521" max="11521" width="7.81640625" style="1" customWidth="1"/>
    <col min="11522" max="11522" width="13.26953125" style="1" customWidth="1"/>
    <col min="11523" max="11523" width="7.1796875" style="1" customWidth="1"/>
    <col min="11524" max="11524" width="7.81640625" style="1" customWidth="1"/>
    <col min="11525" max="11525" width="13.26953125" style="1" customWidth="1"/>
    <col min="11526" max="11526" width="6.7265625" style="1" customWidth="1"/>
    <col min="11527" max="11527" width="7.81640625" style="1" customWidth="1"/>
    <col min="11528" max="11528" width="13.26953125" style="1" customWidth="1"/>
    <col min="11529" max="11529" width="9" style="1" customWidth="1"/>
    <col min="11530" max="11530" width="9.1796875" style="1" customWidth="1"/>
    <col min="11531" max="11531" width="11.7265625" style="1" customWidth="1"/>
    <col min="11532" max="11532" width="11.26953125" style="1" customWidth="1"/>
    <col min="11533" max="11533" width="8.81640625" style="1" customWidth="1"/>
    <col min="11534" max="11534" width="14.26953125" style="1" customWidth="1"/>
    <col min="11535" max="11535" width="9.1796875" style="1" customWidth="1"/>
    <col min="11536" max="11536" width="10.26953125" style="1" customWidth="1"/>
    <col min="11537" max="11761" width="9.1796875" style="1" customWidth="1"/>
    <col min="11762" max="11762" width="1.453125" style="1" customWidth="1"/>
    <col min="11763" max="11763" width="6.26953125" style="1" customWidth="1"/>
    <col min="11764" max="11764" width="33" style="1" customWidth="1"/>
    <col min="11765" max="11765" width="7.81640625" style="1" customWidth="1"/>
    <col min="11766" max="11766" width="4.453125" style="1" customWidth="1"/>
    <col min="11767" max="11767" width="10" style="1" customWidth="1"/>
    <col min="11768" max="11768" width="8.81640625" style="1"/>
    <col min="11769" max="11769" width="1.453125" style="1" customWidth="1"/>
    <col min="11770" max="11770" width="6.26953125" style="1" customWidth="1"/>
    <col min="11771" max="11771" width="35.1796875" style="1" customWidth="1"/>
    <col min="11772" max="11772" width="7.81640625" style="1" customWidth="1"/>
    <col min="11773" max="11773" width="4.453125" style="1" customWidth="1"/>
    <col min="11774" max="11774" width="10" style="1" customWidth="1"/>
    <col min="11775" max="11775" width="12.81640625" style="1" customWidth="1"/>
    <col min="11776" max="11776" width="6.81640625" style="1" customWidth="1"/>
    <col min="11777" max="11777" width="7.81640625" style="1" customWidth="1"/>
    <col min="11778" max="11778" width="13.26953125" style="1" customWidth="1"/>
    <col min="11779" max="11779" width="7.1796875" style="1" customWidth="1"/>
    <col min="11780" max="11780" width="7.81640625" style="1" customWidth="1"/>
    <col min="11781" max="11781" width="13.26953125" style="1" customWidth="1"/>
    <col min="11782" max="11782" width="6.7265625" style="1" customWidth="1"/>
    <col min="11783" max="11783" width="7.81640625" style="1" customWidth="1"/>
    <col min="11784" max="11784" width="13.26953125" style="1" customWidth="1"/>
    <col min="11785" max="11785" width="9" style="1" customWidth="1"/>
    <col min="11786" max="11786" width="9.1796875" style="1" customWidth="1"/>
    <col min="11787" max="11787" width="11.7265625" style="1" customWidth="1"/>
    <col min="11788" max="11788" width="11.26953125" style="1" customWidth="1"/>
    <col min="11789" max="11789" width="8.81640625" style="1" customWidth="1"/>
    <col min="11790" max="11790" width="14.26953125" style="1" customWidth="1"/>
    <col min="11791" max="11791" width="9.1796875" style="1" customWidth="1"/>
    <col min="11792" max="11792" width="10.26953125" style="1" customWidth="1"/>
    <col min="11793" max="12017" width="9.1796875" style="1" customWidth="1"/>
    <col min="12018" max="12018" width="1.453125" style="1" customWidth="1"/>
    <col min="12019" max="12019" width="6.26953125" style="1" customWidth="1"/>
    <col min="12020" max="12020" width="33" style="1" customWidth="1"/>
    <col min="12021" max="12021" width="7.81640625" style="1" customWidth="1"/>
    <col min="12022" max="12022" width="4.453125" style="1" customWidth="1"/>
    <col min="12023" max="12023" width="10" style="1" customWidth="1"/>
    <col min="12024" max="12024" width="8.81640625" style="1"/>
    <col min="12025" max="12025" width="1.453125" style="1" customWidth="1"/>
    <col min="12026" max="12026" width="6.26953125" style="1" customWidth="1"/>
    <col min="12027" max="12027" width="35.1796875" style="1" customWidth="1"/>
    <col min="12028" max="12028" width="7.81640625" style="1" customWidth="1"/>
    <col min="12029" max="12029" width="4.453125" style="1" customWidth="1"/>
    <col min="12030" max="12030" width="10" style="1" customWidth="1"/>
    <col min="12031" max="12031" width="12.81640625" style="1" customWidth="1"/>
    <col min="12032" max="12032" width="6.81640625" style="1" customWidth="1"/>
    <col min="12033" max="12033" width="7.81640625" style="1" customWidth="1"/>
    <col min="12034" max="12034" width="13.26953125" style="1" customWidth="1"/>
    <col min="12035" max="12035" width="7.1796875" style="1" customWidth="1"/>
    <col min="12036" max="12036" width="7.81640625" style="1" customWidth="1"/>
    <col min="12037" max="12037" width="13.26953125" style="1" customWidth="1"/>
    <col min="12038" max="12038" width="6.7265625" style="1" customWidth="1"/>
    <col min="12039" max="12039" width="7.81640625" style="1" customWidth="1"/>
    <col min="12040" max="12040" width="13.26953125" style="1" customWidth="1"/>
    <col min="12041" max="12041" width="9" style="1" customWidth="1"/>
    <col min="12042" max="12042" width="9.1796875" style="1" customWidth="1"/>
    <col min="12043" max="12043" width="11.7265625" style="1" customWidth="1"/>
    <col min="12044" max="12044" width="11.26953125" style="1" customWidth="1"/>
    <col min="12045" max="12045" width="8.81640625" style="1" customWidth="1"/>
    <col min="12046" max="12046" width="14.26953125" style="1" customWidth="1"/>
    <col min="12047" max="12047" width="9.1796875" style="1" customWidth="1"/>
    <col min="12048" max="12048" width="10.26953125" style="1" customWidth="1"/>
    <col min="12049" max="12273" width="9.1796875" style="1" customWidth="1"/>
    <col min="12274" max="12274" width="1.453125" style="1" customWidth="1"/>
    <col min="12275" max="12275" width="6.26953125" style="1" customWidth="1"/>
    <col min="12276" max="12276" width="33" style="1" customWidth="1"/>
    <col min="12277" max="12277" width="7.81640625" style="1" customWidth="1"/>
    <col min="12278" max="12278" width="4.453125" style="1" customWidth="1"/>
    <col min="12279" max="12279" width="10" style="1" customWidth="1"/>
    <col min="12280" max="12280" width="8.81640625" style="1"/>
    <col min="12281" max="12281" width="1.453125" style="1" customWidth="1"/>
    <col min="12282" max="12282" width="6.26953125" style="1" customWidth="1"/>
    <col min="12283" max="12283" width="35.1796875" style="1" customWidth="1"/>
    <col min="12284" max="12284" width="7.81640625" style="1" customWidth="1"/>
    <col min="12285" max="12285" width="4.453125" style="1" customWidth="1"/>
    <col min="12286" max="12286" width="10" style="1" customWidth="1"/>
    <col min="12287" max="12287" width="12.81640625" style="1" customWidth="1"/>
    <col min="12288" max="12288" width="6.81640625" style="1" customWidth="1"/>
    <col min="12289" max="12289" width="7.81640625" style="1" customWidth="1"/>
    <col min="12290" max="12290" width="13.26953125" style="1" customWidth="1"/>
    <col min="12291" max="12291" width="7.1796875" style="1" customWidth="1"/>
    <col min="12292" max="12292" width="7.81640625" style="1" customWidth="1"/>
    <col min="12293" max="12293" width="13.26953125" style="1" customWidth="1"/>
    <col min="12294" max="12294" width="6.7265625" style="1" customWidth="1"/>
    <col min="12295" max="12295" width="7.81640625" style="1" customWidth="1"/>
    <col min="12296" max="12296" width="13.26953125" style="1" customWidth="1"/>
    <col min="12297" max="12297" width="9" style="1" customWidth="1"/>
    <col min="12298" max="12298" width="9.1796875" style="1" customWidth="1"/>
    <col min="12299" max="12299" width="11.7265625" style="1" customWidth="1"/>
    <col min="12300" max="12300" width="11.26953125" style="1" customWidth="1"/>
    <col min="12301" max="12301" width="8.81640625" style="1" customWidth="1"/>
    <col min="12302" max="12302" width="14.26953125" style="1" customWidth="1"/>
    <col min="12303" max="12303" width="9.1796875" style="1" customWidth="1"/>
    <col min="12304" max="12304" width="10.26953125" style="1" customWidth="1"/>
    <col min="12305" max="12529" width="9.1796875" style="1" customWidth="1"/>
    <col min="12530" max="12530" width="1.453125" style="1" customWidth="1"/>
    <col min="12531" max="12531" width="6.26953125" style="1" customWidth="1"/>
    <col min="12532" max="12532" width="33" style="1" customWidth="1"/>
    <col min="12533" max="12533" width="7.81640625" style="1" customWidth="1"/>
    <col min="12534" max="12534" width="4.453125" style="1" customWidth="1"/>
    <col min="12535" max="12535" width="10" style="1" customWidth="1"/>
    <col min="12536" max="12536" width="8.81640625" style="1"/>
    <col min="12537" max="12537" width="1.453125" style="1" customWidth="1"/>
    <col min="12538" max="12538" width="6.26953125" style="1" customWidth="1"/>
    <col min="12539" max="12539" width="35.1796875" style="1" customWidth="1"/>
    <col min="12540" max="12540" width="7.81640625" style="1" customWidth="1"/>
    <col min="12541" max="12541" width="4.453125" style="1" customWidth="1"/>
    <col min="12542" max="12542" width="10" style="1" customWidth="1"/>
    <col min="12543" max="12543" width="12.81640625" style="1" customWidth="1"/>
    <col min="12544" max="12544" width="6.81640625" style="1" customWidth="1"/>
    <col min="12545" max="12545" width="7.81640625" style="1" customWidth="1"/>
    <col min="12546" max="12546" width="13.26953125" style="1" customWidth="1"/>
    <col min="12547" max="12547" width="7.1796875" style="1" customWidth="1"/>
    <col min="12548" max="12548" width="7.81640625" style="1" customWidth="1"/>
    <col min="12549" max="12549" width="13.26953125" style="1" customWidth="1"/>
    <col min="12550" max="12550" width="6.7265625" style="1" customWidth="1"/>
    <col min="12551" max="12551" width="7.81640625" style="1" customWidth="1"/>
    <col min="12552" max="12552" width="13.26953125" style="1" customWidth="1"/>
    <col min="12553" max="12553" width="9" style="1" customWidth="1"/>
    <col min="12554" max="12554" width="9.1796875" style="1" customWidth="1"/>
    <col min="12555" max="12555" width="11.7265625" style="1" customWidth="1"/>
    <col min="12556" max="12556" width="11.26953125" style="1" customWidth="1"/>
    <col min="12557" max="12557" width="8.81640625" style="1" customWidth="1"/>
    <col min="12558" max="12558" width="14.26953125" style="1" customWidth="1"/>
    <col min="12559" max="12559" width="9.1796875" style="1" customWidth="1"/>
    <col min="12560" max="12560" width="10.26953125" style="1" customWidth="1"/>
    <col min="12561" max="12785" width="9.1796875" style="1" customWidth="1"/>
    <col min="12786" max="12786" width="1.453125" style="1" customWidth="1"/>
    <col min="12787" max="12787" width="6.26953125" style="1" customWidth="1"/>
    <col min="12788" max="12788" width="33" style="1" customWidth="1"/>
    <col min="12789" max="12789" width="7.81640625" style="1" customWidth="1"/>
    <col min="12790" max="12790" width="4.453125" style="1" customWidth="1"/>
    <col min="12791" max="12791" width="10" style="1" customWidth="1"/>
    <col min="12792" max="12792" width="8.81640625" style="1"/>
    <col min="12793" max="12793" width="1.453125" style="1" customWidth="1"/>
    <col min="12794" max="12794" width="6.26953125" style="1" customWidth="1"/>
    <col min="12795" max="12795" width="35.1796875" style="1" customWidth="1"/>
    <col min="12796" max="12796" width="7.81640625" style="1" customWidth="1"/>
    <col min="12797" max="12797" width="4.453125" style="1" customWidth="1"/>
    <col min="12798" max="12798" width="10" style="1" customWidth="1"/>
    <col min="12799" max="12799" width="12.81640625" style="1" customWidth="1"/>
    <col min="12800" max="12800" width="6.81640625" style="1" customWidth="1"/>
    <col min="12801" max="12801" width="7.81640625" style="1" customWidth="1"/>
    <col min="12802" max="12802" width="13.26953125" style="1" customWidth="1"/>
    <col min="12803" max="12803" width="7.1796875" style="1" customWidth="1"/>
    <col min="12804" max="12804" width="7.81640625" style="1" customWidth="1"/>
    <col min="12805" max="12805" width="13.26953125" style="1" customWidth="1"/>
    <col min="12806" max="12806" width="6.7265625" style="1" customWidth="1"/>
    <col min="12807" max="12807" width="7.81640625" style="1" customWidth="1"/>
    <col min="12808" max="12808" width="13.26953125" style="1" customWidth="1"/>
    <col min="12809" max="12809" width="9" style="1" customWidth="1"/>
    <col min="12810" max="12810" width="9.1796875" style="1" customWidth="1"/>
    <col min="12811" max="12811" width="11.7265625" style="1" customWidth="1"/>
    <col min="12812" max="12812" width="11.26953125" style="1" customWidth="1"/>
    <col min="12813" max="12813" width="8.81640625" style="1" customWidth="1"/>
    <col min="12814" max="12814" width="14.26953125" style="1" customWidth="1"/>
    <col min="12815" max="12815" width="9.1796875" style="1" customWidth="1"/>
    <col min="12816" max="12816" width="10.26953125" style="1" customWidth="1"/>
    <col min="12817" max="13041" width="9.1796875" style="1" customWidth="1"/>
    <col min="13042" max="13042" width="1.453125" style="1" customWidth="1"/>
    <col min="13043" max="13043" width="6.26953125" style="1" customWidth="1"/>
    <col min="13044" max="13044" width="33" style="1" customWidth="1"/>
    <col min="13045" max="13045" width="7.81640625" style="1" customWidth="1"/>
    <col min="13046" max="13046" width="4.453125" style="1" customWidth="1"/>
    <col min="13047" max="13047" width="10" style="1" customWidth="1"/>
    <col min="13048" max="13048" width="8.81640625" style="1"/>
    <col min="13049" max="13049" width="1.453125" style="1" customWidth="1"/>
    <col min="13050" max="13050" width="6.26953125" style="1" customWidth="1"/>
    <col min="13051" max="13051" width="35.1796875" style="1" customWidth="1"/>
    <col min="13052" max="13052" width="7.81640625" style="1" customWidth="1"/>
    <col min="13053" max="13053" width="4.453125" style="1" customWidth="1"/>
    <col min="13054" max="13054" width="10" style="1" customWidth="1"/>
    <col min="13055" max="13055" width="12.81640625" style="1" customWidth="1"/>
    <col min="13056" max="13056" width="6.81640625" style="1" customWidth="1"/>
    <col min="13057" max="13057" width="7.81640625" style="1" customWidth="1"/>
    <col min="13058" max="13058" width="13.26953125" style="1" customWidth="1"/>
    <col min="13059" max="13059" width="7.1796875" style="1" customWidth="1"/>
    <col min="13060" max="13060" width="7.81640625" style="1" customWidth="1"/>
    <col min="13061" max="13061" width="13.26953125" style="1" customWidth="1"/>
    <col min="13062" max="13062" width="6.7265625" style="1" customWidth="1"/>
    <col min="13063" max="13063" width="7.81640625" style="1" customWidth="1"/>
    <col min="13064" max="13064" width="13.26953125" style="1" customWidth="1"/>
    <col min="13065" max="13065" width="9" style="1" customWidth="1"/>
    <col min="13066" max="13066" width="9.1796875" style="1" customWidth="1"/>
    <col min="13067" max="13067" width="11.7265625" style="1" customWidth="1"/>
    <col min="13068" max="13068" width="11.26953125" style="1" customWidth="1"/>
    <col min="13069" max="13069" width="8.81640625" style="1" customWidth="1"/>
    <col min="13070" max="13070" width="14.26953125" style="1" customWidth="1"/>
    <col min="13071" max="13071" width="9.1796875" style="1" customWidth="1"/>
    <col min="13072" max="13072" width="10.26953125" style="1" customWidth="1"/>
    <col min="13073" max="13297" width="9.1796875" style="1" customWidth="1"/>
    <col min="13298" max="13298" width="1.453125" style="1" customWidth="1"/>
    <col min="13299" max="13299" width="6.26953125" style="1" customWidth="1"/>
    <col min="13300" max="13300" width="33" style="1" customWidth="1"/>
    <col min="13301" max="13301" width="7.81640625" style="1" customWidth="1"/>
    <col min="13302" max="13302" width="4.453125" style="1" customWidth="1"/>
    <col min="13303" max="13303" width="10" style="1" customWidth="1"/>
    <col min="13304" max="13304" width="8.81640625" style="1"/>
    <col min="13305" max="13305" width="1.453125" style="1" customWidth="1"/>
    <col min="13306" max="13306" width="6.26953125" style="1" customWidth="1"/>
    <col min="13307" max="13307" width="35.1796875" style="1" customWidth="1"/>
    <col min="13308" max="13308" width="7.81640625" style="1" customWidth="1"/>
    <col min="13309" max="13309" width="4.453125" style="1" customWidth="1"/>
    <col min="13310" max="13310" width="10" style="1" customWidth="1"/>
    <col min="13311" max="13311" width="12.81640625" style="1" customWidth="1"/>
    <col min="13312" max="13312" width="6.81640625" style="1" customWidth="1"/>
    <col min="13313" max="13313" width="7.81640625" style="1" customWidth="1"/>
    <col min="13314" max="13314" width="13.26953125" style="1" customWidth="1"/>
    <col min="13315" max="13315" width="7.1796875" style="1" customWidth="1"/>
    <col min="13316" max="13316" width="7.81640625" style="1" customWidth="1"/>
    <col min="13317" max="13317" width="13.26953125" style="1" customWidth="1"/>
    <col min="13318" max="13318" width="6.7265625" style="1" customWidth="1"/>
    <col min="13319" max="13319" width="7.81640625" style="1" customWidth="1"/>
    <col min="13320" max="13320" width="13.26953125" style="1" customWidth="1"/>
    <col min="13321" max="13321" width="9" style="1" customWidth="1"/>
    <col min="13322" max="13322" width="9.1796875" style="1" customWidth="1"/>
    <col min="13323" max="13323" width="11.7265625" style="1" customWidth="1"/>
    <col min="13324" max="13324" width="11.26953125" style="1" customWidth="1"/>
    <col min="13325" max="13325" width="8.81640625" style="1" customWidth="1"/>
    <col min="13326" max="13326" width="14.26953125" style="1" customWidth="1"/>
    <col min="13327" max="13327" width="9.1796875" style="1" customWidth="1"/>
    <col min="13328" max="13328" width="10.26953125" style="1" customWidth="1"/>
    <col min="13329" max="13553" width="9.1796875" style="1" customWidth="1"/>
    <col min="13554" max="13554" width="1.453125" style="1" customWidth="1"/>
    <col min="13555" max="13555" width="6.26953125" style="1" customWidth="1"/>
    <col min="13556" max="13556" width="33" style="1" customWidth="1"/>
    <col min="13557" max="13557" width="7.81640625" style="1" customWidth="1"/>
    <col min="13558" max="13558" width="4.453125" style="1" customWidth="1"/>
    <col min="13559" max="13559" width="10" style="1" customWidth="1"/>
    <col min="13560" max="13560" width="8.81640625" style="1"/>
    <col min="13561" max="13561" width="1.453125" style="1" customWidth="1"/>
    <col min="13562" max="13562" width="6.26953125" style="1" customWidth="1"/>
    <col min="13563" max="13563" width="35.1796875" style="1" customWidth="1"/>
    <col min="13564" max="13564" width="7.81640625" style="1" customWidth="1"/>
    <col min="13565" max="13565" width="4.453125" style="1" customWidth="1"/>
    <col min="13566" max="13566" width="10" style="1" customWidth="1"/>
    <col min="13567" max="13567" width="12.81640625" style="1" customWidth="1"/>
    <col min="13568" max="13568" width="6.81640625" style="1" customWidth="1"/>
    <col min="13569" max="13569" width="7.81640625" style="1" customWidth="1"/>
    <col min="13570" max="13570" width="13.26953125" style="1" customWidth="1"/>
    <col min="13571" max="13571" width="7.1796875" style="1" customWidth="1"/>
    <col min="13572" max="13572" width="7.81640625" style="1" customWidth="1"/>
    <col min="13573" max="13573" width="13.26953125" style="1" customWidth="1"/>
    <col min="13574" max="13574" width="6.7265625" style="1" customWidth="1"/>
    <col min="13575" max="13575" width="7.81640625" style="1" customWidth="1"/>
    <col min="13576" max="13576" width="13.26953125" style="1" customWidth="1"/>
    <col min="13577" max="13577" width="9" style="1" customWidth="1"/>
    <col min="13578" max="13578" width="9.1796875" style="1" customWidth="1"/>
    <col min="13579" max="13579" width="11.7265625" style="1" customWidth="1"/>
    <col min="13580" max="13580" width="11.26953125" style="1" customWidth="1"/>
    <col min="13581" max="13581" width="8.81640625" style="1" customWidth="1"/>
    <col min="13582" max="13582" width="14.26953125" style="1" customWidth="1"/>
    <col min="13583" max="13583" width="9.1796875" style="1" customWidth="1"/>
    <col min="13584" max="13584" width="10.26953125" style="1" customWidth="1"/>
    <col min="13585" max="13809" width="9.1796875" style="1" customWidth="1"/>
    <col min="13810" max="13810" width="1.453125" style="1" customWidth="1"/>
    <col min="13811" max="13811" width="6.26953125" style="1" customWidth="1"/>
    <col min="13812" max="13812" width="33" style="1" customWidth="1"/>
    <col min="13813" max="13813" width="7.81640625" style="1" customWidth="1"/>
    <col min="13814" max="13814" width="4.453125" style="1" customWidth="1"/>
    <col min="13815" max="13815" width="10" style="1" customWidth="1"/>
    <col min="13816" max="13816" width="8.81640625" style="1"/>
    <col min="13817" max="13817" width="1.453125" style="1" customWidth="1"/>
    <col min="13818" max="13818" width="6.26953125" style="1" customWidth="1"/>
    <col min="13819" max="13819" width="35.1796875" style="1" customWidth="1"/>
    <col min="13820" max="13820" width="7.81640625" style="1" customWidth="1"/>
    <col min="13821" max="13821" width="4.453125" style="1" customWidth="1"/>
    <col min="13822" max="13822" width="10" style="1" customWidth="1"/>
    <col min="13823" max="13823" width="12.81640625" style="1" customWidth="1"/>
    <col min="13824" max="13824" width="6.81640625" style="1" customWidth="1"/>
    <col min="13825" max="13825" width="7.81640625" style="1" customWidth="1"/>
    <col min="13826" max="13826" width="13.26953125" style="1" customWidth="1"/>
    <col min="13827" max="13827" width="7.1796875" style="1" customWidth="1"/>
    <col min="13828" max="13828" width="7.81640625" style="1" customWidth="1"/>
    <col min="13829" max="13829" width="13.26953125" style="1" customWidth="1"/>
    <col min="13830" max="13830" width="6.7265625" style="1" customWidth="1"/>
    <col min="13831" max="13831" width="7.81640625" style="1" customWidth="1"/>
    <col min="13832" max="13832" width="13.26953125" style="1" customWidth="1"/>
    <col min="13833" max="13833" width="9" style="1" customWidth="1"/>
    <col min="13834" max="13834" width="9.1796875" style="1" customWidth="1"/>
    <col min="13835" max="13835" width="11.7265625" style="1" customWidth="1"/>
    <col min="13836" max="13836" width="11.26953125" style="1" customWidth="1"/>
    <col min="13837" max="13837" width="8.81640625" style="1" customWidth="1"/>
    <col min="13838" max="13838" width="14.26953125" style="1" customWidth="1"/>
    <col min="13839" max="13839" width="9.1796875" style="1" customWidth="1"/>
    <col min="13840" max="13840" width="10.26953125" style="1" customWidth="1"/>
    <col min="13841" max="14065" width="9.1796875" style="1" customWidth="1"/>
    <col min="14066" max="14066" width="1.453125" style="1" customWidth="1"/>
    <col min="14067" max="14067" width="6.26953125" style="1" customWidth="1"/>
    <col min="14068" max="14068" width="33" style="1" customWidth="1"/>
    <col min="14069" max="14069" width="7.81640625" style="1" customWidth="1"/>
    <col min="14070" max="14070" width="4.453125" style="1" customWidth="1"/>
    <col min="14071" max="14071" width="10" style="1" customWidth="1"/>
    <col min="14072" max="14072" width="8.81640625" style="1"/>
    <col min="14073" max="14073" width="1.453125" style="1" customWidth="1"/>
    <col min="14074" max="14074" width="6.26953125" style="1" customWidth="1"/>
    <col min="14075" max="14075" width="35.1796875" style="1" customWidth="1"/>
    <col min="14076" max="14076" width="7.81640625" style="1" customWidth="1"/>
    <col min="14077" max="14077" width="4.453125" style="1" customWidth="1"/>
    <col min="14078" max="14078" width="10" style="1" customWidth="1"/>
    <col min="14079" max="14079" width="12.81640625" style="1" customWidth="1"/>
    <col min="14080" max="14080" width="6.81640625" style="1" customWidth="1"/>
    <col min="14081" max="14081" width="7.81640625" style="1" customWidth="1"/>
    <col min="14082" max="14082" width="13.26953125" style="1" customWidth="1"/>
    <col min="14083" max="14083" width="7.1796875" style="1" customWidth="1"/>
    <col min="14084" max="14084" width="7.81640625" style="1" customWidth="1"/>
    <col min="14085" max="14085" width="13.26953125" style="1" customWidth="1"/>
    <col min="14086" max="14086" width="6.7265625" style="1" customWidth="1"/>
    <col min="14087" max="14087" width="7.81640625" style="1" customWidth="1"/>
    <col min="14088" max="14088" width="13.26953125" style="1" customWidth="1"/>
    <col min="14089" max="14089" width="9" style="1" customWidth="1"/>
    <col min="14090" max="14090" width="9.1796875" style="1" customWidth="1"/>
    <col min="14091" max="14091" width="11.7265625" style="1" customWidth="1"/>
    <col min="14092" max="14092" width="11.26953125" style="1" customWidth="1"/>
    <col min="14093" max="14093" width="8.81640625" style="1" customWidth="1"/>
    <col min="14094" max="14094" width="14.26953125" style="1" customWidth="1"/>
    <col min="14095" max="14095" width="9.1796875" style="1" customWidth="1"/>
    <col min="14096" max="14096" width="10.26953125" style="1" customWidth="1"/>
    <col min="14097" max="14321" width="9.1796875" style="1" customWidth="1"/>
    <col min="14322" max="14322" width="1.453125" style="1" customWidth="1"/>
    <col min="14323" max="14323" width="6.26953125" style="1" customWidth="1"/>
    <col min="14324" max="14324" width="33" style="1" customWidth="1"/>
    <col min="14325" max="14325" width="7.81640625" style="1" customWidth="1"/>
    <col min="14326" max="14326" width="4.453125" style="1" customWidth="1"/>
    <col min="14327" max="14327" width="10" style="1" customWidth="1"/>
    <col min="14328" max="14328" width="8.81640625" style="1"/>
    <col min="14329" max="14329" width="1.453125" style="1" customWidth="1"/>
    <col min="14330" max="14330" width="6.26953125" style="1" customWidth="1"/>
    <col min="14331" max="14331" width="35.1796875" style="1" customWidth="1"/>
    <col min="14332" max="14332" width="7.81640625" style="1" customWidth="1"/>
    <col min="14333" max="14333" width="4.453125" style="1" customWidth="1"/>
    <col min="14334" max="14334" width="10" style="1" customWidth="1"/>
    <col min="14335" max="14335" width="12.81640625" style="1" customWidth="1"/>
    <col min="14336" max="14336" width="6.81640625" style="1" customWidth="1"/>
    <col min="14337" max="14337" width="7.81640625" style="1" customWidth="1"/>
    <col min="14338" max="14338" width="13.26953125" style="1" customWidth="1"/>
    <col min="14339" max="14339" width="7.1796875" style="1" customWidth="1"/>
    <col min="14340" max="14340" width="7.81640625" style="1" customWidth="1"/>
    <col min="14341" max="14341" width="13.26953125" style="1" customWidth="1"/>
    <col min="14342" max="14342" width="6.7265625" style="1" customWidth="1"/>
    <col min="14343" max="14343" width="7.81640625" style="1" customWidth="1"/>
    <col min="14344" max="14344" width="13.26953125" style="1" customWidth="1"/>
    <col min="14345" max="14345" width="9" style="1" customWidth="1"/>
    <col min="14346" max="14346" width="9.1796875" style="1" customWidth="1"/>
    <col min="14347" max="14347" width="11.7265625" style="1" customWidth="1"/>
    <col min="14348" max="14348" width="11.26953125" style="1" customWidth="1"/>
    <col min="14349" max="14349" width="8.81640625" style="1" customWidth="1"/>
    <col min="14350" max="14350" width="14.26953125" style="1" customWidth="1"/>
    <col min="14351" max="14351" width="9.1796875" style="1" customWidth="1"/>
    <col min="14352" max="14352" width="10.26953125" style="1" customWidth="1"/>
    <col min="14353" max="14577" width="9.1796875" style="1" customWidth="1"/>
    <col min="14578" max="14578" width="1.453125" style="1" customWidth="1"/>
    <col min="14579" max="14579" width="6.26953125" style="1" customWidth="1"/>
    <col min="14580" max="14580" width="33" style="1" customWidth="1"/>
    <col min="14581" max="14581" width="7.81640625" style="1" customWidth="1"/>
    <col min="14582" max="14582" width="4.453125" style="1" customWidth="1"/>
    <col min="14583" max="14583" width="10" style="1" customWidth="1"/>
    <col min="14584" max="14584" width="8.81640625" style="1"/>
    <col min="14585" max="14585" width="1.453125" style="1" customWidth="1"/>
    <col min="14586" max="14586" width="6.26953125" style="1" customWidth="1"/>
    <col min="14587" max="14587" width="35.1796875" style="1" customWidth="1"/>
    <col min="14588" max="14588" width="7.81640625" style="1" customWidth="1"/>
    <col min="14589" max="14589" width="4.453125" style="1" customWidth="1"/>
    <col min="14590" max="14590" width="10" style="1" customWidth="1"/>
    <col min="14591" max="14591" width="12.81640625" style="1" customWidth="1"/>
    <col min="14592" max="14592" width="6.81640625" style="1" customWidth="1"/>
    <col min="14593" max="14593" width="7.81640625" style="1" customWidth="1"/>
    <col min="14594" max="14594" width="13.26953125" style="1" customWidth="1"/>
    <col min="14595" max="14595" width="7.1796875" style="1" customWidth="1"/>
    <col min="14596" max="14596" width="7.81640625" style="1" customWidth="1"/>
    <col min="14597" max="14597" width="13.26953125" style="1" customWidth="1"/>
    <col min="14598" max="14598" width="6.7265625" style="1" customWidth="1"/>
    <col min="14599" max="14599" width="7.81640625" style="1" customWidth="1"/>
    <col min="14600" max="14600" width="13.26953125" style="1" customWidth="1"/>
    <col min="14601" max="14601" width="9" style="1" customWidth="1"/>
    <col min="14602" max="14602" width="9.1796875" style="1" customWidth="1"/>
    <col min="14603" max="14603" width="11.7265625" style="1" customWidth="1"/>
    <col min="14604" max="14604" width="11.26953125" style="1" customWidth="1"/>
    <col min="14605" max="14605" width="8.81640625" style="1" customWidth="1"/>
    <col min="14606" max="14606" width="14.26953125" style="1" customWidth="1"/>
    <col min="14607" max="14607" width="9.1796875" style="1" customWidth="1"/>
    <col min="14608" max="14608" width="10.26953125" style="1" customWidth="1"/>
    <col min="14609" max="14833" width="9.1796875" style="1" customWidth="1"/>
    <col min="14834" max="14834" width="1.453125" style="1" customWidth="1"/>
    <col min="14835" max="14835" width="6.26953125" style="1" customWidth="1"/>
    <col min="14836" max="14836" width="33" style="1" customWidth="1"/>
    <col min="14837" max="14837" width="7.81640625" style="1" customWidth="1"/>
    <col min="14838" max="14838" width="4.453125" style="1" customWidth="1"/>
    <col min="14839" max="14839" width="10" style="1" customWidth="1"/>
    <col min="14840" max="14840" width="8.81640625" style="1"/>
    <col min="14841" max="14841" width="1.453125" style="1" customWidth="1"/>
    <col min="14842" max="14842" width="6.26953125" style="1" customWidth="1"/>
    <col min="14843" max="14843" width="35.1796875" style="1" customWidth="1"/>
    <col min="14844" max="14844" width="7.81640625" style="1" customWidth="1"/>
    <col min="14845" max="14845" width="4.453125" style="1" customWidth="1"/>
    <col min="14846" max="14846" width="10" style="1" customWidth="1"/>
    <col min="14847" max="14847" width="12.81640625" style="1" customWidth="1"/>
    <col min="14848" max="14848" width="6.81640625" style="1" customWidth="1"/>
    <col min="14849" max="14849" width="7.81640625" style="1" customWidth="1"/>
    <col min="14850" max="14850" width="13.26953125" style="1" customWidth="1"/>
    <col min="14851" max="14851" width="7.1796875" style="1" customWidth="1"/>
    <col min="14852" max="14852" width="7.81640625" style="1" customWidth="1"/>
    <col min="14853" max="14853" width="13.26953125" style="1" customWidth="1"/>
    <col min="14854" max="14854" width="6.7265625" style="1" customWidth="1"/>
    <col min="14855" max="14855" width="7.81640625" style="1" customWidth="1"/>
    <col min="14856" max="14856" width="13.26953125" style="1" customWidth="1"/>
    <col min="14857" max="14857" width="9" style="1" customWidth="1"/>
    <col min="14858" max="14858" width="9.1796875" style="1" customWidth="1"/>
    <col min="14859" max="14859" width="11.7265625" style="1" customWidth="1"/>
    <col min="14860" max="14860" width="11.26953125" style="1" customWidth="1"/>
    <col min="14861" max="14861" width="8.81640625" style="1" customWidth="1"/>
    <col min="14862" max="14862" width="14.26953125" style="1" customWidth="1"/>
    <col min="14863" max="14863" width="9.1796875" style="1" customWidth="1"/>
    <col min="14864" max="14864" width="10.26953125" style="1" customWidth="1"/>
    <col min="14865" max="15089" width="9.1796875" style="1" customWidth="1"/>
    <col min="15090" max="15090" width="1.453125" style="1" customWidth="1"/>
    <col min="15091" max="15091" width="6.26953125" style="1" customWidth="1"/>
    <col min="15092" max="15092" width="33" style="1" customWidth="1"/>
    <col min="15093" max="15093" width="7.81640625" style="1" customWidth="1"/>
    <col min="15094" max="15094" width="4.453125" style="1" customWidth="1"/>
    <col min="15095" max="15095" width="10" style="1" customWidth="1"/>
    <col min="15096" max="15096" width="8.81640625" style="1"/>
    <col min="15097" max="15097" width="1.453125" style="1" customWidth="1"/>
    <col min="15098" max="15098" width="6.26953125" style="1" customWidth="1"/>
    <col min="15099" max="15099" width="35.1796875" style="1" customWidth="1"/>
    <col min="15100" max="15100" width="7.81640625" style="1" customWidth="1"/>
    <col min="15101" max="15101" width="4.453125" style="1" customWidth="1"/>
    <col min="15102" max="15102" width="10" style="1" customWidth="1"/>
    <col min="15103" max="15103" width="12.81640625" style="1" customWidth="1"/>
    <col min="15104" max="15104" width="6.81640625" style="1" customWidth="1"/>
    <col min="15105" max="15105" width="7.81640625" style="1" customWidth="1"/>
    <col min="15106" max="15106" width="13.26953125" style="1" customWidth="1"/>
    <col min="15107" max="15107" width="7.1796875" style="1" customWidth="1"/>
    <col min="15108" max="15108" width="7.81640625" style="1" customWidth="1"/>
    <col min="15109" max="15109" width="13.26953125" style="1" customWidth="1"/>
    <col min="15110" max="15110" width="6.7265625" style="1" customWidth="1"/>
    <col min="15111" max="15111" width="7.81640625" style="1" customWidth="1"/>
    <col min="15112" max="15112" width="13.26953125" style="1" customWidth="1"/>
    <col min="15113" max="15113" width="9" style="1" customWidth="1"/>
    <col min="15114" max="15114" width="9.1796875" style="1" customWidth="1"/>
    <col min="15115" max="15115" width="11.7265625" style="1" customWidth="1"/>
    <col min="15116" max="15116" width="11.26953125" style="1" customWidth="1"/>
    <col min="15117" max="15117" width="8.81640625" style="1" customWidth="1"/>
    <col min="15118" max="15118" width="14.26953125" style="1" customWidth="1"/>
    <col min="15119" max="15119" width="9.1796875" style="1" customWidth="1"/>
    <col min="15120" max="15120" width="10.26953125" style="1" customWidth="1"/>
    <col min="15121" max="15345" width="9.1796875" style="1" customWidth="1"/>
    <col min="15346" max="15346" width="1.453125" style="1" customWidth="1"/>
    <col min="15347" max="15347" width="6.26953125" style="1" customWidth="1"/>
    <col min="15348" max="15348" width="33" style="1" customWidth="1"/>
    <col min="15349" max="15349" width="7.81640625" style="1" customWidth="1"/>
    <col min="15350" max="15350" width="4.453125" style="1" customWidth="1"/>
    <col min="15351" max="15351" width="10" style="1" customWidth="1"/>
    <col min="15352" max="15352" width="8.81640625" style="1"/>
    <col min="15353" max="15353" width="1.453125" style="1" customWidth="1"/>
    <col min="15354" max="15354" width="6.26953125" style="1" customWidth="1"/>
    <col min="15355" max="15355" width="35.1796875" style="1" customWidth="1"/>
    <col min="15356" max="15356" width="7.81640625" style="1" customWidth="1"/>
    <col min="15357" max="15357" width="4.453125" style="1" customWidth="1"/>
    <col min="15358" max="15358" width="10" style="1" customWidth="1"/>
    <col min="15359" max="15359" width="12.81640625" style="1" customWidth="1"/>
    <col min="15360" max="15360" width="6.81640625" style="1" customWidth="1"/>
    <col min="15361" max="15361" width="7.81640625" style="1" customWidth="1"/>
    <col min="15362" max="15362" width="13.26953125" style="1" customWidth="1"/>
    <col min="15363" max="15363" width="7.1796875" style="1" customWidth="1"/>
    <col min="15364" max="15364" width="7.81640625" style="1" customWidth="1"/>
    <col min="15365" max="15365" width="13.26953125" style="1" customWidth="1"/>
    <col min="15366" max="15366" width="6.7265625" style="1" customWidth="1"/>
    <col min="15367" max="15367" width="7.81640625" style="1" customWidth="1"/>
    <col min="15368" max="15368" width="13.26953125" style="1" customWidth="1"/>
    <col min="15369" max="15369" width="9" style="1" customWidth="1"/>
    <col min="15370" max="15370" width="9.1796875" style="1" customWidth="1"/>
    <col min="15371" max="15371" width="11.7265625" style="1" customWidth="1"/>
    <col min="15372" max="15372" width="11.26953125" style="1" customWidth="1"/>
    <col min="15373" max="15373" width="8.81640625" style="1" customWidth="1"/>
    <col min="15374" max="15374" width="14.26953125" style="1" customWidth="1"/>
    <col min="15375" max="15375" width="9.1796875" style="1" customWidth="1"/>
    <col min="15376" max="15376" width="10.26953125" style="1" customWidth="1"/>
    <col min="15377" max="15601" width="9.1796875" style="1" customWidth="1"/>
    <col min="15602" max="15602" width="1.453125" style="1" customWidth="1"/>
    <col min="15603" max="15603" width="6.26953125" style="1" customWidth="1"/>
    <col min="15604" max="15604" width="33" style="1" customWidth="1"/>
    <col min="15605" max="15605" width="7.81640625" style="1" customWidth="1"/>
    <col min="15606" max="15606" width="4.453125" style="1" customWidth="1"/>
    <col min="15607" max="15607" width="10" style="1" customWidth="1"/>
    <col min="15608" max="15608" width="8.81640625" style="1"/>
    <col min="15609" max="15609" width="1.453125" style="1" customWidth="1"/>
    <col min="15610" max="15610" width="6.26953125" style="1" customWidth="1"/>
    <col min="15611" max="15611" width="35.1796875" style="1" customWidth="1"/>
    <col min="15612" max="15612" width="7.81640625" style="1" customWidth="1"/>
    <col min="15613" max="15613" width="4.453125" style="1" customWidth="1"/>
    <col min="15614" max="15614" width="10" style="1" customWidth="1"/>
    <col min="15615" max="15615" width="12.81640625" style="1" customWidth="1"/>
    <col min="15616" max="15616" width="6.81640625" style="1" customWidth="1"/>
    <col min="15617" max="15617" width="7.81640625" style="1" customWidth="1"/>
    <col min="15618" max="15618" width="13.26953125" style="1" customWidth="1"/>
    <col min="15619" max="15619" width="7.1796875" style="1" customWidth="1"/>
    <col min="15620" max="15620" width="7.81640625" style="1" customWidth="1"/>
    <col min="15621" max="15621" width="13.26953125" style="1" customWidth="1"/>
    <col min="15622" max="15622" width="6.7265625" style="1" customWidth="1"/>
    <col min="15623" max="15623" width="7.81640625" style="1" customWidth="1"/>
    <col min="15624" max="15624" width="13.26953125" style="1" customWidth="1"/>
    <col min="15625" max="15625" width="9" style="1" customWidth="1"/>
    <col min="15626" max="15626" width="9.1796875" style="1" customWidth="1"/>
    <col min="15627" max="15627" width="11.7265625" style="1" customWidth="1"/>
    <col min="15628" max="15628" width="11.26953125" style="1" customWidth="1"/>
    <col min="15629" max="15629" width="8.81640625" style="1" customWidth="1"/>
    <col min="15630" max="15630" width="14.26953125" style="1" customWidth="1"/>
    <col min="15631" max="15631" width="9.1796875" style="1" customWidth="1"/>
    <col min="15632" max="15632" width="10.26953125" style="1" customWidth="1"/>
    <col min="15633" max="15857" width="9.1796875" style="1" customWidth="1"/>
    <col min="15858" max="15858" width="1.453125" style="1" customWidth="1"/>
    <col min="15859" max="15859" width="6.26953125" style="1" customWidth="1"/>
    <col min="15860" max="15860" width="33" style="1" customWidth="1"/>
    <col min="15861" max="15861" width="7.81640625" style="1" customWidth="1"/>
    <col min="15862" max="15862" width="4.453125" style="1" customWidth="1"/>
    <col min="15863" max="15863" width="10" style="1" customWidth="1"/>
    <col min="15864" max="15864" width="8.81640625" style="1"/>
    <col min="15865" max="15865" width="1.453125" style="1" customWidth="1"/>
    <col min="15866" max="15866" width="6.26953125" style="1" customWidth="1"/>
    <col min="15867" max="15867" width="35.1796875" style="1" customWidth="1"/>
    <col min="15868" max="15868" width="7.81640625" style="1" customWidth="1"/>
    <col min="15869" max="15869" width="4.453125" style="1" customWidth="1"/>
    <col min="15870" max="15870" width="10" style="1" customWidth="1"/>
    <col min="15871" max="15871" width="12.81640625" style="1" customWidth="1"/>
    <col min="15872" max="15872" width="6.81640625" style="1" customWidth="1"/>
    <col min="15873" max="15873" width="7.81640625" style="1" customWidth="1"/>
    <col min="15874" max="15874" width="13.26953125" style="1" customWidth="1"/>
    <col min="15875" max="15875" width="7.1796875" style="1" customWidth="1"/>
    <col min="15876" max="15876" width="7.81640625" style="1" customWidth="1"/>
    <col min="15877" max="15877" width="13.26953125" style="1" customWidth="1"/>
    <col min="15878" max="15878" width="6.7265625" style="1" customWidth="1"/>
    <col min="15879" max="15879" width="7.81640625" style="1" customWidth="1"/>
    <col min="15880" max="15880" width="13.26953125" style="1" customWidth="1"/>
    <col min="15881" max="15881" width="9" style="1" customWidth="1"/>
    <col min="15882" max="15882" width="9.1796875" style="1" customWidth="1"/>
    <col min="15883" max="15883" width="11.7265625" style="1" customWidth="1"/>
    <col min="15884" max="15884" width="11.26953125" style="1" customWidth="1"/>
    <col min="15885" max="15885" width="8.81640625" style="1" customWidth="1"/>
    <col min="15886" max="15886" width="14.26953125" style="1" customWidth="1"/>
    <col min="15887" max="15887" width="9.1796875" style="1" customWidth="1"/>
    <col min="15888" max="15888" width="10.26953125" style="1" customWidth="1"/>
    <col min="15889" max="16113" width="9.1796875" style="1" customWidth="1"/>
    <col min="16114" max="16114" width="1.453125" style="1" customWidth="1"/>
    <col min="16115" max="16115" width="6.26953125" style="1" customWidth="1"/>
    <col min="16116" max="16116" width="33" style="1" customWidth="1"/>
    <col min="16117" max="16117" width="7.81640625" style="1" customWidth="1"/>
    <col min="16118" max="16118" width="4.453125" style="1" customWidth="1"/>
    <col min="16119" max="16119" width="10" style="1" customWidth="1"/>
    <col min="16120" max="16120" width="8.81640625" style="1"/>
    <col min="16121" max="16121" width="1.453125" style="1" customWidth="1"/>
    <col min="16122" max="16122" width="6.26953125" style="1" customWidth="1"/>
    <col min="16123" max="16123" width="35.1796875" style="1" customWidth="1"/>
    <col min="16124" max="16124" width="7.81640625" style="1" customWidth="1"/>
    <col min="16125" max="16125" width="4.453125" style="1" customWidth="1"/>
    <col min="16126" max="16126" width="10" style="1" customWidth="1"/>
    <col min="16127" max="16127" width="12.81640625" style="1" customWidth="1"/>
    <col min="16128" max="16128" width="6.81640625" style="1" customWidth="1"/>
    <col min="16129" max="16129" width="7.81640625" style="1" customWidth="1"/>
    <col min="16130" max="16130" width="13.26953125" style="1" customWidth="1"/>
    <col min="16131" max="16131" width="7.1796875" style="1" customWidth="1"/>
    <col min="16132" max="16132" width="7.81640625" style="1" customWidth="1"/>
    <col min="16133" max="16133" width="13.26953125" style="1" customWidth="1"/>
    <col min="16134" max="16134" width="6.7265625" style="1" customWidth="1"/>
    <col min="16135" max="16135" width="7.81640625" style="1" customWidth="1"/>
    <col min="16136" max="16136" width="13.26953125" style="1" customWidth="1"/>
    <col min="16137" max="16137" width="9" style="1" customWidth="1"/>
    <col min="16138" max="16138" width="9.1796875" style="1" customWidth="1"/>
    <col min="16139" max="16139" width="11.7265625" style="1" customWidth="1"/>
    <col min="16140" max="16140" width="11.26953125" style="1" customWidth="1"/>
    <col min="16141" max="16141" width="8.81640625" style="1" customWidth="1"/>
    <col min="16142" max="16142" width="14.26953125" style="1" customWidth="1"/>
    <col min="16143" max="16143" width="9.1796875" style="1" customWidth="1"/>
    <col min="16144" max="16144" width="10.26953125" style="1" customWidth="1"/>
    <col min="16145" max="16369" width="9.1796875" style="1" customWidth="1"/>
    <col min="16370" max="16370" width="1.453125" style="1" customWidth="1"/>
    <col min="16371" max="16371" width="6.26953125" style="1" customWidth="1"/>
    <col min="16372" max="16372" width="33" style="1" customWidth="1"/>
    <col min="16373" max="16373" width="7.81640625" style="1" customWidth="1"/>
    <col min="16374" max="16374" width="4.453125" style="1" customWidth="1"/>
    <col min="16375" max="16384" width="10" style="1" customWidth="1"/>
  </cols>
  <sheetData>
    <row r="1" spans="1:12" ht="15" customHeight="1">
      <c r="A1" s="1" t="s">
        <v>115</v>
      </c>
    </row>
    <row r="2" spans="1:12" ht="15" customHeight="1">
      <c r="A2" s="1" t="s">
        <v>116</v>
      </c>
    </row>
    <row r="3" spans="1:12" ht="15" customHeight="1">
      <c r="A3" s="1" t="s">
        <v>117</v>
      </c>
    </row>
    <row r="4" spans="1:12" ht="15" customHeight="1" thickBot="1"/>
    <row r="5" spans="1:12" ht="17.649999999999999" customHeight="1" thickTop="1">
      <c r="B5" s="1782" t="s">
        <v>2</v>
      </c>
      <c r="C5" s="1782" t="s">
        <v>3</v>
      </c>
      <c r="D5" s="1784" t="s">
        <v>4</v>
      </c>
      <c r="E5" s="1786" t="s">
        <v>5</v>
      </c>
      <c r="F5" s="1778" t="s">
        <v>6</v>
      </c>
      <c r="G5" s="1778" t="s">
        <v>7</v>
      </c>
      <c r="H5" s="1778" t="s">
        <v>144</v>
      </c>
      <c r="I5" s="1778"/>
      <c r="J5" s="1778" t="s">
        <v>145</v>
      </c>
      <c r="K5" s="1778"/>
      <c r="L5" s="1779" t="s">
        <v>1</v>
      </c>
    </row>
    <row r="6" spans="1:12" ht="14.65" customHeight="1" thickBot="1">
      <c r="B6" s="1783"/>
      <c r="C6" s="1783"/>
      <c r="D6" s="1785"/>
      <c r="E6" s="1787"/>
      <c r="F6" s="1788"/>
      <c r="G6" s="1788"/>
      <c r="H6" s="188" t="s">
        <v>146</v>
      </c>
      <c r="I6" s="188" t="s">
        <v>147</v>
      </c>
      <c r="J6" s="188" t="s">
        <v>146</v>
      </c>
      <c r="K6" s="188" t="s">
        <v>147</v>
      </c>
      <c r="L6" s="1780"/>
    </row>
    <row r="7" spans="1:12" ht="15" customHeight="1" thickTop="1">
      <c r="B7" s="21"/>
      <c r="C7" s="3"/>
      <c r="D7" s="6"/>
      <c r="E7" s="7"/>
      <c r="F7" s="8"/>
      <c r="G7" s="9"/>
      <c r="H7" s="9"/>
      <c r="I7" s="9"/>
      <c r="J7" s="9"/>
      <c r="K7" s="9"/>
      <c r="L7" s="189"/>
    </row>
    <row r="8" spans="1:12" ht="15" customHeight="1">
      <c r="B8" s="21"/>
      <c r="C8" s="3" t="s">
        <v>63</v>
      </c>
      <c r="D8" s="6"/>
      <c r="E8" s="7"/>
      <c r="F8" s="8"/>
      <c r="G8" s="9"/>
      <c r="H8" s="9"/>
      <c r="I8" s="9"/>
      <c r="J8" s="9"/>
      <c r="K8" s="9"/>
      <c r="L8" s="190"/>
    </row>
    <row r="9" spans="1:12" ht="15" customHeight="1">
      <c r="B9" s="21"/>
      <c r="C9" s="3"/>
      <c r="D9" s="6"/>
      <c r="E9" s="7"/>
      <c r="F9" s="8"/>
      <c r="G9" s="9"/>
      <c r="H9" s="9"/>
      <c r="I9" s="9"/>
      <c r="J9" s="9"/>
      <c r="K9" s="9"/>
      <c r="L9" s="190"/>
    </row>
    <row r="10" spans="1:12" ht="15" customHeight="1">
      <c r="B10" s="21"/>
      <c r="C10" s="3" t="s">
        <v>64</v>
      </c>
      <c r="D10" s="6"/>
      <c r="E10" s="7"/>
      <c r="F10" s="8"/>
      <c r="G10" s="9"/>
      <c r="H10" s="9"/>
      <c r="I10" s="9"/>
      <c r="J10" s="9"/>
      <c r="K10" s="9"/>
      <c r="L10" s="190"/>
    </row>
    <row r="11" spans="1:12" ht="15" customHeight="1">
      <c r="B11" s="21"/>
      <c r="C11" s="3" t="s">
        <v>65</v>
      </c>
      <c r="D11" s="6"/>
      <c r="E11" s="7"/>
      <c r="F11" s="8"/>
      <c r="G11" s="9"/>
      <c r="H11" s="9"/>
      <c r="I11" s="9"/>
      <c r="J11" s="9"/>
      <c r="K11" s="9"/>
      <c r="L11" s="190"/>
    </row>
    <row r="12" spans="1:12" ht="15" customHeight="1">
      <c r="B12" s="21"/>
      <c r="C12" s="3"/>
      <c r="D12" s="6"/>
      <c r="E12" s="7"/>
      <c r="F12" s="8"/>
      <c r="G12" s="9"/>
      <c r="H12" s="9"/>
      <c r="I12" s="9"/>
      <c r="J12" s="9"/>
      <c r="K12" s="9"/>
      <c r="L12" s="190"/>
    </row>
    <row r="13" spans="1:12" ht="13.5">
      <c r="B13" s="32" t="s">
        <v>11</v>
      </c>
      <c r="C13" s="37" t="s">
        <v>66</v>
      </c>
      <c r="D13" s="24">
        <v>730.82999999999993</v>
      </c>
      <c r="E13" s="15" t="s">
        <v>15</v>
      </c>
      <c r="F13" s="11">
        <v>90</v>
      </c>
      <c r="G13" s="34">
        <f>D13*F13</f>
        <v>65774.7</v>
      </c>
      <c r="H13" s="34">
        <f>SUM('1.Ceiling Tiles '!K188)</f>
        <v>220.1520000000001</v>
      </c>
      <c r="I13" s="34">
        <f>F13*H13</f>
        <v>19813.680000000008</v>
      </c>
      <c r="J13" s="34"/>
      <c r="K13" s="34"/>
      <c r="L13" s="190"/>
    </row>
    <row r="14" spans="1:12" ht="15" customHeight="1">
      <c r="B14" s="32"/>
      <c r="C14" s="35"/>
      <c r="D14" s="24"/>
      <c r="E14" s="15"/>
      <c r="F14" s="11"/>
      <c r="G14" s="34"/>
      <c r="H14" s="34"/>
      <c r="I14" s="34"/>
      <c r="J14" s="34"/>
      <c r="K14" s="34"/>
      <c r="L14" s="190"/>
    </row>
    <row r="15" spans="1:12" ht="15" customHeight="1">
      <c r="B15" s="32" t="s">
        <v>16</v>
      </c>
      <c r="C15" s="35" t="s">
        <v>67</v>
      </c>
      <c r="D15" s="24">
        <v>475.72</v>
      </c>
      <c r="E15" s="15" t="s">
        <v>15</v>
      </c>
      <c r="F15" s="11">
        <v>55</v>
      </c>
      <c r="G15" s="34">
        <f>D15*F15</f>
        <v>26164.600000000002</v>
      </c>
      <c r="H15" s="34">
        <f>SUM('1.Ceiling Tiles '!K75)</f>
        <v>428.4199999999999</v>
      </c>
      <c r="I15" s="34">
        <f>F15*H15</f>
        <v>23563.099999999995</v>
      </c>
      <c r="J15" s="34">
        <f>+'1.Ceiling Tiles '!L75</f>
        <v>253.5799999999999</v>
      </c>
      <c r="K15" s="34">
        <f>F15*J15</f>
        <v>13946.899999999994</v>
      </c>
      <c r="L15" s="191"/>
    </row>
    <row r="16" spans="1:12" ht="15" customHeight="1">
      <c r="B16" s="32"/>
      <c r="C16" s="5"/>
      <c r="D16" s="24"/>
      <c r="E16" s="15"/>
      <c r="F16" s="11"/>
      <c r="G16" s="34"/>
      <c r="H16" s="34"/>
      <c r="I16" s="34"/>
      <c r="J16" s="34"/>
      <c r="K16" s="34"/>
      <c r="L16" s="192"/>
    </row>
    <row r="17" spans="2:12" ht="15" customHeight="1">
      <c r="B17" s="32"/>
      <c r="C17" s="323" t="s">
        <v>68</v>
      </c>
      <c r="D17" s="24"/>
      <c r="E17" s="15"/>
      <c r="F17" s="11"/>
      <c r="G17" s="34"/>
      <c r="H17" s="34"/>
      <c r="I17" s="34"/>
      <c r="J17" s="34"/>
      <c r="K17" s="34"/>
      <c r="L17" s="192"/>
    </row>
    <row r="18" spans="2:12" ht="15" customHeight="1">
      <c r="B18" s="32"/>
      <c r="C18" s="3" t="s">
        <v>64</v>
      </c>
      <c r="D18" s="24"/>
      <c r="E18" s="15"/>
      <c r="F18" s="11"/>
      <c r="G18" s="34"/>
      <c r="H18" s="34"/>
      <c r="I18" s="34"/>
      <c r="J18" s="34"/>
      <c r="K18" s="34"/>
      <c r="L18" s="192"/>
    </row>
    <row r="19" spans="2:12" ht="15" customHeight="1">
      <c r="B19" s="32" t="s">
        <v>69</v>
      </c>
      <c r="C19" s="35" t="s">
        <v>70</v>
      </c>
      <c r="D19" s="24">
        <v>448.29</v>
      </c>
      <c r="E19" s="15" t="s">
        <v>15</v>
      </c>
      <c r="F19" s="11">
        <v>160</v>
      </c>
      <c r="G19" s="34">
        <f>D19*F19</f>
        <v>71726.400000000009</v>
      </c>
      <c r="H19" s="34">
        <f>SUM('1.Ceiling Tiles '!K201)</f>
        <v>292.99</v>
      </c>
      <c r="I19" s="34">
        <f>F19*H19</f>
        <v>46878.400000000001</v>
      </c>
      <c r="J19" s="34">
        <v>78</v>
      </c>
      <c r="K19" s="34">
        <f>F19*J19</f>
        <v>12480</v>
      </c>
      <c r="L19" s="193"/>
    </row>
    <row r="20" spans="2:12" ht="15" customHeight="1">
      <c r="B20" s="32"/>
      <c r="C20" s="5"/>
      <c r="D20" s="24"/>
      <c r="E20" s="15"/>
      <c r="F20" s="11"/>
      <c r="G20" s="34"/>
      <c r="H20" s="34"/>
      <c r="I20" s="34"/>
      <c r="J20" s="34"/>
      <c r="K20" s="34"/>
      <c r="L20" s="193"/>
    </row>
    <row r="21" spans="2:12" ht="15" customHeight="1">
      <c r="B21" s="32" t="s">
        <v>71</v>
      </c>
      <c r="C21" s="35" t="s">
        <v>72</v>
      </c>
      <c r="D21" s="24">
        <v>441.52000000000004</v>
      </c>
      <c r="E21" s="15" t="s">
        <v>15</v>
      </c>
      <c r="F21" s="11">
        <v>125</v>
      </c>
      <c r="G21" s="34">
        <f>D21*F21</f>
        <v>55190.000000000007</v>
      </c>
      <c r="H21" s="34">
        <f>SUM('1.Ceiling Tiles '!K226)</f>
        <v>420.37000000000006</v>
      </c>
      <c r="I21" s="34">
        <f>F21*H21</f>
        <v>52546.250000000007</v>
      </c>
      <c r="J21" s="34"/>
      <c r="K21" s="34"/>
      <c r="L21" s="191"/>
    </row>
    <row r="22" spans="2:12" ht="15" customHeight="1">
      <c r="B22" s="32"/>
      <c r="C22" s="35"/>
      <c r="D22" s="24"/>
      <c r="E22" s="15"/>
      <c r="F22" s="11"/>
      <c r="G22" s="34"/>
      <c r="H22" s="34"/>
      <c r="I22" s="34"/>
      <c r="J22" s="34"/>
      <c r="K22" s="34"/>
      <c r="L22" s="193"/>
    </row>
    <row r="23" spans="2:12" ht="15" customHeight="1">
      <c r="B23" s="32" t="s">
        <v>73</v>
      </c>
      <c r="C23" s="35" t="s">
        <v>66</v>
      </c>
      <c r="D23" s="24">
        <v>129.46</v>
      </c>
      <c r="E23" s="15" t="s">
        <v>15</v>
      </c>
      <c r="F23" s="11">
        <v>90</v>
      </c>
      <c r="G23" s="34">
        <f>D23*F23</f>
        <v>11651.400000000001</v>
      </c>
      <c r="H23" s="34"/>
      <c r="I23" s="34"/>
      <c r="J23" s="34"/>
      <c r="K23" s="34"/>
      <c r="L23" s="192"/>
    </row>
    <row r="24" spans="2:12" ht="15" customHeight="1">
      <c r="B24" s="32"/>
      <c r="C24" s="5"/>
      <c r="D24" s="24"/>
      <c r="E24" s="15"/>
      <c r="F24" s="11"/>
      <c r="G24" s="34"/>
      <c r="H24" s="34"/>
      <c r="I24" s="34"/>
      <c r="J24" s="34"/>
      <c r="K24" s="34"/>
      <c r="L24" s="192"/>
    </row>
    <row r="25" spans="2:12" ht="15" customHeight="1">
      <c r="B25" s="32" t="s">
        <v>74</v>
      </c>
      <c r="C25" s="35" t="s">
        <v>75</v>
      </c>
      <c r="D25" s="24">
        <v>45.67</v>
      </c>
      <c r="E25" s="15" t="s">
        <v>15</v>
      </c>
      <c r="F25" s="11">
        <v>55</v>
      </c>
      <c r="G25" s="34">
        <f>D25*F25</f>
        <v>2511.85</v>
      </c>
      <c r="H25" s="34"/>
      <c r="I25" s="34"/>
      <c r="J25" s="34"/>
      <c r="K25" s="34"/>
      <c r="L25" s="193"/>
    </row>
    <row r="26" spans="2:12" ht="22.5" customHeight="1">
      <c r="B26" s="32"/>
      <c r="C26" s="37"/>
      <c r="D26" s="38"/>
      <c r="E26" s="15"/>
      <c r="F26" s="11"/>
      <c r="G26" s="34"/>
      <c r="H26" s="18"/>
      <c r="I26" s="34"/>
      <c r="J26" s="18"/>
      <c r="K26" s="34"/>
      <c r="L26" s="194"/>
    </row>
    <row r="27" spans="2:12" ht="26.25" customHeight="1">
      <c r="B27" s="32"/>
      <c r="C27" s="5" t="s">
        <v>76</v>
      </c>
      <c r="D27" s="38"/>
      <c r="E27" s="15"/>
      <c r="F27" s="11"/>
      <c r="G27" s="34"/>
      <c r="H27" s="34"/>
      <c r="I27" s="34"/>
      <c r="J27" s="34"/>
      <c r="K27" s="34"/>
      <c r="L27" s="193"/>
    </row>
    <row r="28" spans="2:12" ht="30" customHeight="1">
      <c r="B28" s="32"/>
      <c r="C28" s="5" t="s">
        <v>77</v>
      </c>
      <c r="D28" s="38"/>
      <c r="E28" s="15"/>
      <c r="F28" s="11"/>
      <c r="G28" s="34"/>
      <c r="H28" s="34"/>
      <c r="I28" s="34"/>
      <c r="J28" s="34"/>
      <c r="K28" s="34"/>
      <c r="L28" s="193"/>
    </row>
    <row r="29" spans="2:12" ht="30" customHeight="1">
      <c r="B29" s="32"/>
      <c r="C29" s="3" t="s">
        <v>64</v>
      </c>
      <c r="D29" s="38"/>
      <c r="E29" s="15"/>
      <c r="F29" s="11"/>
      <c r="G29" s="34"/>
      <c r="H29" s="34"/>
      <c r="I29" s="34"/>
      <c r="J29" s="34"/>
      <c r="K29" s="34"/>
      <c r="L29" s="193"/>
    </row>
    <row r="30" spans="2:12" ht="28.5" customHeight="1">
      <c r="B30" s="32" t="s">
        <v>78</v>
      </c>
      <c r="C30" s="37" t="s">
        <v>79</v>
      </c>
      <c r="D30" s="24">
        <v>290.18200000000002</v>
      </c>
      <c r="E30" s="15" t="s">
        <v>15</v>
      </c>
      <c r="F30" s="11">
        <v>90</v>
      </c>
      <c r="G30" s="34">
        <f>D30*F30</f>
        <v>26116.38</v>
      </c>
      <c r="H30" s="34"/>
      <c r="I30" s="34"/>
      <c r="J30" s="34"/>
      <c r="K30" s="34"/>
      <c r="L30" s="193"/>
    </row>
    <row r="31" spans="2:12" ht="18.75" customHeight="1">
      <c r="B31" s="32"/>
      <c r="C31" s="129" t="s">
        <v>80</v>
      </c>
      <c r="D31" s="24"/>
      <c r="E31" s="15"/>
      <c r="F31" s="11"/>
      <c r="G31" s="34"/>
      <c r="H31" s="34"/>
      <c r="I31" s="34"/>
      <c r="J31" s="34"/>
      <c r="K31" s="34"/>
      <c r="L31" s="193"/>
    </row>
    <row r="32" spans="2:12" ht="30.75" customHeight="1">
      <c r="B32" s="32" t="s">
        <v>81</v>
      </c>
      <c r="C32" s="37" t="s">
        <v>82</v>
      </c>
      <c r="D32" s="24">
        <v>11.34</v>
      </c>
      <c r="E32" s="15" t="s">
        <v>15</v>
      </c>
      <c r="F32" s="11">
        <v>120</v>
      </c>
      <c r="G32" s="34">
        <f>D32*F32</f>
        <v>1360.8</v>
      </c>
      <c r="H32" s="34"/>
      <c r="I32" s="34"/>
      <c r="J32" s="34"/>
      <c r="K32" s="34"/>
      <c r="L32" s="193"/>
    </row>
    <row r="33" spans="2:13" ht="18" customHeight="1">
      <c r="B33" s="32"/>
      <c r="C33" s="37"/>
      <c r="D33" s="24"/>
      <c r="E33" s="15"/>
      <c r="F33" s="11"/>
      <c r="G33" s="34"/>
      <c r="H33" s="34"/>
      <c r="I33" s="34"/>
      <c r="J33" s="34"/>
      <c r="K33" s="34"/>
      <c r="L33" s="193"/>
    </row>
    <row r="34" spans="2:13" ht="30.75" customHeight="1">
      <c r="B34" s="32" t="s">
        <v>83</v>
      </c>
      <c r="C34" s="37" t="s">
        <v>84</v>
      </c>
      <c r="D34" s="24">
        <v>2</v>
      </c>
      <c r="E34" s="15" t="s">
        <v>85</v>
      </c>
      <c r="F34" s="11">
        <v>285</v>
      </c>
      <c r="G34" s="34">
        <f>D34*F34</f>
        <v>570</v>
      </c>
      <c r="H34" s="34"/>
      <c r="I34" s="34"/>
      <c r="J34" s="34"/>
      <c r="K34" s="34"/>
      <c r="L34" s="193"/>
    </row>
    <row r="35" spans="2:13" ht="14.25" customHeight="1">
      <c r="B35" s="32"/>
      <c r="C35" s="37"/>
      <c r="D35" s="24"/>
      <c r="E35" s="15"/>
      <c r="F35" s="11"/>
      <c r="G35" s="34"/>
      <c r="H35" s="34"/>
      <c r="I35" s="34"/>
      <c r="J35" s="34"/>
      <c r="K35" s="34"/>
      <c r="L35" s="193"/>
    </row>
    <row r="36" spans="2:13" ht="27" customHeight="1">
      <c r="B36" s="32" t="s">
        <v>86</v>
      </c>
      <c r="C36" s="37" t="s">
        <v>87</v>
      </c>
      <c r="D36" s="24">
        <v>1</v>
      </c>
      <c r="E36" s="15" t="s">
        <v>85</v>
      </c>
      <c r="F36" s="11">
        <v>250</v>
      </c>
      <c r="G36" s="34">
        <f>D36*F36</f>
        <v>250</v>
      </c>
      <c r="H36" s="34"/>
      <c r="I36" s="34"/>
      <c r="J36" s="34"/>
      <c r="K36" s="34"/>
      <c r="L36" s="193"/>
    </row>
    <row r="37" spans="2:13" ht="27" customHeight="1">
      <c r="B37" s="32"/>
      <c r="C37" s="37"/>
      <c r="D37" s="24"/>
      <c r="E37" s="15"/>
      <c r="F37" s="11"/>
      <c r="G37" s="34"/>
      <c r="H37" s="34"/>
      <c r="I37" s="34"/>
      <c r="J37" s="34"/>
      <c r="K37" s="34"/>
      <c r="L37" s="193"/>
    </row>
    <row r="38" spans="2:13" ht="15" customHeight="1">
      <c r="B38" s="71"/>
      <c r="C38" s="5" t="s">
        <v>35</v>
      </c>
      <c r="D38" s="24"/>
      <c r="E38" s="65"/>
      <c r="F38" s="11"/>
      <c r="G38" s="18"/>
      <c r="H38" s="18"/>
      <c r="I38" s="18"/>
      <c r="J38" s="18"/>
      <c r="K38" s="18"/>
      <c r="L38" s="192"/>
    </row>
    <row r="39" spans="2:13" ht="15" customHeight="1">
      <c r="B39" s="71"/>
      <c r="C39" s="129" t="s">
        <v>80</v>
      </c>
      <c r="D39" s="24"/>
      <c r="E39" s="65"/>
      <c r="F39" s="11"/>
      <c r="G39" s="18"/>
      <c r="H39" s="18"/>
      <c r="I39" s="18"/>
      <c r="J39" s="18"/>
      <c r="K39" s="18"/>
      <c r="L39" s="192"/>
    </row>
    <row r="40" spans="2:13" ht="23">
      <c r="B40" s="32" t="s">
        <v>88</v>
      </c>
      <c r="C40" s="37" t="s">
        <v>89</v>
      </c>
      <c r="D40" s="24">
        <v>164.07639999999998</v>
      </c>
      <c r="E40" s="15" t="s">
        <v>15</v>
      </c>
      <c r="F40" s="11">
        <v>160</v>
      </c>
      <c r="G40" s="34">
        <f>D40*F40</f>
        <v>26252.223999999995</v>
      </c>
      <c r="H40" s="34">
        <f>SUM('1.P'!P29)</f>
        <v>164.07639999999998</v>
      </c>
      <c r="I40" s="34">
        <f>F40*H40</f>
        <v>26252.223999999995</v>
      </c>
      <c r="J40" s="34">
        <v>164.07640000000001</v>
      </c>
      <c r="K40" s="34">
        <f>+I40</f>
        <v>26252.223999999995</v>
      </c>
      <c r="L40" s="193"/>
    </row>
    <row r="41" spans="2:13" ht="11.5">
      <c r="B41" s="32"/>
      <c r="C41" s="37"/>
      <c r="D41" s="24"/>
      <c r="E41" s="65"/>
      <c r="F41" s="11"/>
      <c r="G41" s="34"/>
      <c r="H41" s="34"/>
      <c r="I41" s="34"/>
      <c r="J41" s="34"/>
      <c r="K41" s="34"/>
      <c r="L41" s="193"/>
      <c r="M41" s="74"/>
    </row>
    <row r="42" spans="2:13" ht="11.5">
      <c r="B42" s="32" t="s">
        <v>90</v>
      </c>
      <c r="C42" s="130" t="s">
        <v>91</v>
      </c>
      <c r="D42" s="78">
        <v>38.304000000000002</v>
      </c>
      <c r="E42" s="79" t="s">
        <v>39</v>
      </c>
      <c r="F42" s="80">
        <v>135</v>
      </c>
      <c r="G42" s="34">
        <f>D42*F42</f>
        <v>5171.04</v>
      </c>
      <c r="H42" s="34">
        <f>SUM('1.P'!P36)</f>
        <v>38.304000000000002</v>
      </c>
      <c r="I42" s="34">
        <f>F42*H42</f>
        <v>5171.04</v>
      </c>
      <c r="J42" s="34">
        <v>38.304000000000002</v>
      </c>
      <c r="K42" s="34">
        <f t="shared" ref="K42" si="0">+I42</f>
        <v>5171.04</v>
      </c>
      <c r="L42" s="193"/>
      <c r="M42" s="74"/>
    </row>
    <row r="43" spans="2:13" ht="11.5">
      <c r="B43" s="32"/>
      <c r="C43" s="81"/>
      <c r="D43" s="24"/>
      <c r="E43" s="65"/>
      <c r="F43" s="11"/>
      <c r="G43" s="18"/>
      <c r="H43" s="18"/>
      <c r="I43" s="18"/>
      <c r="J43" s="18"/>
      <c r="K43" s="34"/>
      <c r="L43" s="193"/>
      <c r="M43" s="74"/>
    </row>
    <row r="44" spans="2:13" ht="11.5">
      <c r="B44" s="32" t="s">
        <v>92</v>
      </c>
      <c r="C44" s="130" t="s">
        <v>93</v>
      </c>
      <c r="D44" s="78">
        <v>123.42800000000001</v>
      </c>
      <c r="E44" s="79" t="s">
        <v>39</v>
      </c>
      <c r="F44" s="80">
        <v>110</v>
      </c>
      <c r="G44" s="34">
        <f>D44*F44</f>
        <v>13577.080000000002</v>
      </c>
      <c r="H44" s="34">
        <f>SUM('1.P'!P46)</f>
        <v>111.08520000000001</v>
      </c>
      <c r="I44" s="34">
        <f>F44*H44</f>
        <v>12219.372000000001</v>
      </c>
      <c r="J44" s="34">
        <v>111.08520000000001</v>
      </c>
      <c r="K44" s="34">
        <f t="shared" ref="K44" si="1">+I44</f>
        <v>12219.372000000001</v>
      </c>
      <c r="L44" s="192"/>
      <c r="M44" s="74"/>
    </row>
    <row r="45" spans="2:13" ht="11.5">
      <c r="B45" s="32"/>
      <c r="C45" s="130"/>
      <c r="D45" s="78"/>
      <c r="E45" s="79"/>
      <c r="F45" s="80"/>
      <c r="G45" s="18"/>
      <c r="H45" s="18"/>
      <c r="I45" s="18"/>
      <c r="J45" s="34"/>
      <c r="K45" s="34"/>
      <c r="L45" s="192"/>
      <c r="M45" s="74"/>
    </row>
    <row r="46" spans="2:13" ht="11.5">
      <c r="B46" s="32"/>
      <c r="C46" s="5" t="s">
        <v>94</v>
      </c>
      <c r="D46" s="84"/>
      <c r="E46" s="85"/>
      <c r="F46" s="86"/>
      <c r="G46" s="87"/>
      <c r="H46" s="87"/>
      <c r="I46" s="87"/>
      <c r="J46" s="87"/>
      <c r="K46" s="87"/>
      <c r="L46" s="192"/>
      <c r="M46" s="74"/>
    </row>
    <row r="47" spans="2:13" ht="11.5">
      <c r="B47" s="82"/>
      <c r="C47" s="70"/>
      <c r="D47" s="84"/>
      <c r="E47" s="85"/>
      <c r="F47" s="86"/>
      <c r="G47" s="87"/>
      <c r="H47" s="87"/>
      <c r="I47" s="87"/>
      <c r="J47" s="87"/>
      <c r="K47" s="87"/>
      <c r="L47" s="192"/>
      <c r="M47" s="74"/>
    </row>
    <row r="48" spans="2:13" ht="11.5">
      <c r="B48" s="32" t="s">
        <v>95</v>
      </c>
      <c r="C48" s="130" t="s">
        <v>96</v>
      </c>
      <c r="D48" s="78">
        <v>537.68799999999999</v>
      </c>
      <c r="E48" s="79" t="s">
        <v>39</v>
      </c>
      <c r="F48" s="80">
        <v>18</v>
      </c>
      <c r="G48" s="34">
        <f>D48*F48</f>
        <v>9678.384</v>
      </c>
      <c r="H48" s="34">
        <f>SUM('1.P'!P77)</f>
        <v>537.68799999999999</v>
      </c>
      <c r="I48" s="34">
        <f>F48*H48</f>
        <v>9678.384</v>
      </c>
      <c r="J48" s="34"/>
      <c r="K48" s="34"/>
      <c r="L48" s="192"/>
      <c r="M48" s="74"/>
    </row>
    <row r="49" spans="1:13" ht="11.5">
      <c r="A49" s="195"/>
      <c r="B49" s="131"/>
      <c r="C49" s="132"/>
      <c r="D49" s="133"/>
      <c r="E49" s="134"/>
      <c r="F49" s="135"/>
      <c r="G49" s="136"/>
      <c r="H49" s="136"/>
      <c r="I49" s="136"/>
      <c r="J49" s="136"/>
      <c r="K49" s="136"/>
      <c r="L49" s="196"/>
      <c r="M49" s="74"/>
    </row>
    <row r="50" spans="1:13" ht="11.5">
      <c r="B50" s="88"/>
      <c r="C50" s="89"/>
      <c r="D50" s="78"/>
      <c r="E50" s="79"/>
      <c r="F50" s="80"/>
      <c r="G50" s="90"/>
      <c r="H50" s="90"/>
      <c r="I50" s="90"/>
      <c r="J50" s="90"/>
      <c r="K50" s="90"/>
      <c r="L50" s="193"/>
      <c r="M50" s="74"/>
    </row>
    <row r="51" spans="1:13" ht="11.5">
      <c r="B51" s="88"/>
      <c r="C51" s="128" t="s">
        <v>97</v>
      </c>
      <c r="D51" s="78"/>
      <c r="E51" s="79"/>
      <c r="F51" s="80"/>
      <c r="G51" s="90"/>
      <c r="H51" s="90"/>
      <c r="I51" s="90"/>
      <c r="J51" s="90"/>
      <c r="K51" s="90"/>
      <c r="L51" s="193"/>
      <c r="M51" s="74"/>
    </row>
    <row r="52" spans="1:13" ht="11.5">
      <c r="B52" s="88"/>
      <c r="C52" s="91"/>
      <c r="D52" s="78"/>
      <c r="E52" s="79"/>
      <c r="F52" s="80"/>
      <c r="G52" s="90"/>
      <c r="H52" s="90"/>
      <c r="I52" s="90"/>
      <c r="J52" s="90"/>
      <c r="K52" s="90"/>
      <c r="L52" s="193"/>
      <c r="M52" s="74"/>
    </row>
    <row r="53" spans="1:13" ht="11.5">
      <c r="B53" s="21" t="s">
        <v>98</v>
      </c>
      <c r="C53" s="5" t="s">
        <v>13</v>
      </c>
      <c r="D53" s="6"/>
      <c r="E53" s="7"/>
      <c r="F53" s="8"/>
      <c r="G53" s="9"/>
      <c r="H53" s="9"/>
      <c r="I53" s="9"/>
      <c r="J53" s="9"/>
      <c r="K53" s="9"/>
      <c r="L53" s="193"/>
      <c r="M53" s="74"/>
    </row>
    <row r="54" spans="1:13" ht="11.5">
      <c r="B54" s="21"/>
      <c r="C54" s="3"/>
      <c r="D54" s="6"/>
      <c r="E54" s="7"/>
      <c r="F54" s="8"/>
      <c r="G54" s="9"/>
      <c r="H54" s="9"/>
      <c r="I54" s="9"/>
      <c r="J54" s="9"/>
      <c r="K54" s="9"/>
      <c r="L54" s="193"/>
      <c r="M54" s="74"/>
    </row>
    <row r="55" spans="1:13" ht="57.5">
      <c r="B55" s="32" t="s">
        <v>99</v>
      </c>
      <c r="C55" s="33" t="s">
        <v>14</v>
      </c>
      <c r="D55" s="24">
        <v>470.41999999999996</v>
      </c>
      <c r="E55" s="15" t="s">
        <v>15</v>
      </c>
      <c r="F55" s="11">
        <v>140</v>
      </c>
      <c r="G55" s="34">
        <f>D55*F55</f>
        <v>65858.799999999988</v>
      </c>
      <c r="H55" s="34">
        <f>D55*0.7*0.9</f>
        <v>296.36459999999994</v>
      </c>
      <c r="I55" s="34">
        <f>F55*H55</f>
        <v>41491.043999999994</v>
      </c>
      <c r="J55" s="34"/>
      <c r="K55" s="34"/>
      <c r="L55" s="193"/>
      <c r="M55" s="74"/>
    </row>
    <row r="56" spans="1:13" ht="11.5">
      <c r="B56" s="88"/>
      <c r="C56" s="91"/>
      <c r="D56" s="78"/>
      <c r="E56" s="79"/>
      <c r="F56" s="80"/>
      <c r="G56" s="90"/>
      <c r="H56" s="90"/>
      <c r="I56" s="90"/>
      <c r="J56" s="90"/>
      <c r="K56" s="90"/>
      <c r="L56" s="193"/>
      <c r="M56" s="74"/>
    </row>
    <row r="57" spans="1:13" ht="23">
      <c r="B57" s="32" t="s">
        <v>100</v>
      </c>
      <c r="C57" s="91" t="s">
        <v>101</v>
      </c>
      <c r="D57" s="24">
        <v>470.41999999999996</v>
      </c>
      <c r="E57" s="15" t="s">
        <v>15</v>
      </c>
      <c r="F57" s="11">
        <v>40</v>
      </c>
      <c r="G57" s="34">
        <f>D57*F57</f>
        <v>18816.8</v>
      </c>
      <c r="H57" s="34"/>
      <c r="I57" s="34"/>
      <c r="J57" s="34"/>
      <c r="K57" s="34"/>
      <c r="L57" s="193"/>
      <c r="M57" s="74"/>
    </row>
    <row r="58" spans="1:13" ht="11.5">
      <c r="B58" s="88"/>
      <c r="C58" s="91"/>
      <c r="D58" s="78"/>
      <c r="E58" s="79"/>
      <c r="F58" s="80"/>
      <c r="G58" s="90"/>
      <c r="H58" s="90"/>
      <c r="I58" s="90"/>
      <c r="J58" s="90"/>
      <c r="K58" s="90"/>
      <c r="L58" s="193"/>
      <c r="M58" s="74"/>
    </row>
    <row r="59" spans="1:13" ht="13.5">
      <c r="B59" s="32" t="s">
        <v>102</v>
      </c>
      <c r="C59" s="91" t="s">
        <v>103</v>
      </c>
      <c r="D59" s="24">
        <v>470.41999999999996</v>
      </c>
      <c r="E59" s="15" t="s">
        <v>15</v>
      </c>
      <c r="F59" s="11">
        <v>28</v>
      </c>
      <c r="G59" s="34">
        <f>D59*F59</f>
        <v>13171.759999999998</v>
      </c>
      <c r="H59" s="34"/>
      <c r="I59" s="34"/>
      <c r="J59" s="34"/>
      <c r="K59" s="34"/>
      <c r="L59" s="193"/>
      <c r="M59" s="74"/>
    </row>
    <row r="60" spans="1:13" ht="11.5">
      <c r="B60" s="88"/>
      <c r="C60" s="91"/>
      <c r="D60" s="78"/>
      <c r="E60" s="79"/>
      <c r="F60" s="80"/>
      <c r="G60" s="90"/>
      <c r="H60" s="90"/>
      <c r="I60" s="90"/>
      <c r="J60" s="90"/>
      <c r="K60" s="90"/>
      <c r="L60" s="193"/>
      <c r="M60" s="74"/>
    </row>
    <row r="61" spans="1:13" ht="34.5">
      <c r="B61" s="32" t="s">
        <v>104</v>
      </c>
      <c r="C61" s="37" t="s">
        <v>23</v>
      </c>
      <c r="D61" s="24">
        <v>7</v>
      </c>
      <c r="E61" s="15" t="s">
        <v>85</v>
      </c>
      <c r="F61" s="11">
        <v>1850</v>
      </c>
      <c r="G61" s="34">
        <f>D61*F61</f>
        <v>12950</v>
      </c>
      <c r="H61" s="34"/>
      <c r="I61" s="34"/>
      <c r="J61" s="34"/>
      <c r="K61" s="34"/>
      <c r="L61" s="193"/>
      <c r="M61" s="74"/>
    </row>
    <row r="62" spans="1:13" ht="11.5">
      <c r="B62" s="88"/>
      <c r="C62" s="91"/>
      <c r="D62" s="78"/>
      <c r="E62" s="79"/>
      <c r="F62" s="80"/>
      <c r="G62" s="90"/>
      <c r="H62" s="90"/>
      <c r="I62" s="90"/>
      <c r="J62" s="90"/>
      <c r="K62" s="90"/>
      <c r="L62" s="193"/>
      <c r="M62" s="74"/>
    </row>
    <row r="63" spans="1:13" ht="13.5">
      <c r="B63" s="32" t="s">
        <v>105</v>
      </c>
      <c r="C63" s="91" t="s">
        <v>106</v>
      </c>
      <c r="D63" s="24">
        <v>276.36</v>
      </c>
      <c r="E63" s="15" t="s">
        <v>15</v>
      </c>
      <c r="F63" s="11">
        <v>28</v>
      </c>
      <c r="G63" s="34">
        <f>D63*F63</f>
        <v>7738.08</v>
      </c>
      <c r="H63" s="34">
        <f>276.36*0.7</f>
        <v>193.452</v>
      </c>
      <c r="I63" s="34">
        <f>F63*H63</f>
        <v>5416.6559999999999</v>
      </c>
      <c r="J63" s="34"/>
      <c r="K63" s="34"/>
      <c r="L63" s="193"/>
      <c r="M63" s="74"/>
    </row>
    <row r="64" spans="1:13" ht="11.5">
      <c r="B64" s="88"/>
      <c r="C64" s="91"/>
      <c r="D64" s="78"/>
      <c r="E64" s="79"/>
      <c r="F64" s="80"/>
      <c r="G64" s="90"/>
      <c r="H64" s="90"/>
      <c r="I64" s="90"/>
      <c r="J64" s="90"/>
      <c r="K64" s="90"/>
      <c r="L64" s="193"/>
      <c r="M64" s="74"/>
    </row>
    <row r="65" spans="2:14" ht="13.5">
      <c r="B65" s="32" t="s">
        <v>107</v>
      </c>
      <c r="C65" s="37" t="s">
        <v>108</v>
      </c>
      <c r="D65" s="24">
        <v>276.36</v>
      </c>
      <c r="E65" s="15" t="s">
        <v>15</v>
      </c>
      <c r="F65" s="11">
        <v>15</v>
      </c>
      <c r="G65" s="34">
        <f>D65*F65</f>
        <v>4145.4000000000005</v>
      </c>
      <c r="H65" s="34">
        <v>276.36</v>
      </c>
      <c r="I65" s="34">
        <f>F65*H65</f>
        <v>4145.4000000000005</v>
      </c>
      <c r="J65" s="34"/>
      <c r="K65" s="34"/>
      <c r="L65" s="193">
        <f>SUM(G55:G65)</f>
        <v>122680.83999999998</v>
      </c>
      <c r="M65" s="74"/>
    </row>
    <row r="66" spans="2:14" ht="11.5">
      <c r="B66" s="96"/>
      <c r="C66" s="95"/>
      <c r="D66" s="78"/>
      <c r="E66" s="79"/>
      <c r="F66" s="80"/>
      <c r="G66" s="90"/>
      <c r="H66" s="90"/>
      <c r="I66" s="90"/>
      <c r="J66" s="90"/>
      <c r="K66" s="90"/>
      <c r="L66" s="193"/>
      <c r="M66" s="74"/>
    </row>
    <row r="67" spans="2:14" ht="22.5" customHeight="1">
      <c r="B67" s="1781" t="s">
        <v>148</v>
      </c>
      <c r="C67" s="1703"/>
      <c r="D67" s="55"/>
      <c r="E67" s="56"/>
      <c r="F67" s="57"/>
      <c r="G67" s="197">
        <f>SUM(G8:G66)</f>
        <v>438675.69800000003</v>
      </c>
      <c r="H67" s="197"/>
      <c r="I67" s="198">
        <f>SUM(I7:I65)</f>
        <v>247175.54999999996</v>
      </c>
      <c r="J67" s="197"/>
      <c r="K67" s="198">
        <f>SUM(K7:K65)</f>
        <v>70069.535999999993</v>
      </c>
      <c r="L67" s="199" t="e">
        <f>AVERAGE(#REF!)</f>
        <v>#REF!</v>
      </c>
      <c r="N67" s="200"/>
    </row>
    <row r="69" spans="2:14" ht="15" customHeight="1">
      <c r="G69" s="200"/>
      <c r="H69" s="200"/>
      <c r="I69" s="200"/>
      <c r="J69" s="200"/>
      <c r="K69" s="200"/>
    </row>
    <row r="71" spans="2:14" ht="15" customHeight="1">
      <c r="G71" s="200"/>
      <c r="H71" s="200"/>
      <c r="I71" s="200"/>
      <c r="J71" s="200"/>
      <c r="K71" s="200"/>
    </row>
    <row r="77" spans="2:14" ht="15" customHeight="1">
      <c r="L77" s="201"/>
    </row>
    <row r="121" spans="2:5" ht="15" customHeight="1">
      <c r="B121" s="1"/>
      <c r="D121" s="1"/>
      <c r="E121" s="1"/>
    </row>
    <row r="122" spans="2:5" ht="15" customHeight="1">
      <c r="B122" s="1"/>
      <c r="D122" s="1"/>
      <c r="E122" s="1"/>
    </row>
  </sheetData>
  <sheetProtection selectLockedCells="1" selectUnlockedCells="1"/>
  <mergeCells count="10">
    <mergeCell ref="H5:I5"/>
    <mergeCell ref="J5:K5"/>
    <mergeCell ref="L5:L6"/>
    <mergeCell ref="B67:C67"/>
    <mergeCell ref="B5:B6"/>
    <mergeCell ref="C5:C6"/>
    <mergeCell ref="D5:D6"/>
    <mergeCell ref="E5:E6"/>
    <mergeCell ref="F5:F6"/>
    <mergeCell ref="G5:G6"/>
  </mergeCells>
  <pageMargins left="0.15763888888888888" right="0.15763888888888888" top="7.8472222222222221E-2" bottom="7.8472222222222221E-2" header="0.51180555555555551" footer="7.8472222222222221E-2"/>
  <pageSetup paperSize="9" scale="86" firstPageNumber="0" fitToHeight="0" orientation="portrait" r:id="rId1"/>
  <headerFooter alignWithMargins="0">
    <oddFooter>&amp;CPage &amp;P of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37"/>
  <sheetViews>
    <sheetView view="pageBreakPreview" topLeftCell="B1" zoomScale="70" zoomScaleNormal="100" zoomScaleSheetLayoutView="70" workbookViewId="0">
      <selection activeCell="K9" sqref="K9"/>
    </sheetView>
  </sheetViews>
  <sheetFormatPr defaultColWidth="25.81640625" defaultRowHeight="13"/>
  <cols>
    <col min="1" max="1" width="3.81640625" style="264" customWidth="1"/>
    <col min="2" max="2" width="12.54296875" style="300" bestFit="1" customWidth="1"/>
    <col min="3" max="3" width="101.7265625" style="300" bestFit="1" customWidth="1"/>
    <col min="4" max="4" width="11.7265625" style="300" customWidth="1"/>
    <col min="5" max="5" width="9.26953125" style="300" customWidth="1"/>
    <col min="6" max="6" width="11.7265625" style="300" customWidth="1"/>
    <col min="7" max="7" width="11.7265625" style="258" customWidth="1"/>
    <col min="8" max="8" width="11.7265625" style="259" customWidth="1"/>
    <col min="9" max="9" width="16.453125" style="259" customWidth="1"/>
    <col min="10" max="10" width="16.81640625" style="259" customWidth="1"/>
    <col min="11" max="11" width="15.453125" style="259" customWidth="1"/>
    <col min="12" max="12" width="14.453125" style="259" hidden="1" customWidth="1"/>
    <col min="13" max="13" width="18.1796875" style="259" hidden="1" customWidth="1"/>
    <col min="14" max="14" width="17" style="259" hidden="1" customWidth="1"/>
    <col min="15" max="15" width="4.81640625" style="261" customWidth="1"/>
    <col min="16" max="253" width="9.1796875" style="261" customWidth="1"/>
    <col min="254" max="254" width="6.1796875" style="261" customWidth="1"/>
    <col min="255" max="255" width="25.81640625" style="261"/>
    <col min="256" max="256" width="1" style="261" customWidth="1"/>
    <col min="257" max="257" width="13.26953125" style="261" customWidth="1"/>
    <col min="258" max="258" width="59.54296875" style="261" customWidth="1"/>
    <col min="259" max="263" width="11.7265625" style="261" customWidth="1"/>
    <col min="264" max="267" width="14.453125" style="261" customWidth="1"/>
    <col min="268" max="268" width="17" style="261" customWidth="1"/>
    <col min="269" max="269" width="0.81640625" style="261" customWidth="1"/>
    <col min="270" max="509" width="9.1796875" style="261" customWidth="1"/>
    <col min="510" max="510" width="6.1796875" style="261" customWidth="1"/>
    <col min="511" max="511" width="25.81640625" style="261"/>
    <col min="512" max="512" width="1" style="261" customWidth="1"/>
    <col min="513" max="513" width="13.26953125" style="261" customWidth="1"/>
    <col min="514" max="514" width="59.54296875" style="261" customWidth="1"/>
    <col min="515" max="519" width="11.7265625" style="261" customWidth="1"/>
    <col min="520" max="523" width="14.453125" style="261" customWidth="1"/>
    <col min="524" max="524" width="17" style="261" customWidth="1"/>
    <col min="525" max="525" width="0.81640625" style="261" customWidth="1"/>
    <col min="526" max="765" width="9.1796875" style="261" customWidth="1"/>
    <col min="766" max="766" width="6.1796875" style="261" customWidth="1"/>
    <col min="767" max="767" width="25.81640625" style="261"/>
    <col min="768" max="768" width="1" style="261" customWidth="1"/>
    <col min="769" max="769" width="13.26953125" style="261" customWidth="1"/>
    <col min="770" max="770" width="59.54296875" style="261" customWidth="1"/>
    <col min="771" max="775" width="11.7265625" style="261" customWidth="1"/>
    <col min="776" max="779" width="14.453125" style="261" customWidth="1"/>
    <col min="780" max="780" width="17" style="261" customWidth="1"/>
    <col min="781" max="781" width="0.81640625" style="261" customWidth="1"/>
    <col min="782" max="1021" width="9.1796875" style="261" customWidth="1"/>
    <col min="1022" max="1022" width="6.1796875" style="261" customWidth="1"/>
    <col min="1023" max="1023" width="25.81640625" style="261"/>
    <col min="1024" max="1024" width="1" style="261" customWidth="1"/>
    <col min="1025" max="1025" width="13.26953125" style="261" customWidth="1"/>
    <col min="1026" max="1026" width="59.54296875" style="261" customWidth="1"/>
    <col min="1027" max="1031" width="11.7265625" style="261" customWidth="1"/>
    <col min="1032" max="1035" width="14.453125" style="261" customWidth="1"/>
    <col min="1036" max="1036" width="17" style="261" customWidth="1"/>
    <col min="1037" max="1037" width="0.81640625" style="261" customWidth="1"/>
    <col min="1038" max="1277" width="9.1796875" style="261" customWidth="1"/>
    <col min="1278" max="1278" width="6.1796875" style="261" customWidth="1"/>
    <col min="1279" max="1279" width="25.81640625" style="261"/>
    <col min="1280" max="1280" width="1" style="261" customWidth="1"/>
    <col min="1281" max="1281" width="13.26953125" style="261" customWidth="1"/>
    <col min="1282" max="1282" width="59.54296875" style="261" customWidth="1"/>
    <col min="1283" max="1287" width="11.7265625" style="261" customWidth="1"/>
    <col min="1288" max="1291" width="14.453125" style="261" customWidth="1"/>
    <col min="1292" max="1292" width="17" style="261" customWidth="1"/>
    <col min="1293" max="1293" width="0.81640625" style="261" customWidth="1"/>
    <col min="1294" max="1533" width="9.1796875" style="261" customWidth="1"/>
    <col min="1534" max="1534" width="6.1796875" style="261" customWidth="1"/>
    <col min="1535" max="1535" width="25.81640625" style="261"/>
    <col min="1536" max="1536" width="1" style="261" customWidth="1"/>
    <col min="1537" max="1537" width="13.26953125" style="261" customWidth="1"/>
    <col min="1538" max="1538" width="59.54296875" style="261" customWidth="1"/>
    <col min="1539" max="1543" width="11.7265625" style="261" customWidth="1"/>
    <col min="1544" max="1547" width="14.453125" style="261" customWidth="1"/>
    <col min="1548" max="1548" width="17" style="261" customWidth="1"/>
    <col min="1549" max="1549" width="0.81640625" style="261" customWidth="1"/>
    <col min="1550" max="1789" width="9.1796875" style="261" customWidth="1"/>
    <col min="1790" max="1790" width="6.1796875" style="261" customWidth="1"/>
    <col min="1791" max="1791" width="25.81640625" style="261"/>
    <col min="1792" max="1792" width="1" style="261" customWidth="1"/>
    <col min="1793" max="1793" width="13.26953125" style="261" customWidth="1"/>
    <col min="1794" max="1794" width="59.54296875" style="261" customWidth="1"/>
    <col min="1795" max="1799" width="11.7265625" style="261" customWidth="1"/>
    <col min="1800" max="1803" width="14.453125" style="261" customWidth="1"/>
    <col min="1804" max="1804" width="17" style="261" customWidth="1"/>
    <col min="1805" max="1805" width="0.81640625" style="261" customWidth="1"/>
    <col min="1806" max="2045" width="9.1796875" style="261" customWidth="1"/>
    <col min="2046" max="2046" width="6.1796875" style="261" customWidth="1"/>
    <col min="2047" max="2047" width="25.81640625" style="261"/>
    <col min="2048" max="2048" width="1" style="261" customWidth="1"/>
    <col min="2049" max="2049" width="13.26953125" style="261" customWidth="1"/>
    <col min="2050" max="2050" width="59.54296875" style="261" customWidth="1"/>
    <col min="2051" max="2055" width="11.7265625" style="261" customWidth="1"/>
    <col min="2056" max="2059" width="14.453125" style="261" customWidth="1"/>
    <col min="2060" max="2060" width="17" style="261" customWidth="1"/>
    <col min="2061" max="2061" width="0.81640625" style="261" customWidth="1"/>
    <col min="2062" max="2301" width="9.1796875" style="261" customWidth="1"/>
    <col min="2302" max="2302" width="6.1796875" style="261" customWidth="1"/>
    <col min="2303" max="2303" width="25.81640625" style="261"/>
    <col min="2304" max="2304" width="1" style="261" customWidth="1"/>
    <col min="2305" max="2305" width="13.26953125" style="261" customWidth="1"/>
    <col min="2306" max="2306" width="59.54296875" style="261" customWidth="1"/>
    <col min="2307" max="2311" width="11.7265625" style="261" customWidth="1"/>
    <col min="2312" max="2315" width="14.453125" style="261" customWidth="1"/>
    <col min="2316" max="2316" width="17" style="261" customWidth="1"/>
    <col min="2317" max="2317" width="0.81640625" style="261" customWidth="1"/>
    <col min="2318" max="2557" width="9.1796875" style="261" customWidth="1"/>
    <col min="2558" max="2558" width="6.1796875" style="261" customWidth="1"/>
    <col min="2559" max="2559" width="25.81640625" style="261"/>
    <col min="2560" max="2560" width="1" style="261" customWidth="1"/>
    <col min="2561" max="2561" width="13.26953125" style="261" customWidth="1"/>
    <col min="2562" max="2562" width="59.54296875" style="261" customWidth="1"/>
    <col min="2563" max="2567" width="11.7265625" style="261" customWidth="1"/>
    <col min="2568" max="2571" width="14.453125" style="261" customWidth="1"/>
    <col min="2572" max="2572" width="17" style="261" customWidth="1"/>
    <col min="2573" max="2573" width="0.81640625" style="261" customWidth="1"/>
    <col min="2574" max="2813" width="9.1796875" style="261" customWidth="1"/>
    <col min="2814" max="2814" width="6.1796875" style="261" customWidth="1"/>
    <col min="2815" max="2815" width="25.81640625" style="261"/>
    <col min="2816" max="2816" width="1" style="261" customWidth="1"/>
    <col min="2817" max="2817" width="13.26953125" style="261" customWidth="1"/>
    <col min="2818" max="2818" width="59.54296875" style="261" customWidth="1"/>
    <col min="2819" max="2823" width="11.7265625" style="261" customWidth="1"/>
    <col min="2824" max="2827" width="14.453125" style="261" customWidth="1"/>
    <col min="2828" max="2828" width="17" style="261" customWidth="1"/>
    <col min="2829" max="2829" width="0.81640625" style="261" customWidth="1"/>
    <col min="2830" max="3069" width="9.1796875" style="261" customWidth="1"/>
    <col min="3070" max="3070" width="6.1796875" style="261" customWidth="1"/>
    <col min="3071" max="3071" width="25.81640625" style="261"/>
    <col min="3072" max="3072" width="1" style="261" customWidth="1"/>
    <col min="3073" max="3073" width="13.26953125" style="261" customWidth="1"/>
    <col min="3074" max="3074" width="59.54296875" style="261" customWidth="1"/>
    <col min="3075" max="3079" width="11.7265625" style="261" customWidth="1"/>
    <col min="3080" max="3083" width="14.453125" style="261" customWidth="1"/>
    <col min="3084" max="3084" width="17" style="261" customWidth="1"/>
    <col min="3085" max="3085" width="0.81640625" style="261" customWidth="1"/>
    <col min="3086" max="3325" width="9.1796875" style="261" customWidth="1"/>
    <col min="3326" max="3326" width="6.1796875" style="261" customWidth="1"/>
    <col min="3327" max="3327" width="25.81640625" style="261"/>
    <col min="3328" max="3328" width="1" style="261" customWidth="1"/>
    <col min="3329" max="3329" width="13.26953125" style="261" customWidth="1"/>
    <col min="3330" max="3330" width="59.54296875" style="261" customWidth="1"/>
    <col min="3331" max="3335" width="11.7265625" style="261" customWidth="1"/>
    <col min="3336" max="3339" width="14.453125" style="261" customWidth="1"/>
    <col min="3340" max="3340" width="17" style="261" customWidth="1"/>
    <col min="3341" max="3341" width="0.81640625" style="261" customWidth="1"/>
    <col min="3342" max="3581" width="9.1796875" style="261" customWidth="1"/>
    <col min="3582" max="3582" width="6.1796875" style="261" customWidth="1"/>
    <col min="3583" max="3583" width="25.81640625" style="261"/>
    <col min="3584" max="3584" width="1" style="261" customWidth="1"/>
    <col min="3585" max="3585" width="13.26953125" style="261" customWidth="1"/>
    <col min="3586" max="3586" width="59.54296875" style="261" customWidth="1"/>
    <col min="3587" max="3591" width="11.7265625" style="261" customWidth="1"/>
    <col min="3592" max="3595" width="14.453125" style="261" customWidth="1"/>
    <col min="3596" max="3596" width="17" style="261" customWidth="1"/>
    <col min="3597" max="3597" width="0.81640625" style="261" customWidth="1"/>
    <col min="3598" max="3837" width="9.1796875" style="261" customWidth="1"/>
    <col min="3838" max="3838" width="6.1796875" style="261" customWidth="1"/>
    <col min="3839" max="3839" width="25.81640625" style="261"/>
    <col min="3840" max="3840" width="1" style="261" customWidth="1"/>
    <col min="3841" max="3841" width="13.26953125" style="261" customWidth="1"/>
    <col min="3842" max="3842" width="59.54296875" style="261" customWidth="1"/>
    <col min="3843" max="3847" width="11.7265625" style="261" customWidth="1"/>
    <col min="3848" max="3851" width="14.453125" style="261" customWidth="1"/>
    <col min="3852" max="3852" width="17" style="261" customWidth="1"/>
    <col min="3853" max="3853" width="0.81640625" style="261" customWidth="1"/>
    <col min="3854" max="4093" width="9.1796875" style="261" customWidth="1"/>
    <col min="4094" max="4094" width="6.1796875" style="261" customWidth="1"/>
    <col min="4095" max="4095" width="25.81640625" style="261"/>
    <col min="4096" max="4096" width="1" style="261" customWidth="1"/>
    <col min="4097" max="4097" width="13.26953125" style="261" customWidth="1"/>
    <col min="4098" max="4098" width="59.54296875" style="261" customWidth="1"/>
    <col min="4099" max="4103" width="11.7265625" style="261" customWidth="1"/>
    <col min="4104" max="4107" width="14.453125" style="261" customWidth="1"/>
    <col min="4108" max="4108" width="17" style="261" customWidth="1"/>
    <col min="4109" max="4109" width="0.81640625" style="261" customWidth="1"/>
    <col min="4110" max="4349" width="9.1796875" style="261" customWidth="1"/>
    <col min="4350" max="4350" width="6.1796875" style="261" customWidth="1"/>
    <col min="4351" max="4351" width="25.81640625" style="261"/>
    <col min="4352" max="4352" width="1" style="261" customWidth="1"/>
    <col min="4353" max="4353" width="13.26953125" style="261" customWidth="1"/>
    <col min="4354" max="4354" width="59.54296875" style="261" customWidth="1"/>
    <col min="4355" max="4359" width="11.7265625" style="261" customWidth="1"/>
    <col min="4360" max="4363" width="14.453125" style="261" customWidth="1"/>
    <col min="4364" max="4364" width="17" style="261" customWidth="1"/>
    <col min="4365" max="4365" width="0.81640625" style="261" customWidth="1"/>
    <col min="4366" max="4605" width="9.1796875" style="261" customWidth="1"/>
    <col min="4606" max="4606" width="6.1796875" style="261" customWidth="1"/>
    <col min="4607" max="4607" width="25.81640625" style="261"/>
    <col min="4608" max="4608" width="1" style="261" customWidth="1"/>
    <col min="4609" max="4609" width="13.26953125" style="261" customWidth="1"/>
    <col min="4610" max="4610" width="59.54296875" style="261" customWidth="1"/>
    <col min="4611" max="4615" width="11.7265625" style="261" customWidth="1"/>
    <col min="4616" max="4619" width="14.453125" style="261" customWidth="1"/>
    <col min="4620" max="4620" width="17" style="261" customWidth="1"/>
    <col min="4621" max="4621" width="0.81640625" style="261" customWidth="1"/>
    <col min="4622" max="4861" width="9.1796875" style="261" customWidth="1"/>
    <col min="4862" max="4862" width="6.1796875" style="261" customWidth="1"/>
    <col min="4863" max="4863" width="25.81640625" style="261"/>
    <col min="4864" max="4864" width="1" style="261" customWidth="1"/>
    <col min="4865" max="4865" width="13.26953125" style="261" customWidth="1"/>
    <col min="4866" max="4866" width="59.54296875" style="261" customWidth="1"/>
    <col min="4867" max="4871" width="11.7265625" style="261" customWidth="1"/>
    <col min="4872" max="4875" width="14.453125" style="261" customWidth="1"/>
    <col min="4876" max="4876" width="17" style="261" customWidth="1"/>
    <col min="4877" max="4877" width="0.81640625" style="261" customWidth="1"/>
    <col min="4878" max="5117" width="9.1796875" style="261" customWidth="1"/>
    <col min="5118" max="5118" width="6.1796875" style="261" customWidth="1"/>
    <col min="5119" max="5119" width="25.81640625" style="261"/>
    <col min="5120" max="5120" width="1" style="261" customWidth="1"/>
    <col min="5121" max="5121" width="13.26953125" style="261" customWidth="1"/>
    <col min="5122" max="5122" width="59.54296875" style="261" customWidth="1"/>
    <col min="5123" max="5127" width="11.7265625" style="261" customWidth="1"/>
    <col min="5128" max="5131" width="14.453125" style="261" customWidth="1"/>
    <col min="5132" max="5132" width="17" style="261" customWidth="1"/>
    <col min="5133" max="5133" width="0.81640625" style="261" customWidth="1"/>
    <col min="5134" max="5373" width="9.1796875" style="261" customWidth="1"/>
    <col min="5374" max="5374" width="6.1796875" style="261" customWidth="1"/>
    <col min="5375" max="5375" width="25.81640625" style="261"/>
    <col min="5376" max="5376" width="1" style="261" customWidth="1"/>
    <col min="5377" max="5377" width="13.26953125" style="261" customWidth="1"/>
    <col min="5378" max="5378" width="59.54296875" style="261" customWidth="1"/>
    <col min="5379" max="5383" width="11.7265625" style="261" customWidth="1"/>
    <col min="5384" max="5387" width="14.453125" style="261" customWidth="1"/>
    <col min="5388" max="5388" width="17" style="261" customWidth="1"/>
    <col min="5389" max="5389" width="0.81640625" style="261" customWidth="1"/>
    <col min="5390" max="5629" width="9.1796875" style="261" customWidth="1"/>
    <col min="5630" max="5630" width="6.1796875" style="261" customWidth="1"/>
    <col min="5631" max="5631" width="25.81640625" style="261"/>
    <col min="5632" max="5632" width="1" style="261" customWidth="1"/>
    <col min="5633" max="5633" width="13.26953125" style="261" customWidth="1"/>
    <col min="5634" max="5634" width="59.54296875" style="261" customWidth="1"/>
    <col min="5635" max="5639" width="11.7265625" style="261" customWidth="1"/>
    <col min="5640" max="5643" width="14.453125" style="261" customWidth="1"/>
    <col min="5644" max="5644" width="17" style="261" customWidth="1"/>
    <col min="5645" max="5645" width="0.81640625" style="261" customWidth="1"/>
    <col min="5646" max="5885" width="9.1796875" style="261" customWidth="1"/>
    <col min="5886" max="5886" width="6.1796875" style="261" customWidth="1"/>
    <col min="5887" max="5887" width="25.81640625" style="261"/>
    <col min="5888" max="5888" width="1" style="261" customWidth="1"/>
    <col min="5889" max="5889" width="13.26953125" style="261" customWidth="1"/>
    <col min="5890" max="5890" width="59.54296875" style="261" customWidth="1"/>
    <col min="5891" max="5895" width="11.7265625" style="261" customWidth="1"/>
    <col min="5896" max="5899" width="14.453125" style="261" customWidth="1"/>
    <col min="5900" max="5900" width="17" style="261" customWidth="1"/>
    <col min="5901" max="5901" width="0.81640625" style="261" customWidth="1"/>
    <col min="5902" max="6141" width="9.1796875" style="261" customWidth="1"/>
    <col min="6142" max="6142" width="6.1796875" style="261" customWidth="1"/>
    <col min="6143" max="6143" width="25.81640625" style="261"/>
    <col min="6144" max="6144" width="1" style="261" customWidth="1"/>
    <col min="6145" max="6145" width="13.26953125" style="261" customWidth="1"/>
    <col min="6146" max="6146" width="59.54296875" style="261" customWidth="1"/>
    <col min="6147" max="6151" width="11.7265625" style="261" customWidth="1"/>
    <col min="6152" max="6155" width="14.453125" style="261" customWidth="1"/>
    <col min="6156" max="6156" width="17" style="261" customWidth="1"/>
    <col min="6157" max="6157" width="0.81640625" style="261" customWidth="1"/>
    <col min="6158" max="6397" width="9.1796875" style="261" customWidth="1"/>
    <col min="6398" max="6398" width="6.1796875" style="261" customWidth="1"/>
    <col min="6399" max="6399" width="25.81640625" style="261"/>
    <col min="6400" max="6400" width="1" style="261" customWidth="1"/>
    <col min="6401" max="6401" width="13.26953125" style="261" customWidth="1"/>
    <col min="6402" max="6402" width="59.54296875" style="261" customWidth="1"/>
    <col min="6403" max="6407" width="11.7265625" style="261" customWidth="1"/>
    <col min="6408" max="6411" width="14.453125" style="261" customWidth="1"/>
    <col min="6412" max="6412" width="17" style="261" customWidth="1"/>
    <col min="6413" max="6413" width="0.81640625" style="261" customWidth="1"/>
    <col min="6414" max="6653" width="9.1796875" style="261" customWidth="1"/>
    <col min="6654" max="6654" width="6.1796875" style="261" customWidth="1"/>
    <col min="6655" max="6655" width="25.81640625" style="261"/>
    <col min="6656" max="6656" width="1" style="261" customWidth="1"/>
    <col min="6657" max="6657" width="13.26953125" style="261" customWidth="1"/>
    <col min="6658" max="6658" width="59.54296875" style="261" customWidth="1"/>
    <col min="6659" max="6663" width="11.7265625" style="261" customWidth="1"/>
    <col min="6664" max="6667" width="14.453125" style="261" customWidth="1"/>
    <col min="6668" max="6668" width="17" style="261" customWidth="1"/>
    <col min="6669" max="6669" width="0.81640625" style="261" customWidth="1"/>
    <col min="6670" max="6909" width="9.1796875" style="261" customWidth="1"/>
    <col min="6910" max="6910" width="6.1796875" style="261" customWidth="1"/>
    <col min="6911" max="6911" width="25.81640625" style="261"/>
    <col min="6912" max="6912" width="1" style="261" customWidth="1"/>
    <col min="6913" max="6913" width="13.26953125" style="261" customWidth="1"/>
    <col min="6914" max="6914" width="59.54296875" style="261" customWidth="1"/>
    <col min="6915" max="6919" width="11.7265625" style="261" customWidth="1"/>
    <col min="6920" max="6923" width="14.453125" style="261" customWidth="1"/>
    <col min="6924" max="6924" width="17" style="261" customWidth="1"/>
    <col min="6925" max="6925" width="0.81640625" style="261" customWidth="1"/>
    <col min="6926" max="7165" width="9.1796875" style="261" customWidth="1"/>
    <col min="7166" max="7166" width="6.1796875" style="261" customWidth="1"/>
    <col min="7167" max="7167" width="25.81640625" style="261"/>
    <col min="7168" max="7168" width="1" style="261" customWidth="1"/>
    <col min="7169" max="7169" width="13.26953125" style="261" customWidth="1"/>
    <col min="7170" max="7170" width="59.54296875" style="261" customWidth="1"/>
    <col min="7171" max="7175" width="11.7265625" style="261" customWidth="1"/>
    <col min="7176" max="7179" width="14.453125" style="261" customWidth="1"/>
    <col min="7180" max="7180" width="17" style="261" customWidth="1"/>
    <col min="7181" max="7181" width="0.81640625" style="261" customWidth="1"/>
    <col min="7182" max="7421" width="9.1796875" style="261" customWidth="1"/>
    <col min="7422" max="7422" width="6.1796875" style="261" customWidth="1"/>
    <col min="7423" max="7423" width="25.81640625" style="261"/>
    <col min="7424" max="7424" width="1" style="261" customWidth="1"/>
    <col min="7425" max="7425" width="13.26953125" style="261" customWidth="1"/>
    <col min="7426" max="7426" width="59.54296875" style="261" customWidth="1"/>
    <col min="7427" max="7431" width="11.7265625" style="261" customWidth="1"/>
    <col min="7432" max="7435" width="14.453125" style="261" customWidth="1"/>
    <col min="7436" max="7436" width="17" style="261" customWidth="1"/>
    <col min="7437" max="7437" width="0.81640625" style="261" customWidth="1"/>
    <col min="7438" max="7677" width="9.1796875" style="261" customWidth="1"/>
    <col min="7678" max="7678" width="6.1796875" style="261" customWidth="1"/>
    <col min="7679" max="7679" width="25.81640625" style="261"/>
    <col min="7680" max="7680" width="1" style="261" customWidth="1"/>
    <col min="7681" max="7681" width="13.26953125" style="261" customWidth="1"/>
    <col min="7682" max="7682" width="59.54296875" style="261" customWidth="1"/>
    <col min="7683" max="7687" width="11.7265625" style="261" customWidth="1"/>
    <col min="7688" max="7691" width="14.453125" style="261" customWidth="1"/>
    <col min="7692" max="7692" width="17" style="261" customWidth="1"/>
    <col min="7693" max="7693" width="0.81640625" style="261" customWidth="1"/>
    <col min="7694" max="7933" width="9.1796875" style="261" customWidth="1"/>
    <col min="7934" max="7934" width="6.1796875" style="261" customWidth="1"/>
    <col min="7935" max="7935" width="25.81640625" style="261"/>
    <col min="7936" max="7936" width="1" style="261" customWidth="1"/>
    <col min="7937" max="7937" width="13.26953125" style="261" customWidth="1"/>
    <col min="7938" max="7938" width="59.54296875" style="261" customWidth="1"/>
    <col min="7939" max="7943" width="11.7265625" style="261" customWidth="1"/>
    <col min="7944" max="7947" width="14.453125" style="261" customWidth="1"/>
    <col min="7948" max="7948" width="17" style="261" customWidth="1"/>
    <col min="7949" max="7949" width="0.81640625" style="261" customWidth="1"/>
    <col min="7950" max="8189" width="9.1796875" style="261" customWidth="1"/>
    <col min="8190" max="8190" width="6.1796875" style="261" customWidth="1"/>
    <col min="8191" max="8191" width="25.81640625" style="261"/>
    <col min="8192" max="8192" width="1" style="261" customWidth="1"/>
    <col min="8193" max="8193" width="13.26953125" style="261" customWidth="1"/>
    <col min="8194" max="8194" width="59.54296875" style="261" customWidth="1"/>
    <col min="8195" max="8199" width="11.7265625" style="261" customWidth="1"/>
    <col min="8200" max="8203" width="14.453125" style="261" customWidth="1"/>
    <col min="8204" max="8204" width="17" style="261" customWidth="1"/>
    <col min="8205" max="8205" width="0.81640625" style="261" customWidth="1"/>
    <col min="8206" max="8445" width="9.1796875" style="261" customWidth="1"/>
    <col min="8446" max="8446" width="6.1796875" style="261" customWidth="1"/>
    <col min="8447" max="8447" width="25.81640625" style="261"/>
    <col min="8448" max="8448" width="1" style="261" customWidth="1"/>
    <col min="8449" max="8449" width="13.26953125" style="261" customWidth="1"/>
    <col min="8450" max="8450" width="59.54296875" style="261" customWidth="1"/>
    <col min="8451" max="8455" width="11.7265625" style="261" customWidth="1"/>
    <col min="8456" max="8459" width="14.453125" style="261" customWidth="1"/>
    <col min="8460" max="8460" width="17" style="261" customWidth="1"/>
    <col min="8461" max="8461" width="0.81640625" style="261" customWidth="1"/>
    <col min="8462" max="8701" width="9.1796875" style="261" customWidth="1"/>
    <col min="8702" max="8702" width="6.1796875" style="261" customWidth="1"/>
    <col min="8703" max="8703" width="25.81640625" style="261"/>
    <col min="8704" max="8704" width="1" style="261" customWidth="1"/>
    <col min="8705" max="8705" width="13.26953125" style="261" customWidth="1"/>
    <col min="8706" max="8706" width="59.54296875" style="261" customWidth="1"/>
    <col min="8707" max="8711" width="11.7265625" style="261" customWidth="1"/>
    <col min="8712" max="8715" width="14.453125" style="261" customWidth="1"/>
    <col min="8716" max="8716" width="17" style="261" customWidth="1"/>
    <col min="8717" max="8717" width="0.81640625" style="261" customWidth="1"/>
    <col min="8718" max="8957" width="9.1796875" style="261" customWidth="1"/>
    <col min="8958" max="8958" width="6.1796875" style="261" customWidth="1"/>
    <col min="8959" max="8959" width="25.81640625" style="261"/>
    <col min="8960" max="8960" width="1" style="261" customWidth="1"/>
    <col min="8961" max="8961" width="13.26953125" style="261" customWidth="1"/>
    <col min="8962" max="8962" width="59.54296875" style="261" customWidth="1"/>
    <col min="8963" max="8967" width="11.7265625" style="261" customWidth="1"/>
    <col min="8968" max="8971" width="14.453125" style="261" customWidth="1"/>
    <col min="8972" max="8972" width="17" style="261" customWidth="1"/>
    <col min="8973" max="8973" width="0.81640625" style="261" customWidth="1"/>
    <col min="8974" max="9213" width="9.1796875" style="261" customWidth="1"/>
    <col min="9214" max="9214" width="6.1796875" style="261" customWidth="1"/>
    <col min="9215" max="9215" width="25.81640625" style="261"/>
    <col min="9216" max="9216" width="1" style="261" customWidth="1"/>
    <col min="9217" max="9217" width="13.26953125" style="261" customWidth="1"/>
    <col min="9218" max="9218" width="59.54296875" style="261" customWidth="1"/>
    <col min="9219" max="9223" width="11.7265625" style="261" customWidth="1"/>
    <col min="9224" max="9227" width="14.453125" style="261" customWidth="1"/>
    <col min="9228" max="9228" width="17" style="261" customWidth="1"/>
    <col min="9229" max="9229" width="0.81640625" style="261" customWidth="1"/>
    <col min="9230" max="9469" width="9.1796875" style="261" customWidth="1"/>
    <col min="9470" max="9470" width="6.1796875" style="261" customWidth="1"/>
    <col min="9471" max="9471" width="25.81640625" style="261"/>
    <col min="9472" max="9472" width="1" style="261" customWidth="1"/>
    <col min="9473" max="9473" width="13.26953125" style="261" customWidth="1"/>
    <col min="9474" max="9474" width="59.54296875" style="261" customWidth="1"/>
    <col min="9475" max="9479" width="11.7265625" style="261" customWidth="1"/>
    <col min="9480" max="9483" width="14.453125" style="261" customWidth="1"/>
    <col min="9484" max="9484" width="17" style="261" customWidth="1"/>
    <col min="9485" max="9485" width="0.81640625" style="261" customWidth="1"/>
    <col min="9486" max="9725" width="9.1796875" style="261" customWidth="1"/>
    <col min="9726" max="9726" width="6.1796875" style="261" customWidth="1"/>
    <col min="9727" max="9727" width="25.81640625" style="261"/>
    <col min="9728" max="9728" width="1" style="261" customWidth="1"/>
    <col min="9729" max="9729" width="13.26953125" style="261" customWidth="1"/>
    <col min="9730" max="9730" width="59.54296875" style="261" customWidth="1"/>
    <col min="9731" max="9735" width="11.7265625" style="261" customWidth="1"/>
    <col min="9736" max="9739" width="14.453125" style="261" customWidth="1"/>
    <col min="9740" max="9740" width="17" style="261" customWidth="1"/>
    <col min="9741" max="9741" width="0.81640625" style="261" customWidth="1"/>
    <col min="9742" max="9981" width="9.1796875" style="261" customWidth="1"/>
    <col min="9982" max="9982" width="6.1796875" style="261" customWidth="1"/>
    <col min="9983" max="9983" width="25.81640625" style="261"/>
    <col min="9984" max="9984" width="1" style="261" customWidth="1"/>
    <col min="9985" max="9985" width="13.26953125" style="261" customWidth="1"/>
    <col min="9986" max="9986" width="59.54296875" style="261" customWidth="1"/>
    <col min="9987" max="9991" width="11.7265625" style="261" customWidth="1"/>
    <col min="9992" max="9995" width="14.453125" style="261" customWidth="1"/>
    <col min="9996" max="9996" width="17" style="261" customWidth="1"/>
    <col min="9997" max="9997" width="0.81640625" style="261" customWidth="1"/>
    <col min="9998" max="10237" width="9.1796875" style="261" customWidth="1"/>
    <col min="10238" max="10238" width="6.1796875" style="261" customWidth="1"/>
    <col min="10239" max="10239" width="25.81640625" style="261"/>
    <col min="10240" max="10240" width="1" style="261" customWidth="1"/>
    <col min="10241" max="10241" width="13.26953125" style="261" customWidth="1"/>
    <col min="10242" max="10242" width="59.54296875" style="261" customWidth="1"/>
    <col min="10243" max="10247" width="11.7265625" style="261" customWidth="1"/>
    <col min="10248" max="10251" width="14.453125" style="261" customWidth="1"/>
    <col min="10252" max="10252" width="17" style="261" customWidth="1"/>
    <col min="10253" max="10253" width="0.81640625" style="261" customWidth="1"/>
    <col min="10254" max="10493" width="9.1796875" style="261" customWidth="1"/>
    <col min="10494" max="10494" width="6.1796875" style="261" customWidth="1"/>
    <col min="10495" max="10495" width="25.81640625" style="261"/>
    <col min="10496" max="10496" width="1" style="261" customWidth="1"/>
    <col min="10497" max="10497" width="13.26953125" style="261" customWidth="1"/>
    <col min="10498" max="10498" width="59.54296875" style="261" customWidth="1"/>
    <col min="10499" max="10503" width="11.7265625" style="261" customWidth="1"/>
    <col min="10504" max="10507" width="14.453125" style="261" customWidth="1"/>
    <col min="10508" max="10508" width="17" style="261" customWidth="1"/>
    <col min="10509" max="10509" width="0.81640625" style="261" customWidth="1"/>
    <col min="10510" max="10749" width="9.1796875" style="261" customWidth="1"/>
    <col min="10750" max="10750" width="6.1796875" style="261" customWidth="1"/>
    <col min="10751" max="10751" width="25.81640625" style="261"/>
    <col min="10752" max="10752" width="1" style="261" customWidth="1"/>
    <col min="10753" max="10753" width="13.26953125" style="261" customWidth="1"/>
    <col min="10754" max="10754" width="59.54296875" style="261" customWidth="1"/>
    <col min="10755" max="10759" width="11.7265625" style="261" customWidth="1"/>
    <col min="10760" max="10763" width="14.453125" style="261" customWidth="1"/>
    <col min="10764" max="10764" width="17" style="261" customWidth="1"/>
    <col min="10765" max="10765" width="0.81640625" style="261" customWidth="1"/>
    <col min="10766" max="11005" width="9.1796875" style="261" customWidth="1"/>
    <col min="11006" max="11006" width="6.1796875" style="261" customWidth="1"/>
    <col min="11007" max="11007" width="25.81640625" style="261"/>
    <col min="11008" max="11008" width="1" style="261" customWidth="1"/>
    <col min="11009" max="11009" width="13.26953125" style="261" customWidth="1"/>
    <col min="11010" max="11010" width="59.54296875" style="261" customWidth="1"/>
    <col min="11011" max="11015" width="11.7265625" style="261" customWidth="1"/>
    <col min="11016" max="11019" width="14.453125" style="261" customWidth="1"/>
    <col min="11020" max="11020" width="17" style="261" customWidth="1"/>
    <col min="11021" max="11021" width="0.81640625" style="261" customWidth="1"/>
    <col min="11022" max="11261" width="9.1796875" style="261" customWidth="1"/>
    <col min="11262" max="11262" width="6.1796875" style="261" customWidth="1"/>
    <col min="11263" max="11263" width="25.81640625" style="261"/>
    <col min="11264" max="11264" width="1" style="261" customWidth="1"/>
    <col min="11265" max="11265" width="13.26953125" style="261" customWidth="1"/>
    <col min="11266" max="11266" width="59.54296875" style="261" customWidth="1"/>
    <col min="11267" max="11271" width="11.7265625" style="261" customWidth="1"/>
    <col min="11272" max="11275" width="14.453125" style="261" customWidth="1"/>
    <col min="11276" max="11276" width="17" style="261" customWidth="1"/>
    <col min="11277" max="11277" width="0.81640625" style="261" customWidth="1"/>
    <col min="11278" max="11517" width="9.1796875" style="261" customWidth="1"/>
    <col min="11518" max="11518" width="6.1796875" style="261" customWidth="1"/>
    <col min="11519" max="11519" width="25.81640625" style="261"/>
    <col min="11520" max="11520" width="1" style="261" customWidth="1"/>
    <col min="11521" max="11521" width="13.26953125" style="261" customWidth="1"/>
    <col min="11522" max="11522" width="59.54296875" style="261" customWidth="1"/>
    <col min="11523" max="11527" width="11.7265625" style="261" customWidth="1"/>
    <col min="11528" max="11531" width="14.453125" style="261" customWidth="1"/>
    <col min="11532" max="11532" width="17" style="261" customWidth="1"/>
    <col min="11533" max="11533" width="0.81640625" style="261" customWidth="1"/>
    <col min="11534" max="11773" width="9.1796875" style="261" customWidth="1"/>
    <col min="11774" max="11774" width="6.1796875" style="261" customWidth="1"/>
    <col min="11775" max="11775" width="25.81640625" style="261"/>
    <col min="11776" max="11776" width="1" style="261" customWidth="1"/>
    <col min="11777" max="11777" width="13.26953125" style="261" customWidth="1"/>
    <col min="11778" max="11778" width="59.54296875" style="261" customWidth="1"/>
    <col min="11779" max="11783" width="11.7265625" style="261" customWidth="1"/>
    <col min="11784" max="11787" width="14.453125" style="261" customWidth="1"/>
    <col min="11788" max="11788" width="17" style="261" customWidth="1"/>
    <col min="11789" max="11789" width="0.81640625" style="261" customWidth="1"/>
    <col min="11790" max="12029" width="9.1796875" style="261" customWidth="1"/>
    <col min="12030" max="12030" width="6.1796875" style="261" customWidth="1"/>
    <col min="12031" max="12031" width="25.81640625" style="261"/>
    <col min="12032" max="12032" width="1" style="261" customWidth="1"/>
    <col min="12033" max="12033" width="13.26953125" style="261" customWidth="1"/>
    <col min="12034" max="12034" width="59.54296875" style="261" customWidth="1"/>
    <col min="12035" max="12039" width="11.7265625" style="261" customWidth="1"/>
    <col min="12040" max="12043" width="14.453125" style="261" customWidth="1"/>
    <col min="12044" max="12044" width="17" style="261" customWidth="1"/>
    <col min="12045" max="12045" width="0.81640625" style="261" customWidth="1"/>
    <col min="12046" max="12285" width="9.1796875" style="261" customWidth="1"/>
    <col min="12286" max="12286" width="6.1796875" style="261" customWidth="1"/>
    <col min="12287" max="12287" width="25.81640625" style="261"/>
    <col min="12288" max="12288" width="1" style="261" customWidth="1"/>
    <col min="12289" max="12289" width="13.26953125" style="261" customWidth="1"/>
    <col min="12290" max="12290" width="59.54296875" style="261" customWidth="1"/>
    <col min="12291" max="12295" width="11.7265625" style="261" customWidth="1"/>
    <col min="12296" max="12299" width="14.453125" style="261" customWidth="1"/>
    <col min="12300" max="12300" width="17" style="261" customWidth="1"/>
    <col min="12301" max="12301" width="0.81640625" style="261" customWidth="1"/>
    <col min="12302" max="12541" width="9.1796875" style="261" customWidth="1"/>
    <col min="12542" max="12542" width="6.1796875" style="261" customWidth="1"/>
    <col min="12543" max="12543" width="25.81640625" style="261"/>
    <col min="12544" max="12544" width="1" style="261" customWidth="1"/>
    <col min="12545" max="12545" width="13.26953125" style="261" customWidth="1"/>
    <col min="12546" max="12546" width="59.54296875" style="261" customWidth="1"/>
    <col min="12547" max="12551" width="11.7265625" style="261" customWidth="1"/>
    <col min="12552" max="12555" width="14.453125" style="261" customWidth="1"/>
    <col min="12556" max="12556" width="17" style="261" customWidth="1"/>
    <col min="12557" max="12557" width="0.81640625" style="261" customWidth="1"/>
    <col min="12558" max="12797" width="9.1796875" style="261" customWidth="1"/>
    <col min="12798" max="12798" width="6.1796875" style="261" customWidth="1"/>
    <col min="12799" max="12799" width="25.81640625" style="261"/>
    <col min="12800" max="12800" width="1" style="261" customWidth="1"/>
    <col min="12801" max="12801" width="13.26953125" style="261" customWidth="1"/>
    <col min="12802" max="12802" width="59.54296875" style="261" customWidth="1"/>
    <col min="12803" max="12807" width="11.7265625" style="261" customWidth="1"/>
    <col min="12808" max="12811" width="14.453125" style="261" customWidth="1"/>
    <col min="12812" max="12812" width="17" style="261" customWidth="1"/>
    <col min="12813" max="12813" width="0.81640625" style="261" customWidth="1"/>
    <col min="12814" max="13053" width="9.1796875" style="261" customWidth="1"/>
    <col min="13054" max="13054" width="6.1796875" style="261" customWidth="1"/>
    <col min="13055" max="13055" width="25.81640625" style="261"/>
    <col min="13056" max="13056" width="1" style="261" customWidth="1"/>
    <col min="13057" max="13057" width="13.26953125" style="261" customWidth="1"/>
    <col min="13058" max="13058" width="59.54296875" style="261" customWidth="1"/>
    <col min="13059" max="13063" width="11.7265625" style="261" customWidth="1"/>
    <col min="13064" max="13067" width="14.453125" style="261" customWidth="1"/>
    <col min="13068" max="13068" width="17" style="261" customWidth="1"/>
    <col min="13069" max="13069" width="0.81640625" style="261" customWidth="1"/>
    <col min="13070" max="13309" width="9.1796875" style="261" customWidth="1"/>
    <col min="13310" max="13310" width="6.1796875" style="261" customWidth="1"/>
    <col min="13311" max="13311" width="25.81640625" style="261"/>
    <col min="13312" max="13312" width="1" style="261" customWidth="1"/>
    <col min="13313" max="13313" width="13.26953125" style="261" customWidth="1"/>
    <col min="13314" max="13314" width="59.54296875" style="261" customWidth="1"/>
    <col min="13315" max="13319" width="11.7265625" style="261" customWidth="1"/>
    <col min="13320" max="13323" width="14.453125" style="261" customWidth="1"/>
    <col min="13324" max="13324" width="17" style="261" customWidth="1"/>
    <col min="13325" max="13325" width="0.81640625" style="261" customWidth="1"/>
    <col min="13326" max="13565" width="9.1796875" style="261" customWidth="1"/>
    <col min="13566" max="13566" width="6.1796875" style="261" customWidth="1"/>
    <col min="13567" max="13567" width="25.81640625" style="261"/>
    <col min="13568" max="13568" width="1" style="261" customWidth="1"/>
    <col min="13569" max="13569" width="13.26953125" style="261" customWidth="1"/>
    <col min="13570" max="13570" width="59.54296875" style="261" customWidth="1"/>
    <col min="13571" max="13575" width="11.7265625" style="261" customWidth="1"/>
    <col min="13576" max="13579" width="14.453125" style="261" customWidth="1"/>
    <col min="13580" max="13580" width="17" style="261" customWidth="1"/>
    <col min="13581" max="13581" width="0.81640625" style="261" customWidth="1"/>
    <col min="13582" max="13821" width="9.1796875" style="261" customWidth="1"/>
    <col min="13822" max="13822" width="6.1796875" style="261" customWidth="1"/>
    <col min="13823" max="13823" width="25.81640625" style="261"/>
    <col min="13824" max="13824" width="1" style="261" customWidth="1"/>
    <col min="13825" max="13825" width="13.26953125" style="261" customWidth="1"/>
    <col min="13826" max="13826" width="59.54296875" style="261" customWidth="1"/>
    <col min="13827" max="13831" width="11.7265625" style="261" customWidth="1"/>
    <col min="13832" max="13835" width="14.453125" style="261" customWidth="1"/>
    <col min="13836" max="13836" width="17" style="261" customWidth="1"/>
    <col min="13837" max="13837" width="0.81640625" style="261" customWidth="1"/>
    <col min="13838" max="14077" width="9.1796875" style="261" customWidth="1"/>
    <col min="14078" max="14078" width="6.1796875" style="261" customWidth="1"/>
    <col min="14079" max="14079" width="25.81640625" style="261"/>
    <col min="14080" max="14080" width="1" style="261" customWidth="1"/>
    <col min="14081" max="14081" width="13.26953125" style="261" customWidth="1"/>
    <col min="14082" max="14082" width="59.54296875" style="261" customWidth="1"/>
    <col min="14083" max="14087" width="11.7265625" style="261" customWidth="1"/>
    <col min="14088" max="14091" width="14.453125" style="261" customWidth="1"/>
    <col min="14092" max="14092" width="17" style="261" customWidth="1"/>
    <col min="14093" max="14093" width="0.81640625" style="261" customWidth="1"/>
    <col min="14094" max="14333" width="9.1796875" style="261" customWidth="1"/>
    <col min="14334" max="14334" width="6.1796875" style="261" customWidth="1"/>
    <col min="14335" max="14335" width="25.81640625" style="261"/>
    <col min="14336" max="14336" width="1" style="261" customWidth="1"/>
    <col min="14337" max="14337" width="13.26953125" style="261" customWidth="1"/>
    <col min="14338" max="14338" width="59.54296875" style="261" customWidth="1"/>
    <col min="14339" max="14343" width="11.7265625" style="261" customWidth="1"/>
    <col min="14344" max="14347" width="14.453125" style="261" customWidth="1"/>
    <col min="14348" max="14348" width="17" style="261" customWidth="1"/>
    <col min="14349" max="14349" width="0.81640625" style="261" customWidth="1"/>
    <col min="14350" max="14589" width="9.1796875" style="261" customWidth="1"/>
    <col min="14590" max="14590" width="6.1796875" style="261" customWidth="1"/>
    <col min="14591" max="14591" width="25.81640625" style="261"/>
    <col min="14592" max="14592" width="1" style="261" customWidth="1"/>
    <col min="14593" max="14593" width="13.26953125" style="261" customWidth="1"/>
    <col min="14594" max="14594" width="59.54296875" style="261" customWidth="1"/>
    <col min="14595" max="14599" width="11.7265625" style="261" customWidth="1"/>
    <col min="14600" max="14603" width="14.453125" style="261" customWidth="1"/>
    <col min="14604" max="14604" width="17" style="261" customWidth="1"/>
    <col min="14605" max="14605" width="0.81640625" style="261" customWidth="1"/>
    <col min="14606" max="14845" width="9.1796875" style="261" customWidth="1"/>
    <col min="14846" max="14846" width="6.1796875" style="261" customWidth="1"/>
    <col min="14847" max="14847" width="25.81640625" style="261"/>
    <col min="14848" max="14848" width="1" style="261" customWidth="1"/>
    <col min="14849" max="14849" width="13.26953125" style="261" customWidth="1"/>
    <col min="14850" max="14850" width="59.54296875" style="261" customWidth="1"/>
    <col min="14851" max="14855" width="11.7265625" style="261" customWidth="1"/>
    <col min="14856" max="14859" width="14.453125" style="261" customWidth="1"/>
    <col min="14860" max="14860" width="17" style="261" customWidth="1"/>
    <col min="14861" max="14861" width="0.81640625" style="261" customWidth="1"/>
    <col min="14862" max="15101" width="9.1796875" style="261" customWidth="1"/>
    <col min="15102" max="15102" width="6.1796875" style="261" customWidth="1"/>
    <col min="15103" max="15103" width="25.81640625" style="261"/>
    <col min="15104" max="15104" width="1" style="261" customWidth="1"/>
    <col min="15105" max="15105" width="13.26953125" style="261" customWidth="1"/>
    <col min="15106" max="15106" width="59.54296875" style="261" customWidth="1"/>
    <col min="15107" max="15111" width="11.7265625" style="261" customWidth="1"/>
    <col min="15112" max="15115" width="14.453125" style="261" customWidth="1"/>
    <col min="15116" max="15116" width="17" style="261" customWidth="1"/>
    <col min="15117" max="15117" width="0.81640625" style="261" customWidth="1"/>
    <col min="15118" max="15357" width="9.1796875" style="261" customWidth="1"/>
    <col min="15358" max="15358" width="6.1796875" style="261" customWidth="1"/>
    <col min="15359" max="15359" width="25.81640625" style="261"/>
    <col min="15360" max="15360" width="1" style="261" customWidth="1"/>
    <col min="15361" max="15361" width="13.26953125" style="261" customWidth="1"/>
    <col min="15362" max="15362" width="59.54296875" style="261" customWidth="1"/>
    <col min="15363" max="15367" width="11.7265625" style="261" customWidth="1"/>
    <col min="15368" max="15371" width="14.453125" style="261" customWidth="1"/>
    <col min="15372" max="15372" width="17" style="261" customWidth="1"/>
    <col min="15373" max="15373" width="0.81640625" style="261" customWidth="1"/>
    <col min="15374" max="15613" width="9.1796875" style="261" customWidth="1"/>
    <col min="15614" max="15614" width="6.1796875" style="261" customWidth="1"/>
    <col min="15615" max="15615" width="25.81640625" style="261"/>
    <col min="15616" max="15616" width="1" style="261" customWidth="1"/>
    <col min="15617" max="15617" width="13.26953125" style="261" customWidth="1"/>
    <col min="15618" max="15618" width="59.54296875" style="261" customWidth="1"/>
    <col min="15619" max="15623" width="11.7265625" style="261" customWidth="1"/>
    <col min="15624" max="15627" width="14.453125" style="261" customWidth="1"/>
    <col min="15628" max="15628" width="17" style="261" customWidth="1"/>
    <col min="15629" max="15629" width="0.81640625" style="261" customWidth="1"/>
    <col min="15630" max="15869" width="9.1796875" style="261" customWidth="1"/>
    <col min="15870" max="15870" width="6.1796875" style="261" customWidth="1"/>
    <col min="15871" max="15871" width="25.81640625" style="261"/>
    <col min="15872" max="15872" width="1" style="261" customWidth="1"/>
    <col min="15873" max="15873" width="13.26953125" style="261" customWidth="1"/>
    <col min="15874" max="15874" width="59.54296875" style="261" customWidth="1"/>
    <col min="15875" max="15879" width="11.7265625" style="261" customWidth="1"/>
    <col min="15880" max="15883" width="14.453125" style="261" customWidth="1"/>
    <col min="15884" max="15884" width="17" style="261" customWidth="1"/>
    <col min="15885" max="15885" width="0.81640625" style="261" customWidth="1"/>
    <col min="15886" max="16125" width="9.1796875" style="261" customWidth="1"/>
    <col min="16126" max="16126" width="6.1796875" style="261" customWidth="1"/>
    <col min="16127" max="16127" width="25.81640625" style="261"/>
    <col min="16128" max="16128" width="1" style="261" customWidth="1"/>
    <col min="16129" max="16129" width="13.26953125" style="261" customWidth="1"/>
    <col min="16130" max="16130" width="59.54296875" style="261" customWidth="1"/>
    <col min="16131" max="16135" width="11.7265625" style="261" customWidth="1"/>
    <col min="16136" max="16139" width="14.453125" style="261" customWidth="1"/>
    <col min="16140" max="16140" width="17" style="261" customWidth="1"/>
    <col min="16141" max="16141" width="0.81640625" style="261" customWidth="1"/>
    <col min="16142" max="16381" width="9.1796875" style="261" customWidth="1"/>
    <col min="16382" max="16384" width="6.1796875" style="261" customWidth="1"/>
  </cols>
  <sheetData>
    <row r="1" spans="1:17" ht="18.5">
      <c r="A1" s="256" t="s">
        <v>115</v>
      </c>
      <c r="B1" s="257"/>
      <c r="C1" s="257"/>
      <c r="D1" s="257"/>
      <c r="E1" s="257"/>
      <c r="F1" s="257"/>
      <c r="N1" s="260"/>
    </row>
    <row r="2" spans="1:17" ht="18.5">
      <c r="A2" s="256" t="s">
        <v>116</v>
      </c>
      <c r="B2" s="257"/>
      <c r="C2" s="257"/>
      <c r="D2" s="257"/>
      <c r="E2" s="257"/>
      <c r="F2" s="257"/>
      <c r="N2" s="262">
        <v>44958</v>
      </c>
    </row>
    <row r="3" spans="1:17" ht="18.5">
      <c r="A3" s="256" t="s">
        <v>201</v>
      </c>
      <c r="B3" s="257"/>
      <c r="C3" s="257"/>
      <c r="D3" s="257"/>
      <c r="E3" s="257"/>
      <c r="F3" s="257"/>
      <c r="N3" s="263" t="s">
        <v>1243</v>
      </c>
    </row>
    <row r="4" spans="1:17" ht="18.5">
      <c r="A4" s="257"/>
      <c r="B4" s="257"/>
      <c r="C4" s="257"/>
      <c r="D4" s="257"/>
      <c r="E4" s="257"/>
      <c r="F4" s="257"/>
      <c r="N4" s="260"/>
    </row>
    <row r="5" spans="1:17" ht="31.15" customHeight="1">
      <c r="B5" s="1789" t="s">
        <v>202</v>
      </c>
      <c r="C5" s="1790" t="s">
        <v>3</v>
      </c>
      <c r="D5" s="1789" t="s">
        <v>203</v>
      </c>
      <c r="E5" s="1789" t="s">
        <v>204</v>
      </c>
      <c r="F5" s="1789" t="s">
        <v>153</v>
      </c>
      <c r="G5" s="1789" t="s">
        <v>5</v>
      </c>
      <c r="H5" s="1793" t="s">
        <v>205</v>
      </c>
      <c r="I5" s="1793" t="s">
        <v>206</v>
      </c>
      <c r="J5" s="1793" t="s">
        <v>144</v>
      </c>
      <c r="K5" s="1793"/>
      <c r="L5" s="1793" t="s">
        <v>207</v>
      </c>
      <c r="M5" s="1793"/>
      <c r="N5" s="1794" t="s">
        <v>128</v>
      </c>
    </row>
    <row r="6" spans="1:17" s="265" customFormat="1" ht="19.149999999999999" customHeight="1">
      <c r="A6" s="264"/>
      <c r="B6" s="1789"/>
      <c r="C6" s="1791"/>
      <c r="D6" s="1789"/>
      <c r="E6" s="1789"/>
      <c r="F6" s="1789" t="s">
        <v>153</v>
      </c>
      <c r="G6" s="1789" t="s">
        <v>5</v>
      </c>
      <c r="H6" s="1789"/>
      <c r="I6" s="1789"/>
      <c r="J6" s="1797" t="s">
        <v>208</v>
      </c>
      <c r="K6" s="1797" t="s">
        <v>209</v>
      </c>
      <c r="L6" s="1797" t="s">
        <v>208</v>
      </c>
      <c r="M6" s="1797" t="s">
        <v>209</v>
      </c>
      <c r="N6" s="1795"/>
    </row>
    <row r="7" spans="1:17" s="265" customFormat="1" ht="19.149999999999999" customHeight="1">
      <c r="A7" s="264"/>
      <c r="B7" s="1789"/>
      <c r="C7" s="1792"/>
      <c r="D7" s="1789"/>
      <c r="E7" s="1789"/>
      <c r="F7" s="1789"/>
      <c r="G7" s="1789"/>
      <c r="H7" s="1789"/>
      <c r="I7" s="1789"/>
      <c r="J7" s="1798"/>
      <c r="K7" s="1798"/>
      <c r="L7" s="1798"/>
      <c r="M7" s="1798"/>
      <c r="N7" s="1796"/>
    </row>
    <row r="8" spans="1:17" s="270" customFormat="1" ht="18.75" customHeight="1">
      <c r="A8" s="264"/>
      <c r="B8" s="266"/>
      <c r="C8" s="266"/>
      <c r="D8" s="266"/>
      <c r="E8" s="266"/>
      <c r="F8" s="266"/>
      <c r="G8" s="267"/>
      <c r="H8" s="268"/>
      <c r="I8" s="268"/>
      <c r="J8" s="268"/>
      <c r="K8" s="268"/>
      <c r="L8" s="268"/>
      <c r="M8" s="268"/>
      <c r="N8" s="269"/>
    </row>
    <row r="9" spans="1:17" s="270" customFormat="1" ht="19.5" customHeight="1">
      <c r="A9" s="264"/>
      <c r="B9" s="271" t="s">
        <v>210</v>
      </c>
      <c r="C9" s="272" t="s">
        <v>211</v>
      </c>
      <c r="D9" s="271"/>
      <c r="E9" s="273"/>
      <c r="F9" s="274">
        <f>SUM('Demising &amp; Shaft Walls '!J17)</f>
        <v>363.8</v>
      </c>
      <c r="G9" s="275" t="s">
        <v>39</v>
      </c>
      <c r="H9" s="276">
        <v>120</v>
      </c>
      <c r="I9" s="277">
        <f>F9*H9</f>
        <v>43656</v>
      </c>
      <c r="J9" s="278">
        <f>P9*F9</f>
        <v>327.42</v>
      </c>
      <c r="K9" s="278">
        <f>H9*J9</f>
        <v>39290.400000000001</v>
      </c>
      <c r="L9" s="278">
        <v>265.51</v>
      </c>
      <c r="M9" s="278">
        <f>L9*H9</f>
        <v>31861.199999999997</v>
      </c>
      <c r="N9" s="735"/>
      <c r="P9" s="1601">
        <v>0.9</v>
      </c>
      <c r="Q9" s="270" t="s">
        <v>1338</v>
      </c>
    </row>
    <row r="10" spans="1:17" s="282" customFormat="1" ht="21">
      <c r="A10" s="264"/>
      <c r="B10" s="279"/>
      <c r="C10" s="279"/>
      <c r="D10" s="279"/>
      <c r="E10" s="279"/>
      <c r="F10" s="279"/>
      <c r="G10" s="280"/>
      <c r="H10" s="281"/>
      <c r="I10" s="281"/>
      <c r="J10" s="281"/>
      <c r="K10" s="281"/>
      <c r="L10" s="281"/>
      <c r="M10" s="281"/>
      <c r="N10" s="733"/>
    </row>
    <row r="11" spans="1:17" s="270" customFormat="1" ht="21">
      <c r="A11" s="264"/>
      <c r="B11" s="271" t="s">
        <v>212</v>
      </c>
      <c r="C11" s="272" t="s">
        <v>213</v>
      </c>
      <c r="D11" s="271"/>
      <c r="E11" s="273"/>
      <c r="F11" s="274">
        <f>SUM('Demising &amp; Shaft Walls '!J26)</f>
        <v>253.64000000000001</v>
      </c>
      <c r="G11" s="275" t="s">
        <v>39</v>
      </c>
      <c r="H11" s="276">
        <v>290</v>
      </c>
      <c r="I11" s="277">
        <f>F11*H11</f>
        <v>73555.600000000006</v>
      </c>
      <c r="J11" s="278">
        <f>P11*F11</f>
        <v>228.27600000000001</v>
      </c>
      <c r="K11" s="278">
        <f>H11*J11</f>
        <v>66200.040000000008</v>
      </c>
      <c r="L11" s="278">
        <v>195.98</v>
      </c>
      <c r="M11" s="278">
        <f>L11*H11</f>
        <v>56834.2</v>
      </c>
      <c r="N11" s="735"/>
      <c r="P11" s="1601">
        <v>0.9</v>
      </c>
      <c r="Q11" s="270" t="s">
        <v>1338</v>
      </c>
    </row>
    <row r="12" spans="1:17" s="270" customFormat="1" ht="15.5">
      <c r="A12" s="264"/>
      <c r="B12" s="279"/>
      <c r="C12" s="279"/>
      <c r="D12" s="279"/>
      <c r="E12" s="279"/>
      <c r="F12" s="279"/>
      <c r="G12" s="280"/>
      <c r="H12" s="281"/>
      <c r="I12" s="281"/>
      <c r="J12" s="283"/>
      <c r="K12" s="283"/>
      <c r="L12" s="283"/>
      <c r="M12" s="283"/>
      <c r="N12" s="734"/>
    </row>
    <row r="13" spans="1:17" s="270" customFormat="1" ht="21">
      <c r="A13" s="264"/>
      <c r="B13" s="271" t="s">
        <v>214</v>
      </c>
      <c r="C13" s="272" t="s">
        <v>215</v>
      </c>
      <c r="D13" s="271"/>
      <c r="E13" s="273"/>
      <c r="F13" s="274">
        <f>SUM('Demising &amp; Shaft Walls '!J37)</f>
        <v>290.02</v>
      </c>
      <c r="G13" s="275" t="s">
        <v>39</v>
      </c>
      <c r="H13" s="276">
        <v>190</v>
      </c>
      <c r="I13" s="277">
        <f>F13*H13</f>
        <v>55103.799999999996</v>
      </c>
      <c r="J13" s="278">
        <f>P13*F13</f>
        <v>261.01799999999997</v>
      </c>
      <c r="K13" s="278">
        <f>H13*J13</f>
        <v>49593.42</v>
      </c>
      <c r="L13" s="278">
        <v>217</v>
      </c>
      <c r="M13" s="278">
        <f>L13*H13</f>
        <v>41230</v>
      </c>
      <c r="N13" s="735"/>
      <c r="P13" s="1601">
        <v>0.9</v>
      </c>
      <c r="Q13" s="270" t="s">
        <v>1338</v>
      </c>
    </row>
    <row r="14" spans="1:17" s="270" customFormat="1">
      <c r="A14" s="264"/>
      <c r="B14" s="273"/>
      <c r="C14" s="273"/>
      <c r="D14" s="273"/>
      <c r="E14" s="273"/>
      <c r="F14" s="273"/>
      <c r="G14" s="286"/>
      <c r="H14" s="284"/>
      <c r="I14" s="284"/>
      <c r="J14" s="284"/>
      <c r="K14" s="284"/>
      <c r="L14" s="284"/>
      <c r="M14" s="284"/>
      <c r="N14" s="284"/>
      <c r="P14" s="285"/>
    </row>
    <row r="15" spans="1:17" s="270" customFormat="1" ht="18.5">
      <c r="A15" s="264"/>
      <c r="B15" s="271" t="s">
        <v>216</v>
      </c>
      <c r="C15" s="272" t="s">
        <v>217</v>
      </c>
      <c r="D15" s="271"/>
      <c r="E15" s="273"/>
      <c r="F15" s="274">
        <f>SUM('Demising &amp; Shaft Walls '!J43)</f>
        <v>12.579999999999998</v>
      </c>
      <c r="G15" s="275" t="s">
        <v>39</v>
      </c>
      <c r="H15" s="276">
        <v>170</v>
      </c>
      <c r="I15" s="277">
        <f>F15*H15</f>
        <v>2138.6</v>
      </c>
      <c r="J15" s="278">
        <f>P15*F15</f>
        <v>11.321999999999999</v>
      </c>
      <c r="K15" s="278">
        <f>H15*J15</f>
        <v>1924.7399999999998</v>
      </c>
      <c r="L15" s="277"/>
      <c r="M15" s="277"/>
      <c r="N15" s="284"/>
      <c r="P15" s="1601">
        <v>0.9</v>
      </c>
      <c r="Q15" s="270" t="s">
        <v>1338</v>
      </c>
    </row>
    <row r="16" spans="1:17" s="270" customFormat="1" ht="18.5">
      <c r="A16" s="264"/>
      <c r="B16" s="271"/>
      <c r="C16" s="272"/>
      <c r="D16" s="271"/>
      <c r="E16" s="273"/>
      <c r="F16" s="274"/>
      <c r="G16" s="275"/>
      <c r="H16" s="276"/>
      <c r="I16" s="277">
        <f>F16*H16</f>
        <v>0</v>
      </c>
      <c r="J16" s="277"/>
      <c r="K16" s="277"/>
      <c r="L16" s="277"/>
      <c r="M16" s="277"/>
      <c r="N16" s="284"/>
      <c r="P16" s="285"/>
    </row>
    <row r="17" spans="1:17" s="270" customFormat="1" ht="18.5">
      <c r="A17" s="264"/>
      <c r="B17" s="271" t="s">
        <v>218</v>
      </c>
      <c r="C17" s="272" t="s">
        <v>219</v>
      </c>
      <c r="D17" s="273"/>
      <c r="E17" s="273"/>
      <c r="F17" s="274">
        <v>255.44349999999997</v>
      </c>
      <c r="G17" s="275" t="s">
        <v>39</v>
      </c>
      <c r="H17" s="276">
        <v>90</v>
      </c>
      <c r="I17" s="277">
        <f>F17*H17</f>
        <v>22989.914999999997</v>
      </c>
      <c r="J17" s="277">
        <v>122.20659999999998</v>
      </c>
      <c r="K17" s="278">
        <f>H17*J17</f>
        <v>10998.593999999997</v>
      </c>
      <c r="L17" s="277"/>
      <c r="M17" s="277"/>
      <c r="N17" s="284"/>
      <c r="P17" s="285"/>
    </row>
    <row r="18" spans="1:17" s="270" customFormat="1" ht="18.5">
      <c r="A18" s="264"/>
      <c r="B18" s="271"/>
      <c r="C18" s="272"/>
      <c r="D18" s="271"/>
      <c r="E18" s="273"/>
      <c r="F18" s="274"/>
      <c r="G18" s="275"/>
      <c r="H18" s="276"/>
      <c r="I18" s="277">
        <f>F18*H18</f>
        <v>0</v>
      </c>
      <c r="J18" s="277"/>
      <c r="K18" s="277"/>
      <c r="L18" s="277"/>
      <c r="M18" s="277"/>
      <c r="N18" s="284"/>
      <c r="P18" s="285"/>
    </row>
    <row r="19" spans="1:17" s="270" customFormat="1" ht="18.5">
      <c r="A19" s="264"/>
      <c r="B19" s="271" t="s">
        <v>220</v>
      </c>
      <c r="C19" s="272" t="s">
        <v>221</v>
      </c>
      <c r="D19" s="273"/>
      <c r="E19" s="273"/>
      <c r="F19" s="274">
        <v>537.70499999999993</v>
      </c>
      <c r="G19" s="275" t="s">
        <v>39</v>
      </c>
      <c r="H19" s="276">
        <v>160</v>
      </c>
      <c r="I19" s="277">
        <f>F19*H19</f>
        <v>86032.799999999988</v>
      </c>
      <c r="J19" s="277">
        <v>403.56099999999998</v>
      </c>
      <c r="K19" s="278">
        <f>H19*J19</f>
        <v>64569.759999999995</v>
      </c>
      <c r="L19" s="277"/>
      <c r="M19" s="277"/>
      <c r="N19" s="284"/>
      <c r="P19" s="285"/>
    </row>
    <row r="20" spans="1:17" s="270" customFormat="1">
      <c r="A20" s="264"/>
      <c r="B20" s="273"/>
      <c r="C20" s="273"/>
      <c r="D20" s="273"/>
      <c r="E20" s="273"/>
      <c r="F20" s="273"/>
      <c r="G20" s="286"/>
      <c r="H20" s="284"/>
      <c r="I20" s="284"/>
      <c r="J20" s="284"/>
      <c r="K20" s="284"/>
      <c r="L20" s="284"/>
      <c r="M20" s="284"/>
      <c r="N20" s="284"/>
      <c r="P20" s="285"/>
    </row>
    <row r="21" spans="1:17" s="270" customFormat="1" ht="18.5">
      <c r="A21" s="264"/>
      <c r="B21" s="271" t="s">
        <v>222</v>
      </c>
      <c r="C21" s="272" t="s">
        <v>223</v>
      </c>
      <c r="D21" s="273"/>
      <c r="E21" s="273"/>
      <c r="F21" s="274">
        <v>11.85</v>
      </c>
      <c r="G21" s="275" t="s">
        <v>39</v>
      </c>
      <c r="H21" s="276">
        <v>110</v>
      </c>
      <c r="I21" s="277">
        <f>F21*H21</f>
        <v>1303.5</v>
      </c>
      <c r="J21" s="277">
        <v>7.1099999999999994</v>
      </c>
      <c r="K21" s="278">
        <f>H21*J21</f>
        <v>782.09999999999991</v>
      </c>
      <c r="L21" s="277"/>
      <c r="M21" s="277"/>
      <c r="N21" s="284"/>
      <c r="P21" s="285"/>
    </row>
    <row r="22" spans="1:17" s="270" customFormat="1">
      <c r="A22" s="264"/>
      <c r="B22" s="273"/>
      <c r="C22" s="273"/>
      <c r="D22" s="273"/>
      <c r="E22" s="273"/>
      <c r="F22" s="273"/>
      <c r="G22" s="286"/>
      <c r="H22" s="284"/>
      <c r="I22" s="284"/>
      <c r="J22" s="284"/>
      <c r="K22" s="284"/>
      <c r="L22" s="284"/>
      <c r="M22" s="284"/>
      <c r="N22" s="284"/>
      <c r="P22" s="285"/>
    </row>
    <row r="23" spans="1:17" s="270" customFormat="1" ht="18.5">
      <c r="A23" s="264"/>
      <c r="B23" s="271" t="s">
        <v>224</v>
      </c>
      <c r="C23" s="272" t="s">
        <v>225</v>
      </c>
      <c r="D23" s="273"/>
      <c r="E23" s="273"/>
      <c r="F23" s="274">
        <v>68</v>
      </c>
      <c r="G23" s="275" t="s">
        <v>226</v>
      </c>
      <c r="H23" s="276">
        <v>70</v>
      </c>
      <c r="I23" s="277">
        <f>F23*H23</f>
        <v>4760</v>
      </c>
      <c r="J23" s="277">
        <v>0</v>
      </c>
      <c r="K23" s="277"/>
      <c r="L23" s="277"/>
      <c r="M23" s="277"/>
      <c r="N23" s="284"/>
      <c r="P23" s="285"/>
    </row>
    <row r="24" spans="1:17" s="270" customFormat="1">
      <c r="A24" s="264"/>
      <c r="B24" s="273"/>
      <c r="C24" s="273"/>
      <c r="D24" s="273"/>
      <c r="E24" s="273"/>
      <c r="F24" s="273"/>
      <c r="G24" s="286"/>
      <c r="H24" s="284"/>
      <c r="I24" s="284"/>
      <c r="J24" s="284"/>
      <c r="K24" s="284"/>
      <c r="L24" s="284"/>
      <c r="M24" s="284"/>
      <c r="N24" s="284"/>
      <c r="P24" s="285"/>
    </row>
    <row r="25" spans="1:17" s="270" customFormat="1" ht="18.5">
      <c r="A25" s="264"/>
      <c r="B25" s="271" t="s">
        <v>227</v>
      </c>
      <c r="C25" s="272" t="s">
        <v>228</v>
      </c>
      <c r="D25" s="273"/>
      <c r="E25" s="273"/>
      <c r="F25" s="274">
        <v>19</v>
      </c>
      <c r="G25" s="275" t="s">
        <v>85</v>
      </c>
      <c r="H25" s="276">
        <v>285</v>
      </c>
      <c r="I25" s="277">
        <f>F25*H25</f>
        <v>5415</v>
      </c>
      <c r="J25" s="277">
        <v>0</v>
      </c>
      <c r="K25" s="277"/>
      <c r="L25" s="277"/>
      <c r="M25" s="277"/>
      <c r="N25" s="284"/>
      <c r="P25" s="285"/>
    </row>
    <row r="26" spans="1:17" s="270" customFormat="1">
      <c r="A26" s="264"/>
      <c r="B26" s="273"/>
      <c r="C26" s="273"/>
      <c r="D26" s="273"/>
      <c r="E26" s="273"/>
      <c r="F26" s="273"/>
      <c r="G26" s="286"/>
      <c r="H26" s="284"/>
      <c r="I26" s="284"/>
      <c r="J26" s="284"/>
      <c r="K26" s="284"/>
      <c r="L26" s="284"/>
      <c r="M26" s="284"/>
      <c r="N26" s="284"/>
      <c r="P26" s="285"/>
    </row>
    <row r="27" spans="1:17" s="270" customFormat="1" ht="18.5">
      <c r="A27" s="264"/>
      <c r="B27" s="271" t="s">
        <v>229</v>
      </c>
      <c r="C27" s="272" t="s">
        <v>230</v>
      </c>
      <c r="D27" s="273"/>
      <c r="E27" s="273"/>
      <c r="F27" s="274">
        <v>19</v>
      </c>
      <c r="G27" s="275" t="s">
        <v>85</v>
      </c>
      <c r="H27" s="276">
        <v>250</v>
      </c>
      <c r="I27" s="277">
        <f>F27*H27</f>
        <v>4750</v>
      </c>
      <c r="J27" s="277"/>
      <c r="K27" s="277"/>
      <c r="L27" s="277"/>
      <c r="M27" s="277"/>
      <c r="N27" s="284"/>
      <c r="P27" s="285"/>
    </row>
    <row r="28" spans="1:17" s="270" customFormat="1">
      <c r="A28" s="264"/>
      <c r="B28" s="273"/>
      <c r="C28" s="273"/>
      <c r="D28" s="273"/>
      <c r="E28" s="273"/>
      <c r="F28" s="273"/>
      <c r="G28" s="286"/>
      <c r="H28" s="284"/>
      <c r="I28" s="284"/>
      <c r="J28" s="284"/>
      <c r="K28" s="284"/>
      <c r="L28" s="284"/>
      <c r="M28" s="284"/>
      <c r="N28" s="284"/>
      <c r="P28" s="285"/>
    </row>
    <row r="29" spans="1:17" s="270" customFormat="1" ht="18.5">
      <c r="A29" s="264"/>
      <c r="B29" s="271" t="s">
        <v>231</v>
      </c>
      <c r="C29" s="272" t="s">
        <v>232</v>
      </c>
      <c r="D29" s="273"/>
      <c r="E29" s="273"/>
      <c r="F29" s="274">
        <v>392.84659999999997</v>
      </c>
      <c r="G29" s="275" t="s">
        <v>39</v>
      </c>
      <c r="H29" s="276">
        <v>160</v>
      </c>
      <c r="I29" s="277">
        <f>F29*H29</f>
        <v>62855.455999999991</v>
      </c>
      <c r="J29" s="278">
        <f>P29*F29</f>
        <v>353.56193999999999</v>
      </c>
      <c r="K29" s="278">
        <f>H29*J29</f>
        <v>56569.910400000001</v>
      </c>
      <c r="L29" s="277"/>
      <c r="M29" s="277"/>
      <c r="N29" s="284"/>
      <c r="P29" s="1601">
        <v>0.9</v>
      </c>
      <c r="Q29" s="270" t="s">
        <v>1338</v>
      </c>
    </row>
    <row r="30" spans="1:17" s="270" customFormat="1">
      <c r="A30" s="264"/>
      <c r="B30" s="273"/>
      <c r="C30" s="273"/>
      <c r="D30" s="273"/>
      <c r="E30" s="273"/>
      <c r="F30" s="273"/>
      <c r="G30" s="286"/>
      <c r="H30" s="284"/>
      <c r="I30" s="284"/>
      <c r="J30" s="284"/>
      <c r="K30" s="284"/>
      <c r="L30" s="284"/>
      <c r="M30" s="284"/>
      <c r="N30" s="284"/>
      <c r="P30" s="285"/>
    </row>
    <row r="31" spans="1:17" s="270" customFormat="1" ht="18.5">
      <c r="A31" s="264"/>
      <c r="B31" s="271" t="s">
        <v>233</v>
      </c>
      <c r="C31" s="272" t="s">
        <v>234</v>
      </c>
      <c r="D31" s="273"/>
      <c r="E31" s="273"/>
      <c r="F31" s="274">
        <v>67.702499999999986</v>
      </c>
      <c r="G31" s="275" t="s">
        <v>39</v>
      </c>
      <c r="H31" s="276">
        <v>160</v>
      </c>
      <c r="I31" s="277">
        <f>F31*H31</f>
        <v>10832.399999999998</v>
      </c>
      <c r="J31" s="278">
        <f>P31*F31</f>
        <v>60.932249999999989</v>
      </c>
      <c r="K31" s="277">
        <v>10832</v>
      </c>
      <c r="L31" s="278">
        <f>J31*80%</f>
        <v>48.745799999999996</v>
      </c>
      <c r="M31" s="278">
        <f>L31*H31</f>
        <v>7799.3279999999995</v>
      </c>
      <c r="N31" s="284"/>
      <c r="P31" s="1601">
        <v>0.9</v>
      </c>
      <c r="Q31" s="270" t="s">
        <v>1338</v>
      </c>
    </row>
    <row r="32" spans="1:17" s="270" customFormat="1">
      <c r="A32" s="264"/>
      <c r="B32" s="273"/>
      <c r="C32" s="273"/>
      <c r="D32" s="273"/>
      <c r="E32" s="273"/>
      <c r="F32" s="273"/>
      <c r="G32" s="286"/>
      <c r="H32" s="284"/>
      <c r="I32" s="284"/>
      <c r="J32" s="284"/>
      <c r="K32" s="284"/>
      <c r="L32" s="284"/>
      <c r="M32" s="284"/>
      <c r="N32" s="284"/>
      <c r="P32" s="285"/>
    </row>
    <row r="33" spans="1:17" s="270" customFormat="1" ht="18.5">
      <c r="A33" s="264"/>
      <c r="B33" s="271" t="s">
        <v>235</v>
      </c>
      <c r="C33" s="272" t="s">
        <v>236</v>
      </c>
      <c r="D33" s="273"/>
      <c r="E33" s="273"/>
      <c r="F33" s="274">
        <v>98</v>
      </c>
      <c r="G33" s="275" t="s">
        <v>85</v>
      </c>
      <c r="H33" s="276">
        <v>95</v>
      </c>
      <c r="I33" s="277">
        <f>F33*H33</f>
        <v>9310</v>
      </c>
      <c r="J33" s="278">
        <f>P33*F33</f>
        <v>88.2</v>
      </c>
      <c r="K33" s="277">
        <v>9310</v>
      </c>
      <c r="L33" s="278">
        <f>J33*80%</f>
        <v>70.56</v>
      </c>
      <c r="M33" s="278">
        <f>L33*H33</f>
        <v>6703.2</v>
      </c>
      <c r="N33" s="284"/>
      <c r="P33" s="1601">
        <v>0.9</v>
      </c>
      <c r="Q33" s="270" t="s">
        <v>1338</v>
      </c>
    </row>
    <row r="34" spans="1:17" s="270" customFormat="1">
      <c r="A34" s="264"/>
      <c r="B34" s="273"/>
      <c r="C34" s="273"/>
      <c r="D34" s="273"/>
      <c r="E34" s="273"/>
      <c r="F34" s="273"/>
      <c r="G34" s="286"/>
      <c r="H34" s="284"/>
      <c r="I34" s="284"/>
      <c r="J34" s="284"/>
      <c r="K34" s="284"/>
      <c r="L34" s="284"/>
      <c r="M34" s="284"/>
      <c r="N34" s="284"/>
      <c r="P34" s="285"/>
    </row>
    <row r="35" spans="1:17" s="270" customFormat="1">
      <c r="A35" s="264"/>
      <c r="B35" s="287"/>
      <c r="C35" s="287"/>
      <c r="D35" s="287"/>
      <c r="E35" s="287"/>
      <c r="F35" s="287"/>
      <c r="G35" s="288"/>
      <c r="H35" s="289"/>
      <c r="I35" s="289"/>
      <c r="J35" s="289"/>
      <c r="K35" s="289"/>
      <c r="L35" s="289"/>
      <c r="M35" s="289"/>
      <c r="N35" s="289"/>
      <c r="P35" s="285"/>
    </row>
    <row r="36" spans="1:17" s="270" customFormat="1" ht="15" customHeight="1">
      <c r="A36" s="264"/>
      <c r="B36" s="290"/>
      <c r="C36" s="291" t="s">
        <v>237</v>
      </c>
      <c r="D36" s="292"/>
      <c r="E36" s="292"/>
      <c r="F36" s="292"/>
      <c r="G36" s="293"/>
      <c r="H36" s="294"/>
      <c r="I36" s="295">
        <f>SUM(I9:I35)</f>
        <v>382703.071</v>
      </c>
      <c r="J36" s="296"/>
      <c r="K36" s="295">
        <f>SUM(K9:K35)</f>
        <v>310070.9644</v>
      </c>
      <c r="L36" s="296"/>
      <c r="M36" s="295">
        <f t="shared" ref="M36" si="0">SUM(M9:M35)</f>
        <v>144427.92800000001</v>
      </c>
      <c r="N36" s="297"/>
      <c r="P36" s="285"/>
    </row>
    <row r="37" spans="1:17" s="270" customFormat="1" ht="6" customHeight="1">
      <c r="A37" s="264"/>
      <c r="B37" s="298"/>
      <c r="C37" s="298"/>
      <c r="D37" s="298"/>
      <c r="E37" s="298"/>
      <c r="F37" s="298"/>
      <c r="G37" s="299"/>
      <c r="H37" s="285"/>
      <c r="I37" s="285"/>
      <c r="J37" s="285"/>
      <c r="K37" s="285"/>
      <c r="L37" s="285"/>
      <c r="M37" s="285"/>
      <c r="N37" s="285"/>
    </row>
  </sheetData>
  <mergeCells count="15">
    <mergeCell ref="H5:H7"/>
    <mergeCell ref="I5:I7"/>
    <mergeCell ref="J5:K5"/>
    <mergeCell ref="L5:M5"/>
    <mergeCell ref="N5:N7"/>
    <mergeCell ref="J6:J7"/>
    <mergeCell ref="K6:K7"/>
    <mergeCell ref="L6:L7"/>
    <mergeCell ref="M6:M7"/>
    <mergeCell ref="G5:G7"/>
    <mergeCell ref="B5:B7"/>
    <mergeCell ref="C5:C7"/>
    <mergeCell ref="D5:D7"/>
    <mergeCell ref="E5:E7"/>
    <mergeCell ref="F5:F7"/>
  </mergeCells>
  <conditionalFormatting sqref="H37">
    <cfRule type="cellIs" dxfId="5" priority="41" operator="lessThan">
      <formula>0</formula>
    </cfRule>
  </conditionalFormatting>
  <conditionalFormatting sqref="H37:M37">
    <cfRule type="cellIs" dxfId="4" priority="40" operator="greaterThan">
      <formula>1</formula>
    </cfRule>
  </conditionalFormatting>
  <conditionalFormatting sqref="I6:I7 I5:J5 I36:M40 I1:O4 N5:O8 N36:O41">
    <cfRule type="cellIs" dxfId="3" priority="42" operator="lessThan">
      <formula>0</formula>
    </cfRule>
  </conditionalFormatting>
  <conditionalFormatting sqref="I9:O35">
    <cfRule type="cellIs" dxfId="2" priority="1" operator="lessThan">
      <formula>0</formula>
    </cfRule>
  </conditionalFormatting>
  <conditionalFormatting sqref="L5">
    <cfRule type="cellIs" dxfId="1" priority="32" operator="lessThan">
      <formula>0</formula>
    </cfRule>
  </conditionalFormatting>
  <dataValidations count="2">
    <dataValidation type="decimal" operator="greaterThanOrEqual" allowBlank="1" showInputMessage="1" showErrorMessage="1" errorTitle="Warning" error="Quantity must be greater than or equal to &quot;0&quot;" sqref="H38:H40 JC38:JC40 SY38:SY40 ACU38:ACU40 AMQ38:AMQ40 AWM38:AWM40 BGI38:BGI40 BQE38:BQE40 CAA38:CAA40 CJW38:CJW40 CTS38:CTS40 DDO38:DDO40 DNK38:DNK40 DXG38:DXG40 EHC38:EHC40 EQY38:EQY40 FAU38:FAU40 FKQ38:FKQ40 FUM38:FUM40 GEI38:GEI40 GOE38:GOE40 GYA38:GYA40 HHW38:HHW40 HRS38:HRS40 IBO38:IBO40 ILK38:ILK40 IVG38:IVG40 JFC38:JFC40 JOY38:JOY40 JYU38:JYU40 KIQ38:KIQ40 KSM38:KSM40 LCI38:LCI40 LME38:LME40 LWA38:LWA40 MFW38:MFW40 MPS38:MPS40 MZO38:MZO40 NJK38:NJK40 NTG38:NTG40 ODC38:ODC40 OMY38:OMY40 OWU38:OWU40 PGQ38:PGQ40 PQM38:PQM40 QAI38:QAI40 QKE38:QKE40 QUA38:QUA40 RDW38:RDW40 RNS38:RNS40 RXO38:RXO40 SHK38:SHK40 SRG38:SRG40 TBC38:TBC40 TKY38:TKY40 TUU38:TUU40 UEQ38:UEQ40 UOM38:UOM40 UYI38:UYI40 VIE38:VIE40 VSA38:VSA40 WBW38:WBW40 WLS38:WLS40 WVO38:WVO40 H65574:H65576 JC65574:JC65576 SY65574:SY65576 ACU65574:ACU65576 AMQ65574:AMQ65576 AWM65574:AWM65576 BGI65574:BGI65576 BQE65574:BQE65576 CAA65574:CAA65576 CJW65574:CJW65576 CTS65574:CTS65576 DDO65574:DDO65576 DNK65574:DNK65576 DXG65574:DXG65576 EHC65574:EHC65576 EQY65574:EQY65576 FAU65574:FAU65576 FKQ65574:FKQ65576 FUM65574:FUM65576 GEI65574:GEI65576 GOE65574:GOE65576 GYA65574:GYA65576 HHW65574:HHW65576 HRS65574:HRS65576 IBO65574:IBO65576 ILK65574:ILK65576 IVG65574:IVG65576 JFC65574:JFC65576 JOY65574:JOY65576 JYU65574:JYU65576 KIQ65574:KIQ65576 KSM65574:KSM65576 LCI65574:LCI65576 LME65574:LME65576 LWA65574:LWA65576 MFW65574:MFW65576 MPS65574:MPS65576 MZO65574:MZO65576 NJK65574:NJK65576 NTG65574:NTG65576 ODC65574:ODC65576 OMY65574:OMY65576 OWU65574:OWU65576 PGQ65574:PGQ65576 PQM65574:PQM65576 QAI65574:QAI65576 QKE65574:QKE65576 QUA65574:QUA65576 RDW65574:RDW65576 RNS65574:RNS65576 RXO65574:RXO65576 SHK65574:SHK65576 SRG65574:SRG65576 TBC65574:TBC65576 TKY65574:TKY65576 TUU65574:TUU65576 UEQ65574:UEQ65576 UOM65574:UOM65576 UYI65574:UYI65576 VIE65574:VIE65576 VSA65574:VSA65576 WBW65574:WBW65576 WLS65574:WLS65576 WVO65574:WVO65576 H131110:H131112 JC131110:JC131112 SY131110:SY131112 ACU131110:ACU131112 AMQ131110:AMQ131112 AWM131110:AWM131112 BGI131110:BGI131112 BQE131110:BQE131112 CAA131110:CAA131112 CJW131110:CJW131112 CTS131110:CTS131112 DDO131110:DDO131112 DNK131110:DNK131112 DXG131110:DXG131112 EHC131110:EHC131112 EQY131110:EQY131112 FAU131110:FAU131112 FKQ131110:FKQ131112 FUM131110:FUM131112 GEI131110:GEI131112 GOE131110:GOE131112 GYA131110:GYA131112 HHW131110:HHW131112 HRS131110:HRS131112 IBO131110:IBO131112 ILK131110:ILK131112 IVG131110:IVG131112 JFC131110:JFC131112 JOY131110:JOY131112 JYU131110:JYU131112 KIQ131110:KIQ131112 KSM131110:KSM131112 LCI131110:LCI131112 LME131110:LME131112 LWA131110:LWA131112 MFW131110:MFW131112 MPS131110:MPS131112 MZO131110:MZO131112 NJK131110:NJK131112 NTG131110:NTG131112 ODC131110:ODC131112 OMY131110:OMY131112 OWU131110:OWU131112 PGQ131110:PGQ131112 PQM131110:PQM131112 QAI131110:QAI131112 QKE131110:QKE131112 QUA131110:QUA131112 RDW131110:RDW131112 RNS131110:RNS131112 RXO131110:RXO131112 SHK131110:SHK131112 SRG131110:SRG131112 TBC131110:TBC131112 TKY131110:TKY131112 TUU131110:TUU131112 UEQ131110:UEQ131112 UOM131110:UOM131112 UYI131110:UYI131112 VIE131110:VIE131112 VSA131110:VSA131112 WBW131110:WBW131112 WLS131110:WLS131112 WVO131110:WVO131112 H196646:H196648 JC196646:JC196648 SY196646:SY196648 ACU196646:ACU196648 AMQ196646:AMQ196648 AWM196646:AWM196648 BGI196646:BGI196648 BQE196646:BQE196648 CAA196646:CAA196648 CJW196646:CJW196648 CTS196646:CTS196648 DDO196646:DDO196648 DNK196646:DNK196648 DXG196646:DXG196648 EHC196646:EHC196648 EQY196646:EQY196648 FAU196646:FAU196648 FKQ196646:FKQ196648 FUM196646:FUM196648 GEI196646:GEI196648 GOE196646:GOE196648 GYA196646:GYA196648 HHW196646:HHW196648 HRS196646:HRS196648 IBO196646:IBO196648 ILK196646:ILK196648 IVG196646:IVG196648 JFC196646:JFC196648 JOY196646:JOY196648 JYU196646:JYU196648 KIQ196646:KIQ196648 KSM196646:KSM196648 LCI196646:LCI196648 LME196646:LME196648 LWA196646:LWA196648 MFW196646:MFW196648 MPS196646:MPS196648 MZO196646:MZO196648 NJK196646:NJK196648 NTG196646:NTG196648 ODC196646:ODC196648 OMY196646:OMY196648 OWU196646:OWU196648 PGQ196646:PGQ196648 PQM196646:PQM196648 QAI196646:QAI196648 QKE196646:QKE196648 QUA196646:QUA196648 RDW196646:RDW196648 RNS196646:RNS196648 RXO196646:RXO196648 SHK196646:SHK196648 SRG196646:SRG196648 TBC196646:TBC196648 TKY196646:TKY196648 TUU196646:TUU196648 UEQ196646:UEQ196648 UOM196646:UOM196648 UYI196646:UYI196648 VIE196646:VIE196648 VSA196646:VSA196648 WBW196646:WBW196648 WLS196646:WLS196648 WVO196646:WVO196648 H262182:H262184 JC262182:JC262184 SY262182:SY262184 ACU262182:ACU262184 AMQ262182:AMQ262184 AWM262182:AWM262184 BGI262182:BGI262184 BQE262182:BQE262184 CAA262182:CAA262184 CJW262182:CJW262184 CTS262182:CTS262184 DDO262182:DDO262184 DNK262182:DNK262184 DXG262182:DXG262184 EHC262182:EHC262184 EQY262182:EQY262184 FAU262182:FAU262184 FKQ262182:FKQ262184 FUM262182:FUM262184 GEI262182:GEI262184 GOE262182:GOE262184 GYA262182:GYA262184 HHW262182:HHW262184 HRS262182:HRS262184 IBO262182:IBO262184 ILK262182:ILK262184 IVG262182:IVG262184 JFC262182:JFC262184 JOY262182:JOY262184 JYU262182:JYU262184 KIQ262182:KIQ262184 KSM262182:KSM262184 LCI262182:LCI262184 LME262182:LME262184 LWA262182:LWA262184 MFW262182:MFW262184 MPS262182:MPS262184 MZO262182:MZO262184 NJK262182:NJK262184 NTG262182:NTG262184 ODC262182:ODC262184 OMY262182:OMY262184 OWU262182:OWU262184 PGQ262182:PGQ262184 PQM262182:PQM262184 QAI262182:QAI262184 QKE262182:QKE262184 QUA262182:QUA262184 RDW262182:RDW262184 RNS262182:RNS262184 RXO262182:RXO262184 SHK262182:SHK262184 SRG262182:SRG262184 TBC262182:TBC262184 TKY262182:TKY262184 TUU262182:TUU262184 UEQ262182:UEQ262184 UOM262182:UOM262184 UYI262182:UYI262184 VIE262182:VIE262184 VSA262182:VSA262184 WBW262182:WBW262184 WLS262182:WLS262184 WVO262182:WVO262184 H327718:H327720 JC327718:JC327720 SY327718:SY327720 ACU327718:ACU327720 AMQ327718:AMQ327720 AWM327718:AWM327720 BGI327718:BGI327720 BQE327718:BQE327720 CAA327718:CAA327720 CJW327718:CJW327720 CTS327718:CTS327720 DDO327718:DDO327720 DNK327718:DNK327720 DXG327718:DXG327720 EHC327718:EHC327720 EQY327718:EQY327720 FAU327718:FAU327720 FKQ327718:FKQ327720 FUM327718:FUM327720 GEI327718:GEI327720 GOE327718:GOE327720 GYA327718:GYA327720 HHW327718:HHW327720 HRS327718:HRS327720 IBO327718:IBO327720 ILK327718:ILK327720 IVG327718:IVG327720 JFC327718:JFC327720 JOY327718:JOY327720 JYU327718:JYU327720 KIQ327718:KIQ327720 KSM327718:KSM327720 LCI327718:LCI327720 LME327718:LME327720 LWA327718:LWA327720 MFW327718:MFW327720 MPS327718:MPS327720 MZO327718:MZO327720 NJK327718:NJK327720 NTG327718:NTG327720 ODC327718:ODC327720 OMY327718:OMY327720 OWU327718:OWU327720 PGQ327718:PGQ327720 PQM327718:PQM327720 QAI327718:QAI327720 QKE327718:QKE327720 QUA327718:QUA327720 RDW327718:RDW327720 RNS327718:RNS327720 RXO327718:RXO327720 SHK327718:SHK327720 SRG327718:SRG327720 TBC327718:TBC327720 TKY327718:TKY327720 TUU327718:TUU327720 UEQ327718:UEQ327720 UOM327718:UOM327720 UYI327718:UYI327720 VIE327718:VIE327720 VSA327718:VSA327720 WBW327718:WBW327720 WLS327718:WLS327720 WVO327718:WVO327720 H393254:H393256 JC393254:JC393256 SY393254:SY393256 ACU393254:ACU393256 AMQ393254:AMQ393256 AWM393254:AWM393256 BGI393254:BGI393256 BQE393254:BQE393256 CAA393254:CAA393256 CJW393254:CJW393256 CTS393254:CTS393256 DDO393254:DDO393256 DNK393254:DNK393256 DXG393254:DXG393256 EHC393254:EHC393256 EQY393254:EQY393256 FAU393254:FAU393256 FKQ393254:FKQ393256 FUM393254:FUM393256 GEI393254:GEI393256 GOE393254:GOE393256 GYA393254:GYA393256 HHW393254:HHW393256 HRS393254:HRS393256 IBO393254:IBO393256 ILK393254:ILK393256 IVG393254:IVG393256 JFC393254:JFC393256 JOY393254:JOY393256 JYU393254:JYU393256 KIQ393254:KIQ393256 KSM393254:KSM393256 LCI393254:LCI393256 LME393254:LME393256 LWA393254:LWA393256 MFW393254:MFW393256 MPS393254:MPS393256 MZO393254:MZO393256 NJK393254:NJK393256 NTG393254:NTG393256 ODC393254:ODC393256 OMY393254:OMY393256 OWU393254:OWU393256 PGQ393254:PGQ393256 PQM393254:PQM393256 QAI393254:QAI393256 QKE393254:QKE393256 QUA393254:QUA393256 RDW393254:RDW393256 RNS393254:RNS393256 RXO393254:RXO393256 SHK393254:SHK393256 SRG393254:SRG393256 TBC393254:TBC393256 TKY393254:TKY393256 TUU393254:TUU393256 UEQ393254:UEQ393256 UOM393254:UOM393256 UYI393254:UYI393256 VIE393254:VIE393256 VSA393254:VSA393256 WBW393254:WBW393256 WLS393254:WLS393256 WVO393254:WVO393256 H458790:H458792 JC458790:JC458792 SY458790:SY458792 ACU458790:ACU458792 AMQ458790:AMQ458792 AWM458790:AWM458792 BGI458790:BGI458792 BQE458790:BQE458792 CAA458790:CAA458792 CJW458790:CJW458792 CTS458790:CTS458792 DDO458790:DDO458792 DNK458790:DNK458792 DXG458790:DXG458792 EHC458790:EHC458792 EQY458790:EQY458792 FAU458790:FAU458792 FKQ458790:FKQ458792 FUM458790:FUM458792 GEI458790:GEI458792 GOE458790:GOE458792 GYA458790:GYA458792 HHW458790:HHW458792 HRS458790:HRS458792 IBO458790:IBO458792 ILK458790:ILK458792 IVG458790:IVG458792 JFC458790:JFC458792 JOY458790:JOY458792 JYU458790:JYU458792 KIQ458790:KIQ458792 KSM458790:KSM458792 LCI458790:LCI458792 LME458790:LME458792 LWA458790:LWA458792 MFW458790:MFW458792 MPS458790:MPS458792 MZO458790:MZO458792 NJK458790:NJK458792 NTG458790:NTG458792 ODC458790:ODC458792 OMY458790:OMY458792 OWU458790:OWU458792 PGQ458790:PGQ458792 PQM458790:PQM458792 QAI458790:QAI458792 QKE458790:QKE458792 QUA458790:QUA458792 RDW458790:RDW458792 RNS458790:RNS458792 RXO458790:RXO458792 SHK458790:SHK458792 SRG458790:SRG458792 TBC458790:TBC458792 TKY458790:TKY458792 TUU458790:TUU458792 UEQ458790:UEQ458792 UOM458790:UOM458792 UYI458790:UYI458792 VIE458790:VIE458792 VSA458790:VSA458792 WBW458790:WBW458792 WLS458790:WLS458792 WVO458790:WVO458792 H524326:H524328 JC524326:JC524328 SY524326:SY524328 ACU524326:ACU524328 AMQ524326:AMQ524328 AWM524326:AWM524328 BGI524326:BGI524328 BQE524326:BQE524328 CAA524326:CAA524328 CJW524326:CJW524328 CTS524326:CTS524328 DDO524326:DDO524328 DNK524326:DNK524328 DXG524326:DXG524328 EHC524326:EHC524328 EQY524326:EQY524328 FAU524326:FAU524328 FKQ524326:FKQ524328 FUM524326:FUM524328 GEI524326:GEI524328 GOE524326:GOE524328 GYA524326:GYA524328 HHW524326:HHW524328 HRS524326:HRS524328 IBO524326:IBO524328 ILK524326:ILK524328 IVG524326:IVG524328 JFC524326:JFC524328 JOY524326:JOY524328 JYU524326:JYU524328 KIQ524326:KIQ524328 KSM524326:KSM524328 LCI524326:LCI524328 LME524326:LME524328 LWA524326:LWA524328 MFW524326:MFW524328 MPS524326:MPS524328 MZO524326:MZO524328 NJK524326:NJK524328 NTG524326:NTG524328 ODC524326:ODC524328 OMY524326:OMY524328 OWU524326:OWU524328 PGQ524326:PGQ524328 PQM524326:PQM524328 QAI524326:QAI524328 QKE524326:QKE524328 QUA524326:QUA524328 RDW524326:RDW524328 RNS524326:RNS524328 RXO524326:RXO524328 SHK524326:SHK524328 SRG524326:SRG524328 TBC524326:TBC524328 TKY524326:TKY524328 TUU524326:TUU524328 UEQ524326:UEQ524328 UOM524326:UOM524328 UYI524326:UYI524328 VIE524326:VIE524328 VSA524326:VSA524328 WBW524326:WBW524328 WLS524326:WLS524328 WVO524326:WVO524328 H589862:H589864 JC589862:JC589864 SY589862:SY589864 ACU589862:ACU589864 AMQ589862:AMQ589864 AWM589862:AWM589864 BGI589862:BGI589864 BQE589862:BQE589864 CAA589862:CAA589864 CJW589862:CJW589864 CTS589862:CTS589864 DDO589862:DDO589864 DNK589862:DNK589864 DXG589862:DXG589864 EHC589862:EHC589864 EQY589862:EQY589864 FAU589862:FAU589864 FKQ589862:FKQ589864 FUM589862:FUM589864 GEI589862:GEI589864 GOE589862:GOE589864 GYA589862:GYA589864 HHW589862:HHW589864 HRS589862:HRS589864 IBO589862:IBO589864 ILK589862:ILK589864 IVG589862:IVG589864 JFC589862:JFC589864 JOY589862:JOY589864 JYU589862:JYU589864 KIQ589862:KIQ589864 KSM589862:KSM589864 LCI589862:LCI589864 LME589862:LME589864 LWA589862:LWA589864 MFW589862:MFW589864 MPS589862:MPS589864 MZO589862:MZO589864 NJK589862:NJK589864 NTG589862:NTG589864 ODC589862:ODC589864 OMY589862:OMY589864 OWU589862:OWU589864 PGQ589862:PGQ589864 PQM589862:PQM589864 QAI589862:QAI589864 QKE589862:QKE589864 QUA589862:QUA589864 RDW589862:RDW589864 RNS589862:RNS589864 RXO589862:RXO589864 SHK589862:SHK589864 SRG589862:SRG589864 TBC589862:TBC589864 TKY589862:TKY589864 TUU589862:TUU589864 UEQ589862:UEQ589864 UOM589862:UOM589864 UYI589862:UYI589864 VIE589862:VIE589864 VSA589862:VSA589864 WBW589862:WBW589864 WLS589862:WLS589864 WVO589862:WVO589864 H655398:H655400 JC655398:JC655400 SY655398:SY655400 ACU655398:ACU655400 AMQ655398:AMQ655400 AWM655398:AWM655400 BGI655398:BGI655400 BQE655398:BQE655400 CAA655398:CAA655400 CJW655398:CJW655400 CTS655398:CTS655400 DDO655398:DDO655400 DNK655398:DNK655400 DXG655398:DXG655400 EHC655398:EHC655400 EQY655398:EQY655400 FAU655398:FAU655400 FKQ655398:FKQ655400 FUM655398:FUM655400 GEI655398:GEI655400 GOE655398:GOE655400 GYA655398:GYA655400 HHW655398:HHW655400 HRS655398:HRS655400 IBO655398:IBO655400 ILK655398:ILK655400 IVG655398:IVG655400 JFC655398:JFC655400 JOY655398:JOY655400 JYU655398:JYU655400 KIQ655398:KIQ655400 KSM655398:KSM655400 LCI655398:LCI655400 LME655398:LME655400 LWA655398:LWA655400 MFW655398:MFW655400 MPS655398:MPS655400 MZO655398:MZO655400 NJK655398:NJK655400 NTG655398:NTG655400 ODC655398:ODC655400 OMY655398:OMY655400 OWU655398:OWU655400 PGQ655398:PGQ655400 PQM655398:PQM655400 QAI655398:QAI655400 QKE655398:QKE655400 QUA655398:QUA655400 RDW655398:RDW655400 RNS655398:RNS655400 RXO655398:RXO655400 SHK655398:SHK655400 SRG655398:SRG655400 TBC655398:TBC655400 TKY655398:TKY655400 TUU655398:TUU655400 UEQ655398:UEQ655400 UOM655398:UOM655400 UYI655398:UYI655400 VIE655398:VIE655400 VSA655398:VSA655400 WBW655398:WBW655400 WLS655398:WLS655400 WVO655398:WVO655400 H720934:H720936 JC720934:JC720936 SY720934:SY720936 ACU720934:ACU720936 AMQ720934:AMQ720936 AWM720934:AWM720936 BGI720934:BGI720936 BQE720934:BQE720936 CAA720934:CAA720936 CJW720934:CJW720936 CTS720934:CTS720936 DDO720934:DDO720936 DNK720934:DNK720936 DXG720934:DXG720936 EHC720934:EHC720936 EQY720934:EQY720936 FAU720934:FAU720936 FKQ720934:FKQ720936 FUM720934:FUM720936 GEI720934:GEI720936 GOE720934:GOE720936 GYA720934:GYA720936 HHW720934:HHW720936 HRS720934:HRS720936 IBO720934:IBO720936 ILK720934:ILK720936 IVG720934:IVG720936 JFC720934:JFC720936 JOY720934:JOY720936 JYU720934:JYU720936 KIQ720934:KIQ720936 KSM720934:KSM720936 LCI720934:LCI720936 LME720934:LME720936 LWA720934:LWA720936 MFW720934:MFW720936 MPS720934:MPS720936 MZO720934:MZO720936 NJK720934:NJK720936 NTG720934:NTG720936 ODC720934:ODC720936 OMY720934:OMY720936 OWU720934:OWU720936 PGQ720934:PGQ720936 PQM720934:PQM720936 QAI720934:QAI720936 QKE720934:QKE720936 QUA720934:QUA720936 RDW720934:RDW720936 RNS720934:RNS720936 RXO720934:RXO720936 SHK720934:SHK720936 SRG720934:SRG720936 TBC720934:TBC720936 TKY720934:TKY720936 TUU720934:TUU720936 UEQ720934:UEQ720936 UOM720934:UOM720936 UYI720934:UYI720936 VIE720934:VIE720936 VSA720934:VSA720936 WBW720934:WBW720936 WLS720934:WLS720936 WVO720934:WVO720936 H786470:H786472 JC786470:JC786472 SY786470:SY786472 ACU786470:ACU786472 AMQ786470:AMQ786472 AWM786470:AWM786472 BGI786470:BGI786472 BQE786470:BQE786472 CAA786470:CAA786472 CJW786470:CJW786472 CTS786470:CTS786472 DDO786470:DDO786472 DNK786470:DNK786472 DXG786470:DXG786472 EHC786470:EHC786472 EQY786470:EQY786472 FAU786470:FAU786472 FKQ786470:FKQ786472 FUM786470:FUM786472 GEI786470:GEI786472 GOE786470:GOE786472 GYA786470:GYA786472 HHW786470:HHW786472 HRS786470:HRS786472 IBO786470:IBO786472 ILK786470:ILK786472 IVG786470:IVG786472 JFC786470:JFC786472 JOY786470:JOY786472 JYU786470:JYU786472 KIQ786470:KIQ786472 KSM786470:KSM786472 LCI786470:LCI786472 LME786470:LME786472 LWA786470:LWA786472 MFW786470:MFW786472 MPS786470:MPS786472 MZO786470:MZO786472 NJK786470:NJK786472 NTG786470:NTG786472 ODC786470:ODC786472 OMY786470:OMY786472 OWU786470:OWU786472 PGQ786470:PGQ786472 PQM786470:PQM786472 QAI786470:QAI786472 QKE786470:QKE786472 QUA786470:QUA786472 RDW786470:RDW786472 RNS786470:RNS786472 RXO786470:RXO786472 SHK786470:SHK786472 SRG786470:SRG786472 TBC786470:TBC786472 TKY786470:TKY786472 TUU786470:TUU786472 UEQ786470:UEQ786472 UOM786470:UOM786472 UYI786470:UYI786472 VIE786470:VIE786472 VSA786470:VSA786472 WBW786470:WBW786472 WLS786470:WLS786472 WVO786470:WVO786472 H852006:H852008 JC852006:JC852008 SY852006:SY852008 ACU852006:ACU852008 AMQ852006:AMQ852008 AWM852006:AWM852008 BGI852006:BGI852008 BQE852006:BQE852008 CAA852006:CAA852008 CJW852006:CJW852008 CTS852006:CTS852008 DDO852006:DDO852008 DNK852006:DNK852008 DXG852006:DXG852008 EHC852006:EHC852008 EQY852006:EQY852008 FAU852006:FAU852008 FKQ852006:FKQ852008 FUM852006:FUM852008 GEI852006:GEI852008 GOE852006:GOE852008 GYA852006:GYA852008 HHW852006:HHW852008 HRS852006:HRS852008 IBO852006:IBO852008 ILK852006:ILK852008 IVG852006:IVG852008 JFC852006:JFC852008 JOY852006:JOY852008 JYU852006:JYU852008 KIQ852006:KIQ852008 KSM852006:KSM852008 LCI852006:LCI852008 LME852006:LME852008 LWA852006:LWA852008 MFW852006:MFW852008 MPS852006:MPS852008 MZO852006:MZO852008 NJK852006:NJK852008 NTG852006:NTG852008 ODC852006:ODC852008 OMY852006:OMY852008 OWU852006:OWU852008 PGQ852006:PGQ852008 PQM852006:PQM852008 QAI852006:QAI852008 QKE852006:QKE852008 QUA852006:QUA852008 RDW852006:RDW852008 RNS852006:RNS852008 RXO852006:RXO852008 SHK852006:SHK852008 SRG852006:SRG852008 TBC852006:TBC852008 TKY852006:TKY852008 TUU852006:TUU852008 UEQ852006:UEQ852008 UOM852006:UOM852008 UYI852006:UYI852008 VIE852006:VIE852008 VSA852006:VSA852008 WBW852006:WBW852008 WLS852006:WLS852008 WVO852006:WVO852008 H917542:H917544 JC917542:JC917544 SY917542:SY917544 ACU917542:ACU917544 AMQ917542:AMQ917544 AWM917542:AWM917544 BGI917542:BGI917544 BQE917542:BQE917544 CAA917542:CAA917544 CJW917542:CJW917544 CTS917542:CTS917544 DDO917542:DDO917544 DNK917542:DNK917544 DXG917542:DXG917544 EHC917542:EHC917544 EQY917542:EQY917544 FAU917542:FAU917544 FKQ917542:FKQ917544 FUM917542:FUM917544 GEI917542:GEI917544 GOE917542:GOE917544 GYA917542:GYA917544 HHW917542:HHW917544 HRS917542:HRS917544 IBO917542:IBO917544 ILK917542:ILK917544 IVG917542:IVG917544 JFC917542:JFC917544 JOY917542:JOY917544 JYU917542:JYU917544 KIQ917542:KIQ917544 KSM917542:KSM917544 LCI917542:LCI917544 LME917542:LME917544 LWA917542:LWA917544 MFW917542:MFW917544 MPS917542:MPS917544 MZO917542:MZO917544 NJK917542:NJK917544 NTG917542:NTG917544 ODC917542:ODC917544 OMY917542:OMY917544 OWU917542:OWU917544 PGQ917542:PGQ917544 PQM917542:PQM917544 QAI917542:QAI917544 QKE917542:QKE917544 QUA917542:QUA917544 RDW917542:RDW917544 RNS917542:RNS917544 RXO917542:RXO917544 SHK917542:SHK917544 SRG917542:SRG917544 TBC917542:TBC917544 TKY917542:TKY917544 TUU917542:TUU917544 UEQ917542:UEQ917544 UOM917542:UOM917544 UYI917542:UYI917544 VIE917542:VIE917544 VSA917542:VSA917544 WBW917542:WBW917544 WLS917542:WLS917544 WVO917542:WVO917544 H983078:H983080 JC983078:JC983080 SY983078:SY983080 ACU983078:ACU983080 AMQ983078:AMQ983080 AWM983078:AWM983080 BGI983078:BGI983080 BQE983078:BQE983080 CAA983078:CAA983080 CJW983078:CJW983080 CTS983078:CTS983080 DDO983078:DDO983080 DNK983078:DNK983080 DXG983078:DXG983080 EHC983078:EHC983080 EQY983078:EQY983080 FAU983078:FAU983080 FKQ983078:FKQ983080 FUM983078:FUM983080 GEI983078:GEI983080 GOE983078:GOE983080 GYA983078:GYA983080 HHW983078:HHW983080 HRS983078:HRS983080 IBO983078:IBO983080 ILK983078:ILK983080 IVG983078:IVG983080 JFC983078:JFC983080 JOY983078:JOY983080 JYU983078:JYU983080 KIQ983078:KIQ983080 KSM983078:KSM983080 LCI983078:LCI983080 LME983078:LME983080 LWA983078:LWA983080 MFW983078:MFW983080 MPS983078:MPS983080 MZO983078:MZO983080 NJK983078:NJK983080 NTG983078:NTG983080 ODC983078:ODC983080 OMY983078:OMY983080 OWU983078:OWU983080 PGQ983078:PGQ983080 PQM983078:PQM983080 QAI983078:QAI983080 QKE983078:QKE983080 QUA983078:QUA983080 RDW983078:RDW983080 RNS983078:RNS983080 RXO983078:RXO983080 SHK983078:SHK983080 SRG983078:SRG983080 TBC983078:TBC983080 TKY983078:TKY983080 TUU983078:TUU983080 UEQ983078:UEQ983080 UOM983078:UOM983080 UYI983078:UYI983080 VIE983078:VIE983080 VSA983078:VSA983080 WBW983078:WBW983080 WLS983078:WLS983080 WVO983078:WVO983080 H65533:H65572 JC65533:JC65572 SY65533:SY65572 ACU65533:ACU65572 AMQ65533:AMQ65572 AWM65533:AWM65572 BGI65533:BGI65572 BQE65533:BQE65572 CAA65533:CAA65572 CJW65533:CJW65572 CTS65533:CTS65572 DDO65533:DDO65572 DNK65533:DNK65572 DXG65533:DXG65572 EHC65533:EHC65572 EQY65533:EQY65572 FAU65533:FAU65572 FKQ65533:FKQ65572 FUM65533:FUM65572 GEI65533:GEI65572 GOE65533:GOE65572 GYA65533:GYA65572 HHW65533:HHW65572 HRS65533:HRS65572 IBO65533:IBO65572 ILK65533:ILK65572 IVG65533:IVG65572 JFC65533:JFC65572 JOY65533:JOY65572 JYU65533:JYU65572 KIQ65533:KIQ65572 KSM65533:KSM65572 LCI65533:LCI65572 LME65533:LME65572 LWA65533:LWA65572 MFW65533:MFW65572 MPS65533:MPS65572 MZO65533:MZO65572 NJK65533:NJK65572 NTG65533:NTG65572 ODC65533:ODC65572 OMY65533:OMY65572 OWU65533:OWU65572 PGQ65533:PGQ65572 PQM65533:PQM65572 QAI65533:QAI65572 QKE65533:QKE65572 QUA65533:QUA65572 RDW65533:RDW65572 RNS65533:RNS65572 RXO65533:RXO65572 SHK65533:SHK65572 SRG65533:SRG65572 TBC65533:TBC65572 TKY65533:TKY65572 TUU65533:TUU65572 UEQ65533:UEQ65572 UOM65533:UOM65572 UYI65533:UYI65572 VIE65533:VIE65572 VSA65533:VSA65572 WBW65533:WBW65572 WLS65533:WLS65572 WVO65533:WVO65572 H131069:H131108 JC131069:JC131108 SY131069:SY131108 ACU131069:ACU131108 AMQ131069:AMQ131108 AWM131069:AWM131108 BGI131069:BGI131108 BQE131069:BQE131108 CAA131069:CAA131108 CJW131069:CJW131108 CTS131069:CTS131108 DDO131069:DDO131108 DNK131069:DNK131108 DXG131069:DXG131108 EHC131069:EHC131108 EQY131069:EQY131108 FAU131069:FAU131108 FKQ131069:FKQ131108 FUM131069:FUM131108 GEI131069:GEI131108 GOE131069:GOE131108 GYA131069:GYA131108 HHW131069:HHW131108 HRS131069:HRS131108 IBO131069:IBO131108 ILK131069:ILK131108 IVG131069:IVG131108 JFC131069:JFC131108 JOY131069:JOY131108 JYU131069:JYU131108 KIQ131069:KIQ131108 KSM131069:KSM131108 LCI131069:LCI131108 LME131069:LME131108 LWA131069:LWA131108 MFW131069:MFW131108 MPS131069:MPS131108 MZO131069:MZO131108 NJK131069:NJK131108 NTG131069:NTG131108 ODC131069:ODC131108 OMY131069:OMY131108 OWU131069:OWU131108 PGQ131069:PGQ131108 PQM131069:PQM131108 QAI131069:QAI131108 QKE131069:QKE131108 QUA131069:QUA131108 RDW131069:RDW131108 RNS131069:RNS131108 RXO131069:RXO131108 SHK131069:SHK131108 SRG131069:SRG131108 TBC131069:TBC131108 TKY131069:TKY131108 TUU131069:TUU131108 UEQ131069:UEQ131108 UOM131069:UOM131108 UYI131069:UYI131108 VIE131069:VIE131108 VSA131069:VSA131108 WBW131069:WBW131108 WLS131069:WLS131108 WVO131069:WVO131108 H196605:H196644 JC196605:JC196644 SY196605:SY196644 ACU196605:ACU196644 AMQ196605:AMQ196644 AWM196605:AWM196644 BGI196605:BGI196644 BQE196605:BQE196644 CAA196605:CAA196644 CJW196605:CJW196644 CTS196605:CTS196644 DDO196605:DDO196644 DNK196605:DNK196644 DXG196605:DXG196644 EHC196605:EHC196644 EQY196605:EQY196644 FAU196605:FAU196644 FKQ196605:FKQ196644 FUM196605:FUM196644 GEI196605:GEI196644 GOE196605:GOE196644 GYA196605:GYA196644 HHW196605:HHW196644 HRS196605:HRS196644 IBO196605:IBO196644 ILK196605:ILK196644 IVG196605:IVG196644 JFC196605:JFC196644 JOY196605:JOY196644 JYU196605:JYU196644 KIQ196605:KIQ196644 KSM196605:KSM196644 LCI196605:LCI196644 LME196605:LME196644 LWA196605:LWA196644 MFW196605:MFW196644 MPS196605:MPS196644 MZO196605:MZO196644 NJK196605:NJK196644 NTG196605:NTG196644 ODC196605:ODC196644 OMY196605:OMY196644 OWU196605:OWU196644 PGQ196605:PGQ196644 PQM196605:PQM196644 QAI196605:QAI196644 QKE196605:QKE196644 QUA196605:QUA196644 RDW196605:RDW196644 RNS196605:RNS196644 RXO196605:RXO196644 SHK196605:SHK196644 SRG196605:SRG196644 TBC196605:TBC196644 TKY196605:TKY196644 TUU196605:TUU196644 UEQ196605:UEQ196644 UOM196605:UOM196644 UYI196605:UYI196644 VIE196605:VIE196644 VSA196605:VSA196644 WBW196605:WBW196644 WLS196605:WLS196644 WVO196605:WVO196644 H262141:H262180 JC262141:JC262180 SY262141:SY262180 ACU262141:ACU262180 AMQ262141:AMQ262180 AWM262141:AWM262180 BGI262141:BGI262180 BQE262141:BQE262180 CAA262141:CAA262180 CJW262141:CJW262180 CTS262141:CTS262180 DDO262141:DDO262180 DNK262141:DNK262180 DXG262141:DXG262180 EHC262141:EHC262180 EQY262141:EQY262180 FAU262141:FAU262180 FKQ262141:FKQ262180 FUM262141:FUM262180 GEI262141:GEI262180 GOE262141:GOE262180 GYA262141:GYA262180 HHW262141:HHW262180 HRS262141:HRS262180 IBO262141:IBO262180 ILK262141:ILK262180 IVG262141:IVG262180 JFC262141:JFC262180 JOY262141:JOY262180 JYU262141:JYU262180 KIQ262141:KIQ262180 KSM262141:KSM262180 LCI262141:LCI262180 LME262141:LME262180 LWA262141:LWA262180 MFW262141:MFW262180 MPS262141:MPS262180 MZO262141:MZO262180 NJK262141:NJK262180 NTG262141:NTG262180 ODC262141:ODC262180 OMY262141:OMY262180 OWU262141:OWU262180 PGQ262141:PGQ262180 PQM262141:PQM262180 QAI262141:QAI262180 QKE262141:QKE262180 QUA262141:QUA262180 RDW262141:RDW262180 RNS262141:RNS262180 RXO262141:RXO262180 SHK262141:SHK262180 SRG262141:SRG262180 TBC262141:TBC262180 TKY262141:TKY262180 TUU262141:TUU262180 UEQ262141:UEQ262180 UOM262141:UOM262180 UYI262141:UYI262180 VIE262141:VIE262180 VSA262141:VSA262180 WBW262141:WBW262180 WLS262141:WLS262180 WVO262141:WVO262180 H327677:H327716 JC327677:JC327716 SY327677:SY327716 ACU327677:ACU327716 AMQ327677:AMQ327716 AWM327677:AWM327716 BGI327677:BGI327716 BQE327677:BQE327716 CAA327677:CAA327716 CJW327677:CJW327716 CTS327677:CTS327716 DDO327677:DDO327716 DNK327677:DNK327716 DXG327677:DXG327716 EHC327677:EHC327716 EQY327677:EQY327716 FAU327677:FAU327716 FKQ327677:FKQ327716 FUM327677:FUM327716 GEI327677:GEI327716 GOE327677:GOE327716 GYA327677:GYA327716 HHW327677:HHW327716 HRS327677:HRS327716 IBO327677:IBO327716 ILK327677:ILK327716 IVG327677:IVG327716 JFC327677:JFC327716 JOY327677:JOY327716 JYU327677:JYU327716 KIQ327677:KIQ327716 KSM327677:KSM327716 LCI327677:LCI327716 LME327677:LME327716 LWA327677:LWA327716 MFW327677:MFW327716 MPS327677:MPS327716 MZO327677:MZO327716 NJK327677:NJK327716 NTG327677:NTG327716 ODC327677:ODC327716 OMY327677:OMY327716 OWU327677:OWU327716 PGQ327677:PGQ327716 PQM327677:PQM327716 QAI327677:QAI327716 QKE327677:QKE327716 QUA327677:QUA327716 RDW327677:RDW327716 RNS327677:RNS327716 RXO327677:RXO327716 SHK327677:SHK327716 SRG327677:SRG327716 TBC327677:TBC327716 TKY327677:TKY327716 TUU327677:TUU327716 UEQ327677:UEQ327716 UOM327677:UOM327716 UYI327677:UYI327716 VIE327677:VIE327716 VSA327677:VSA327716 WBW327677:WBW327716 WLS327677:WLS327716 WVO327677:WVO327716 H393213:H393252 JC393213:JC393252 SY393213:SY393252 ACU393213:ACU393252 AMQ393213:AMQ393252 AWM393213:AWM393252 BGI393213:BGI393252 BQE393213:BQE393252 CAA393213:CAA393252 CJW393213:CJW393252 CTS393213:CTS393252 DDO393213:DDO393252 DNK393213:DNK393252 DXG393213:DXG393252 EHC393213:EHC393252 EQY393213:EQY393252 FAU393213:FAU393252 FKQ393213:FKQ393252 FUM393213:FUM393252 GEI393213:GEI393252 GOE393213:GOE393252 GYA393213:GYA393252 HHW393213:HHW393252 HRS393213:HRS393252 IBO393213:IBO393252 ILK393213:ILK393252 IVG393213:IVG393252 JFC393213:JFC393252 JOY393213:JOY393252 JYU393213:JYU393252 KIQ393213:KIQ393252 KSM393213:KSM393252 LCI393213:LCI393252 LME393213:LME393252 LWA393213:LWA393252 MFW393213:MFW393252 MPS393213:MPS393252 MZO393213:MZO393252 NJK393213:NJK393252 NTG393213:NTG393252 ODC393213:ODC393252 OMY393213:OMY393252 OWU393213:OWU393252 PGQ393213:PGQ393252 PQM393213:PQM393252 QAI393213:QAI393252 QKE393213:QKE393252 QUA393213:QUA393252 RDW393213:RDW393252 RNS393213:RNS393252 RXO393213:RXO393252 SHK393213:SHK393252 SRG393213:SRG393252 TBC393213:TBC393252 TKY393213:TKY393252 TUU393213:TUU393252 UEQ393213:UEQ393252 UOM393213:UOM393252 UYI393213:UYI393252 VIE393213:VIE393252 VSA393213:VSA393252 WBW393213:WBW393252 WLS393213:WLS393252 WVO393213:WVO393252 H458749:H458788 JC458749:JC458788 SY458749:SY458788 ACU458749:ACU458788 AMQ458749:AMQ458788 AWM458749:AWM458788 BGI458749:BGI458788 BQE458749:BQE458788 CAA458749:CAA458788 CJW458749:CJW458788 CTS458749:CTS458788 DDO458749:DDO458788 DNK458749:DNK458788 DXG458749:DXG458788 EHC458749:EHC458788 EQY458749:EQY458788 FAU458749:FAU458788 FKQ458749:FKQ458788 FUM458749:FUM458788 GEI458749:GEI458788 GOE458749:GOE458788 GYA458749:GYA458788 HHW458749:HHW458788 HRS458749:HRS458788 IBO458749:IBO458788 ILK458749:ILK458788 IVG458749:IVG458788 JFC458749:JFC458788 JOY458749:JOY458788 JYU458749:JYU458788 KIQ458749:KIQ458788 KSM458749:KSM458788 LCI458749:LCI458788 LME458749:LME458788 LWA458749:LWA458788 MFW458749:MFW458788 MPS458749:MPS458788 MZO458749:MZO458788 NJK458749:NJK458788 NTG458749:NTG458788 ODC458749:ODC458788 OMY458749:OMY458788 OWU458749:OWU458788 PGQ458749:PGQ458788 PQM458749:PQM458788 QAI458749:QAI458788 QKE458749:QKE458788 QUA458749:QUA458788 RDW458749:RDW458788 RNS458749:RNS458788 RXO458749:RXO458788 SHK458749:SHK458788 SRG458749:SRG458788 TBC458749:TBC458788 TKY458749:TKY458788 TUU458749:TUU458788 UEQ458749:UEQ458788 UOM458749:UOM458788 UYI458749:UYI458788 VIE458749:VIE458788 VSA458749:VSA458788 WBW458749:WBW458788 WLS458749:WLS458788 WVO458749:WVO458788 H524285:H524324 JC524285:JC524324 SY524285:SY524324 ACU524285:ACU524324 AMQ524285:AMQ524324 AWM524285:AWM524324 BGI524285:BGI524324 BQE524285:BQE524324 CAA524285:CAA524324 CJW524285:CJW524324 CTS524285:CTS524324 DDO524285:DDO524324 DNK524285:DNK524324 DXG524285:DXG524324 EHC524285:EHC524324 EQY524285:EQY524324 FAU524285:FAU524324 FKQ524285:FKQ524324 FUM524285:FUM524324 GEI524285:GEI524324 GOE524285:GOE524324 GYA524285:GYA524324 HHW524285:HHW524324 HRS524285:HRS524324 IBO524285:IBO524324 ILK524285:ILK524324 IVG524285:IVG524324 JFC524285:JFC524324 JOY524285:JOY524324 JYU524285:JYU524324 KIQ524285:KIQ524324 KSM524285:KSM524324 LCI524285:LCI524324 LME524285:LME524324 LWA524285:LWA524324 MFW524285:MFW524324 MPS524285:MPS524324 MZO524285:MZO524324 NJK524285:NJK524324 NTG524285:NTG524324 ODC524285:ODC524324 OMY524285:OMY524324 OWU524285:OWU524324 PGQ524285:PGQ524324 PQM524285:PQM524324 QAI524285:QAI524324 QKE524285:QKE524324 QUA524285:QUA524324 RDW524285:RDW524324 RNS524285:RNS524324 RXO524285:RXO524324 SHK524285:SHK524324 SRG524285:SRG524324 TBC524285:TBC524324 TKY524285:TKY524324 TUU524285:TUU524324 UEQ524285:UEQ524324 UOM524285:UOM524324 UYI524285:UYI524324 VIE524285:VIE524324 VSA524285:VSA524324 WBW524285:WBW524324 WLS524285:WLS524324 WVO524285:WVO524324 H589821:H589860 JC589821:JC589860 SY589821:SY589860 ACU589821:ACU589860 AMQ589821:AMQ589860 AWM589821:AWM589860 BGI589821:BGI589860 BQE589821:BQE589860 CAA589821:CAA589860 CJW589821:CJW589860 CTS589821:CTS589860 DDO589821:DDO589860 DNK589821:DNK589860 DXG589821:DXG589860 EHC589821:EHC589860 EQY589821:EQY589860 FAU589821:FAU589860 FKQ589821:FKQ589860 FUM589821:FUM589860 GEI589821:GEI589860 GOE589821:GOE589860 GYA589821:GYA589860 HHW589821:HHW589860 HRS589821:HRS589860 IBO589821:IBO589860 ILK589821:ILK589860 IVG589821:IVG589860 JFC589821:JFC589860 JOY589821:JOY589860 JYU589821:JYU589860 KIQ589821:KIQ589860 KSM589821:KSM589860 LCI589821:LCI589860 LME589821:LME589860 LWA589821:LWA589860 MFW589821:MFW589860 MPS589821:MPS589860 MZO589821:MZO589860 NJK589821:NJK589860 NTG589821:NTG589860 ODC589821:ODC589860 OMY589821:OMY589860 OWU589821:OWU589860 PGQ589821:PGQ589860 PQM589821:PQM589860 QAI589821:QAI589860 QKE589821:QKE589860 QUA589821:QUA589860 RDW589821:RDW589860 RNS589821:RNS589860 RXO589821:RXO589860 SHK589821:SHK589860 SRG589821:SRG589860 TBC589821:TBC589860 TKY589821:TKY589860 TUU589821:TUU589860 UEQ589821:UEQ589860 UOM589821:UOM589860 UYI589821:UYI589860 VIE589821:VIE589860 VSA589821:VSA589860 WBW589821:WBW589860 WLS589821:WLS589860 WVO589821:WVO589860 H655357:H655396 JC655357:JC655396 SY655357:SY655396 ACU655357:ACU655396 AMQ655357:AMQ655396 AWM655357:AWM655396 BGI655357:BGI655396 BQE655357:BQE655396 CAA655357:CAA655396 CJW655357:CJW655396 CTS655357:CTS655396 DDO655357:DDO655396 DNK655357:DNK655396 DXG655357:DXG655396 EHC655357:EHC655396 EQY655357:EQY655396 FAU655357:FAU655396 FKQ655357:FKQ655396 FUM655357:FUM655396 GEI655357:GEI655396 GOE655357:GOE655396 GYA655357:GYA655396 HHW655357:HHW655396 HRS655357:HRS655396 IBO655357:IBO655396 ILK655357:ILK655396 IVG655357:IVG655396 JFC655357:JFC655396 JOY655357:JOY655396 JYU655357:JYU655396 KIQ655357:KIQ655396 KSM655357:KSM655396 LCI655357:LCI655396 LME655357:LME655396 LWA655357:LWA655396 MFW655357:MFW655396 MPS655357:MPS655396 MZO655357:MZO655396 NJK655357:NJK655396 NTG655357:NTG655396 ODC655357:ODC655396 OMY655357:OMY655396 OWU655357:OWU655396 PGQ655357:PGQ655396 PQM655357:PQM655396 QAI655357:QAI655396 QKE655357:QKE655396 QUA655357:QUA655396 RDW655357:RDW655396 RNS655357:RNS655396 RXO655357:RXO655396 SHK655357:SHK655396 SRG655357:SRG655396 TBC655357:TBC655396 TKY655357:TKY655396 TUU655357:TUU655396 UEQ655357:UEQ655396 UOM655357:UOM655396 UYI655357:UYI655396 VIE655357:VIE655396 VSA655357:VSA655396 WBW655357:WBW655396 WLS655357:WLS655396 WVO655357:WVO655396 H720893:H720932 JC720893:JC720932 SY720893:SY720932 ACU720893:ACU720932 AMQ720893:AMQ720932 AWM720893:AWM720932 BGI720893:BGI720932 BQE720893:BQE720932 CAA720893:CAA720932 CJW720893:CJW720932 CTS720893:CTS720932 DDO720893:DDO720932 DNK720893:DNK720932 DXG720893:DXG720932 EHC720893:EHC720932 EQY720893:EQY720932 FAU720893:FAU720932 FKQ720893:FKQ720932 FUM720893:FUM720932 GEI720893:GEI720932 GOE720893:GOE720932 GYA720893:GYA720932 HHW720893:HHW720932 HRS720893:HRS720932 IBO720893:IBO720932 ILK720893:ILK720932 IVG720893:IVG720932 JFC720893:JFC720932 JOY720893:JOY720932 JYU720893:JYU720932 KIQ720893:KIQ720932 KSM720893:KSM720932 LCI720893:LCI720932 LME720893:LME720932 LWA720893:LWA720932 MFW720893:MFW720932 MPS720893:MPS720932 MZO720893:MZO720932 NJK720893:NJK720932 NTG720893:NTG720932 ODC720893:ODC720932 OMY720893:OMY720932 OWU720893:OWU720932 PGQ720893:PGQ720932 PQM720893:PQM720932 QAI720893:QAI720932 QKE720893:QKE720932 QUA720893:QUA720932 RDW720893:RDW720932 RNS720893:RNS720932 RXO720893:RXO720932 SHK720893:SHK720932 SRG720893:SRG720932 TBC720893:TBC720932 TKY720893:TKY720932 TUU720893:TUU720932 UEQ720893:UEQ720932 UOM720893:UOM720932 UYI720893:UYI720932 VIE720893:VIE720932 VSA720893:VSA720932 WBW720893:WBW720932 WLS720893:WLS720932 WVO720893:WVO720932 H786429:H786468 JC786429:JC786468 SY786429:SY786468 ACU786429:ACU786468 AMQ786429:AMQ786468 AWM786429:AWM786468 BGI786429:BGI786468 BQE786429:BQE786468 CAA786429:CAA786468 CJW786429:CJW786468 CTS786429:CTS786468 DDO786429:DDO786468 DNK786429:DNK786468 DXG786429:DXG786468 EHC786429:EHC786468 EQY786429:EQY786468 FAU786429:FAU786468 FKQ786429:FKQ786468 FUM786429:FUM786468 GEI786429:GEI786468 GOE786429:GOE786468 GYA786429:GYA786468 HHW786429:HHW786468 HRS786429:HRS786468 IBO786429:IBO786468 ILK786429:ILK786468 IVG786429:IVG786468 JFC786429:JFC786468 JOY786429:JOY786468 JYU786429:JYU786468 KIQ786429:KIQ786468 KSM786429:KSM786468 LCI786429:LCI786468 LME786429:LME786468 LWA786429:LWA786468 MFW786429:MFW786468 MPS786429:MPS786468 MZO786429:MZO786468 NJK786429:NJK786468 NTG786429:NTG786468 ODC786429:ODC786468 OMY786429:OMY786468 OWU786429:OWU786468 PGQ786429:PGQ786468 PQM786429:PQM786468 QAI786429:QAI786468 QKE786429:QKE786468 QUA786429:QUA786468 RDW786429:RDW786468 RNS786429:RNS786468 RXO786429:RXO786468 SHK786429:SHK786468 SRG786429:SRG786468 TBC786429:TBC786468 TKY786429:TKY786468 TUU786429:TUU786468 UEQ786429:UEQ786468 UOM786429:UOM786468 UYI786429:UYI786468 VIE786429:VIE786468 VSA786429:VSA786468 WBW786429:WBW786468 WLS786429:WLS786468 WVO786429:WVO786468 H851965:H852004 JC851965:JC852004 SY851965:SY852004 ACU851965:ACU852004 AMQ851965:AMQ852004 AWM851965:AWM852004 BGI851965:BGI852004 BQE851965:BQE852004 CAA851965:CAA852004 CJW851965:CJW852004 CTS851965:CTS852004 DDO851965:DDO852004 DNK851965:DNK852004 DXG851965:DXG852004 EHC851965:EHC852004 EQY851965:EQY852004 FAU851965:FAU852004 FKQ851965:FKQ852004 FUM851965:FUM852004 GEI851965:GEI852004 GOE851965:GOE852004 GYA851965:GYA852004 HHW851965:HHW852004 HRS851965:HRS852004 IBO851965:IBO852004 ILK851965:ILK852004 IVG851965:IVG852004 JFC851965:JFC852004 JOY851965:JOY852004 JYU851965:JYU852004 KIQ851965:KIQ852004 KSM851965:KSM852004 LCI851965:LCI852004 LME851965:LME852004 LWA851965:LWA852004 MFW851965:MFW852004 MPS851965:MPS852004 MZO851965:MZO852004 NJK851965:NJK852004 NTG851965:NTG852004 ODC851965:ODC852004 OMY851965:OMY852004 OWU851965:OWU852004 PGQ851965:PGQ852004 PQM851965:PQM852004 QAI851965:QAI852004 QKE851965:QKE852004 QUA851965:QUA852004 RDW851965:RDW852004 RNS851965:RNS852004 RXO851965:RXO852004 SHK851965:SHK852004 SRG851965:SRG852004 TBC851965:TBC852004 TKY851965:TKY852004 TUU851965:TUU852004 UEQ851965:UEQ852004 UOM851965:UOM852004 UYI851965:UYI852004 VIE851965:VIE852004 VSA851965:VSA852004 WBW851965:WBW852004 WLS851965:WLS852004 WVO851965:WVO852004 H917501:H917540 JC917501:JC917540 SY917501:SY917540 ACU917501:ACU917540 AMQ917501:AMQ917540 AWM917501:AWM917540 BGI917501:BGI917540 BQE917501:BQE917540 CAA917501:CAA917540 CJW917501:CJW917540 CTS917501:CTS917540 DDO917501:DDO917540 DNK917501:DNK917540 DXG917501:DXG917540 EHC917501:EHC917540 EQY917501:EQY917540 FAU917501:FAU917540 FKQ917501:FKQ917540 FUM917501:FUM917540 GEI917501:GEI917540 GOE917501:GOE917540 GYA917501:GYA917540 HHW917501:HHW917540 HRS917501:HRS917540 IBO917501:IBO917540 ILK917501:ILK917540 IVG917501:IVG917540 JFC917501:JFC917540 JOY917501:JOY917540 JYU917501:JYU917540 KIQ917501:KIQ917540 KSM917501:KSM917540 LCI917501:LCI917540 LME917501:LME917540 LWA917501:LWA917540 MFW917501:MFW917540 MPS917501:MPS917540 MZO917501:MZO917540 NJK917501:NJK917540 NTG917501:NTG917540 ODC917501:ODC917540 OMY917501:OMY917540 OWU917501:OWU917540 PGQ917501:PGQ917540 PQM917501:PQM917540 QAI917501:QAI917540 QKE917501:QKE917540 QUA917501:QUA917540 RDW917501:RDW917540 RNS917501:RNS917540 RXO917501:RXO917540 SHK917501:SHK917540 SRG917501:SRG917540 TBC917501:TBC917540 TKY917501:TKY917540 TUU917501:TUU917540 UEQ917501:UEQ917540 UOM917501:UOM917540 UYI917501:UYI917540 VIE917501:VIE917540 VSA917501:VSA917540 WBW917501:WBW917540 WLS917501:WLS917540 WVO917501:WVO917540 H983037:H983076 JC983037:JC983076 SY983037:SY983076 ACU983037:ACU983076 AMQ983037:AMQ983076 AWM983037:AWM983076 BGI983037:BGI983076 BQE983037:BQE983076 CAA983037:CAA983076 CJW983037:CJW983076 CTS983037:CTS983076 DDO983037:DDO983076 DNK983037:DNK983076 DXG983037:DXG983076 EHC983037:EHC983076 EQY983037:EQY983076 FAU983037:FAU983076 FKQ983037:FKQ983076 FUM983037:FUM983076 GEI983037:GEI983076 GOE983037:GOE983076 GYA983037:GYA983076 HHW983037:HHW983076 HRS983037:HRS983076 IBO983037:IBO983076 ILK983037:ILK983076 IVG983037:IVG983076 JFC983037:JFC983076 JOY983037:JOY983076 JYU983037:JYU983076 KIQ983037:KIQ983076 KSM983037:KSM983076 LCI983037:LCI983076 LME983037:LME983076 LWA983037:LWA983076 MFW983037:MFW983076 MPS983037:MPS983076 MZO983037:MZO983076 NJK983037:NJK983076 NTG983037:NTG983076 ODC983037:ODC983076 OMY983037:OMY983076 OWU983037:OWU983076 PGQ983037:PGQ983076 PQM983037:PQM983076 QAI983037:QAI983076 QKE983037:QKE983076 QUA983037:QUA983076 RDW983037:RDW983076 RNS983037:RNS983076 RXO983037:RXO983076 SHK983037:SHK983076 SRG983037:SRG983076 TBC983037:TBC983076 TKY983037:TKY983076 TUU983037:TUU983076 UEQ983037:UEQ983076 UOM983037:UOM983076 UYI983037:UYI983076 VIE983037:VIE983076 VSA983037:VSA983076 WBW983037:WBW983076 WLS983037:WLS983076 WVO983037:WVO983076 JD8:JG8 SZ8:TC8 ACV8:ACY8 AMR8:AMU8 AWN8:AWQ8 BGJ8:BGM8 BQF8:BQI8 CAB8:CAE8 CJX8:CKA8 CTT8:CTW8 DDP8:DDS8 DNL8:DNO8 DXH8:DXK8 EHD8:EHG8 EQZ8:ERC8 FAV8:FAY8 FKR8:FKU8 FUN8:FUQ8 GEJ8:GEM8 GOF8:GOI8 GYB8:GYE8 HHX8:HIA8 HRT8:HRW8 IBP8:IBS8 ILL8:ILO8 IVH8:IVK8 JFD8:JFG8 JOZ8:JPC8 JYV8:JYY8 KIR8:KIU8 KSN8:KSQ8 LCJ8:LCM8 LMF8:LMI8 LWB8:LWE8 MFX8:MGA8 MPT8:MPW8 MZP8:MZS8 NJL8:NJO8 NTH8:NTK8 ODD8:ODG8 OMZ8:ONC8 OWV8:OWY8 PGR8:PGU8 PQN8:PQQ8 QAJ8:QAM8 QKF8:QKI8 QUB8:QUE8 RDX8:REA8 RNT8:RNW8 RXP8:RXS8 SHL8:SHO8 SRH8:SRK8 TBD8:TBG8 TKZ8:TLC8 TUV8:TUY8 UER8:UEU8 UON8:UOQ8 UYJ8:UYM8 VIF8:VII8 VSB8:VSE8 WBX8:WCA8 WLT8:WLW8 WVP8:WVS8 JD65540:JG65540 SZ65540:TC65540 ACV65540:ACY65540 AMR65540:AMU65540 AWN65540:AWQ65540 BGJ65540:BGM65540 BQF65540:BQI65540 CAB65540:CAE65540 CJX65540:CKA65540 CTT65540:CTW65540 DDP65540:DDS65540 DNL65540:DNO65540 DXH65540:DXK65540 EHD65540:EHG65540 EQZ65540:ERC65540 FAV65540:FAY65540 FKR65540:FKU65540 FUN65540:FUQ65540 GEJ65540:GEM65540 GOF65540:GOI65540 GYB65540:GYE65540 HHX65540:HIA65540 HRT65540:HRW65540 IBP65540:IBS65540 ILL65540:ILO65540 IVH65540:IVK65540 JFD65540:JFG65540 JOZ65540:JPC65540 JYV65540:JYY65540 KIR65540:KIU65540 KSN65540:KSQ65540 LCJ65540:LCM65540 LMF65540:LMI65540 LWB65540:LWE65540 MFX65540:MGA65540 MPT65540:MPW65540 MZP65540:MZS65540 NJL65540:NJO65540 NTH65540:NTK65540 ODD65540:ODG65540 OMZ65540:ONC65540 OWV65540:OWY65540 PGR65540:PGU65540 PQN65540:PQQ65540 QAJ65540:QAM65540 QKF65540:QKI65540 QUB65540:QUE65540 RDX65540:REA65540 RNT65540:RNW65540 RXP65540:RXS65540 SHL65540:SHO65540 SRH65540:SRK65540 TBD65540:TBG65540 TKZ65540:TLC65540 TUV65540:TUY65540 UER65540:UEU65540 UON65540:UOQ65540 UYJ65540:UYM65540 VIF65540:VII65540 VSB65540:VSE65540 WBX65540:WCA65540 WLT65540:WLW65540 WVP65540:WVS65540 JD131076:JG131076 SZ131076:TC131076 ACV131076:ACY131076 AMR131076:AMU131076 AWN131076:AWQ131076 BGJ131076:BGM131076 BQF131076:BQI131076 CAB131076:CAE131076 CJX131076:CKA131076 CTT131076:CTW131076 DDP131076:DDS131076 DNL131076:DNO131076 DXH131076:DXK131076 EHD131076:EHG131076 EQZ131076:ERC131076 FAV131076:FAY131076 FKR131076:FKU131076 FUN131076:FUQ131076 GEJ131076:GEM131076 GOF131076:GOI131076 GYB131076:GYE131076 HHX131076:HIA131076 HRT131076:HRW131076 IBP131076:IBS131076 ILL131076:ILO131076 IVH131076:IVK131076 JFD131076:JFG131076 JOZ131076:JPC131076 JYV131076:JYY131076 KIR131076:KIU131076 KSN131076:KSQ131076 LCJ131076:LCM131076 LMF131076:LMI131076 LWB131076:LWE131076 MFX131076:MGA131076 MPT131076:MPW131076 MZP131076:MZS131076 NJL131076:NJO131076 NTH131076:NTK131076 ODD131076:ODG131076 OMZ131076:ONC131076 OWV131076:OWY131076 PGR131076:PGU131076 PQN131076:PQQ131076 QAJ131076:QAM131076 QKF131076:QKI131076 QUB131076:QUE131076 RDX131076:REA131076 RNT131076:RNW131076 RXP131076:RXS131076 SHL131076:SHO131076 SRH131076:SRK131076 TBD131076:TBG131076 TKZ131076:TLC131076 TUV131076:TUY131076 UER131076:UEU131076 UON131076:UOQ131076 UYJ131076:UYM131076 VIF131076:VII131076 VSB131076:VSE131076 WBX131076:WCA131076 WLT131076:WLW131076 WVP131076:WVS131076 JD196612:JG196612 SZ196612:TC196612 ACV196612:ACY196612 AMR196612:AMU196612 AWN196612:AWQ196612 BGJ196612:BGM196612 BQF196612:BQI196612 CAB196612:CAE196612 CJX196612:CKA196612 CTT196612:CTW196612 DDP196612:DDS196612 DNL196612:DNO196612 DXH196612:DXK196612 EHD196612:EHG196612 EQZ196612:ERC196612 FAV196612:FAY196612 FKR196612:FKU196612 FUN196612:FUQ196612 GEJ196612:GEM196612 GOF196612:GOI196612 GYB196612:GYE196612 HHX196612:HIA196612 HRT196612:HRW196612 IBP196612:IBS196612 ILL196612:ILO196612 IVH196612:IVK196612 JFD196612:JFG196612 JOZ196612:JPC196612 JYV196612:JYY196612 KIR196612:KIU196612 KSN196612:KSQ196612 LCJ196612:LCM196612 LMF196612:LMI196612 LWB196612:LWE196612 MFX196612:MGA196612 MPT196612:MPW196612 MZP196612:MZS196612 NJL196612:NJO196612 NTH196612:NTK196612 ODD196612:ODG196612 OMZ196612:ONC196612 OWV196612:OWY196612 PGR196612:PGU196612 PQN196612:PQQ196612 QAJ196612:QAM196612 QKF196612:QKI196612 QUB196612:QUE196612 RDX196612:REA196612 RNT196612:RNW196612 RXP196612:RXS196612 SHL196612:SHO196612 SRH196612:SRK196612 TBD196612:TBG196612 TKZ196612:TLC196612 TUV196612:TUY196612 UER196612:UEU196612 UON196612:UOQ196612 UYJ196612:UYM196612 VIF196612:VII196612 VSB196612:VSE196612 WBX196612:WCA196612 WLT196612:WLW196612 WVP196612:WVS196612 JD262148:JG262148 SZ262148:TC262148 ACV262148:ACY262148 AMR262148:AMU262148 AWN262148:AWQ262148 BGJ262148:BGM262148 BQF262148:BQI262148 CAB262148:CAE262148 CJX262148:CKA262148 CTT262148:CTW262148 DDP262148:DDS262148 DNL262148:DNO262148 DXH262148:DXK262148 EHD262148:EHG262148 EQZ262148:ERC262148 FAV262148:FAY262148 FKR262148:FKU262148 FUN262148:FUQ262148 GEJ262148:GEM262148 GOF262148:GOI262148 GYB262148:GYE262148 HHX262148:HIA262148 HRT262148:HRW262148 IBP262148:IBS262148 ILL262148:ILO262148 IVH262148:IVK262148 JFD262148:JFG262148 JOZ262148:JPC262148 JYV262148:JYY262148 KIR262148:KIU262148 KSN262148:KSQ262148 LCJ262148:LCM262148 LMF262148:LMI262148 LWB262148:LWE262148 MFX262148:MGA262148 MPT262148:MPW262148 MZP262148:MZS262148 NJL262148:NJO262148 NTH262148:NTK262148 ODD262148:ODG262148 OMZ262148:ONC262148 OWV262148:OWY262148 PGR262148:PGU262148 PQN262148:PQQ262148 QAJ262148:QAM262148 QKF262148:QKI262148 QUB262148:QUE262148 RDX262148:REA262148 RNT262148:RNW262148 RXP262148:RXS262148 SHL262148:SHO262148 SRH262148:SRK262148 TBD262148:TBG262148 TKZ262148:TLC262148 TUV262148:TUY262148 UER262148:UEU262148 UON262148:UOQ262148 UYJ262148:UYM262148 VIF262148:VII262148 VSB262148:VSE262148 WBX262148:WCA262148 WLT262148:WLW262148 WVP262148:WVS262148 JD327684:JG327684 SZ327684:TC327684 ACV327684:ACY327684 AMR327684:AMU327684 AWN327684:AWQ327684 BGJ327684:BGM327684 BQF327684:BQI327684 CAB327684:CAE327684 CJX327684:CKA327684 CTT327684:CTW327684 DDP327684:DDS327684 DNL327684:DNO327684 DXH327684:DXK327684 EHD327684:EHG327684 EQZ327684:ERC327684 FAV327684:FAY327684 FKR327684:FKU327684 FUN327684:FUQ327684 GEJ327684:GEM327684 GOF327684:GOI327684 GYB327684:GYE327684 HHX327684:HIA327684 HRT327684:HRW327684 IBP327684:IBS327684 ILL327684:ILO327684 IVH327684:IVK327684 JFD327684:JFG327684 JOZ327684:JPC327684 JYV327684:JYY327684 KIR327684:KIU327684 KSN327684:KSQ327684 LCJ327684:LCM327684 LMF327684:LMI327684 LWB327684:LWE327684 MFX327684:MGA327684 MPT327684:MPW327684 MZP327684:MZS327684 NJL327684:NJO327684 NTH327684:NTK327684 ODD327684:ODG327684 OMZ327684:ONC327684 OWV327684:OWY327684 PGR327684:PGU327684 PQN327684:PQQ327684 QAJ327684:QAM327684 QKF327684:QKI327684 QUB327684:QUE327684 RDX327684:REA327684 RNT327684:RNW327684 RXP327684:RXS327684 SHL327684:SHO327684 SRH327684:SRK327684 TBD327684:TBG327684 TKZ327684:TLC327684 TUV327684:TUY327684 UER327684:UEU327684 UON327684:UOQ327684 UYJ327684:UYM327684 VIF327684:VII327684 VSB327684:VSE327684 WBX327684:WCA327684 WLT327684:WLW327684 WVP327684:WVS327684 JD393220:JG393220 SZ393220:TC393220 ACV393220:ACY393220 AMR393220:AMU393220 AWN393220:AWQ393220 BGJ393220:BGM393220 BQF393220:BQI393220 CAB393220:CAE393220 CJX393220:CKA393220 CTT393220:CTW393220 DDP393220:DDS393220 DNL393220:DNO393220 DXH393220:DXK393220 EHD393220:EHG393220 EQZ393220:ERC393220 FAV393220:FAY393220 FKR393220:FKU393220 FUN393220:FUQ393220 GEJ393220:GEM393220 GOF393220:GOI393220 GYB393220:GYE393220 HHX393220:HIA393220 HRT393220:HRW393220 IBP393220:IBS393220 ILL393220:ILO393220 IVH393220:IVK393220 JFD393220:JFG393220 JOZ393220:JPC393220 JYV393220:JYY393220 KIR393220:KIU393220 KSN393220:KSQ393220 LCJ393220:LCM393220 LMF393220:LMI393220 LWB393220:LWE393220 MFX393220:MGA393220 MPT393220:MPW393220 MZP393220:MZS393220 NJL393220:NJO393220 NTH393220:NTK393220 ODD393220:ODG393220 OMZ393220:ONC393220 OWV393220:OWY393220 PGR393220:PGU393220 PQN393220:PQQ393220 QAJ393220:QAM393220 QKF393220:QKI393220 QUB393220:QUE393220 RDX393220:REA393220 RNT393220:RNW393220 RXP393220:RXS393220 SHL393220:SHO393220 SRH393220:SRK393220 TBD393220:TBG393220 TKZ393220:TLC393220 TUV393220:TUY393220 UER393220:UEU393220 UON393220:UOQ393220 UYJ393220:UYM393220 VIF393220:VII393220 VSB393220:VSE393220 WBX393220:WCA393220 WLT393220:WLW393220 WVP393220:WVS393220 JD458756:JG458756 SZ458756:TC458756 ACV458756:ACY458756 AMR458756:AMU458756 AWN458756:AWQ458756 BGJ458756:BGM458756 BQF458756:BQI458756 CAB458756:CAE458756 CJX458756:CKA458756 CTT458756:CTW458756 DDP458756:DDS458756 DNL458756:DNO458756 DXH458756:DXK458756 EHD458756:EHG458756 EQZ458756:ERC458756 FAV458756:FAY458756 FKR458756:FKU458756 FUN458756:FUQ458756 GEJ458756:GEM458756 GOF458756:GOI458756 GYB458756:GYE458756 HHX458756:HIA458756 HRT458756:HRW458756 IBP458756:IBS458756 ILL458756:ILO458756 IVH458756:IVK458756 JFD458756:JFG458756 JOZ458756:JPC458756 JYV458756:JYY458756 KIR458756:KIU458756 KSN458756:KSQ458756 LCJ458756:LCM458756 LMF458756:LMI458756 LWB458756:LWE458756 MFX458756:MGA458756 MPT458756:MPW458756 MZP458756:MZS458756 NJL458756:NJO458756 NTH458756:NTK458756 ODD458756:ODG458756 OMZ458756:ONC458756 OWV458756:OWY458756 PGR458756:PGU458756 PQN458756:PQQ458756 QAJ458756:QAM458756 QKF458756:QKI458756 QUB458756:QUE458756 RDX458756:REA458756 RNT458756:RNW458756 RXP458756:RXS458756 SHL458756:SHO458756 SRH458756:SRK458756 TBD458756:TBG458756 TKZ458756:TLC458756 TUV458756:TUY458756 UER458756:UEU458756 UON458756:UOQ458756 UYJ458756:UYM458756 VIF458756:VII458756 VSB458756:VSE458756 WBX458756:WCA458756 WLT458756:WLW458756 WVP458756:WVS458756 JD524292:JG524292 SZ524292:TC524292 ACV524292:ACY524292 AMR524292:AMU524292 AWN524292:AWQ524292 BGJ524292:BGM524292 BQF524292:BQI524292 CAB524292:CAE524292 CJX524292:CKA524292 CTT524292:CTW524292 DDP524292:DDS524292 DNL524292:DNO524292 DXH524292:DXK524292 EHD524292:EHG524292 EQZ524292:ERC524292 FAV524292:FAY524292 FKR524292:FKU524292 FUN524292:FUQ524292 GEJ524292:GEM524292 GOF524292:GOI524292 GYB524292:GYE524292 HHX524292:HIA524292 HRT524292:HRW524292 IBP524292:IBS524292 ILL524292:ILO524292 IVH524292:IVK524292 JFD524292:JFG524292 JOZ524292:JPC524292 JYV524292:JYY524292 KIR524292:KIU524292 KSN524292:KSQ524292 LCJ524292:LCM524292 LMF524292:LMI524292 LWB524292:LWE524292 MFX524292:MGA524292 MPT524292:MPW524292 MZP524292:MZS524292 NJL524292:NJO524292 NTH524292:NTK524292 ODD524292:ODG524292 OMZ524292:ONC524292 OWV524292:OWY524292 PGR524292:PGU524292 PQN524292:PQQ524292 QAJ524292:QAM524292 QKF524292:QKI524292 QUB524292:QUE524292 RDX524292:REA524292 RNT524292:RNW524292 RXP524292:RXS524292 SHL524292:SHO524292 SRH524292:SRK524292 TBD524292:TBG524292 TKZ524292:TLC524292 TUV524292:TUY524292 UER524292:UEU524292 UON524292:UOQ524292 UYJ524292:UYM524292 VIF524292:VII524292 VSB524292:VSE524292 WBX524292:WCA524292 WLT524292:WLW524292 WVP524292:WVS524292 JD589828:JG589828 SZ589828:TC589828 ACV589828:ACY589828 AMR589828:AMU589828 AWN589828:AWQ589828 BGJ589828:BGM589828 BQF589828:BQI589828 CAB589828:CAE589828 CJX589828:CKA589828 CTT589828:CTW589828 DDP589828:DDS589828 DNL589828:DNO589828 DXH589828:DXK589828 EHD589828:EHG589828 EQZ589828:ERC589828 FAV589828:FAY589828 FKR589828:FKU589828 FUN589828:FUQ589828 GEJ589828:GEM589828 GOF589828:GOI589828 GYB589828:GYE589828 HHX589828:HIA589828 HRT589828:HRW589828 IBP589828:IBS589828 ILL589828:ILO589828 IVH589828:IVK589828 JFD589828:JFG589828 JOZ589828:JPC589828 JYV589828:JYY589828 KIR589828:KIU589828 KSN589828:KSQ589828 LCJ589828:LCM589828 LMF589828:LMI589828 LWB589828:LWE589828 MFX589828:MGA589828 MPT589828:MPW589828 MZP589828:MZS589828 NJL589828:NJO589828 NTH589828:NTK589828 ODD589828:ODG589828 OMZ589828:ONC589828 OWV589828:OWY589828 PGR589828:PGU589828 PQN589828:PQQ589828 QAJ589828:QAM589828 QKF589828:QKI589828 QUB589828:QUE589828 RDX589828:REA589828 RNT589828:RNW589828 RXP589828:RXS589828 SHL589828:SHO589828 SRH589828:SRK589828 TBD589828:TBG589828 TKZ589828:TLC589828 TUV589828:TUY589828 UER589828:UEU589828 UON589828:UOQ589828 UYJ589828:UYM589828 VIF589828:VII589828 VSB589828:VSE589828 WBX589828:WCA589828 WLT589828:WLW589828 WVP589828:WVS589828 JD655364:JG655364 SZ655364:TC655364 ACV655364:ACY655364 AMR655364:AMU655364 AWN655364:AWQ655364 BGJ655364:BGM655364 BQF655364:BQI655364 CAB655364:CAE655364 CJX655364:CKA655364 CTT655364:CTW655364 DDP655364:DDS655364 DNL655364:DNO655364 DXH655364:DXK655364 EHD655364:EHG655364 EQZ655364:ERC655364 FAV655364:FAY655364 FKR655364:FKU655364 FUN655364:FUQ655364 GEJ655364:GEM655364 GOF655364:GOI655364 GYB655364:GYE655364 HHX655364:HIA655364 HRT655364:HRW655364 IBP655364:IBS655364 ILL655364:ILO655364 IVH655364:IVK655364 JFD655364:JFG655364 JOZ655364:JPC655364 JYV655364:JYY655364 KIR655364:KIU655364 KSN655364:KSQ655364 LCJ655364:LCM655364 LMF655364:LMI655364 LWB655364:LWE655364 MFX655364:MGA655364 MPT655364:MPW655364 MZP655364:MZS655364 NJL655364:NJO655364 NTH655364:NTK655364 ODD655364:ODG655364 OMZ655364:ONC655364 OWV655364:OWY655364 PGR655364:PGU655364 PQN655364:PQQ655364 QAJ655364:QAM655364 QKF655364:QKI655364 QUB655364:QUE655364 RDX655364:REA655364 RNT655364:RNW655364 RXP655364:RXS655364 SHL655364:SHO655364 SRH655364:SRK655364 TBD655364:TBG655364 TKZ655364:TLC655364 TUV655364:TUY655364 UER655364:UEU655364 UON655364:UOQ655364 UYJ655364:UYM655364 VIF655364:VII655364 VSB655364:VSE655364 WBX655364:WCA655364 WLT655364:WLW655364 WVP655364:WVS655364 JD720900:JG720900 SZ720900:TC720900 ACV720900:ACY720900 AMR720900:AMU720900 AWN720900:AWQ720900 BGJ720900:BGM720900 BQF720900:BQI720900 CAB720900:CAE720900 CJX720900:CKA720900 CTT720900:CTW720900 DDP720900:DDS720900 DNL720900:DNO720900 DXH720900:DXK720900 EHD720900:EHG720900 EQZ720900:ERC720900 FAV720900:FAY720900 FKR720900:FKU720900 FUN720900:FUQ720900 GEJ720900:GEM720900 GOF720900:GOI720900 GYB720900:GYE720900 HHX720900:HIA720900 HRT720900:HRW720900 IBP720900:IBS720900 ILL720900:ILO720900 IVH720900:IVK720900 JFD720900:JFG720900 JOZ720900:JPC720900 JYV720900:JYY720900 KIR720900:KIU720900 KSN720900:KSQ720900 LCJ720900:LCM720900 LMF720900:LMI720900 LWB720900:LWE720900 MFX720900:MGA720900 MPT720900:MPW720900 MZP720900:MZS720900 NJL720900:NJO720900 NTH720900:NTK720900 ODD720900:ODG720900 OMZ720900:ONC720900 OWV720900:OWY720900 PGR720900:PGU720900 PQN720900:PQQ720900 QAJ720900:QAM720900 QKF720900:QKI720900 QUB720900:QUE720900 RDX720900:REA720900 RNT720900:RNW720900 RXP720900:RXS720900 SHL720900:SHO720900 SRH720900:SRK720900 TBD720900:TBG720900 TKZ720900:TLC720900 TUV720900:TUY720900 UER720900:UEU720900 UON720900:UOQ720900 UYJ720900:UYM720900 VIF720900:VII720900 VSB720900:VSE720900 WBX720900:WCA720900 WLT720900:WLW720900 WVP720900:WVS720900 JD786436:JG786436 SZ786436:TC786436 ACV786436:ACY786436 AMR786436:AMU786436 AWN786436:AWQ786436 BGJ786436:BGM786436 BQF786436:BQI786436 CAB786436:CAE786436 CJX786436:CKA786436 CTT786436:CTW786436 DDP786436:DDS786436 DNL786436:DNO786436 DXH786436:DXK786436 EHD786436:EHG786436 EQZ786436:ERC786436 FAV786436:FAY786436 FKR786436:FKU786436 FUN786436:FUQ786436 GEJ786436:GEM786436 GOF786436:GOI786436 GYB786436:GYE786436 HHX786436:HIA786436 HRT786436:HRW786436 IBP786436:IBS786436 ILL786436:ILO786436 IVH786436:IVK786436 JFD786436:JFG786436 JOZ786436:JPC786436 JYV786436:JYY786436 KIR786436:KIU786436 KSN786436:KSQ786436 LCJ786436:LCM786436 LMF786436:LMI786436 LWB786436:LWE786436 MFX786436:MGA786436 MPT786436:MPW786436 MZP786436:MZS786436 NJL786436:NJO786436 NTH786436:NTK786436 ODD786436:ODG786436 OMZ786436:ONC786436 OWV786436:OWY786436 PGR786436:PGU786436 PQN786436:PQQ786436 QAJ786436:QAM786436 QKF786436:QKI786436 QUB786436:QUE786436 RDX786436:REA786436 RNT786436:RNW786436 RXP786436:RXS786436 SHL786436:SHO786436 SRH786436:SRK786436 TBD786436:TBG786436 TKZ786436:TLC786436 TUV786436:TUY786436 UER786436:UEU786436 UON786436:UOQ786436 UYJ786436:UYM786436 VIF786436:VII786436 VSB786436:VSE786436 WBX786436:WCA786436 WLT786436:WLW786436 WVP786436:WVS786436 JD851972:JG851972 SZ851972:TC851972 ACV851972:ACY851972 AMR851972:AMU851972 AWN851972:AWQ851972 BGJ851972:BGM851972 BQF851972:BQI851972 CAB851972:CAE851972 CJX851972:CKA851972 CTT851972:CTW851972 DDP851972:DDS851972 DNL851972:DNO851972 DXH851972:DXK851972 EHD851972:EHG851972 EQZ851972:ERC851972 FAV851972:FAY851972 FKR851972:FKU851972 FUN851972:FUQ851972 GEJ851972:GEM851972 GOF851972:GOI851972 GYB851972:GYE851972 HHX851972:HIA851972 HRT851972:HRW851972 IBP851972:IBS851972 ILL851972:ILO851972 IVH851972:IVK851972 JFD851972:JFG851972 JOZ851972:JPC851972 JYV851972:JYY851972 KIR851972:KIU851972 KSN851972:KSQ851972 LCJ851972:LCM851972 LMF851972:LMI851972 LWB851972:LWE851972 MFX851972:MGA851972 MPT851972:MPW851972 MZP851972:MZS851972 NJL851972:NJO851972 NTH851972:NTK851972 ODD851972:ODG851972 OMZ851972:ONC851972 OWV851972:OWY851972 PGR851972:PGU851972 PQN851972:PQQ851972 QAJ851972:QAM851972 QKF851972:QKI851972 QUB851972:QUE851972 RDX851972:REA851972 RNT851972:RNW851972 RXP851972:RXS851972 SHL851972:SHO851972 SRH851972:SRK851972 TBD851972:TBG851972 TKZ851972:TLC851972 TUV851972:TUY851972 UER851972:UEU851972 UON851972:UOQ851972 UYJ851972:UYM851972 VIF851972:VII851972 VSB851972:VSE851972 WBX851972:WCA851972 WLT851972:WLW851972 WVP851972:WVS851972 JD917508:JG917508 SZ917508:TC917508 ACV917508:ACY917508 AMR917508:AMU917508 AWN917508:AWQ917508 BGJ917508:BGM917508 BQF917508:BQI917508 CAB917508:CAE917508 CJX917508:CKA917508 CTT917508:CTW917508 DDP917508:DDS917508 DNL917508:DNO917508 DXH917508:DXK917508 EHD917508:EHG917508 EQZ917508:ERC917508 FAV917508:FAY917508 FKR917508:FKU917508 FUN917508:FUQ917508 GEJ917508:GEM917508 GOF917508:GOI917508 GYB917508:GYE917508 HHX917508:HIA917508 HRT917508:HRW917508 IBP917508:IBS917508 ILL917508:ILO917508 IVH917508:IVK917508 JFD917508:JFG917508 JOZ917508:JPC917508 JYV917508:JYY917508 KIR917508:KIU917508 KSN917508:KSQ917508 LCJ917508:LCM917508 LMF917508:LMI917508 LWB917508:LWE917508 MFX917508:MGA917508 MPT917508:MPW917508 MZP917508:MZS917508 NJL917508:NJO917508 NTH917508:NTK917508 ODD917508:ODG917508 OMZ917508:ONC917508 OWV917508:OWY917508 PGR917508:PGU917508 PQN917508:PQQ917508 QAJ917508:QAM917508 QKF917508:QKI917508 QUB917508:QUE917508 RDX917508:REA917508 RNT917508:RNW917508 RXP917508:RXS917508 SHL917508:SHO917508 SRH917508:SRK917508 TBD917508:TBG917508 TKZ917508:TLC917508 TUV917508:TUY917508 UER917508:UEU917508 UON917508:UOQ917508 UYJ917508:UYM917508 VIF917508:VII917508 VSB917508:VSE917508 WBX917508:WCA917508 WLT917508:WLW917508 WVP917508:WVS917508 JD983044:JG983044 SZ983044:TC983044 ACV983044:ACY983044 AMR983044:AMU983044 AWN983044:AWQ983044 BGJ983044:BGM983044 BQF983044:BQI983044 CAB983044:CAE983044 CJX983044:CKA983044 CTT983044:CTW983044 DDP983044:DDS983044 DNL983044:DNO983044 DXH983044:DXK983044 EHD983044:EHG983044 EQZ983044:ERC983044 FAV983044:FAY983044 FKR983044:FKU983044 FUN983044:FUQ983044 GEJ983044:GEM983044 GOF983044:GOI983044 GYB983044:GYE983044 HHX983044:HIA983044 HRT983044:HRW983044 IBP983044:IBS983044 ILL983044:ILO983044 IVH983044:IVK983044 JFD983044:JFG983044 JOZ983044:JPC983044 JYV983044:JYY983044 KIR983044:KIU983044 KSN983044:KSQ983044 LCJ983044:LCM983044 LMF983044:LMI983044 LWB983044:LWE983044 MFX983044:MGA983044 MPT983044:MPW983044 MZP983044:MZS983044 NJL983044:NJO983044 NTH983044:NTK983044 ODD983044:ODG983044 OMZ983044:ONC983044 OWV983044:OWY983044 PGR983044:PGU983044 PQN983044:PQQ983044 QAJ983044:QAM983044 QKF983044:QKI983044 QUB983044:QUE983044 RDX983044:REA983044 RNT983044:RNW983044 RXP983044:RXS983044 SHL983044:SHO983044 SRH983044:SRK983044 TBD983044:TBG983044 TKZ983044:TLC983044 TUV983044:TUY983044 UER983044:UEU983044 UON983044:UOQ983044 UYJ983044:UYM983044 VIF983044:VII983044 VSB983044:VSE983044 WBX983044:WCA983044 WLT983044:WLW983044 WVP983044:WVS983044 I983044:M983044 I917508:M917508 I851972:M851972 I786436:M786436 I720900:M720900 I655364:M655364 I589828:M589828 I524292:M524292 I458756:M458756 I393220:M393220 I327684:M327684 I262148:M262148 I196612:M196612 I131076:M131076 I65540:M65540 I8:M8 WVO1:WVO36 WLS1:WLS36 WBW1:WBW36 VSA1:VSA36 VIE1:VIE36 UYI1:UYI36 UOM1:UOM36 UEQ1:UEQ36 TUU1:TUU36 TKY1:TKY36 TBC1:TBC36 SRG1:SRG36 SHK1:SHK36 RXO1:RXO36 RNS1:RNS36 RDW1:RDW36 QUA1:QUA36 QKE1:QKE36 QAI1:QAI36 PQM1:PQM36 PGQ1:PGQ36 OWU1:OWU36 OMY1:OMY36 ODC1:ODC36 NTG1:NTG36 NJK1:NJK36 MZO1:MZO36 MPS1:MPS36 MFW1:MFW36 LWA1:LWA36 LME1:LME36 LCI1:LCI36 KSM1:KSM36 KIQ1:KIQ36 JYU1:JYU36 JOY1:JOY36 JFC1:JFC36 IVG1:IVG36 ILK1:ILK36 IBO1:IBO36 HRS1:HRS36 HHW1:HHW36 GYA1:GYA36 GOE1:GOE36 GEI1:GEI36 FUM1:FUM36 FKQ1:FKQ36 FAU1:FAU36 EQY1:EQY36 EHC1:EHC36 DXG1:DXG36 DNK1:DNK36 DDO1:DDO36 CTS1:CTS36 CJW1:CJW36 CAA1:CAA36 BQE1:BQE36 BGI1:BGI36 AWM1:AWM36 AMQ1:AMQ36 ACU1:ACU36 SY1:SY36 JC1:JC36 H1:H36" xr:uid="{00000000-0002-0000-0700-000000000000}">
      <formula1>0</formula1>
    </dataValidation>
    <dataValidation operator="equal" allowBlank="1" error="Access denied ,Cell containing a formula" prompt="Access denied ,Cell containing a formula" sqref="JC37:JG37 SY37:TC37 ACU37:ACY37 AMQ37:AMU37 AWM37:AWQ37 BGI37:BGM37 BQE37:BQI37 CAA37:CAE37 CJW37:CKA37 CTS37:CTW37 DDO37:DDS37 DNK37:DNO37 DXG37:DXK37 EHC37:EHG37 EQY37:ERC37 FAU37:FAY37 FKQ37:FKU37 FUM37:FUQ37 GEI37:GEM37 GOE37:GOI37 GYA37:GYE37 HHW37:HIA37 HRS37:HRW37 IBO37:IBS37 ILK37:ILO37 IVG37:IVK37 JFC37:JFG37 JOY37:JPC37 JYU37:JYY37 KIQ37:KIU37 KSM37:KSQ37 LCI37:LCM37 LME37:LMI37 LWA37:LWE37 MFW37:MGA37 MPS37:MPW37 MZO37:MZS37 NJK37:NJO37 NTG37:NTK37 ODC37:ODG37 OMY37:ONC37 OWU37:OWY37 PGQ37:PGU37 PQM37:PQQ37 QAI37:QAM37 QKE37:QKI37 QUA37:QUE37 RDW37:REA37 RNS37:RNW37 RXO37:RXS37 SHK37:SHO37 SRG37:SRK37 TBC37:TBG37 TKY37:TLC37 TUU37:TUY37 UEQ37:UEU37 UOM37:UOQ37 UYI37:UYM37 VIE37:VII37 VSA37:VSE37 WBW37:WCA37 WLS37:WLW37 WVO37:WVS37 JC65573:JG65573 SY65573:TC65573 ACU65573:ACY65573 AMQ65573:AMU65573 AWM65573:AWQ65573 BGI65573:BGM65573 BQE65573:BQI65573 CAA65573:CAE65573 CJW65573:CKA65573 CTS65573:CTW65573 DDO65573:DDS65573 DNK65573:DNO65573 DXG65573:DXK65573 EHC65573:EHG65573 EQY65573:ERC65573 FAU65573:FAY65573 FKQ65573:FKU65573 FUM65573:FUQ65573 GEI65573:GEM65573 GOE65573:GOI65573 GYA65573:GYE65573 HHW65573:HIA65573 HRS65573:HRW65573 IBO65573:IBS65573 ILK65573:ILO65573 IVG65573:IVK65573 JFC65573:JFG65573 JOY65573:JPC65573 JYU65573:JYY65573 KIQ65573:KIU65573 KSM65573:KSQ65573 LCI65573:LCM65573 LME65573:LMI65573 LWA65573:LWE65573 MFW65573:MGA65573 MPS65573:MPW65573 MZO65573:MZS65573 NJK65573:NJO65573 NTG65573:NTK65573 ODC65573:ODG65573 OMY65573:ONC65573 OWU65573:OWY65573 PGQ65573:PGU65573 PQM65573:PQQ65573 QAI65573:QAM65573 QKE65573:QKI65573 QUA65573:QUE65573 RDW65573:REA65573 RNS65573:RNW65573 RXO65573:RXS65573 SHK65573:SHO65573 SRG65573:SRK65573 TBC65573:TBG65573 TKY65573:TLC65573 TUU65573:TUY65573 UEQ65573:UEU65573 UOM65573:UOQ65573 UYI65573:UYM65573 VIE65573:VII65573 VSA65573:VSE65573 WBW65573:WCA65573 WLS65573:WLW65573 WVO65573:WVS65573 JC131109:JG131109 SY131109:TC131109 ACU131109:ACY131109 AMQ131109:AMU131109 AWM131109:AWQ131109 BGI131109:BGM131109 BQE131109:BQI131109 CAA131109:CAE131109 CJW131109:CKA131109 CTS131109:CTW131109 DDO131109:DDS131109 DNK131109:DNO131109 DXG131109:DXK131109 EHC131109:EHG131109 EQY131109:ERC131109 FAU131109:FAY131109 FKQ131109:FKU131109 FUM131109:FUQ131109 GEI131109:GEM131109 GOE131109:GOI131109 GYA131109:GYE131109 HHW131109:HIA131109 HRS131109:HRW131109 IBO131109:IBS131109 ILK131109:ILO131109 IVG131109:IVK131109 JFC131109:JFG131109 JOY131109:JPC131109 JYU131109:JYY131109 KIQ131109:KIU131109 KSM131109:KSQ131109 LCI131109:LCM131109 LME131109:LMI131109 LWA131109:LWE131109 MFW131109:MGA131109 MPS131109:MPW131109 MZO131109:MZS131109 NJK131109:NJO131109 NTG131109:NTK131109 ODC131109:ODG131109 OMY131109:ONC131109 OWU131109:OWY131109 PGQ131109:PGU131109 PQM131109:PQQ131109 QAI131109:QAM131109 QKE131109:QKI131109 QUA131109:QUE131109 RDW131109:REA131109 RNS131109:RNW131109 RXO131109:RXS131109 SHK131109:SHO131109 SRG131109:SRK131109 TBC131109:TBG131109 TKY131109:TLC131109 TUU131109:TUY131109 UEQ131109:UEU131109 UOM131109:UOQ131109 UYI131109:UYM131109 VIE131109:VII131109 VSA131109:VSE131109 WBW131109:WCA131109 WLS131109:WLW131109 WVO131109:WVS131109 JC196645:JG196645 SY196645:TC196645 ACU196645:ACY196645 AMQ196645:AMU196645 AWM196645:AWQ196645 BGI196645:BGM196645 BQE196645:BQI196645 CAA196645:CAE196645 CJW196645:CKA196645 CTS196645:CTW196645 DDO196645:DDS196645 DNK196645:DNO196645 DXG196645:DXK196645 EHC196645:EHG196645 EQY196645:ERC196645 FAU196645:FAY196645 FKQ196645:FKU196645 FUM196645:FUQ196645 GEI196645:GEM196645 GOE196645:GOI196645 GYA196645:GYE196645 HHW196645:HIA196645 HRS196645:HRW196645 IBO196645:IBS196645 ILK196645:ILO196645 IVG196645:IVK196645 JFC196645:JFG196645 JOY196645:JPC196645 JYU196645:JYY196645 KIQ196645:KIU196645 KSM196645:KSQ196645 LCI196645:LCM196645 LME196645:LMI196645 LWA196645:LWE196645 MFW196645:MGA196645 MPS196645:MPW196645 MZO196645:MZS196645 NJK196645:NJO196645 NTG196645:NTK196645 ODC196645:ODG196645 OMY196645:ONC196645 OWU196645:OWY196645 PGQ196645:PGU196645 PQM196645:PQQ196645 QAI196645:QAM196645 QKE196645:QKI196645 QUA196645:QUE196645 RDW196645:REA196645 RNS196645:RNW196645 RXO196645:RXS196645 SHK196645:SHO196645 SRG196645:SRK196645 TBC196645:TBG196645 TKY196645:TLC196645 TUU196645:TUY196645 UEQ196645:UEU196645 UOM196645:UOQ196645 UYI196645:UYM196645 VIE196645:VII196645 VSA196645:VSE196645 WBW196645:WCA196645 WLS196645:WLW196645 WVO196645:WVS196645 JC262181:JG262181 SY262181:TC262181 ACU262181:ACY262181 AMQ262181:AMU262181 AWM262181:AWQ262181 BGI262181:BGM262181 BQE262181:BQI262181 CAA262181:CAE262181 CJW262181:CKA262181 CTS262181:CTW262181 DDO262181:DDS262181 DNK262181:DNO262181 DXG262181:DXK262181 EHC262181:EHG262181 EQY262181:ERC262181 FAU262181:FAY262181 FKQ262181:FKU262181 FUM262181:FUQ262181 GEI262181:GEM262181 GOE262181:GOI262181 GYA262181:GYE262181 HHW262181:HIA262181 HRS262181:HRW262181 IBO262181:IBS262181 ILK262181:ILO262181 IVG262181:IVK262181 JFC262181:JFG262181 JOY262181:JPC262181 JYU262181:JYY262181 KIQ262181:KIU262181 KSM262181:KSQ262181 LCI262181:LCM262181 LME262181:LMI262181 LWA262181:LWE262181 MFW262181:MGA262181 MPS262181:MPW262181 MZO262181:MZS262181 NJK262181:NJO262181 NTG262181:NTK262181 ODC262181:ODG262181 OMY262181:ONC262181 OWU262181:OWY262181 PGQ262181:PGU262181 PQM262181:PQQ262181 QAI262181:QAM262181 QKE262181:QKI262181 QUA262181:QUE262181 RDW262181:REA262181 RNS262181:RNW262181 RXO262181:RXS262181 SHK262181:SHO262181 SRG262181:SRK262181 TBC262181:TBG262181 TKY262181:TLC262181 TUU262181:TUY262181 UEQ262181:UEU262181 UOM262181:UOQ262181 UYI262181:UYM262181 VIE262181:VII262181 VSA262181:VSE262181 WBW262181:WCA262181 WLS262181:WLW262181 WVO262181:WVS262181 JC327717:JG327717 SY327717:TC327717 ACU327717:ACY327717 AMQ327717:AMU327717 AWM327717:AWQ327717 BGI327717:BGM327717 BQE327717:BQI327717 CAA327717:CAE327717 CJW327717:CKA327717 CTS327717:CTW327717 DDO327717:DDS327717 DNK327717:DNO327717 DXG327717:DXK327717 EHC327717:EHG327717 EQY327717:ERC327717 FAU327717:FAY327717 FKQ327717:FKU327717 FUM327717:FUQ327717 GEI327717:GEM327717 GOE327717:GOI327717 GYA327717:GYE327717 HHW327717:HIA327717 HRS327717:HRW327717 IBO327717:IBS327717 ILK327717:ILO327717 IVG327717:IVK327717 JFC327717:JFG327717 JOY327717:JPC327717 JYU327717:JYY327717 KIQ327717:KIU327717 KSM327717:KSQ327717 LCI327717:LCM327717 LME327717:LMI327717 LWA327717:LWE327717 MFW327717:MGA327717 MPS327717:MPW327717 MZO327717:MZS327717 NJK327717:NJO327717 NTG327717:NTK327717 ODC327717:ODG327717 OMY327717:ONC327717 OWU327717:OWY327717 PGQ327717:PGU327717 PQM327717:PQQ327717 QAI327717:QAM327717 QKE327717:QKI327717 QUA327717:QUE327717 RDW327717:REA327717 RNS327717:RNW327717 RXO327717:RXS327717 SHK327717:SHO327717 SRG327717:SRK327717 TBC327717:TBG327717 TKY327717:TLC327717 TUU327717:TUY327717 UEQ327717:UEU327717 UOM327717:UOQ327717 UYI327717:UYM327717 VIE327717:VII327717 VSA327717:VSE327717 WBW327717:WCA327717 WLS327717:WLW327717 WVO327717:WVS327717 JC393253:JG393253 SY393253:TC393253 ACU393253:ACY393253 AMQ393253:AMU393253 AWM393253:AWQ393253 BGI393253:BGM393253 BQE393253:BQI393253 CAA393253:CAE393253 CJW393253:CKA393253 CTS393253:CTW393253 DDO393253:DDS393253 DNK393253:DNO393253 DXG393253:DXK393253 EHC393253:EHG393253 EQY393253:ERC393253 FAU393253:FAY393253 FKQ393253:FKU393253 FUM393253:FUQ393253 GEI393253:GEM393253 GOE393253:GOI393253 GYA393253:GYE393253 HHW393253:HIA393253 HRS393253:HRW393253 IBO393253:IBS393253 ILK393253:ILO393253 IVG393253:IVK393253 JFC393253:JFG393253 JOY393253:JPC393253 JYU393253:JYY393253 KIQ393253:KIU393253 KSM393253:KSQ393253 LCI393253:LCM393253 LME393253:LMI393253 LWA393253:LWE393253 MFW393253:MGA393253 MPS393253:MPW393253 MZO393253:MZS393253 NJK393253:NJO393253 NTG393253:NTK393253 ODC393253:ODG393253 OMY393253:ONC393253 OWU393253:OWY393253 PGQ393253:PGU393253 PQM393253:PQQ393253 QAI393253:QAM393253 QKE393253:QKI393253 QUA393253:QUE393253 RDW393253:REA393253 RNS393253:RNW393253 RXO393253:RXS393253 SHK393253:SHO393253 SRG393253:SRK393253 TBC393253:TBG393253 TKY393253:TLC393253 TUU393253:TUY393253 UEQ393253:UEU393253 UOM393253:UOQ393253 UYI393253:UYM393253 VIE393253:VII393253 VSA393253:VSE393253 WBW393253:WCA393253 WLS393253:WLW393253 WVO393253:WVS393253 JC458789:JG458789 SY458789:TC458789 ACU458789:ACY458789 AMQ458789:AMU458789 AWM458789:AWQ458789 BGI458789:BGM458789 BQE458789:BQI458789 CAA458789:CAE458789 CJW458789:CKA458789 CTS458789:CTW458789 DDO458789:DDS458789 DNK458789:DNO458789 DXG458789:DXK458789 EHC458789:EHG458789 EQY458789:ERC458789 FAU458789:FAY458789 FKQ458789:FKU458789 FUM458789:FUQ458789 GEI458789:GEM458789 GOE458789:GOI458789 GYA458789:GYE458789 HHW458789:HIA458789 HRS458789:HRW458789 IBO458789:IBS458789 ILK458789:ILO458789 IVG458789:IVK458789 JFC458789:JFG458789 JOY458789:JPC458789 JYU458789:JYY458789 KIQ458789:KIU458789 KSM458789:KSQ458789 LCI458789:LCM458789 LME458789:LMI458789 LWA458789:LWE458789 MFW458789:MGA458789 MPS458789:MPW458789 MZO458789:MZS458789 NJK458789:NJO458789 NTG458789:NTK458789 ODC458789:ODG458789 OMY458789:ONC458789 OWU458789:OWY458789 PGQ458789:PGU458789 PQM458789:PQQ458789 QAI458789:QAM458789 QKE458789:QKI458789 QUA458789:QUE458789 RDW458789:REA458789 RNS458789:RNW458789 RXO458789:RXS458789 SHK458789:SHO458789 SRG458789:SRK458789 TBC458789:TBG458789 TKY458789:TLC458789 TUU458789:TUY458789 UEQ458789:UEU458789 UOM458789:UOQ458789 UYI458789:UYM458789 VIE458789:VII458789 VSA458789:VSE458789 WBW458789:WCA458789 WLS458789:WLW458789 WVO458789:WVS458789 JC524325:JG524325 SY524325:TC524325 ACU524325:ACY524325 AMQ524325:AMU524325 AWM524325:AWQ524325 BGI524325:BGM524325 BQE524325:BQI524325 CAA524325:CAE524325 CJW524325:CKA524325 CTS524325:CTW524325 DDO524325:DDS524325 DNK524325:DNO524325 DXG524325:DXK524325 EHC524325:EHG524325 EQY524325:ERC524325 FAU524325:FAY524325 FKQ524325:FKU524325 FUM524325:FUQ524325 GEI524325:GEM524325 GOE524325:GOI524325 GYA524325:GYE524325 HHW524325:HIA524325 HRS524325:HRW524325 IBO524325:IBS524325 ILK524325:ILO524325 IVG524325:IVK524325 JFC524325:JFG524325 JOY524325:JPC524325 JYU524325:JYY524325 KIQ524325:KIU524325 KSM524325:KSQ524325 LCI524325:LCM524325 LME524325:LMI524325 LWA524325:LWE524325 MFW524325:MGA524325 MPS524325:MPW524325 MZO524325:MZS524325 NJK524325:NJO524325 NTG524325:NTK524325 ODC524325:ODG524325 OMY524325:ONC524325 OWU524325:OWY524325 PGQ524325:PGU524325 PQM524325:PQQ524325 QAI524325:QAM524325 QKE524325:QKI524325 QUA524325:QUE524325 RDW524325:REA524325 RNS524325:RNW524325 RXO524325:RXS524325 SHK524325:SHO524325 SRG524325:SRK524325 TBC524325:TBG524325 TKY524325:TLC524325 TUU524325:TUY524325 UEQ524325:UEU524325 UOM524325:UOQ524325 UYI524325:UYM524325 VIE524325:VII524325 VSA524325:VSE524325 WBW524325:WCA524325 WLS524325:WLW524325 WVO524325:WVS524325 JC589861:JG589861 SY589861:TC589861 ACU589861:ACY589861 AMQ589861:AMU589861 AWM589861:AWQ589861 BGI589861:BGM589861 BQE589861:BQI589861 CAA589861:CAE589861 CJW589861:CKA589861 CTS589861:CTW589861 DDO589861:DDS589861 DNK589861:DNO589861 DXG589861:DXK589861 EHC589861:EHG589861 EQY589861:ERC589861 FAU589861:FAY589861 FKQ589861:FKU589861 FUM589861:FUQ589861 GEI589861:GEM589861 GOE589861:GOI589861 GYA589861:GYE589861 HHW589861:HIA589861 HRS589861:HRW589861 IBO589861:IBS589861 ILK589861:ILO589861 IVG589861:IVK589861 JFC589861:JFG589861 JOY589861:JPC589861 JYU589861:JYY589861 KIQ589861:KIU589861 KSM589861:KSQ589861 LCI589861:LCM589861 LME589861:LMI589861 LWA589861:LWE589861 MFW589861:MGA589861 MPS589861:MPW589861 MZO589861:MZS589861 NJK589861:NJO589861 NTG589861:NTK589861 ODC589861:ODG589861 OMY589861:ONC589861 OWU589861:OWY589861 PGQ589861:PGU589861 PQM589861:PQQ589861 QAI589861:QAM589861 QKE589861:QKI589861 QUA589861:QUE589861 RDW589861:REA589861 RNS589861:RNW589861 RXO589861:RXS589861 SHK589861:SHO589861 SRG589861:SRK589861 TBC589861:TBG589861 TKY589861:TLC589861 TUU589861:TUY589861 UEQ589861:UEU589861 UOM589861:UOQ589861 UYI589861:UYM589861 VIE589861:VII589861 VSA589861:VSE589861 WBW589861:WCA589861 WLS589861:WLW589861 WVO589861:WVS589861 JC655397:JG655397 SY655397:TC655397 ACU655397:ACY655397 AMQ655397:AMU655397 AWM655397:AWQ655397 BGI655397:BGM655397 BQE655397:BQI655397 CAA655397:CAE655397 CJW655397:CKA655397 CTS655397:CTW655397 DDO655397:DDS655397 DNK655397:DNO655397 DXG655397:DXK655397 EHC655397:EHG655397 EQY655397:ERC655397 FAU655397:FAY655397 FKQ655397:FKU655397 FUM655397:FUQ655397 GEI655397:GEM655397 GOE655397:GOI655397 GYA655397:GYE655397 HHW655397:HIA655397 HRS655397:HRW655397 IBO655397:IBS655397 ILK655397:ILO655397 IVG655397:IVK655397 JFC655397:JFG655397 JOY655397:JPC655397 JYU655397:JYY655397 KIQ655397:KIU655397 KSM655397:KSQ655397 LCI655397:LCM655397 LME655397:LMI655397 LWA655397:LWE655397 MFW655397:MGA655397 MPS655397:MPW655397 MZO655397:MZS655397 NJK655397:NJO655397 NTG655397:NTK655397 ODC655397:ODG655397 OMY655397:ONC655397 OWU655397:OWY655397 PGQ655397:PGU655397 PQM655397:PQQ655397 QAI655397:QAM655397 QKE655397:QKI655397 QUA655397:QUE655397 RDW655397:REA655397 RNS655397:RNW655397 RXO655397:RXS655397 SHK655397:SHO655397 SRG655397:SRK655397 TBC655397:TBG655397 TKY655397:TLC655397 TUU655397:TUY655397 UEQ655397:UEU655397 UOM655397:UOQ655397 UYI655397:UYM655397 VIE655397:VII655397 VSA655397:VSE655397 WBW655397:WCA655397 WLS655397:WLW655397 WVO655397:WVS655397 JC720933:JG720933 SY720933:TC720933 ACU720933:ACY720933 AMQ720933:AMU720933 AWM720933:AWQ720933 BGI720933:BGM720933 BQE720933:BQI720933 CAA720933:CAE720933 CJW720933:CKA720933 CTS720933:CTW720933 DDO720933:DDS720933 DNK720933:DNO720933 DXG720933:DXK720933 EHC720933:EHG720933 EQY720933:ERC720933 FAU720933:FAY720933 FKQ720933:FKU720933 FUM720933:FUQ720933 GEI720933:GEM720933 GOE720933:GOI720933 GYA720933:GYE720933 HHW720933:HIA720933 HRS720933:HRW720933 IBO720933:IBS720933 ILK720933:ILO720933 IVG720933:IVK720933 JFC720933:JFG720933 JOY720933:JPC720933 JYU720933:JYY720933 KIQ720933:KIU720933 KSM720933:KSQ720933 LCI720933:LCM720933 LME720933:LMI720933 LWA720933:LWE720933 MFW720933:MGA720933 MPS720933:MPW720933 MZO720933:MZS720933 NJK720933:NJO720933 NTG720933:NTK720933 ODC720933:ODG720933 OMY720933:ONC720933 OWU720933:OWY720933 PGQ720933:PGU720933 PQM720933:PQQ720933 QAI720933:QAM720933 QKE720933:QKI720933 QUA720933:QUE720933 RDW720933:REA720933 RNS720933:RNW720933 RXO720933:RXS720933 SHK720933:SHO720933 SRG720933:SRK720933 TBC720933:TBG720933 TKY720933:TLC720933 TUU720933:TUY720933 UEQ720933:UEU720933 UOM720933:UOQ720933 UYI720933:UYM720933 VIE720933:VII720933 VSA720933:VSE720933 WBW720933:WCA720933 WLS720933:WLW720933 WVO720933:WVS720933 JC786469:JG786469 SY786469:TC786469 ACU786469:ACY786469 AMQ786469:AMU786469 AWM786469:AWQ786469 BGI786469:BGM786469 BQE786469:BQI786469 CAA786469:CAE786469 CJW786469:CKA786469 CTS786469:CTW786469 DDO786469:DDS786469 DNK786469:DNO786469 DXG786469:DXK786469 EHC786469:EHG786469 EQY786469:ERC786469 FAU786469:FAY786469 FKQ786469:FKU786469 FUM786469:FUQ786469 GEI786469:GEM786469 GOE786469:GOI786469 GYA786469:GYE786469 HHW786469:HIA786469 HRS786469:HRW786469 IBO786469:IBS786469 ILK786469:ILO786469 IVG786469:IVK786469 JFC786469:JFG786469 JOY786469:JPC786469 JYU786469:JYY786469 KIQ786469:KIU786469 KSM786469:KSQ786469 LCI786469:LCM786469 LME786469:LMI786469 LWA786469:LWE786469 MFW786469:MGA786469 MPS786469:MPW786469 MZO786469:MZS786469 NJK786469:NJO786469 NTG786469:NTK786469 ODC786469:ODG786469 OMY786469:ONC786469 OWU786469:OWY786469 PGQ786469:PGU786469 PQM786469:PQQ786469 QAI786469:QAM786469 QKE786469:QKI786469 QUA786469:QUE786469 RDW786469:REA786469 RNS786469:RNW786469 RXO786469:RXS786469 SHK786469:SHO786469 SRG786469:SRK786469 TBC786469:TBG786469 TKY786469:TLC786469 TUU786469:TUY786469 UEQ786469:UEU786469 UOM786469:UOQ786469 UYI786469:UYM786469 VIE786469:VII786469 VSA786469:VSE786469 WBW786469:WCA786469 WLS786469:WLW786469 WVO786469:WVS786469 JC852005:JG852005 SY852005:TC852005 ACU852005:ACY852005 AMQ852005:AMU852005 AWM852005:AWQ852005 BGI852005:BGM852005 BQE852005:BQI852005 CAA852005:CAE852005 CJW852005:CKA852005 CTS852005:CTW852005 DDO852005:DDS852005 DNK852005:DNO852005 DXG852005:DXK852005 EHC852005:EHG852005 EQY852005:ERC852005 FAU852005:FAY852005 FKQ852005:FKU852005 FUM852005:FUQ852005 GEI852005:GEM852005 GOE852005:GOI852005 GYA852005:GYE852005 HHW852005:HIA852005 HRS852005:HRW852005 IBO852005:IBS852005 ILK852005:ILO852005 IVG852005:IVK852005 JFC852005:JFG852005 JOY852005:JPC852005 JYU852005:JYY852005 KIQ852005:KIU852005 KSM852005:KSQ852005 LCI852005:LCM852005 LME852005:LMI852005 LWA852005:LWE852005 MFW852005:MGA852005 MPS852005:MPW852005 MZO852005:MZS852005 NJK852005:NJO852005 NTG852005:NTK852005 ODC852005:ODG852005 OMY852005:ONC852005 OWU852005:OWY852005 PGQ852005:PGU852005 PQM852005:PQQ852005 QAI852005:QAM852005 QKE852005:QKI852005 QUA852005:QUE852005 RDW852005:REA852005 RNS852005:RNW852005 RXO852005:RXS852005 SHK852005:SHO852005 SRG852005:SRK852005 TBC852005:TBG852005 TKY852005:TLC852005 TUU852005:TUY852005 UEQ852005:UEU852005 UOM852005:UOQ852005 UYI852005:UYM852005 VIE852005:VII852005 VSA852005:VSE852005 WBW852005:WCA852005 WLS852005:WLW852005 WVO852005:WVS852005 JC917541:JG917541 SY917541:TC917541 ACU917541:ACY917541 AMQ917541:AMU917541 AWM917541:AWQ917541 BGI917541:BGM917541 BQE917541:BQI917541 CAA917541:CAE917541 CJW917541:CKA917541 CTS917541:CTW917541 DDO917541:DDS917541 DNK917541:DNO917541 DXG917541:DXK917541 EHC917541:EHG917541 EQY917541:ERC917541 FAU917541:FAY917541 FKQ917541:FKU917541 FUM917541:FUQ917541 GEI917541:GEM917541 GOE917541:GOI917541 GYA917541:GYE917541 HHW917541:HIA917541 HRS917541:HRW917541 IBO917541:IBS917541 ILK917541:ILO917541 IVG917541:IVK917541 JFC917541:JFG917541 JOY917541:JPC917541 JYU917541:JYY917541 KIQ917541:KIU917541 KSM917541:KSQ917541 LCI917541:LCM917541 LME917541:LMI917541 LWA917541:LWE917541 MFW917541:MGA917541 MPS917541:MPW917541 MZO917541:MZS917541 NJK917541:NJO917541 NTG917541:NTK917541 ODC917541:ODG917541 OMY917541:ONC917541 OWU917541:OWY917541 PGQ917541:PGU917541 PQM917541:PQQ917541 QAI917541:QAM917541 QKE917541:QKI917541 QUA917541:QUE917541 RDW917541:REA917541 RNS917541:RNW917541 RXO917541:RXS917541 SHK917541:SHO917541 SRG917541:SRK917541 TBC917541:TBG917541 TKY917541:TLC917541 TUU917541:TUY917541 UEQ917541:UEU917541 UOM917541:UOQ917541 UYI917541:UYM917541 VIE917541:VII917541 VSA917541:VSE917541 WBW917541:WCA917541 WLS917541:WLW917541 WVO917541:WVS917541 JC983077:JG983077 SY983077:TC983077 ACU983077:ACY983077 AMQ983077:AMU983077 AWM983077:AWQ983077 BGI983077:BGM983077 BQE983077:BQI983077 CAA983077:CAE983077 CJW983077:CKA983077 CTS983077:CTW983077 DDO983077:DDS983077 DNK983077:DNO983077 DXG983077:DXK983077 EHC983077:EHG983077 EQY983077:ERC983077 FAU983077:FAY983077 FKQ983077:FKU983077 FUM983077:FUQ983077 GEI983077:GEM983077 GOE983077:GOI983077 GYA983077:GYE983077 HHW983077:HIA983077 HRS983077:HRW983077 IBO983077:IBS983077 ILK983077:ILO983077 IVG983077:IVK983077 JFC983077:JFG983077 JOY983077:JPC983077 JYU983077:JYY983077 KIQ983077:KIU983077 KSM983077:KSQ983077 LCI983077:LCM983077 LME983077:LMI983077 LWA983077:LWE983077 MFW983077:MGA983077 MPS983077:MPW983077 MZO983077:MZS983077 NJK983077:NJO983077 NTG983077:NTK983077 ODC983077:ODG983077 OMY983077:ONC983077 OWU983077:OWY983077 PGQ983077:PGU983077 PQM983077:PQQ983077 QAI983077:QAM983077 QKE983077:QKI983077 QUA983077:QUE983077 RDW983077:REA983077 RNS983077:RNW983077 RXO983077:RXS983077 SHK983077:SHO983077 SRG983077:SRK983077 TBC983077:TBG983077 TKY983077:TLC983077 TUU983077:TUY983077 UEQ983077:UEU983077 UOM983077:UOQ983077 UYI983077:UYM983077 VIE983077:VII983077 VSA983077:VSE983077 WBW983077:WCA983077 WLS983077:WLW983077 WVO983077:WVS983077 H983077:M983077 H917541:M917541 H852005:M852005 H786469:M786469 H720933:M720933 H655397:M655397 H589861:M589861 H524325:M524325 H458789:M458789 H393253:M393253 H327717:M327717 H262181:M262181 H196645:M196645 H131109:M131109 H65573:M65573 H37:M37" xr:uid="{00000000-0002-0000-0700-000001000000}"/>
  </dataValidations>
  <pageMargins left="0.7" right="0.7" top="0.75" bottom="0.75" header="0.3" footer="0.3"/>
  <pageSetup scale="44"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61"/>
  <sheetViews>
    <sheetView view="pageBreakPreview" topLeftCell="A43" zoomScale="85" zoomScaleNormal="100" zoomScaleSheetLayoutView="85" workbookViewId="0">
      <selection activeCell="N69" sqref="N69"/>
    </sheetView>
  </sheetViews>
  <sheetFormatPr defaultRowHeight="14.5"/>
  <cols>
    <col min="1" max="2" width="8.26953125" style="547" customWidth="1"/>
    <col min="3" max="3" width="8.54296875" style="547" customWidth="1"/>
    <col min="4" max="4" width="20.453125" style="548" customWidth="1"/>
    <col min="5" max="5" width="10.54296875" style="660" customWidth="1"/>
    <col min="6" max="6" width="13" style="660" customWidth="1"/>
    <col min="7" max="7" width="6.7265625" style="549" customWidth="1"/>
    <col min="8" max="9" width="11.7265625" style="550" customWidth="1"/>
    <col min="10" max="10" width="15.54296875" style="550" customWidth="1"/>
    <col min="11" max="11" width="11.54296875" style="550" customWidth="1"/>
    <col min="12" max="13" width="9.7265625" style="551" customWidth="1"/>
    <col min="14" max="14" width="11.7265625" style="552" customWidth="1"/>
    <col min="15" max="15" width="7.453125" style="553" customWidth="1"/>
    <col min="16" max="16" width="0.453125" style="481" customWidth="1"/>
    <col min="17" max="17" width="7" style="481" customWidth="1"/>
  </cols>
  <sheetData>
    <row r="1" spans="1:17">
      <c r="A1" s="474" t="s">
        <v>345</v>
      </c>
      <c r="B1" s="475"/>
      <c r="C1" s="475"/>
      <c r="D1" s="475"/>
      <c r="E1" s="643"/>
      <c r="F1" s="643"/>
      <c r="G1" s="476"/>
      <c r="H1" s="477"/>
      <c r="I1" s="477"/>
      <c r="J1" s="478"/>
      <c r="K1" s="478"/>
      <c r="L1" s="479"/>
      <c r="M1" s="479"/>
      <c r="N1" s="478"/>
      <c r="O1" s="480"/>
    </row>
    <row r="2" spans="1:17">
      <c r="A2" s="644" t="s">
        <v>471</v>
      </c>
      <c r="B2" s="482"/>
      <c r="C2" s="482"/>
      <c r="D2" s="483"/>
      <c r="E2" s="645"/>
      <c r="F2" s="645"/>
      <c r="G2" s="482"/>
      <c r="H2" s="484"/>
      <c r="I2" s="484"/>
      <c r="J2" s="485"/>
      <c r="K2" s="485"/>
      <c r="L2" s="486"/>
      <c r="M2" s="486"/>
      <c r="N2" s="485"/>
      <c r="O2" s="487"/>
    </row>
    <row r="3" spans="1:17">
      <c r="A3" s="1742" t="s">
        <v>472</v>
      </c>
      <c r="B3" s="1743"/>
      <c r="C3" s="1743"/>
      <c r="D3" s="1743"/>
      <c r="E3" s="645"/>
      <c r="F3" s="645"/>
      <c r="G3" s="482"/>
      <c r="H3" s="484"/>
      <c r="I3" s="484"/>
      <c r="J3" s="485"/>
      <c r="K3" s="485"/>
      <c r="L3" s="486"/>
      <c r="M3" s="486"/>
      <c r="N3" s="485"/>
      <c r="O3" s="487"/>
    </row>
    <row r="4" spans="1:17">
      <c r="A4" s="1799" t="s">
        <v>473</v>
      </c>
      <c r="B4" s="1800"/>
      <c r="C4" s="1800"/>
      <c r="D4" s="1800"/>
      <c r="E4" s="1800"/>
      <c r="F4" s="1800"/>
      <c r="G4" s="1800"/>
      <c r="H4" s="1800"/>
      <c r="I4" s="1800"/>
      <c r="J4" s="1800"/>
      <c r="K4" s="1800"/>
      <c r="L4" s="1800"/>
      <c r="M4" s="1800"/>
      <c r="N4" s="1800"/>
      <c r="O4" s="1801"/>
    </row>
    <row r="5" spans="1:17">
      <c r="A5" s="494"/>
      <c r="B5" s="495"/>
      <c r="C5" s="1745"/>
      <c r="D5" s="1746"/>
      <c r="E5" s="1746"/>
      <c r="F5" s="1746"/>
      <c r="G5" s="1746"/>
      <c r="H5" s="1746"/>
      <c r="I5" s="1746"/>
      <c r="J5" s="1746"/>
      <c r="K5" s="1746"/>
      <c r="L5" s="1746"/>
      <c r="M5" s="1746"/>
      <c r="N5" s="1746"/>
      <c r="O5" s="1747"/>
    </row>
    <row r="6" spans="1:17">
      <c r="A6" s="496"/>
      <c r="B6" s="497"/>
      <c r="C6" s="497"/>
      <c r="D6" s="498"/>
      <c r="E6" s="646"/>
      <c r="F6" s="646"/>
      <c r="G6" s="499"/>
      <c r="H6" s="500"/>
      <c r="I6" s="647"/>
      <c r="J6" s="501" t="s">
        <v>350</v>
      </c>
      <c r="K6" s="501" t="s">
        <v>351</v>
      </c>
      <c r="L6" s="501" t="s">
        <v>352</v>
      </c>
      <c r="M6" s="648" t="s">
        <v>162</v>
      </c>
      <c r="N6" s="503" t="s">
        <v>474</v>
      </c>
      <c r="O6" s="1748"/>
    </row>
    <row r="7" spans="1:17">
      <c r="A7" s="504" t="s">
        <v>416</v>
      </c>
      <c r="B7" s="504" t="s">
        <v>122</v>
      </c>
      <c r="C7" s="504" t="s">
        <v>123</v>
      </c>
      <c r="D7" s="504" t="s">
        <v>355</v>
      </c>
      <c r="E7" s="509" t="s">
        <v>475</v>
      </c>
      <c r="F7" s="504" t="s">
        <v>242</v>
      </c>
      <c r="G7" s="505" t="s">
        <v>356</v>
      </c>
      <c r="H7" s="506" t="s">
        <v>4</v>
      </c>
      <c r="I7" s="649" t="s">
        <v>418</v>
      </c>
      <c r="J7" s="507">
        <v>0.65</v>
      </c>
      <c r="K7" s="507">
        <v>0.3</v>
      </c>
      <c r="L7" s="507">
        <v>0.05</v>
      </c>
      <c r="M7" s="508" t="s">
        <v>262</v>
      </c>
      <c r="N7" s="509" t="s">
        <v>357</v>
      </c>
      <c r="O7" s="1749"/>
      <c r="P7" s="510"/>
      <c r="Q7" s="510"/>
    </row>
    <row r="8" spans="1:17">
      <c r="A8" s="511"/>
      <c r="B8" s="512"/>
      <c r="C8" s="512"/>
      <c r="D8" s="513"/>
      <c r="E8" s="512"/>
      <c r="F8" s="512"/>
      <c r="G8" s="155"/>
      <c r="H8" s="514"/>
      <c r="I8" s="514"/>
      <c r="J8" s="514"/>
      <c r="K8" s="514"/>
      <c r="L8" s="514"/>
      <c r="M8" s="514"/>
      <c r="N8" s="515"/>
      <c r="O8" s="516"/>
      <c r="P8" s="510"/>
      <c r="Q8" s="510"/>
    </row>
    <row r="9" spans="1:17" ht="15" customHeight="1">
      <c r="A9" s="511">
        <v>1</v>
      </c>
      <c r="B9" s="650"/>
      <c r="C9" s="651" t="s">
        <v>1029</v>
      </c>
      <c r="D9" s="651" t="s">
        <v>1030</v>
      </c>
      <c r="E9" s="518"/>
      <c r="F9" s="155">
        <v>1</v>
      </c>
      <c r="G9" s="155">
        <v>1</v>
      </c>
      <c r="H9" s="687">
        <v>1359</v>
      </c>
      <c r="I9" s="514">
        <v>1223</v>
      </c>
      <c r="J9" s="535">
        <v>0.9</v>
      </c>
      <c r="K9" s="535">
        <v>0.87</v>
      </c>
      <c r="L9" s="536">
        <v>0.87</v>
      </c>
      <c r="M9" s="536">
        <v>0.87</v>
      </c>
      <c r="N9" s="514">
        <f>H9*M9</f>
        <v>1182.33</v>
      </c>
      <c r="O9" s="537"/>
      <c r="P9" s="510"/>
      <c r="Q9" s="510"/>
    </row>
    <row r="10" spans="1:17">
      <c r="A10" s="511"/>
      <c r="B10" s="650"/>
      <c r="C10" s="650"/>
      <c r="D10" s="651" t="s">
        <v>420</v>
      </c>
      <c r="E10" s="652"/>
      <c r="F10" s="652"/>
      <c r="G10" s="155"/>
      <c r="H10" s="514"/>
      <c r="I10" s="514"/>
      <c r="J10" s="514"/>
      <c r="K10" s="514"/>
      <c r="L10" s="514"/>
      <c r="M10" s="514"/>
      <c r="N10" s="515"/>
      <c r="O10" s="516"/>
      <c r="P10" s="510"/>
      <c r="Q10" s="510"/>
    </row>
    <row r="11" spans="1:17" ht="15" customHeight="1">
      <c r="A11" s="511">
        <v>2</v>
      </c>
      <c r="B11" s="650"/>
      <c r="C11" s="1739" t="s">
        <v>477</v>
      </c>
      <c r="D11" s="1740"/>
      <c r="E11" s="1740"/>
      <c r="F11" s="1740"/>
      <c r="G11" s="155">
        <v>1</v>
      </c>
      <c r="H11" s="687"/>
      <c r="I11" s="514"/>
      <c r="J11" s="514"/>
      <c r="K11" s="514"/>
      <c r="L11" s="514"/>
      <c r="M11" s="514"/>
      <c r="N11" s="515"/>
      <c r="O11" s="516"/>
      <c r="P11" s="510"/>
      <c r="Q11" s="510"/>
    </row>
    <row r="12" spans="1:17">
      <c r="A12" s="511">
        <v>3</v>
      </c>
      <c r="B12" s="518" t="s">
        <v>166</v>
      </c>
      <c r="C12" s="651" t="s">
        <v>862</v>
      </c>
      <c r="D12" s="651" t="s">
        <v>421</v>
      </c>
      <c r="E12" s="518"/>
      <c r="F12" s="155">
        <v>1</v>
      </c>
      <c r="G12" s="155">
        <v>1</v>
      </c>
      <c r="H12" s="687">
        <v>973</v>
      </c>
      <c r="I12" s="514">
        <f>H12-90</f>
        <v>883</v>
      </c>
      <c r="J12" s="535">
        <f>I12/H12</f>
        <v>0.90750256937307294</v>
      </c>
      <c r="K12" s="535">
        <f>I12/H12</f>
        <v>0.90750256937307294</v>
      </c>
      <c r="L12" s="536">
        <f>I12/H12</f>
        <v>0.90750256937307294</v>
      </c>
      <c r="M12" s="536">
        <f>J12*0.65+K12*0.3+L12*0.05</f>
        <v>0.90750256937307294</v>
      </c>
      <c r="N12" s="514">
        <f>H12*M12</f>
        <v>883</v>
      </c>
      <c r="O12" s="516"/>
      <c r="P12" s="510"/>
      <c r="Q12" s="510"/>
    </row>
    <row r="13" spans="1:17">
      <c r="A13" s="518"/>
      <c r="B13" s="518" t="s">
        <v>130</v>
      </c>
      <c r="C13" s="513" t="s">
        <v>862</v>
      </c>
      <c r="D13" s="512"/>
      <c r="E13" s="518"/>
      <c r="F13" s="155">
        <v>1</v>
      </c>
      <c r="G13" s="155"/>
      <c r="H13" s="687">
        <v>266.60000000000002</v>
      </c>
      <c r="I13" s="514">
        <v>266</v>
      </c>
      <c r="J13" s="535">
        <f>I13/H13</f>
        <v>0.99774943735933974</v>
      </c>
      <c r="K13" s="535">
        <f>I13/H13</f>
        <v>0.99774943735933974</v>
      </c>
      <c r="L13" s="536">
        <f>I13/H13</f>
        <v>0.99774943735933974</v>
      </c>
      <c r="M13" s="536">
        <f>J13*0.65+K13*0.3+L13*0.05</f>
        <v>0.99774943735933963</v>
      </c>
      <c r="N13" s="514">
        <f>H13*M13</f>
        <v>265.99999999999994</v>
      </c>
      <c r="O13" s="516"/>
      <c r="P13" s="510"/>
      <c r="Q13" s="510"/>
    </row>
    <row r="14" spans="1:17">
      <c r="A14" s="511"/>
      <c r="B14" s="650"/>
      <c r="C14" s="650"/>
      <c r="D14" s="651"/>
      <c r="E14" s="652"/>
      <c r="F14" s="652"/>
      <c r="G14" s="155"/>
      <c r="H14" s="514"/>
      <c r="I14" s="514"/>
      <c r="J14" s="514"/>
      <c r="K14" s="514"/>
      <c r="L14" s="514"/>
      <c r="M14" s="514"/>
      <c r="N14" s="515"/>
      <c r="O14" s="516"/>
      <c r="P14" s="510"/>
      <c r="Q14" s="510"/>
    </row>
    <row r="15" spans="1:17" ht="15" customHeight="1">
      <c r="A15" s="511">
        <v>4</v>
      </c>
      <c r="B15" s="517"/>
      <c r="C15" s="1802" t="s">
        <v>478</v>
      </c>
      <c r="D15" s="1803"/>
      <c r="E15" s="1803"/>
      <c r="F15" s="1804"/>
      <c r="G15" s="155">
        <v>1</v>
      </c>
      <c r="H15" s="514">
        <v>122</v>
      </c>
      <c r="I15" s="514">
        <v>122</v>
      </c>
      <c r="J15" s="535">
        <v>0.85</v>
      </c>
      <c r="K15" s="535">
        <v>0.85</v>
      </c>
      <c r="L15" s="536">
        <v>0.85</v>
      </c>
      <c r="M15" s="536">
        <f>J15*0.65+K15*0.3+L15*0.05</f>
        <v>0.85</v>
      </c>
      <c r="N15" s="514">
        <f>H15*M15</f>
        <v>103.7</v>
      </c>
      <c r="O15" s="516"/>
      <c r="P15" s="510"/>
      <c r="Q15" s="510"/>
    </row>
    <row r="16" spans="1:17">
      <c r="A16" s="511"/>
      <c r="B16" s="518"/>
      <c r="C16" s="512"/>
      <c r="D16" s="651"/>
      <c r="E16" s="512"/>
      <c r="F16" s="518"/>
      <c r="G16" s="155"/>
      <c r="H16" s="155"/>
      <c r="I16" s="514"/>
      <c r="J16" s="535"/>
      <c r="K16" s="688"/>
      <c r="L16" s="537"/>
      <c r="M16" s="521">
        <v>0</v>
      </c>
      <c r="N16" s="514">
        <v>0</v>
      </c>
      <c r="O16" s="516"/>
      <c r="P16" s="510"/>
      <c r="Q16" s="510"/>
    </row>
    <row r="17" spans="1:17">
      <c r="A17" s="511"/>
      <c r="B17" s="518"/>
      <c r="C17" s="512"/>
      <c r="D17" s="513"/>
      <c r="E17" s="512"/>
      <c r="F17" s="518"/>
      <c r="G17" s="155"/>
      <c r="H17" s="155"/>
      <c r="I17" s="514"/>
      <c r="J17" s="535"/>
      <c r="K17" s="535"/>
      <c r="L17" s="537"/>
      <c r="M17" s="521">
        <v>0</v>
      </c>
      <c r="N17" s="514">
        <v>0</v>
      </c>
      <c r="O17" s="516"/>
      <c r="P17" s="510"/>
      <c r="Q17" s="510"/>
    </row>
    <row r="18" spans="1:17">
      <c r="A18" s="511"/>
      <c r="B18" s="650"/>
      <c r="C18" s="155"/>
      <c r="D18" s="155"/>
      <c r="E18" s="155"/>
      <c r="F18" s="155"/>
      <c r="G18" s="155"/>
      <c r="H18" s="514"/>
      <c r="I18" s="514"/>
      <c r="J18" s="514"/>
      <c r="K18" s="514"/>
      <c r="L18" s="514"/>
      <c r="M18" s="514"/>
      <c r="N18" s="515"/>
      <c r="O18" s="516"/>
      <c r="P18" s="510"/>
      <c r="Q18" s="510"/>
    </row>
    <row r="19" spans="1:17" ht="15" customHeight="1">
      <c r="A19" s="504">
        <v>4</v>
      </c>
      <c r="B19" s="524"/>
      <c r="C19" s="1750" t="s">
        <v>478</v>
      </c>
      <c r="D19" s="1751"/>
      <c r="E19" s="1751"/>
      <c r="F19" s="1751"/>
      <c r="G19" s="1751"/>
      <c r="H19" s="525">
        <v>0</v>
      </c>
      <c r="I19" s="525"/>
      <c r="J19" s="525"/>
      <c r="K19" s="525"/>
      <c r="L19" s="525"/>
      <c r="M19" s="525"/>
      <c r="N19" s="653">
        <v>0</v>
      </c>
      <c r="O19" s="686"/>
      <c r="P19" s="510"/>
      <c r="Q19" s="510"/>
    </row>
    <row r="20" spans="1:17">
      <c r="A20" s="511"/>
      <c r="B20" s="650"/>
      <c r="C20" s="650"/>
      <c r="D20" s="651"/>
      <c r="E20" s="652"/>
      <c r="F20" s="652"/>
      <c r="G20" s="155"/>
      <c r="H20" s="514"/>
      <c r="I20" s="514"/>
      <c r="J20" s="514"/>
      <c r="K20" s="514"/>
      <c r="L20" s="514"/>
      <c r="M20" s="514"/>
      <c r="N20" s="515"/>
      <c r="O20" s="516"/>
      <c r="P20" s="510"/>
      <c r="Q20" s="510"/>
    </row>
    <row r="21" spans="1:17">
      <c r="A21" s="511"/>
      <c r="B21" s="650"/>
      <c r="C21" s="650"/>
      <c r="D21" s="651"/>
      <c r="E21" s="652"/>
      <c r="F21" s="652"/>
      <c r="G21" s="155"/>
      <c r="H21" s="514"/>
      <c r="I21" s="514"/>
      <c r="J21" s="514"/>
      <c r="K21" s="514"/>
      <c r="L21" s="514"/>
      <c r="M21" s="514"/>
      <c r="N21" s="515"/>
      <c r="O21" s="516"/>
      <c r="P21" s="510"/>
      <c r="Q21" s="510"/>
    </row>
    <row r="22" spans="1:17" ht="15" customHeight="1">
      <c r="A22" s="511">
        <v>5</v>
      </c>
      <c r="B22" s="517"/>
      <c r="C22" s="1739" t="s">
        <v>479</v>
      </c>
      <c r="D22" s="1740"/>
      <c r="E22" s="1740"/>
      <c r="F22" s="1740"/>
      <c r="G22" s="155"/>
      <c r="H22" s="514"/>
      <c r="I22" s="514"/>
      <c r="J22" s="514"/>
      <c r="K22" s="514"/>
      <c r="L22" s="514"/>
      <c r="M22" s="514"/>
      <c r="N22" s="515"/>
      <c r="O22" s="516"/>
      <c r="P22" s="510"/>
      <c r="Q22" s="510"/>
    </row>
    <row r="23" spans="1:17">
      <c r="A23" s="511"/>
      <c r="B23" s="512"/>
      <c r="C23" s="512"/>
      <c r="D23" s="513"/>
      <c r="E23" s="518"/>
      <c r="F23" s="518"/>
      <c r="G23" s="155"/>
      <c r="H23" s="155"/>
      <c r="I23" s="654"/>
      <c r="J23" s="514"/>
      <c r="K23" s="514"/>
      <c r="L23" s="514"/>
      <c r="M23" s="514"/>
      <c r="N23" s="514"/>
      <c r="O23" s="516"/>
      <c r="P23" s="510"/>
      <c r="Q23" s="510"/>
    </row>
    <row r="24" spans="1:17">
      <c r="A24" s="512"/>
      <c r="B24" s="655"/>
      <c r="C24" s="512"/>
      <c r="D24" s="513"/>
      <c r="E24" s="512"/>
      <c r="F24" s="655"/>
      <c r="G24" s="165"/>
      <c r="H24" s="165"/>
      <c r="I24" s="656"/>
      <c r="J24" s="519"/>
      <c r="K24" s="519"/>
      <c r="L24" s="689"/>
      <c r="M24" s="689"/>
      <c r="N24" s="519"/>
      <c r="O24" s="516"/>
      <c r="P24" s="510"/>
      <c r="Q24" s="510"/>
    </row>
    <row r="25" spans="1:17">
      <c r="A25" s="512"/>
      <c r="B25" s="518" t="s">
        <v>166</v>
      </c>
      <c r="C25" s="512">
        <v>18</v>
      </c>
      <c r="D25" s="513" t="s">
        <v>480</v>
      </c>
      <c r="E25" s="512">
        <v>2</v>
      </c>
      <c r="F25" s="518"/>
      <c r="G25" s="155">
        <v>1</v>
      </c>
      <c r="H25" s="155">
        <v>12</v>
      </c>
      <c r="I25" s="654">
        <v>12</v>
      </c>
      <c r="J25" s="535">
        <f>I25/H25</f>
        <v>1</v>
      </c>
      <c r="K25" s="535">
        <f>I25/H25</f>
        <v>1</v>
      </c>
      <c r="L25" s="536">
        <f>I25/H25</f>
        <v>1</v>
      </c>
      <c r="M25" s="536">
        <f>J25*0.65+K25*0.3+L25*0.05</f>
        <v>1</v>
      </c>
      <c r="N25" s="514">
        <f>H25*M25</f>
        <v>12</v>
      </c>
      <c r="O25" s="516" t="s">
        <v>54</v>
      </c>
      <c r="P25" s="510"/>
      <c r="Q25" s="510"/>
    </row>
    <row r="26" spans="1:17">
      <c r="A26" s="512"/>
      <c r="B26" s="518" t="s">
        <v>166</v>
      </c>
      <c r="C26" s="512">
        <v>19</v>
      </c>
      <c r="D26" s="513" t="s">
        <v>359</v>
      </c>
      <c r="E26" s="512">
        <v>2</v>
      </c>
      <c r="F26" s="518"/>
      <c r="G26" s="155">
        <v>1</v>
      </c>
      <c r="H26" s="155">
        <v>9</v>
      </c>
      <c r="I26" s="654"/>
      <c r="J26" s="535"/>
      <c r="K26" s="688"/>
      <c r="L26" s="690"/>
      <c r="M26" s="690">
        <v>0</v>
      </c>
      <c r="N26" s="514">
        <v>0</v>
      </c>
      <c r="O26" s="516" t="s">
        <v>54</v>
      </c>
      <c r="P26" s="510"/>
      <c r="Q26" s="510"/>
    </row>
    <row r="27" spans="1:17">
      <c r="A27" s="512"/>
      <c r="B27" s="518" t="s">
        <v>166</v>
      </c>
      <c r="C27" s="512">
        <v>20</v>
      </c>
      <c r="D27" s="513" t="s">
        <v>481</v>
      </c>
      <c r="E27" s="512">
        <v>2</v>
      </c>
      <c r="F27" s="518"/>
      <c r="G27" s="155">
        <v>1</v>
      </c>
      <c r="H27" s="155">
        <v>10</v>
      </c>
      <c r="I27" s="654"/>
      <c r="J27" s="535"/>
      <c r="K27" s="688"/>
      <c r="L27" s="690"/>
      <c r="M27" s="536">
        <v>0</v>
      </c>
      <c r="N27" s="514">
        <v>0</v>
      </c>
      <c r="O27" s="516"/>
      <c r="P27" s="510"/>
      <c r="Q27" s="510"/>
    </row>
    <row r="28" spans="1:17">
      <c r="A28" s="512"/>
      <c r="B28" s="518" t="s">
        <v>166</v>
      </c>
      <c r="C28" s="512">
        <v>21</v>
      </c>
      <c r="D28" s="513" t="s">
        <v>482</v>
      </c>
      <c r="E28" s="512">
        <v>2</v>
      </c>
      <c r="F28" s="518"/>
      <c r="G28" s="155">
        <v>1</v>
      </c>
      <c r="H28" s="155">
        <v>10</v>
      </c>
      <c r="I28" s="654"/>
      <c r="J28" s="535"/>
      <c r="K28" s="688"/>
      <c r="L28" s="690"/>
      <c r="M28" s="536">
        <v>0</v>
      </c>
      <c r="N28" s="514">
        <v>0</v>
      </c>
      <c r="O28" s="516"/>
      <c r="P28" s="510"/>
      <c r="Q28" s="510"/>
    </row>
    <row r="29" spans="1:17">
      <c r="A29" s="512"/>
      <c r="B29" s="518" t="s">
        <v>166</v>
      </c>
      <c r="C29" s="512">
        <v>22</v>
      </c>
      <c r="D29" s="513" t="s">
        <v>483</v>
      </c>
      <c r="E29" s="512">
        <v>2</v>
      </c>
      <c r="F29" s="518"/>
      <c r="G29" s="155">
        <v>1</v>
      </c>
      <c r="H29" s="155">
        <v>36</v>
      </c>
      <c r="I29" s="654">
        <v>26</v>
      </c>
      <c r="J29" s="535">
        <f>I29/H29</f>
        <v>0.72222222222222221</v>
      </c>
      <c r="K29" s="535">
        <f>I29/H29</f>
        <v>0.72222222222222221</v>
      </c>
      <c r="L29" s="536">
        <f>I29/H29</f>
        <v>0.72222222222222221</v>
      </c>
      <c r="M29" s="536">
        <f>J29*0.65+K29*0.3+L29*0.05</f>
        <v>0.72222222222222221</v>
      </c>
      <c r="N29" s="514">
        <f>H29*M29</f>
        <v>26</v>
      </c>
      <c r="O29" s="516"/>
      <c r="P29" s="510"/>
      <c r="Q29" s="657"/>
    </row>
    <row r="30" spans="1:17">
      <c r="A30" s="512"/>
      <c r="B30" s="518" t="s">
        <v>166</v>
      </c>
      <c r="C30" s="512">
        <v>23</v>
      </c>
      <c r="D30" s="513" t="s">
        <v>484</v>
      </c>
      <c r="E30" s="512">
        <v>2</v>
      </c>
      <c r="F30" s="518"/>
      <c r="G30" s="155">
        <v>1</v>
      </c>
      <c r="H30" s="155">
        <v>26</v>
      </c>
      <c r="I30" s="654">
        <v>18</v>
      </c>
      <c r="J30" s="535">
        <f>I30/H30</f>
        <v>0.69230769230769229</v>
      </c>
      <c r="K30" s="535">
        <f>I30/H30</f>
        <v>0.69230769230769229</v>
      </c>
      <c r="L30" s="536">
        <f>I30/H30</f>
        <v>0.69230769230769229</v>
      </c>
      <c r="M30" s="536">
        <f>J30*0.65+K30*0.3+L30*0.05</f>
        <v>0.69230769230769229</v>
      </c>
      <c r="N30" s="514">
        <f>H30*M30</f>
        <v>18</v>
      </c>
      <c r="O30" s="516"/>
      <c r="P30" s="510"/>
      <c r="Q30" s="510"/>
    </row>
    <row r="31" spans="1:17">
      <c r="A31" s="512"/>
      <c r="B31" s="518" t="s">
        <v>166</v>
      </c>
      <c r="C31" s="512">
        <v>24</v>
      </c>
      <c r="D31" s="513" t="s">
        <v>485</v>
      </c>
      <c r="E31" s="512">
        <v>2</v>
      </c>
      <c r="F31" s="518"/>
      <c r="G31" s="155">
        <v>1</v>
      </c>
      <c r="H31" s="155">
        <v>48</v>
      </c>
      <c r="I31" s="654"/>
      <c r="J31" s="535"/>
      <c r="K31" s="535"/>
      <c r="L31" s="536"/>
      <c r="M31" s="536">
        <v>0</v>
      </c>
      <c r="N31" s="514">
        <v>0</v>
      </c>
      <c r="O31" s="516"/>
      <c r="P31" s="510"/>
      <c r="Q31" s="510"/>
    </row>
    <row r="32" spans="1:17">
      <c r="A32" s="512"/>
      <c r="B32" s="518" t="s">
        <v>166</v>
      </c>
      <c r="C32" s="512">
        <v>25</v>
      </c>
      <c r="D32" s="513" t="s">
        <v>365</v>
      </c>
      <c r="E32" s="512">
        <v>2</v>
      </c>
      <c r="F32" s="518"/>
      <c r="G32" s="155">
        <v>1</v>
      </c>
      <c r="H32" s="155">
        <v>41</v>
      </c>
      <c r="I32" s="654">
        <v>31</v>
      </c>
      <c r="J32" s="535">
        <f>I32/H32</f>
        <v>0.75609756097560976</v>
      </c>
      <c r="K32" s="535">
        <f>I32/H32</f>
        <v>0.75609756097560976</v>
      </c>
      <c r="L32" s="536">
        <f>I32/H32</f>
        <v>0.75609756097560976</v>
      </c>
      <c r="M32" s="536">
        <f>J32*0.65+K32*0.3+L32*0.05</f>
        <v>0.75609756097560976</v>
      </c>
      <c r="N32" s="514">
        <f>H32*M32</f>
        <v>31</v>
      </c>
      <c r="O32" s="516"/>
      <c r="P32" s="510"/>
      <c r="Q32" s="510"/>
    </row>
    <row r="33" spans="1:17">
      <c r="A33" s="512"/>
      <c r="B33" s="518" t="s">
        <v>166</v>
      </c>
      <c r="C33" s="512">
        <v>26</v>
      </c>
      <c r="D33" s="513" t="s">
        <v>374</v>
      </c>
      <c r="E33" s="512">
        <v>2</v>
      </c>
      <c r="F33" s="518"/>
      <c r="G33" s="155">
        <v>1</v>
      </c>
      <c r="H33" s="155">
        <v>72</v>
      </c>
      <c r="I33" s="654">
        <v>40</v>
      </c>
      <c r="J33" s="535">
        <f>I33/H33</f>
        <v>0.55555555555555558</v>
      </c>
      <c r="K33" s="535">
        <f>I33/H33</f>
        <v>0.55555555555555558</v>
      </c>
      <c r="L33" s="536">
        <f>I33/H33</f>
        <v>0.55555555555555558</v>
      </c>
      <c r="M33" s="536">
        <f>J33*0.65+K33*0.3+L33*0.05</f>
        <v>0.55555555555555558</v>
      </c>
      <c r="N33" s="514">
        <f>H33*M33</f>
        <v>40</v>
      </c>
      <c r="O33" s="516"/>
      <c r="P33" s="510"/>
      <c r="Q33" s="510"/>
    </row>
    <row r="34" spans="1:17">
      <c r="A34" s="512"/>
      <c r="B34" s="518" t="s">
        <v>166</v>
      </c>
      <c r="C34" s="512">
        <v>27</v>
      </c>
      <c r="D34" s="513" t="s">
        <v>362</v>
      </c>
      <c r="E34" s="512">
        <v>2</v>
      </c>
      <c r="F34" s="518"/>
      <c r="G34" s="155">
        <v>1</v>
      </c>
      <c r="H34" s="155">
        <v>81</v>
      </c>
      <c r="I34" s="654">
        <v>32</v>
      </c>
      <c r="J34" s="535">
        <f>I34/H34</f>
        <v>0.39506172839506171</v>
      </c>
      <c r="K34" s="535">
        <f>I34/H34</f>
        <v>0.39506172839506171</v>
      </c>
      <c r="L34" s="536">
        <f>I34/H34</f>
        <v>0.39506172839506171</v>
      </c>
      <c r="M34" s="536">
        <f>J34*0.65+K34*0.3+L34*0.05</f>
        <v>0.39506172839506176</v>
      </c>
      <c r="N34" s="514">
        <f>H34*M34</f>
        <v>32</v>
      </c>
      <c r="O34" s="516"/>
      <c r="P34" s="510"/>
      <c r="Q34" s="510"/>
    </row>
    <row r="35" spans="1:17">
      <c r="A35" s="512"/>
      <c r="B35" s="518" t="s">
        <v>166</v>
      </c>
      <c r="C35" s="512">
        <v>28</v>
      </c>
      <c r="D35" s="513" t="s">
        <v>486</v>
      </c>
      <c r="E35" s="512">
        <v>2</v>
      </c>
      <c r="F35" s="518"/>
      <c r="G35" s="155">
        <v>1</v>
      </c>
      <c r="H35" s="155">
        <v>209.58</v>
      </c>
      <c r="I35" s="654">
        <v>209.58</v>
      </c>
      <c r="J35" s="535">
        <v>0.25</v>
      </c>
      <c r="K35" s="535">
        <v>0.25</v>
      </c>
      <c r="L35" s="536">
        <v>0.25</v>
      </c>
      <c r="M35" s="536">
        <v>0.25</v>
      </c>
      <c r="N35" s="514">
        <v>52.395000000000003</v>
      </c>
      <c r="O35" s="516"/>
      <c r="P35" s="510"/>
      <c r="Q35" s="510"/>
    </row>
    <row r="36" spans="1:17">
      <c r="A36" s="512"/>
      <c r="B36" s="655"/>
      <c r="C36" s="512"/>
      <c r="D36" s="513"/>
      <c r="E36" s="512"/>
      <c r="F36" s="655"/>
      <c r="G36" s="165"/>
      <c r="H36" s="165"/>
      <c r="I36" s="656"/>
      <c r="J36" s="519"/>
      <c r="K36" s="519"/>
      <c r="L36" s="519"/>
      <c r="M36" s="519"/>
      <c r="N36" s="519"/>
      <c r="O36" s="516"/>
      <c r="P36" s="510"/>
      <c r="Q36" s="510"/>
    </row>
    <row r="37" spans="1:17">
      <c r="A37" s="512"/>
      <c r="B37" s="512"/>
      <c r="C37" s="512"/>
      <c r="D37" s="513"/>
      <c r="E37" s="512"/>
      <c r="F37" s="512"/>
      <c r="G37" s="165"/>
      <c r="H37" s="519"/>
      <c r="I37" s="519"/>
      <c r="J37" s="519"/>
      <c r="K37" s="519"/>
      <c r="L37" s="519"/>
      <c r="M37" s="519"/>
      <c r="N37" s="520"/>
      <c r="O37" s="516"/>
      <c r="P37" s="510"/>
      <c r="Q37" s="510"/>
    </row>
    <row r="38" spans="1:17" ht="15" customHeight="1">
      <c r="A38" s="504">
        <v>5</v>
      </c>
      <c r="B38" s="524"/>
      <c r="C38" s="1750" t="s">
        <v>479</v>
      </c>
      <c r="D38" s="1751"/>
      <c r="E38" s="1751"/>
      <c r="F38" s="1751"/>
      <c r="G38" s="1751"/>
      <c r="H38" s="525"/>
      <c r="I38" s="525"/>
      <c r="J38" s="525"/>
      <c r="K38" s="525"/>
      <c r="L38" s="525"/>
      <c r="M38" s="525"/>
      <c r="N38" s="653"/>
      <c r="O38" s="686"/>
      <c r="P38" s="510"/>
      <c r="Q38" s="510"/>
    </row>
    <row r="39" spans="1:17">
      <c r="A39" s="529"/>
      <c r="B39" s="530"/>
      <c r="C39" s="530"/>
      <c r="D39" s="531"/>
      <c r="E39" s="530"/>
      <c r="F39" s="530"/>
      <c r="G39" s="532"/>
      <c r="H39" s="533"/>
      <c r="I39" s="533"/>
      <c r="J39" s="533"/>
      <c r="K39" s="533"/>
      <c r="L39" s="533"/>
      <c r="M39" s="533"/>
      <c r="N39" s="534"/>
      <c r="O39" s="516"/>
      <c r="P39" s="510"/>
      <c r="Q39" s="510"/>
    </row>
    <row r="40" spans="1:17" ht="15" customHeight="1">
      <c r="A40" s="511">
        <v>6</v>
      </c>
      <c r="B40" s="517"/>
      <c r="C40" s="1739" t="s">
        <v>487</v>
      </c>
      <c r="D40" s="1740"/>
      <c r="E40" s="1740"/>
      <c r="F40" s="1740"/>
      <c r="G40" s="155"/>
      <c r="H40" s="514"/>
      <c r="I40" s="514"/>
      <c r="J40" s="514"/>
      <c r="K40" s="514"/>
      <c r="L40" s="514"/>
      <c r="M40" s="514"/>
      <c r="N40" s="515"/>
      <c r="O40" s="516"/>
      <c r="P40" s="510"/>
      <c r="Q40" s="658"/>
    </row>
    <row r="41" spans="1:17">
      <c r="A41" s="511"/>
      <c r="B41" s="512"/>
      <c r="C41" s="512"/>
      <c r="D41" s="513"/>
      <c r="E41" s="518"/>
      <c r="F41" s="518"/>
      <c r="G41" s="155"/>
      <c r="H41" s="155"/>
      <c r="I41" s="654"/>
      <c r="J41" s="514"/>
      <c r="K41" s="514"/>
      <c r="L41" s="514"/>
      <c r="M41" s="514"/>
      <c r="N41" s="514"/>
      <c r="O41" s="516"/>
      <c r="P41" s="510"/>
      <c r="Q41" s="510"/>
    </row>
    <row r="42" spans="1:17">
      <c r="A42" s="511"/>
      <c r="B42" s="518" t="s">
        <v>130</v>
      </c>
      <c r="C42" s="512">
        <v>23</v>
      </c>
      <c r="D42" s="513" t="s">
        <v>484</v>
      </c>
      <c r="E42" s="512">
        <v>3</v>
      </c>
      <c r="F42" s="518"/>
      <c r="G42" s="155">
        <v>1</v>
      </c>
      <c r="H42" s="155">
        <v>99</v>
      </c>
      <c r="I42" s="654"/>
      <c r="J42" s="514"/>
      <c r="K42" s="514"/>
      <c r="L42" s="514"/>
      <c r="M42" s="521">
        <v>1</v>
      </c>
      <c r="N42" s="514">
        <v>0</v>
      </c>
      <c r="O42" s="516"/>
      <c r="P42" s="510"/>
      <c r="Q42" s="510"/>
    </row>
    <row r="43" spans="1:17">
      <c r="A43" s="511"/>
      <c r="B43" s="518" t="s">
        <v>130</v>
      </c>
      <c r="C43" s="512">
        <v>24</v>
      </c>
      <c r="D43" s="513" t="s">
        <v>485</v>
      </c>
      <c r="E43" s="512">
        <v>3</v>
      </c>
      <c r="F43" s="518"/>
      <c r="G43" s="155">
        <v>1</v>
      </c>
      <c r="H43" s="155">
        <v>82</v>
      </c>
      <c r="I43" s="654"/>
      <c r="J43" s="514"/>
      <c r="K43" s="514"/>
      <c r="L43" s="514"/>
      <c r="M43" s="521">
        <v>0</v>
      </c>
      <c r="N43" s="514">
        <v>0</v>
      </c>
      <c r="O43" s="516"/>
      <c r="P43" s="510"/>
      <c r="Q43" s="510"/>
    </row>
    <row r="44" spans="1:17">
      <c r="A44" s="511"/>
      <c r="B44" s="518" t="s">
        <v>130</v>
      </c>
      <c r="C44" s="512">
        <v>25</v>
      </c>
      <c r="D44" s="513" t="s">
        <v>365</v>
      </c>
      <c r="E44" s="512">
        <v>3</v>
      </c>
      <c r="F44" s="518"/>
      <c r="G44" s="155">
        <v>1</v>
      </c>
      <c r="H44" s="155">
        <v>52</v>
      </c>
      <c r="I44" s="654"/>
      <c r="J44" s="514"/>
      <c r="K44" s="514"/>
      <c r="L44" s="514"/>
      <c r="M44" s="521">
        <v>0</v>
      </c>
      <c r="N44" s="514">
        <v>0</v>
      </c>
      <c r="O44" s="516"/>
      <c r="P44" s="510"/>
      <c r="Q44" s="510"/>
    </row>
    <row r="45" spans="1:17">
      <c r="A45" s="511"/>
      <c r="B45" s="518" t="s">
        <v>130</v>
      </c>
      <c r="C45" s="512">
        <v>26</v>
      </c>
      <c r="D45" s="513" t="s">
        <v>374</v>
      </c>
      <c r="E45" s="512">
        <v>3</v>
      </c>
      <c r="F45" s="518"/>
      <c r="G45" s="155">
        <v>1</v>
      </c>
      <c r="H45" s="155">
        <v>48</v>
      </c>
      <c r="I45" s="654"/>
      <c r="J45" s="514"/>
      <c r="K45" s="514"/>
      <c r="L45" s="514"/>
      <c r="M45" s="521">
        <v>0</v>
      </c>
      <c r="N45" s="514">
        <v>0</v>
      </c>
      <c r="O45" s="516"/>
      <c r="P45" s="510"/>
      <c r="Q45" s="510"/>
    </row>
    <row r="46" spans="1:17">
      <c r="A46" s="511"/>
      <c r="B46" s="518" t="s">
        <v>130</v>
      </c>
      <c r="C46" s="512">
        <v>27</v>
      </c>
      <c r="D46" s="513" t="s">
        <v>362</v>
      </c>
      <c r="E46" s="512">
        <v>3</v>
      </c>
      <c r="F46" s="518"/>
      <c r="G46" s="155">
        <v>1</v>
      </c>
      <c r="H46" s="155">
        <v>43</v>
      </c>
      <c r="I46" s="654"/>
      <c r="J46" s="514"/>
      <c r="K46" s="514"/>
      <c r="L46" s="514"/>
      <c r="M46" s="521">
        <v>0</v>
      </c>
      <c r="N46" s="514">
        <v>0</v>
      </c>
      <c r="O46" s="516"/>
      <c r="P46" s="510"/>
      <c r="Q46" s="510"/>
    </row>
    <row r="47" spans="1:17">
      <c r="A47" s="511"/>
      <c r="B47" s="518" t="s">
        <v>130</v>
      </c>
      <c r="C47" s="512">
        <v>28</v>
      </c>
      <c r="D47" s="513" t="s">
        <v>486</v>
      </c>
      <c r="E47" s="512">
        <v>3</v>
      </c>
      <c r="F47" s="518"/>
      <c r="G47" s="155">
        <v>1</v>
      </c>
      <c r="H47" s="155">
        <v>152</v>
      </c>
      <c r="I47" s="654"/>
      <c r="J47" s="514"/>
      <c r="K47" s="514"/>
      <c r="L47" s="514"/>
      <c r="M47" s="521">
        <v>0</v>
      </c>
      <c r="N47" s="514">
        <v>0</v>
      </c>
      <c r="O47" s="516"/>
      <c r="P47" s="510"/>
      <c r="Q47" s="510"/>
    </row>
    <row r="48" spans="1:17">
      <c r="A48" s="511"/>
      <c r="B48" s="518" t="s">
        <v>130</v>
      </c>
      <c r="C48" s="512">
        <v>29</v>
      </c>
      <c r="D48" s="513" t="s">
        <v>488</v>
      </c>
      <c r="E48" s="512">
        <v>3</v>
      </c>
      <c r="F48" s="518"/>
      <c r="G48" s="155">
        <v>1</v>
      </c>
      <c r="H48" s="155">
        <v>27.93</v>
      </c>
      <c r="I48" s="654"/>
      <c r="J48" s="514"/>
      <c r="K48" s="514"/>
      <c r="L48" s="514"/>
      <c r="M48" s="514"/>
      <c r="N48" s="514"/>
      <c r="O48" s="516"/>
      <c r="P48" s="510"/>
      <c r="Q48" s="510"/>
    </row>
    <row r="49" spans="1:17">
      <c r="A49" s="511"/>
      <c r="B49" s="518" t="s">
        <v>130</v>
      </c>
      <c r="C49" s="512">
        <v>30</v>
      </c>
      <c r="D49" s="513"/>
      <c r="E49" s="512">
        <v>3</v>
      </c>
      <c r="F49" s="518"/>
      <c r="G49" s="155">
        <v>1</v>
      </c>
      <c r="H49" s="155"/>
      <c r="I49" s="654"/>
      <c r="J49" s="514"/>
      <c r="K49" s="514"/>
      <c r="L49" s="514"/>
      <c r="M49" s="514"/>
      <c r="N49" s="514"/>
      <c r="O49" s="516"/>
      <c r="P49" s="510"/>
      <c r="Q49" s="510"/>
    </row>
    <row r="50" spans="1:17">
      <c r="A50" s="511"/>
      <c r="B50" s="512"/>
      <c r="C50" s="512"/>
      <c r="D50" s="513"/>
      <c r="E50" s="518"/>
      <c r="F50" s="518"/>
      <c r="G50" s="155"/>
      <c r="H50" s="155"/>
      <c r="I50" s="654"/>
      <c r="J50" s="514"/>
      <c r="K50" s="514"/>
      <c r="L50" s="514"/>
      <c r="M50" s="514"/>
      <c r="N50" s="514"/>
      <c r="O50" s="516"/>
      <c r="P50" s="510"/>
      <c r="Q50" s="510"/>
    </row>
    <row r="51" spans="1:17">
      <c r="A51" s="512"/>
      <c r="B51" s="512"/>
      <c r="C51" s="512"/>
      <c r="D51" s="513"/>
      <c r="E51" s="512"/>
      <c r="F51" s="512"/>
      <c r="G51" s="165"/>
      <c r="H51" s="519"/>
      <c r="I51" s="519"/>
      <c r="J51" s="519"/>
      <c r="K51" s="519"/>
      <c r="L51" s="519"/>
      <c r="M51" s="519"/>
      <c r="N51" s="520"/>
      <c r="O51" s="516"/>
      <c r="P51" s="510"/>
      <c r="Q51" s="510"/>
    </row>
    <row r="52" spans="1:17" ht="15" customHeight="1">
      <c r="A52" s="694" t="s">
        <v>11</v>
      </c>
      <c r="B52" s="1808" t="s">
        <v>13</v>
      </c>
      <c r="C52" s="1809"/>
      <c r="D52" s="1809"/>
      <c r="E52" s="1809"/>
      <c r="F52" s="1809"/>
      <c r="G52" s="1809"/>
      <c r="H52" s="653"/>
      <c r="I52" s="525"/>
      <c r="J52" s="525"/>
      <c r="K52" s="525"/>
      <c r="L52" s="525"/>
      <c r="M52" s="525"/>
      <c r="N52" s="693">
        <f>SUM(N8:N51)</f>
        <v>2646.4249999999997</v>
      </c>
      <c r="O52" s="537"/>
      <c r="P52" s="510"/>
      <c r="Q52" s="510"/>
    </row>
    <row r="53" spans="1:17">
      <c r="A53" s="511"/>
      <c r="B53" s="695"/>
      <c r="C53" s="695"/>
      <c r="D53" s="696"/>
      <c r="E53" s="697"/>
      <c r="F53" s="697"/>
      <c r="G53" s="698"/>
      <c r="H53" s="699"/>
      <c r="I53" s="699"/>
      <c r="J53" s="699"/>
      <c r="K53" s="699"/>
      <c r="L53" s="699"/>
      <c r="M53" s="699"/>
      <c r="N53" s="534"/>
      <c r="O53" s="516"/>
      <c r="P53" s="510"/>
      <c r="Q53" s="510"/>
    </row>
    <row r="54" spans="1:17">
      <c r="A54" s="692" t="s">
        <v>16</v>
      </c>
      <c r="B54" s="1805" t="s">
        <v>17</v>
      </c>
      <c r="C54" s="1806"/>
      <c r="D54" s="1806"/>
      <c r="E54" s="1807"/>
      <c r="F54" s="683"/>
      <c r="G54" s="701"/>
      <c r="H54" s="525"/>
      <c r="I54" s="525"/>
      <c r="J54" s="525"/>
      <c r="K54" s="525"/>
      <c r="L54" s="525"/>
      <c r="M54" s="525"/>
      <c r="N54" s="534"/>
      <c r="O54" s="516"/>
      <c r="P54" s="510"/>
      <c r="Q54" s="510"/>
    </row>
    <row r="55" spans="1:17">
      <c r="A55" s="511"/>
      <c r="B55" s="530"/>
      <c r="C55" s="530"/>
      <c r="D55" s="531"/>
      <c r="E55" s="700"/>
      <c r="F55" s="700"/>
      <c r="G55" s="532"/>
      <c r="H55" s="533"/>
      <c r="I55" s="533"/>
      <c r="J55" s="533"/>
      <c r="K55" s="533"/>
      <c r="L55" s="533"/>
      <c r="M55" s="533"/>
      <c r="N55" s="534"/>
      <c r="O55" s="516"/>
      <c r="P55" s="510"/>
      <c r="Q55" s="510"/>
    </row>
    <row r="56" spans="1:17">
      <c r="A56" s="511"/>
      <c r="B56" s="512"/>
      <c r="C56" s="512" t="s">
        <v>170</v>
      </c>
      <c r="D56" s="651" t="s">
        <v>420</v>
      </c>
      <c r="E56" s="512">
        <v>2</v>
      </c>
      <c r="F56" s="518"/>
      <c r="G56" s="532">
        <v>1</v>
      </c>
      <c r="H56" s="533">
        <v>83</v>
      </c>
      <c r="I56" s="654">
        <v>83</v>
      </c>
      <c r="J56" s="535">
        <f>I56/H56</f>
        <v>1</v>
      </c>
      <c r="K56" s="535">
        <f>I56/H56</f>
        <v>1</v>
      </c>
      <c r="L56" s="536">
        <f>I56/H56</f>
        <v>1</v>
      </c>
      <c r="M56" s="536">
        <f>J56*0.65+K56*0.3+L56*0.05</f>
        <v>1</v>
      </c>
      <c r="N56" s="514">
        <f>H56*M56</f>
        <v>83</v>
      </c>
      <c r="O56" s="516"/>
      <c r="P56" s="510"/>
      <c r="Q56" s="510"/>
    </row>
    <row r="57" spans="1:17">
      <c r="A57" s="511"/>
      <c r="B57" s="695"/>
      <c r="C57" s="695"/>
      <c r="D57" s="696"/>
      <c r="E57" s="518"/>
      <c r="F57" s="518"/>
      <c r="G57" s="532"/>
      <c r="H57" s="533"/>
      <c r="I57" s="533"/>
      <c r="J57" s="533"/>
      <c r="K57" s="533"/>
      <c r="L57" s="533"/>
      <c r="M57" s="533"/>
      <c r="N57" s="534"/>
      <c r="O57" s="516"/>
      <c r="P57" s="510"/>
      <c r="Q57" s="510"/>
    </row>
    <row r="58" spans="1:17">
      <c r="A58" s="1257"/>
      <c r="B58" s="1258"/>
      <c r="C58" s="512" t="s">
        <v>173</v>
      </c>
      <c r="D58" s="651" t="s">
        <v>421</v>
      </c>
      <c r="E58" s="512">
        <v>2</v>
      </c>
      <c r="F58" s="518"/>
      <c r="G58" s="532">
        <v>1</v>
      </c>
      <c r="H58" s="533">
        <v>272.89999999999998</v>
      </c>
      <c r="I58" s="533">
        <v>272.89999999999998</v>
      </c>
      <c r="J58" s="535">
        <f>I58/H58</f>
        <v>1</v>
      </c>
      <c r="K58" s="535">
        <f>I58/H58</f>
        <v>1</v>
      </c>
      <c r="L58" s="536">
        <f>I58/H58</f>
        <v>1</v>
      </c>
      <c r="M58" s="536">
        <f>J58*0.65+K58*0.3+L58*0.05</f>
        <v>1</v>
      </c>
      <c r="N58" s="514">
        <f>H58*M58</f>
        <v>272.89999999999998</v>
      </c>
      <c r="O58" s="1259"/>
      <c r="P58" s="510"/>
      <c r="Q58" s="510"/>
    </row>
    <row r="59" spans="1:17">
      <c r="A59" s="511"/>
      <c r="B59" s="695"/>
      <c r="C59" s="695"/>
      <c r="D59" s="696"/>
      <c r="E59" s="518"/>
      <c r="F59" s="518"/>
      <c r="G59" s="532"/>
      <c r="H59" s="533"/>
      <c r="I59" s="533"/>
      <c r="J59" s="533"/>
      <c r="K59" s="533"/>
      <c r="L59" s="533"/>
      <c r="M59" s="533"/>
      <c r="N59" s="534"/>
      <c r="O59" s="516"/>
    </row>
    <row r="60" spans="1:17">
      <c r="A60" s="695"/>
      <c r="B60" s="512"/>
      <c r="C60" s="512"/>
      <c r="D60" s="513"/>
      <c r="E60" s="518"/>
      <c r="F60" s="518"/>
      <c r="G60" s="532"/>
      <c r="H60" s="533"/>
      <c r="I60" s="533"/>
      <c r="J60" s="533"/>
      <c r="K60" s="533"/>
      <c r="L60" s="539"/>
      <c r="M60" s="539"/>
      <c r="N60" s="534"/>
      <c r="O60" s="516"/>
    </row>
    <row r="61" spans="1:17">
      <c r="A61" s="702" t="s">
        <v>16</v>
      </c>
      <c r="B61" s="1805" t="s">
        <v>17</v>
      </c>
      <c r="C61" s="1806"/>
      <c r="D61" s="1806"/>
      <c r="E61" s="1807"/>
      <c r="F61" s="659"/>
      <c r="G61" s="542"/>
      <c r="H61" s="543"/>
      <c r="I61" s="543"/>
      <c r="J61" s="543"/>
      <c r="K61" s="543"/>
      <c r="L61" s="544"/>
      <c r="M61" s="544"/>
      <c r="N61" s="693">
        <f>SUM(N56:N59)</f>
        <v>355.9</v>
      </c>
      <c r="O61" s="546"/>
    </row>
  </sheetData>
  <mergeCells count="13">
    <mergeCell ref="B54:E54"/>
    <mergeCell ref="B61:E61"/>
    <mergeCell ref="B52:G52"/>
    <mergeCell ref="C40:F40"/>
    <mergeCell ref="C22:F22"/>
    <mergeCell ref="C38:G38"/>
    <mergeCell ref="C19:G19"/>
    <mergeCell ref="C11:F11"/>
    <mergeCell ref="A3:D3"/>
    <mergeCell ref="A4:O4"/>
    <mergeCell ref="C5:O5"/>
    <mergeCell ref="O6:O7"/>
    <mergeCell ref="C15:F15"/>
  </mergeCells>
  <pageMargins left="0.7" right="0.7" top="0.75" bottom="0.75" header="0.3" footer="0.3"/>
  <pageSetup paperSize="9" scale="50" orientation="portrait"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S90"/>
  <sheetViews>
    <sheetView view="pageBreakPreview" zoomScale="85" zoomScaleNormal="100" zoomScaleSheetLayoutView="85" workbookViewId="0">
      <selection activeCell="L16" sqref="L16"/>
    </sheetView>
  </sheetViews>
  <sheetFormatPr defaultRowHeight="14.5"/>
  <cols>
    <col min="1" max="1" width="8.81640625" style="481"/>
    <col min="2" max="3" width="8.26953125" style="547" customWidth="1"/>
    <col min="4" max="4" width="8.54296875" style="547" customWidth="1"/>
    <col min="5" max="5" width="20.453125" style="548" customWidth="1"/>
    <col min="6" max="6" width="10.54296875" style="660" customWidth="1"/>
    <col min="7" max="7" width="13" style="660" customWidth="1"/>
    <col min="8" max="8" width="6.7265625" style="549" customWidth="1"/>
    <col min="9" max="10" width="11.7265625" style="550" customWidth="1"/>
    <col min="11" max="11" width="9.1796875" style="550" customWidth="1"/>
    <col min="12" max="12" width="8.1796875" style="550" customWidth="1"/>
    <col min="13" max="13" width="8.7265625" style="550" customWidth="1"/>
    <col min="14" max="14" width="9.26953125" style="551" customWidth="1"/>
    <col min="15" max="15" width="9" style="551" customWidth="1"/>
    <col min="16" max="16" width="14.54296875" style="552" customWidth="1"/>
    <col min="17" max="17" width="5.453125" style="553" customWidth="1"/>
    <col min="18" max="18" width="0.453125" style="481" customWidth="1"/>
    <col min="19" max="19" width="8.81640625" style="481"/>
  </cols>
  <sheetData>
    <row r="1" spans="1:19">
      <c r="B1" s="474" t="s">
        <v>345</v>
      </c>
      <c r="C1" s="475"/>
      <c r="D1" s="475"/>
      <c r="E1" s="475"/>
      <c r="F1" s="643"/>
      <c r="G1" s="643"/>
      <c r="H1" s="476"/>
      <c r="I1" s="477"/>
      <c r="J1" s="477"/>
      <c r="K1" s="478"/>
      <c r="L1" s="478"/>
      <c r="M1" s="478"/>
      <c r="N1" s="479"/>
      <c r="O1" s="479"/>
      <c r="P1" s="478"/>
      <c r="Q1" s="480"/>
    </row>
    <row r="2" spans="1:19">
      <c r="B2" s="474" t="s">
        <v>346</v>
      </c>
      <c r="C2" s="482"/>
      <c r="D2" s="482"/>
      <c r="E2" s="483"/>
      <c r="F2" s="645"/>
      <c r="G2" s="645"/>
      <c r="H2" s="482"/>
      <c r="I2" s="484"/>
      <c r="J2" s="484"/>
      <c r="K2" s="485"/>
      <c r="L2" s="485"/>
      <c r="M2" s="485"/>
      <c r="N2" s="486"/>
      <c r="O2" s="486"/>
      <c r="P2" s="485"/>
      <c r="Q2" s="487"/>
    </row>
    <row r="3" spans="1:19">
      <c r="B3" s="1742" t="s">
        <v>472</v>
      </c>
      <c r="C3" s="1743"/>
      <c r="D3" s="1743"/>
      <c r="E3" s="1743"/>
      <c r="F3" s="645"/>
      <c r="G3" s="645"/>
      <c r="H3" s="482"/>
      <c r="I3" s="484"/>
      <c r="J3" s="484"/>
      <c r="K3" s="485"/>
      <c r="L3" s="485"/>
      <c r="M3" s="485"/>
      <c r="N3" s="486"/>
      <c r="O3" s="486"/>
      <c r="P3" s="485"/>
      <c r="Q3" s="487"/>
    </row>
    <row r="4" spans="1:19">
      <c r="B4" s="488"/>
      <c r="C4" s="661"/>
      <c r="D4" s="661"/>
      <c r="E4" s="661"/>
      <c r="F4" s="662"/>
      <c r="G4" s="662"/>
      <c r="H4" s="489"/>
      <c r="I4" s="490"/>
      <c r="J4" s="490"/>
      <c r="K4" s="491"/>
      <c r="L4" s="491"/>
      <c r="M4" s="491"/>
      <c r="N4" s="492"/>
      <c r="O4" s="492"/>
      <c r="P4" s="491"/>
      <c r="Q4" s="493"/>
    </row>
    <row r="5" spans="1:19">
      <c r="B5" s="1810" t="s">
        <v>489</v>
      </c>
      <c r="C5" s="1811"/>
      <c r="D5" s="1811"/>
      <c r="E5" s="1811"/>
      <c r="F5" s="1811"/>
      <c r="G5" s="1811"/>
      <c r="H5" s="1811"/>
      <c r="I5" s="1811"/>
      <c r="J5" s="1811"/>
      <c r="K5" s="1811"/>
      <c r="L5" s="1811"/>
      <c r="M5" s="1811"/>
      <c r="N5" s="1811"/>
      <c r="O5" s="1811"/>
      <c r="P5" s="1811"/>
      <c r="Q5" s="1812"/>
    </row>
    <row r="6" spans="1:19">
      <c r="B6" s="496"/>
      <c r="C6" s="497"/>
      <c r="D6" s="497"/>
      <c r="E6" s="498"/>
      <c r="F6" s="646"/>
      <c r="G6" s="646"/>
      <c r="H6" s="499"/>
      <c r="I6" s="500"/>
      <c r="J6" s="647"/>
      <c r="K6" s="501" t="s">
        <v>490</v>
      </c>
      <c r="L6" s="501" t="s">
        <v>491</v>
      </c>
      <c r="M6" s="501" t="s">
        <v>492</v>
      </c>
      <c r="N6" s="501" t="s">
        <v>493</v>
      </c>
      <c r="O6" s="663" t="s">
        <v>162</v>
      </c>
      <c r="P6" s="664" t="s">
        <v>474</v>
      </c>
      <c r="Q6" s="1748"/>
    </row>
    <row r="7" spans="1:19">
      <c r="A7" s="510"/>
      <c r="B7" s="504" t="s">
        <v>416</v>
      </c>
      <c r="C7" s="504" t="s">
        <v>122</v>
      </c>
      <c r="D7" s="504" t="s">
        <v>123</v>
      </c>
      <c r="E7" s="504" t="s">
        <v>355</v>
      </c>
      <c r="F7" s="509" t="s">
        <v>475</v>
      </c>
      <c r="G7" s="504" t="s">
        <v>242</v>
      </c>
      <c r="H7" s="505" t="s">
        <v>356</v>
      </c>
      <c r="I7" s="506" t="s">
        <v>4</v>
      </c>
      <c r="J7" s="509" t="s">
        <v>162</v>
      </c>
      <c r="K7" s="507">
        <v>0.1</v>
      </c>
      <c r="L7" s="507">
        <v>0.3</v>
      </c>
      <c r="M7" s="507">
        <v>0.3</v>
      </c>
      <c r="N7" s="507">
        <v>0.3</v>
      </c>
      <c r="O7" s="507" t="s">
        <v>262</v>
      </c>
      <c r="P7" s="509" t="s">
        <v>357</v>
      </c>
      <c r="Q7" s="1749"/>
      <c r="R7" s="510"/>
      <c r="S7" s="510"/>
    </row>
    <row r="8" spans="1:19">
      <c r="A8" s="510"/>
      <c r="B8" s="665"/>
      <c r="C8" s="665"/>
      <c r="D8" s="665"/>
      <c r="E8" s="665"/>
      <c r="F8" s="666"/>
      <c r="G8" s="665"/>
      <c r="H8" s="667"/>
      <c r="I8" s="668"/>
      <c r="J8" s="1254"/>
      <c r="K8" s="1255"/>
      <c r="L8" s="1255"/>
      <c r="M8" s="1255"/>
      <c r="N8" s="1255"/>
      <c r="O8" s="1255"/>
      <c r="P8" s="666"/>
      <c r="Q8" s="670"/>
      <c r="R8" s="510"/>
      <c r="S8" s="510"/>
    </row>
    <row r="9" spans="1:19">
      <c r="A9" s="510"/>
      <c r="B9" s="511">
        <v>1</v>
      </c>
      <c r="C9" s="650"/>
      <c r="D9" s="1802" t="s">
        <v>476</v>
      </c>
      <c r="E9" s="1803"/>
      <c r="F9" s="1803"/>
      <c r="G9" s="1804"/>
      <c r="H9" s="155">
        <v>1</v>
      </c>
      <c r="I9" s="687">
        <v>1359</v>
      </c>
      <c r="J9" s="514">
        <f>I9*0.9</f>
        <v>1223.1000000000001</v>
      </c>
      <c r="K9" s="535">
        <v>0.85</v>
      </c>
      <c r="L9" s="535">
        <v>0.85</v>
      </c>
      <c r="M9" s="536">
        <v>0.85</v>
      </c>
      <c r="N9" s="1255">
        <v>0.85</v>
      </c>
      <c r="O9" s="521">
        <f>K9*0.1+L9*0.3+M9*0.3+N9*0.3</f>
        <v>0.85</v>
      </c>
      <c r="P9" s="514">
        <f>J9*O9</f>
        <v>1039.635</v>
      </c>
      <c r="Q9" s="670"/>
      <c r="R9" s="510"/>
      <c r="S9" s="1185"/>
    </row>
    <row r="10" spans="1:19">
      <c r="A10" s="510"/>
      <c r="B10" s="518"/>
      <c r="C10" s="518" t="s">
        <v>166</v>
      </c>
      <c r="D10" s="651" t="s">
        <v>862</v>
      </c>
      <c r="E10" s="651" t="s">
        <v>421</v>
      </c>
      <c r="F10" s="518"/>
      <c r="G10" s="155">
        <v>1</v>
      </c>
      <c r="H10" s="155">
        <v>1</v>
      </c>
      <c r="I10" s="687">
        <v>973</v>
      </c>
      <c r="J10" s="514">
        <f>951-272.9</f>
        <v>678.1</v>
      </c>
      <c r="K10" s="535">
        <f>J10/I10</f>
        <v>0.69691675231243577</v>
      </c>
      <c r="L10" s="535">
        <f>J10/I10</f>
        <v>0.69691675231243577</v>
      </c>
      <c r="M10" s="536">
        <f>J10/I10</f>
        <v>0.69691675231243577</v>
      </c>
      <c r="N10" s="536">
        <f>K10*0.65+L10*0.3+M10*0.05</f>
        <v>0.69691675231243577</v>
      </c>
      <c r="O10" s="521">
        <f t="shared" ref="O10" si="0">K10*0.1+L10*0.3+M10*0.3+N10*0.3</f>
        <v>0.69691675231243577</v>
      </c>
      <c r="P10" s="514">
        <f>I10*O10</f>
        <v>678.1</v>
      </c>
      <c r="Q10" s="670"/>
      <c r="R10" s="510"/>
      <c r="S10" s="1185"/>
    </row>
    <row r="11" spans="1:19">
      <c r="A11" s="510"/>
      <c r="B11" s="518"/>
      <c r="C11" s="518" t="s">
        <v>130</v>
      </c>
      <c r="D11" s="513" t="s">
        <v>862</v>
      </c>
      <c r="E11" s="512"/>
      <c r="F11" s="518"/>
      <c r="G11" s="155">
        <v>1</v>
      </c>
      <c r="H11" s="155"/>
      <c r="I11" s="687">
        <v>266.60000000000002</v>
      </c>
      <c r="J11" s="514">
        <f>I11*0.9</f>
        <v>239.94000000000003</v>
      </c>
      <c r="K11" s="535">
        <f>J11/I11</f>
        <v>0.9</v>
      </c>
      <c r="L11" s="535">
        <f>J11/I11</f>
        <v>0.9</v>
      </c>
      <c r="M11" s="536">
        <f>J11/I11</f>
        <v>0.9</v>
      </c>
      <c r="N11" s="536">
        <f>K11*0.65+L11*0.3+M11*0.05</f>
        <v>0.90000000000000013</v>
      </c>
      <c r="O11" s="521">
        <f t="shared" ref="O11" si="1">K11*0.1+L11*0.3+M11*0.3+N11*0.3</f>
        <v>0.90000000000000013</v>
      </c>
      <c r="P11" s="514">
        <f>I11*O11</f>
        <v>239.94000000000005</v>
      </c>
      <c r="Q11" s="670"/>
      <c r="R11" s="510"/>
      <c r="S11" s="1185"/>
    </row>
    <row r="12" spans="1:19">
      <c r="A12" s="510"/>
      <c r="B12" s="511"/>
      <c r="C12" s="650"/>
      <c r="D12" s="650"/>
      <c r="E12" s="651"/>
      <c r="F12" s="652"/>
      <c r="G12" s="652"/>
      <c r="H12" s="155"/>
      <c r="I12" s="514"/>
      <c r="J12" s="666"/>
      <c r="K12" s="1255"/>
      <c r="L12" s="1255"/>
      <c r="M12" s="1255"/>
      <c r="N12" s="1255"/>
      <c r="O12" s="1255"/>
      <c r="P12" s="666"/>
      <c r="Q12" s="670"/>
      <c r="R12" s="510"/>
      <c r="S12" s="1185"/>
    </row>
    <row r="13" spans="1:19">
      <c r="A13" s="510"/>
      <c r="B13" s="511">
        <v>3</v>
      </c>
      <c r="C13" s="650"/>
      <c r="D13" s="1813" t="s">
        <v>494</v>
      </c>
      <c r="E13" s="1814"/>
      <c r="F13" s="1814"/>
      <c r="G13" s="1815"/>
      <c r="H13" s="671">
        <v>1</v>
      </c>
      <c r="I13" s="672">
        <v>102.86</v>
      </c>
      <c r="J13" s="666"/>
      <c r="K13" s="669"/>
      <c r="L13" s="669"/>
      <c r="M13" s="669"/>
      <c r="N13" s="669"/>
      <c r="O13" s="669"/>
      <c r="P13" s="666"/>
      <c r="Q13" s="670"/>
      <c r="R13" s="510"/>
      <c r="S13" s="1185"/>
    </row>
    <row r="14" spans="1:19">
      <c r="A14" s="510"/>
      <c r="B14" s="511"/>
      <c r="C14" s="512"/>
      <c r="D14" s="512"/>
      <c r="E14" s="513"/>
      <c r="F14" s="512"/>
      <c r="G14" s="512"/>
      <c r="H14" s="155"/>
      <c r="I14" s="514"/>
      <c r="J14" s="514"/>
      <c r="K14" s="514"/>
      <c r="L14" s="514"/>
      <c r="M14" s="168"/>
      <c r="N14" s="514"/>
      <c r="O14" s="514"/>
      <c r="P14" s="515"/>
      <c r="Q14" s="516"/>
      <c r="R14" s="510"/>
      <c r="S14" s="1185"/>
    </row>
    <row r="15" spans="1:19">
      <c r="A15" s="510"/>
      <c r="B15" s="511">
        <v>345</v>
      </c>
      <c r="C15" s="517"/>
      <c r="D15" s="1739" t="s">
        <v>478</v>
      </c>
      <c r="E15" s="1740"/>
      <c r="F15" s="1740"/>
      <c r="G15" s="1740"/>
      <c r="H15" s="155"/>
      <c r="I15" s="514"/>
      <c r="J15" s="514"/>
      <c r="K15" s="514"/>
      <c r="L15" s="514"/>
      <c r="M15" s="168"/>
      <c r="N15" s="514"/>
      <c r="O15" s="514"/>
      <c r="P15" s="515"/>
      <c r="Q15" s="516"/>
      <c r="R15" s="510"/>
      <c r="S15" s="1185"/>
    </row>
    <row r="16" spans="1:19">
      <c r="A16" s="510"/>
      <c r="B16" s="511"/>
      <c r="C16" s="518" t="s">
        <v>166</v>
      </c>
      <c r="D16" s="650">
        <v>5</v>
      </c>
      <c r="E16" s="651"/>
      <c r="F16" s="512">
        <v>3</v>
      </c>
      <c r="G16" s="518"/>
      <c r="H16" s="155">
        <v>1</v>
      </c>
      <c r="I16" s="155"/>
      <c r="J16" s="514"/>
      <c r="K16" s="535"/>
      <c r="L16" s="535"/>
      <c r="M16" s="536"/>
      <c r="N16" s="536"/>
      <c r="O16" s="521"/>
      <c r="P16" s="514">
        <f>J16*O16</f>
        <v>0</v>
      </c>
      <c r="Q16" s="516"/>
      <c r="R16" s="510"/>
      <c r="S16" s="510"/>
    </row>
    <row r="17" spans="1:19">
      <c r="A17" s="510"/>
      <c r="B17" s="511"/>
      <c r="C17" s="518" t="s">
        <v>130</v>
      </c>
      <c r="D17" s="512">
        <v>5</v>
      </c>
      <c r="E17" s="513"/>
      <c r="F17" s="512">
        <v>3</v>
      </c>
      <c r="G17" s="518"/>
      <c r="H17" s="155">
        <v>1</v>
      </c>
      <c r="I17" s="155">
        <v>129</v>
      </c>
      <c r="J17" s="514">
        <f>SUM(I17)</f>
        <v>129</v>
      </c>
      <c r="K17" s="536"/>
      <c r="L17" s="536"/>
      <c r="M17" s="536"/>
      <c r="N17" s="536"/>
      <c r="O17" s="521"/>
      <c r="P17" s="514">
        <f>J17*O17</f>
        <v>0</v>
      </c>
      <c r="Q17" s="516"/>
      <c r="R17" s="510"/>
      <c r="S17" s="1185"/>
    </row>
    <row r="18" spans="1:19">
      <c r="A18" s="510"/>
      <c r="B18" s="511"/>
      <c r="C18" s="650"/>
      <c r="D18" s="650"/>
      <c r="E18" s="651"/>
      <c r="F18" s="652"/>
      <c r="G18" s="652"/>
      <c r="H18" s="155"/>
      <c r="I18" s="514"/>
      <c r="J18" s="519"/>
      <c r="K18" s="514"/>
      <c r="L18" s="514"/>
      <c r="M18" s="168"/>
      <c r="N18" s="514"/>
      <c r="O18" s="514"/>
      <c r="P18" s="515"/>
      <c r="Q18" s="516"/>
      <c r="R18" s="510"/>
      <c r="S18" s="510"/>
    </row>
    <row r="19" spans="1:19" ht="15" thickBot="1">
      <c r="A19" s="510"/>
      <c r="B19" s="511"/>
      <c r="C19" s="650"/>
      <c r="D19" s="650"/>
      <c r="E19" s="651"/>
      <c r="F19" s="652"/>
      <c r="G19" s="652"/>
      <c r="H19" s="155"/>
      <c r="I19" s="514"/>
      <c r="J19" s="673"/>
      <c r="K19" s="514"/>
      <c r="L19" s="514"/>
      <c r="M19" s="168"/>
      <c r="N19" s="514"/>
      <c r="O19" s="514"/>
      <c r="P19" s="673">
        <f>SUM(P16:P18)</f>
        <v>0</v>
      </c>
      <c r="Q19" s="674" t="e">
        <f>P19/J19</f>
        <v>#DIV/0!</v>
      </c>
      <c r="R19" s="510"/>
      <c r="S19" s="510"/>
    </row>
    <row r="20" spans="1:19" ht="15" thickTop="1">
      <c r="A20" s="510"/>
      <c r="B20" s="511"/>
      <c r="C20" s="650"/>
      <c r="D20" s="650"/>
      <c r="E20" s="651"/>
      <c r="F20" s="652"/>
      <c r="G20" s="652"/>
      <c r="H20" s="155"/>
      <c r="I20" s="514"/>
      <c r="J20" s="533"/>
      <c r="K20" s="514"/>
      <c r="L20" s="514"/>
      <c r="M20" s="168"/>
      <c r="N20" s="514"/>
      <c r="O20" s="514"/>
      <c r="P20" s="515"/>
      <c r="Q20" s="516"/>
      <c r="R20" s="510"/>
      <c r="S20" s="510"/>
    </row>
    <row r="21" spans="1:19">
      <c r="A21" s="510"/>
      <c r="B21" s="511">
        <v>346</v>
      </c>
      <c r="C21" s="517"/>
      <c r="D21" s="1739" t="s">
        <v>479</v>
      </c>
      <c r="E21" s="1740"/>
      <c r="F21" s="1740"/>
      <c r="G21" s="1740"/>
      <c r="H21" s="155"/>
      <c r="I21" s="514"/>
      <c r="J21" s="514"/>
      <c r="K21" s="514"/>
      <c r="L21" s="514"/>
      <c r="M21" s="168"/>
      <c r="N21" s="514"/>
      <c r="O21" s="514"/>
      <c r="P21" s="515"/>
      <c r="Q21" s="516"/>
      <c r="R21" s="510"/>
      <c r="S21" s="510"/>
    </row>
    <row r="22" spans="1:19">
      <c r="A22" s="510"/>
      <c r="B22" s="511"/>
      <c r="C22" s="512"/>
      <c r="D22" s="512"/>
      <c r="E22" s="513"/>
      <c r="F22" s="518"/>
      <c r="G22" s="518"/>
      <c r="H22" s="155"/>
      <c r="I22" s="155"/>
      <c r="J22" s="654"/>
      <c r="K22" s="514"/>
      <c r="L22" s="514"/>
      <c r="M22" s="168"/>
      <c r="N22" s="514"/>
      <c r="O22" s="514"/>
      <c r="P22" s="514"/>
      <c r="Q22" s="516"/>
      <c r="R22" s="510"/>
      <c r="S22" s="155"/>
    </row>
    <row r="23" spans="1:19">
      <c r="A23" s="510"/>
      <c r="B23" s="512"/>
      <c r="C23" s="518" t="s">
        <v>166</v>
      </c>
      <c r="D23" s="512">
        <v>18</v>
      </c>
      <c r="E23" s="513" t="s">
        <v>495</v>
      </c>
      <c r="F23" s="512">
        <v>2</v>
      </c>
      <c r="G23" s="655"/>
      <c r="H23" s="165">
        <v>1</v>
      </c>
      <c r="I23" s="155">
        <v>12</v>
      </c>
      <c r="J23" s="654">
        <f t="shared" ref="J23:J34" si="2">H23*I23</f>
        <v>12</v>
      </c>
      <c r="K23" s="535">
        <v>1</v>
      </c>
      <c r="L23" s="535">
        <v>1</v>
      </c>
      <c r="M23" s="536">
        <v>1</v>
      </c>
      <c r="N23" s="536">
        <v>1</v>
      </c>
      <c r="O23" s="521">
        <f t="shared" ref="O23:O29" si="3">K23*0.1+L23*0.3+M23*0.3+N23*0.3</f>
        <v>1</v>
      </c>
      <c r="P23" s="514">
        <f t="shared" ref="P23:P29" si="4">J23*O23</f>
        <v>12</v>
      </c>
      <c r="Q23" s="516"/>
      <c r="R23" s="510"/>
      <c r="S23" s="155"/>
    </row>
    <row r="24" spans="1:19">
      <c r="A24" s="510"/>
      <c r="B24" s="512"/>
      <c r="C24" s="518" t="s">
        <v>166</v>
      </c>
      <c r="D24" s="512">
        <v>19</v>
      </c>
      <c r="E24" s="513" t="s">
        <v>496</v>
      </c>
      <c r="F24" s="512">
        <v>2</v>
      </c>
      <c r="G24" s="655"/>
      <c r="H24" s="165">
        <v>1</v>
      </c>
      <c r="I24" s="155">
        <v>12.5</v>
      </c>
      <c r="J24" s="654">
        <f t="shared" si="2"/>
        <v>12.5</v>
      </c>
      <c r="K24" s="535">
        <v>1</v>
      </c>
      <c r="L24" s="535">
        <v>1</v>
      </c>
      <c r="M24" s="536">
        <v>1</v>
      </c>
      <c r="N24" s="536">
        <v>1</v>
      </c>
      <c r="O24" s="521">
        <f t="shared" ref="O24" si="5">K24*0.1+L24*0.3+M24*0.3+N24*0.3</f>
        <v>1</v>
      </c>
      <c r="P24" s="514">
        <f t="shared" ref="P24" si="6">J24*O24</f>
        <v>12.5</v>
      </c>
      <c r="Q24" s="516"/>
      <c r="R24" s="510"/>
      <c r="S24" s="155"/>
    </row>
    <row r="25" spans="1:19">
      <c r="A25" s="510"/>
      <c r="B25" s="512"/>
      <c r="C25" s="518" t="s">
        <v>166</v>
      </c>
      <c r="D25" s="512">
        <v>20</v>
      </c>
      <c r="E25" s="513" t="s">
        <v>497</v>
      </c>
      <c r="F25" s="512">
        <v>2</v>
      </c>
      <c r="G25" s="655"/>
      <c r="H25" s="165">
        <v>1</v>
      </c>
      <c r="I25" s="155">
        <v>35</v>
      </c>
      <c r="J25" s="654">
        <f t="shared" si="2"/>
        <v>35</v>
      </c>
      <c r="K25" s="535">
        <v>1</v>
      </c>
      <c r="L25" s="535">
        <v>1</v>
      </c>
      <c r="M25" s="536">
        <v>1</v>
      </c>
      <c r="N25" s="536">
        <v>1</v>
      </c>
      <c r="O25" s="521">
        <f t="shared" ref="O25:O27" si="7">K25*0.1+L25*0.3+M25*0.3+N25*0.3</f>
        <v>1</v>
      </c>
      <c r="P25" s="514">
        <f t="shared" ref="P25:P27" si="8">J25*O25</f>
        <v>35</v>
      </c>
      <c r="Q25" s="516"/>
      <c r="R25" s="510"/>
      <c r="S25" s="155"/>
    </row>
    <row r="26" spans="1:19">
      <c r="A26" s="510"/>
      <c r="B26" s="512"/>
      <c r="C26" s="518" t="s">
        <v>166</v>
      </c>
      <c r="D26" s="512">
        <v>21</v>
      </c>
      <c r="E26" s="513" t="s">
        <v>498</v>
      </c>
      <c r="F26" s="512">
        <v>2</v>
      </c>
      <c r="G26" s="655"/>
      <c r="H26" s="165">
        <v>1</v>
      </c>
      <c r="I26" s="155">
        <v>47</v>
      </c>
      <c r="J26" s="654">
        <f t="shared" si="2"/>
        <v>47</v>
      </c>
      <c r="K26" s="535">
        <v>1</v>
      </c>
      <c r="L26" s="535">
        <v>1</v>
      </c>
      <c r="M26" s="536">
        <v>1</v>
      </c>
      <c r="N26" s="536">
        <v>1</v>
      </c>
      <c r="O26" s="521">
        <f t="shared" si="7"/>
        <v>1</v>
      </c>
      <c r="P26" s="514">
        <f t="shared" si="8"/>
        <v>47</v>
      </c>
      <c r="Q26" s="516"/>
      <c r="R26" s="510"/>
      <c r="S26" s="155"/>
    </row>
    <row r="27" spans="1:19">
      <c r="A27" s="510"/>
      <c r="B27" s="512"/>
      <c r="C27" s="518" t="s">
        <v>166</v>
      </c>
      <c r="D27" s="512">
        <v>22</v>
      </c>
      <c r="E27" s="513" t="s">
        <v>499</v>
      </c>
      <c r="F27" s="512">
        <v>2</v>
      </c>
      <c r="G27" s="655"/>
      <c r="H27" s="165">
        <v>1</v>
      </c>
      <c r="I27" s="155">
        <v>110</v>
      </c>
      <c r="J27" s="656">
        <f t="shared" si="2"/>
        <v>110</v>
      </c>
      <c r="K27" s="535">
        <v>0.7</v>
      </c>
      <c r="L27" s="535">
        <v>0.7</v>
      </c>
      <c r="M27" s="536">
        <v>0.7</v>
      </c>
      <c r="N27" s="536">
        <v>0.7</v>
      </c>
      <c r="O27" s="521">
        <f t="shared" si="7"/>
        <v>0.7</v>
      </c>
      <c r="P27" s="514">
        <f t="shared" si="8"/>
        <v>77</v>
      </c>
      <c r="Q27" s="516"/>
      <c r="R27" s="510"/>
      <c r="S27" s="155"/>
    </row>
    <row r="28" spans="1:19">
      <c r="A28" s="510"/>
      <c r="B28" s="512"/>
      <c r="C28" s="518" t="s">
        <v>166</v>
      </c>
      <c r="D28" s="512">
        <v>23</v>
      </c>
      <c r="E28" s="513" t="s">
        <v>500</v>
      </c>
      <c r="F28" s="512">
        <v>1</v>
      </c>
      <c r="G28" s="655"/>
      <c r="H28" s="165">
        <v>1</v>
      </c>
      <c r="I28" s="155">
        <v>180</v>
      </c>
      <c r="J28" s="654">
        <f t="shared" si="2"/>
        <v>180</v>
      </c>
      <c r="K28" s="535">
        <v>0.7</v>
      </c>
      <c r="L28" s="535">
        <v>0.7</v>
      </c>
      <c r="M28" s="536">
        <v>0.7</v>
      </c>
      <c r="N28" s="536">
        <v>0.7</v>
      </c>
      <c r="O28" s="521">
        <f t="shared" ref="O28" si="9">K28*0.1+L28*0.3+M28*0.3+N28*0.3</f>
        <v>0.7</v>
      </c>
      <c r="P28" s="514">
        <f t="shared" ref="P28" si="10">J28*O28</f>
        <v>125.99999999999999</v>
      </c>
      <c r="Q28" s="516"/>
      <c r="R28" s="510"/>
      <c r="S28" s="165"/>
    </row>
    <row r="29" spans="1:19">
      <c r="A29" s="510"/>
      <c r="B29" s="512"/>
      <c r="C29" s="518" t="s">
        <v>166</v>
      </c>
      <c r="D29" s="512">
        <v>24</v>
      </c>
      <c r="E29" s="513" t="s">
        <v>501</v>
      </c>
      <c r="F29" s="512">
        <v>1</v>
      </c>
      <c r="G29" s="655"/>
      <c r="H29" s="165">
        <v>1</v>
      </c>
      <c r="I29" s="165">
        <v>84</v>
      </c>
      <c r="J29" s="654">
        <f t="shared" si="2"/>
        <v>84</v>
      </c>
      <c r="K29" s="535">
        <v>0.25</v>
      </c>
      <c r="L29" s="535">
        <v>0.25</v>
      </c>
      <c r="M29" s="536">
        <v>0.25</v>
      </c>
      <c r="N29" s="536"/>
      <c r="O29" s="521">
        <f t="shared" si="3"/>
        <v>0.17499999999999999</v>
      </c>
      <c r="P29" s="514">
        <f t="shared" si="4"/>
        <v>14.7</v>
      </c>
      <c r="Q29" s="516"/>
      <c r="R29" s="510"/>
      <c r="S29" s="165"/>
    </row>
    <row r="30" spans="1:19">
      <c r="A30" s="510"/>
      <c r="B30" s="512"/>
      <c r="C30" s="518" t="s">
        <v>166</v>
      </c>
      <c r="D30" s="512">
        <v>25</v>
      </c>
      <c r="E30" s="513"/>
      <c r="F30" s="512"/>
      <c r="G30" s="655"/>
      <c r="H30" s="165">
        <v>1</v>
      </c>
      <c r="I30" s="165">
        <v>102</v>
      </c>
      <c r="J30" s="654">
        <f t="shared" si="2"/>
        <v>102</v>
      </c>
      <c r="K30" s="535">
        <v>0.85</v>
      </c>
      <c r="L30" s="535">
        <v>0.85</v>
      </c>
      <c r="M30" s="536">
        <v>0.85</v>
      </c>
      <c r="N30" s="536"/>
      <c r="O30" s="521">
        <f t="shared" ref="O30:O31" si="11">K30*0.1+L30*0.3+M30*0.3+N30*0.3</f>
        <v>0.59499999999999997</v>
      </c>
      <c r="P30" s="514">
        <f t="shared" ref="P30:P31" si="12">J30*O30</f>
        <v>60.69</v>
      </c>
      <c r="Q30" s="516"/>
      <c r="R30" s="510"/>
      <c r="S30" s="165"/>
    </row>
    <row r="31" spans="1:19">
      <c r="A31" s="510"/>
      <c r="B31" s="512"/>
      <c r="C31" s="518" t="s">
        <v>166</v>
      </c>
      <c r="D31" s="512">
        <v>26</v>
      </c>
      <c r="E31" s="513"/>
      <c r="F31" s="512"/>
      <c r="G31" s="655"/>
      <c r="H31" s="165">
        <v>1</v>
      </c>
      <c r="I31" s="165">
        <v>80</v>
      </c>
      <c r="J31" s="654">
        <f t="shared" si="2"/>
        <v>80</v>
      </c>
      <c r="K31" s="535">
        <v>0.5</v>
      </c>
      <c r="L31" s="535">
        <v>0.5</v>
      </c>
      <c r="M31" s="536">
        <v>0.5</v>
      </c>
      <c r="N31" s="536"/>
      <c r="O31" s="521">
        <f t="shared" si="11"/>
        <v>0.35</v>
      </c>
      <c r="P31" s="514">
        <f t="shared" si="12"/>
        <v>28</v>
      </c>
      <c r="Q31" s="516"/>
      <c r="R31" s="510"/>
      <c r="S31" s="165"/>
    </row>
    <row r="32" spans="1:19">
      <c r="A32" s="510"/>
      <c r="B32" s="512"/>
      <c r="C32" s="518" t="s">
        <v>166</v>
      </c>
      <c r="D32" s="512">
        <v>27</v>
      </c>
      <c r="E32" s="513"/>
      <c r="F32" s="512"/>
      <c r="G32" s="655"/>
      <c r="H32" s="165">
        <v>1</v>
      </c>
      <c r="I32" s="165">
        <v>112</v>
      </c>
      <c r="J32" s="654">
        <f t="shared" si="2"/>
        <v>112</v>
      </c>
      <c r="K32" s="535">
        <v>0.4</v>
      </c>
      <c r="L32" s="535">
        <v>0.4</v>
      </c>
      <c r="M32" s="536">
        <v>0.4</v>
      </c>
      <c r="N32" s="536"/>
      <c r="O32" s="521">
        <f t="shared" ref="O32" si="13">K32*0.1+L32*0.3+M32*0.3+N32*0.3</f>
        <v>0.28000000000000003</v>
      </c>
      <c r="P32" s="514">
        <f t="shared" ref="P32" si="14">J32*O32</f>
        <v>31.360000000000003</v>
      </c>
      <c r="Q32" s="516"/>
      <c r="R32" s="510"/>
      <c r="S32" s="165"/>
    </row>
    <row r="33" spans="1:19">
      <c r="A33" s="510"/>
      <c r="B33" s="512"/>
      <c r="C33" s="655"/>
      <c r="D33" s="512"/>
      <c r="E33" s="513"/>
      <c r="F33" s="512"/>
      <c r="G33" s="655"/>
      <c r="H33" s="165">
        <v>1</v>
      </c>
      <c r="I33" s="165"/>
      <c r="J33" s="654"/>
      <c r="K33" s="522"/>
      <c r="L33" s="522"/>
      <c r="M33" s="538"/>
      <c r="N33" s="538"/>
      <c r="O33" s="676"/>
      <c r="P33" s="519"/>
      <c r="Q33" s="516"/>
      <c r="R33" s="510"/>
      <c r="S33" s="165"/>
    </row>
    <row r="34" spans="1:19">
      <c r="A34" s="510"/>
      <c r="B34" s="512"/>
      <c r="C34" s="655" t="s">
        <v>166</v>
      </c>
      <c r="D34" s="512">
        <v>28</v>
      </c>
      <c r="E34" s="513" t="s">
        <v>486</v>
      </c>
      <c r="F34" s="512">
        <v>2</v>
      </c>
      <c r="G34" s="655"/>
      <c r="H34" s="165">
        <v>1</v>
      </c>
      <c r="I34" s="165">
        <v>206</v>
      </c>
      <c r="J34" s="654">
        <f t="shared" si="2"/>
        <v>206</v>
      </c>
      <c r="K34" s="535">
        <v>0.25</v>
      </c>
      <c r="L34" s="535">
        <v>0.25</v>
      </c>
      <c r="M34" s="536">
        <v>0.25</v>
      </c>
      <c r="N34" s="536"/>
      <c r="O34" s="521">
        <f t="shared" ref="O34" si="15">K34*0.1+L34*0.3+M34*0.3+N34*0.3</f>
        <v>0.17499999999999999</v>
      </c>
      <c r="P34" s="514">
        <f t="shared" ref="P34" si="16">J34*O34</f>
        <v>36.049999999999997</v>
      </c>
      <c r="Q34" s="516"/>
      <c r="R34" s="510"/>
      <c r="S34" s="510"/>
    </row>
    <row r="35" spans="1:19">
      <c r="A35" s="510"/>
      <c r="B35" s="512"/>
      <c r="C35" s="655"/>
      <c r="D35" s="512"/>
      <c r="E35" s="513"/>
      <c r="F35" s="512"/>
      <c r="G35" s="655"/>
      <c r="H35" s="165"/>
      <c r="I35" s="165"/>
      <c r="J35" s="656"/>
      <c r="K35" s="522"/>
      <c r="L35" s="522"/>
      <c r="M35" s="538"/>
      <c r="N35" s="538"/>
      <c r="O35" s="676"/>
      <c r="P35" s="519"/>
      <c r="Q35" s="516"/>
      <c r="R35" s="510"/>
      <c r="S35" s="510"/>
    </row>
    <row r="36" spans="1:19">
      <c r="A36" s="510"/>
      <c r="B36" s="512"/>
      <c r="C36" s="512"/>
      <c r="D36" s="512"/>
      <c r="E36" s="513"/>
      <c r="F36" s="512"/>
      <c r="G36" s="512"/>
      <c r="H36" s="165"/>
      <c r="I36" s="519"/>
      <c r="J36" s="519"/>
      <c r="K36" s="519"/>
      <c r="L36" s="519"/>
      <c r="M36" s="519"/>
      <c r="N36" s="519"/>
      <c r="O36" s="519"/>
      <c r="P36" s="520"/>
      <c r="Q36" s="516"/>
      <c r="R36" s="510"/>
      <c r="S36" s="510"/>
    </row>
    <row r="37" spans="1:19">
      <c r="A37" s="510"/>
      <c r="B37" s="529"/>
      <c r="C37" s="530"/>
      <c r="D37" s="530"/>
      <c r="E37" s="531"/>
      <c r="F37" s="530"/>
      <c r="G37" s="530"/>
      <c r="H37" s="532"/>
      <c r="I37" s="533"/>
      <c r="J37" s="533"/>
      <c r="K37" s="533"/>
      <c r="L37" s="533"/>
      <c r="M37" s="533"/>
      <c r="N37" s="533"/>
      <c r="O37" s="533"/>
      <c r="P37" s="534"/>
      <c r="Q37" s="516"/>
      <c r="R37" s="510"/>
      <c r="S37" s="510"/>
    </row>
    <row r="38" spans="1:19">
      <c r="A38" s="510"/>
      <c r="B38" s="511">
        <v>347</v>
      </c>
      <c r="C38" s="517"/>
      <c r="D38" s="1739" t="s">
        <v>487</v>
      </c>
      <c r="E38" s="1740"/>
      <c r="F38" s="1740"/>
      <c r="G38" s="1740"/>
      <c r="H38" s="155"/>
      <c r="I38" s="514"/>
      <c r="J38" s="514"/>
      <c r="K38" s="514"/>
      <c r="L38" s="514"/>
      <c r="M38" s="514"/>
      <c r="N38" s="514"/>
      <c r="O38" s="514"/>
      <c r="P38" s="515"/>
      <c r="Q38" s="516"/>
      <c r="R38" s="510"/>
      <c r="S38" s="510"/>
    </row>
    <row r="39" spans="1:19">
      <c r="A39" s="510"/>
      <c r="B39" s="511"/>
      <c r="C39" s="512"/>
      <c r="D39" s="512"/>
      <c r="E39" s="513"/>
      <c r="F39" s="518"/>
      <c r="G39" s="518"/>
      <c r="H39" s="155"/>
      <c r="I39" s="155"/>
      <c r="J39" s="654"/>
      <c r="K39" s="514"/>
      <c r="L39" s="514"/>
      <c r="M39" s="514"/>
      <c r="N39" s="514"/>
      <c r="O39" s="514"/>
      <c r="P39" s="514"/>
      <c r="Q39" s="516"/>
      <c r="R39" s="510"/>
      <c r="S39" s="510"/>
    </row>
    <row r="40" spans="1:19">
      <c r="A40" s="510"/>
      <c r="B40" s="511"/>
      <c r="C40" s="518" t="s">
        <v>130</v>
      </c>
      <c r="D40" s="512">
        <v>6</v>
      </c>
      <c r="E40" s="513" t="s">
        <v>502</v>
      </c>
      <c r="F40" s="512">
        <v>3</v>
      </c>
      <c r="G40" s="518" t="s">
        <v>503</v>
      </c>
      <c r="H40" s="155">
        <v>1</v>
      </c>
      <c r="I40" s="155">
        <v>44</v>
      </c>
      <c r="J40" s="654">
        <f>H40*I40</f>
        <v>44</v>
      </c>
      <c r="K40" s="535"/>
      <c r="L40" s="535"/>
      <c r="M40" s="537"/>
      <c r="N40" s="537"/>
      <c r="O40" s="521"/>
      <c r="P40" s="514"/>
      <c r="Q40" s="516"/>
      <c r="R40" s="510"/>
      <c r="S40" s="1185"/>
    </row>
    <row r="41" spans="1:19">
      <c r="A41" s="510"/>
      <c r="B41" s="511"/>
      <c r="C41" s="512"/>
      <c r="D41" s="512"/>
      <c r="E41" s="513"/>
      <c r="F41" s="512"/>
      <c r="G41" s="518"/>
      <c r="H41" s="155"/>
      <c r="I41" s="155"/>
      <c r="J41" s="654"/>
      <c r="K41" s="514"/>
      <c r="L41" s="514"/>
      <c r="M41" s="514"/>
      <c r="N41" s="514"/>
      <c r="O41" s="514"/>
      <c r="P41" s="514"/>
      <c r="Q41" s="516"/>
      <c r="R41" s="510"/>
      <c r="S41" s="1185"/>
    </row>
    <row r="42" spans="1:19">
      <c r="A42" s="510"/>
      <c r="B42" s="511"/>
      <c r="C42" s="518" t="s">
        <v>130</v>
      </c>
      <c r="D42" s="512">
        <v>7</v>
      </c>
      <c r="E42" s="513" t="s">
        <v>504</v>
      </c>
      <c r="F42" s="512">
        <v>3</v>
      </c>
      <c r="G42" s="518" t="s">
        <v>505</v>
      </c>
      <c r="H42" s="155">
        <v>1</v>
      </c>
      <c r="I42" s="155">
        <v>8</v>
      </c>
      <c r="J42" s="654">
        <f>H42*I42</f>
        <v>8</v>
      </c>
      <c r="K42" s="535"/>
      <c r="L42" s="535"/>
      <c r="M42" s="537"/>
      <c r="N42" s="537"/>
      <c r="O42" s="521"/>
      <c r="P42" s="514"/>
      <c r="Q42" s="516"/>
      <c r="R42" s="510"/>
      <c r="S42" s="1185"/>
    </row>
    <row r="43" spans="1:19">
      <c r="A43" s="510"/>
      <c r="B43" s="511"/>
      <c r="C43" s="512"/>
      <c r="D43" s="512"/>
      <c r="E43" s="513"/>
      <c r="F43" s="512"/>
      <c r="G43" s="518" t="s">
        <v>506</v>
      </c>
      <c r="H43" s="155">
        <v>1</v>
      </c>
      <c r="I43" s="155">
        <v>16</v>
      </c>
      <c r="J43" s="654">
        <f>H43*I43</f>
        <v>16</v>
      </c>
      <c r="K43" s="535"/>
      <c r="L43" s="535"/>
      <c r="M43" s="537"/>
      <c r="N43" s="537"/>
      <c r="O43" s="521"/>
      <c r="P43" s="514"/>
      <c r="Q43" s="516"/>
      <c r="R43" s="510"/>
      <c r="S43" s="1185"/>
    </row>
    <row r="44" spans="1:19">
      <c r="A44" s="510"/>
      <c r="B44" s="511"/>
      <c r="C44" s="512"/>
      <c r="D44" s="512"/>
      <c r="E44" s="513"/>
      <c r="F44" s="512"/>
      <c r="G44" s="518" t="s">
        <v>507</v>
      </c>
      <c r="H44" s="155">
        <v>1</v>
      </c>
      <c r="I44" s="155">
        <v>22</v>
      </c>
      <c r="J44" s="654">
        <f>H44*I44</f>
        <v>22</v>
      </c>
      <c r="K44" s="535"/>
      <c r="L44" s="535"/>
      <c r="M44" s="537"/>
      <c r="N44" s="537"/>
      <c r="O44" s="521"/>
      <c r="P44" s="514"/>
      <c r="Q44" s="516"/>
      <c r="R44" s="510"/>
      <c r="S44" s="1185"/>
    </row>
    <row r="45" spans="1:19">
      <c r="A45" s="510"/>
      <c r="B45" s="511"/>
      <c r="C45" s="512"/>
      <c r="D45" s="512"/>
      <c r="E45" s="513"/>
      <c r="F45" s="512"/>
      <c r="G45" s="518"/>
      <c r="H45" s="155"/>
      <c r="I45" s="155"/>
      <c r="J45" s="654"/>
      <c r="K45" s="514"/>
      <c r="L45" s="514"/>
      <c r="M45" s="514"/>
      <c r="N45" s="514"/>
      <c r="O45" s="514"/>
      <c r="P45" s="514"/>
      <c r="Q45" s="516"/>
      <c r="R45" s="510"/>
      <c r="S45" s="1185"/>
    </row>
    <row r="46" spans="1:19">
      <c r="A46" s="510"/>
      <c r="B46" s="511"/>
      <c r="C46" s="518" t="s">
        <v>130</v>
      </c>
      <c r="D46" s="512">
        <v>8</v>
      </c>
      <c r="E46" s="513" t="s">
        <v>508</v>
      </c>
      <c r="F46" s="512">
        <v>3</v>
      </c>
      <c r="G46" s="518" t="s">
        <v>509</v>
      </c>
      <c r="H46" s="155">
        <v>1</v>
      </c>
      <c r="I46" s="155">
        <v>10</v>
      </c>
      <c r="J46" s="654">
        <f>H46*I46</f>
        <v>10</v>
      </c>
      <c r="K46" s="535"/>
      <c r="L46" s="535"/>
      <c r="M46" s="537"/>
      <c r="N46" s="537"/>
      <c r="O46" s="521"/>
      <c r="P46" s="514"/>
      <c r="Q46" s="516" t="s">
        <v>510</v>
      </c>
      <c r="R46" s="510"/>
      <c r="S46" s="1185"/>
    </row>
    <row r="47" spans="1:19">
      <c r="A47" s="510"/>
      <c r="B47" s="511"/>
      <c r="C47" s="518"/>
      <c r="D47" s="512"/>
      <c r="E47" s="513"/>
      <c r="F47" s="512"/>
      <c r="G47" s="518"/>
      <c r="H47" s="155"/>
      <c r="I47" s="155"/>
      <c r="J47" s="654"/>
      <c r="K47" s="514"/>
      <c r="L47" s="514"/>
      <c r="M47" s="514"/>
      <c r="N47" s="514"/>
      <c r="O47" s="514"/>
      <c r="P47" s="514"/>
      <c r="Q47" s="516"/>
      <c r="R47" s="510"/>
      <c r="S47" s="1185"/>
    </row>
    <row r="48" spans="1:19">
      <c r="A48" s="510"/>
      <c r="B48" s="511"/>
      <c r="C48" s="518" t="s">
        <v>130</v>
      </c>
      <c r="D48" s="512">
        <v>9</v>
      </c>
      <c r="E48" s="513" t="s">
        <v>511</v>
      </c>
      <c r="F48" s="512">
        <v>3</v>
      </c>
      <c r="G48" s="518"/>
      <c r="H48" s="155">
        <v>1</v>
      </c>
      <c r="I48" s="155"/>
      <c r="J48" s="654">
        <f>H48*I48</f>
        <v>0</v>
      </c>
      <c r="K48" s="535"/>
      <c r="L48" s="535"/>
      <c r="M48" s="537"/>
      <c r="N48" s="537"/>
      <c r="O48" s="521"/>
      <c r="P48" s="514"/>
      <c r="Q48" s="516"/>
      <c r="R48" s="510"/>
      <c r="S48" s="1185"/>
    </row>
    <row r="49" spans="1:19">
      <c r="A49" s="510"/>
      <c r="B49" s="511"/>
      <c r="C49" s="512"/>
      <c r="D49" s="512"/>
      <c r="E49" s="513"/>
      <c r="F49" s="512"/>
      <c r="G49" s="518"/>
      <c r="H49" s="155"/>
      <c r="I49" s="155"/>
      <c r="J49" s="654"/>
      <c r="K49" s="514"/>
      <c r="L49" s="514"/>
      <c r="M49" s="514"/>
      <c r="N49" s="514"/>
      <c r="O49" s="514"/>
      <c r="P49" s="514"/>
      <c r="Q49" s="516"/>
      <c r="R49" s="510"/>
      <c r="S49" s="1185"/>
    </row>
    <row r="50" spans="1:19">
      <c r="A50" s="510"/>
      <c r="B50" s="511"/>
      <c r="C50" s="518" t="s">
        <v>130</v>
      </c>
      <c r="D50" s="512">
        <v>10</v>
      </c>
      <c r="E50" s="513" t="s">
        <v>512</v>
      </c>
      <c r="F50" s="512">
        <v>3</v>
      </c>
      <c r="G50" s="518"/>
      <c r="H50" s="155">
        <v>1</v>
      </c>
      <c r="I50" s="155">
        <v>12</v>
      </c>
      <c r="J50" s="654">
        <f>H50*I50</f>
        <v>12</v>
      </c>
      <c r="K50" s="535"/>
      <c r="L50" s="535"/>
      <c r="M50" s="537"/>
      <c r="N50" s="537"/>
      <c r="O50" s="521"/>
      <c r="P50" s="514"/>
      <c r="Q50" s="516"/>
      <c r="R50" s="510"/>
      <c r="S50" s="1185"/>
    </row>
    <row r="51" spans="1:19">
      <c r="A51" s="510"/>
      <c r="B51" s="511"/>
      <c r="C51" s="512"/>
      <c r="D51" s="512"/>
      <c r="E51" s="513"/>
      <c r="F51" s="512"/>
      <c r="G51" s="518"/>
      <c r="H51" s="155"/>
      <c r="I51" s="155"/>
      <c r="J51" s="654"/>
      <c r="K51" s="514"/>
      <c r="L51" s="514"/>
      <c r="M51" s="514"/>
      <c r="N51" s="514"/>
      <c r="O51" s="514"/>
      <c r="P51" s="514"/>
      <c r="Q51" s="516"/>
      <c r="R51" s="510"/>
      <c r="S51" s="1185"/>
    </row>
    <row r="52" spans="1:19">
      <c r="A52" s="510"/>
      <c r="B52" s="511"/>
      <c r="C52" s="518" t="s">
        <v>130</v>
      </c>
      <c r="D52" s="512">
        <v>11</v>
      </c>
      <c r="E52" s="513" t="s">
        <v>513</v>
      </c>
      <c r="F52" s="512">
        <v>3</v>
      </c>
      <c r="G52" s="518"/>
      <c r="H52" s="155">
        <v>1</v>
      </c>
      <c r="I52" s="155">
        <v>10</v>
      </c>
      <c r="J52" s="654">
        <f>H52*I52</f>
        <v>10</v>
      </c>
      <c r="K52" s="535"/>
      <c r="L52" s="535"/>
      <c r="M52" s="537"/>
      <c r="N52" s="537"/>
      <c r="O52" s="521"/>
      <c r="P52" s="514"/>
      <c r="Q52" s="516"/>
      <c r="R52" s="510"/>
      <c r="S52" s="1185"/>
    </row>
    <row r="53" spans="1:19">
      <c r="A53" s="510"/>
      <c r="B53" s="511"/>
      <c r="C53" s="655"/>
      <c r="D53" s="512"/>
      <c r="E53" s="513"/>
      <c r="F53" s="512"/>
      <c r="G53" s="518"/>
      <c r="H53" s="155">
        <v>1</v>
      </c>
      <c r="I53" s="155">
        <v>20</v>
      </c>
      <c r="J53" s="654">
        <f>H53*I53</f>
        <v>20</v>
      </c>
      <c r="K53" s="535"/>
      <c r="L53" s="535"/>
      <c r="M53" s="537"/>
      <c r="N53" s="537"/>
      <c r="O53" s="521"/>
      <c r="P53" s="514"/>
      <c r="Q53" s="516"/>
      <c r="R53" s="510"/>
      <c r="S53" s="1185"/>
    </row>
    <row r="54" spans="1:19">
      <c r="A54" s="510"/>
      <c r="B54" s="511"/>
      <c r="C54" s="512"/>
      <c r="D54" s="512"/>
      <c r="E54" s="513"/>
      <c r="F54" s="512"/>
      <c r="G54" s="518"/>
      <c r="H54" s="155"/>
      <c r="I54" s="155"/>
      <c r="J54" s="654"/>
      <c r="K54" s="514"/>
      <c r="L54" s="514"/>
      <c r="M54" s="514"/>
      <c r="N54" s="514"/>
      <c r="O54" s="514"/>
      <c r="P54" s="514"/>
      <c r="Q54" s="516"/>
      <c r="R54" s="510"/>
      <c r="S54" s="1185"/>
    </row>
    <row r="55" spans="1:19">
      <c r="A55" s="510"/>
      <c r="B55" s="511"/>
      <c r="C55" s="518" t="s">
        <v>130</v>
      </c>
      <c r="D55" s="512">
        <v>12</v>
      </c>
      <c r="E55" s="513" t="s">
        <v>514</v>
      </c>
      <c r="F55" s="512">
        <v>3</v>
      </c>
      <c r="G55" s="518"/>
      <c r="H55" s="155">
        <v>1</v>
      </c>
      <c r="I55" s="155">
        <v>10.5</v>
      </c>
      <c r="J55" s="654">
        <f>H55*I55</f>
        <v>10.5</v>
      </c>
      <c r="K55" s="535"/>
      <c r="L55" s="535"/>
      <c r="M55" s="537"/>
      <c r="N55" s="537"/>
      <c r="O55" s="521"/>
      <c r="P55" s="514"/>
      <c r="Q55" s="516"/>
      <c r="R55" s="510"/>
      <c r="S55" s="1185"/>
    </row>
    <row r="56" spans="1:19">
      <c r="A56" s="510"/>
      <c r="B56" s="511"/>
      <c r="C56" s="512"/>
      <c r="D56" s="512"/>
      <c r="E56" s="513"/>
      <c r="F56" s="512"/>
      <c r="G56" s="518"/>
      <c r="H56" s="155"/>
      <c r="I56" s="155"/>
      <c r="J56" s="654"/>
      <c r="K56" s="514"/>
      <c r="L56" s="514"/>
      <c r="M56" s="514"/>
      <c r="N56" s="514"/>
      <c r="O56" s="514"/>
      <c r="P56" s="514"/>
      <c r="Q56" s="516"/>
      <c r="R56" s="510"/>
      <c r="S56" s="1185"/>
    </row>
    <row r="57" spans="1:19">
      <c r="A57" s="510"/>
      <c r="B57" s="511"/>
      <c r="C57" s="518" t="s">
        <v>130</v>
      </c>
      <c r="D57" s="512">
        <v>13</v>
      </c>
      <c r="E57" s="513" t="s">
        <v>515</v>
      </c>
      <c r="F57" s="512">
        <v>3</v>
      </c>
      <c r="G57" s="518"/>
      <c r="H57" s="155">
        <v>1</v>
      </c>
      <c r="I57" s="155">
        <v>10.5</v>
      </c>
      <c r="J57" s="654">
        <f>H57*I57</f>
        <v>10.5</v>
      </c>
      <c r="K57" s="535"/>
      <c r="L57" s="535"/>
      <c r="M57" s="537"/>
      <c r="N57" s="537"/>
      <c r="O57" s="521"/>
      <c r="P57" s="514"/>
      <c r="Q57" s="516"/>
      <c r="R57" s="510"/>
      <c r="S57" s="1185"/>
    </row>
    <row r="58" spans="1:19">
      <c r="A58" s="510"/>
      <c r="B58" s="511"/>
      <c r="C58" s="518" t="s">
        <v>130</v>
      </c>
      <c r="D58" s="512">
        <v>13</v>
      </c>
      <c r="E58" s="513" t="s">
        <v>515</v>
      </c>
      <c r="F58" s="512">
        <v>3</v>
      </c>
      <c r="G58" s="518"/>
      <c r="H58" s="155">
        <v>1</v>
      </c>
      <c r="I58" s="155">
        <v>10.5</v>
      </c>
      <c r="J58" s="654">
        <f>H58*I58</f>
        <v>10.5</v>
      </c>
      <c r="K58" s="535"/>
      <c r="L58" s="535"/>
      <c r="M58" s="537"/>
      <c r="N58" s="537"/>
      <c r="O58" s="521"/>
      <c r="P58" s="514"/>
      <c r="Q58" s="516"/>
      <c r="R58" s="510"/>
      <c r="S58" s="1185"/>
    </row>
    <row r="59" spans="1:19">
      <c r="A59" s="510"/>
      <c r="B59" s="511"/>
      <c r="C59" s="512"/>
      <c r="D59" s="512"/>
      <c r="E59" s="513"/>
      <c r="F59" s="512"/>
      <c r="G59" s="518"/>
      <c r="H59" s="155"/>
      <c r="I59" s="155"/>
      <c r="J59" s="654"/>
      <c r="K59" s="514"/>
      <c r="L59" s="514"/>
      <c r="M59" s="514"/>
      <c r="N59" s="514"/>
      <c r="O59" s="514"/>
      <c r="P59" s="514"/>
      <c r="Q59" s="516"/>
      <c r="R59" s="510"/>
      <c r="S59" s="1185"/>
    </row>
    <row r="60" spans="1:19">
      <c r="A60" s="510"/>
      <c r="B60" s="511"/>
      <c r="C60" s="518" t="s">
        <v>130</v>
      </c>
      <c r="D60" s="512">
        <v>14</v>
      </c>
      <c r="E60" s="513" t="s">
        <v>516</v>
      </c>
      <c r="F60" s="512">
        <v>3</v>
      </c>
      <c r="G60" s="518"/>
      <c r="H60" s="155">
        <v>1</v>
      </c>
      <c r="I60" s="155">
        <v>10.5</v>
      </c>
      <c r="J60" s="654">
        <f>H60*I60</f>
        <v>10.5</v>
      </c>
      <c r="K60" s="535"/>
      <c r="L60" s="535"/>
      <c r="M60" s="537"/>
      <c r="N60" s="537"/>
      <c r="O60" s="521"/>
      <c r="P60" s="514"/>
      <c r="Q60" s="516"/>
      <c r="R60" s="510"/>
      <c r="S60" s="1185"/>
    </row>
    <row r="61" spans="1:19">
      <c r="A61" s="510"/>
      <c r="B61" s="511"/>
      <c r="C61" s="518" t="s">
        <v>130</v>
      </c>
      <c r="D61" s="512">
        <v>15</v>
      </c>
      <c r="E61" s="513" t="s">
        <v>517</v>
      </c>
      <c r="F61" s="512">
        <v>3</v>
      </c>
      <c r="G61" s="518"/>
      <c r="H61" s="155">
        <v>1</v>
      </c>
      <c r="I61" s="155">
        <v>10.5</v>
      </c>
      <c r="J61" s="654">
        <f>H61*I61</f>
        <v>10.5</v>
      </c>
      <c r="K61" s="535"/>
      <c r="L61" s="535"/>
      <c r="M61" s="537"/>
      <c r="N61" s="537"/>
      <c r="O61" s="521"/>
      <c r="P61" s="514"/>
      <c r="Q61" s="516"/>
      <c r="R61" s="510"/>
      <c r="S61" s="1185"/>
    </row>
    <row r="62" spans="1:19">
      <c r="A62" s="510"/>
      <c r="B62" s="511"/>
      <c r="C62" s="518" t="s">
        <v>130</v>
      </c>
      <c r="D62" s="512">
        <v>15</v>
      </c>
      <c r="E62" s="513" t="s">
        <v>517</v>
      </c>
      <c r="F62" s="512">
        <v>3</v>
      </c>
      <c r="G62" s="518"/>
      <c r="H62" s="155">
        <v>1</v>
      </c>
      <c r="I62" s="155">
        <v>10.5</v>
      </c>
      <c r="J62" s="654">
        <f t="shared" ref="J62:J76" si="17">H62*I62</f>
        <v>10.5</v>
      </c>
      <c r="K62" s="535"/>
      <c r="L62" s="535"/>
      <c r="M62" s="537"/>
      <c r="N62" s="537"/>
      <c r="O62" s="521"/>
      <c r="P62" s="514"/>
      <c r="Q62" s="516"/>
      <c r="R62" s="510"/>
      <c r="S62" s="1185"/>
    </row>
    <row r="63" spans="1:19">
      <c r="A63" s="510"/>
      <c r="B63" s="511"/>
      <c r="C63" s="518" t="s">
        <v>130</v>
      </c>
      <c r="D63" s="512">
        <v>16</v>
      </c>
      <c r="E63" s="513" t="s">
        <v>518</v>
      </c>
      <c r="F63" s="512">
        <v>3</v>
      </c>
      <c r="G63" s="518"/>
      <c r="H63" s="155">
        <v>1</v>
      </c>
      <c r="I63" s="155">
        <v>10.5</v>
      </c>
      <c r="J63" s="654">
        <f t="shared" si="17"/>
        <v>10.5</v>
      </c>
      <c r="K63" s="535"/>
      <c r="L63" s="535"/>
      <c r="M63" s="537"/>
      <c r="N63" s="537"/>
      <c r="O63" s="521"/>
      <c r="P63" s="514"/>
      <c r="Q63" s="516"/>
      <c r="R63" s="510"/>
      <c r="S63" s="1185"/>
    </row>
    <row r="64" spans="1:19">
      <c r="A64" s="510"/>
      <c r="B64" s="511"/>
      <c r="C64" s="518" t="s">
        <v>130</v>
      </c>
      <c r="D64" s="512">
        <v>17</v>
      </c>
      <c r="E64" s="513" t="s">
        <v>519</v>
      </c>
      <c r="F64" s="512">
        <v>3</v>
      </c>
      <c r="G64" s="518"/>
      <c r="H64" s="155">
        <v>1</v>
      </c>
      <c r="I64" s="155">
        <v>18</v>
      </c>
      <c r="J64" s="654">
        <f t="shared" si="17"/>
        <v>18</v>
      </c>
      <c r="K64" s="535"/>
      <c r="L64" s="535"/>
      <c r="M64" s="537"/>
      <c r="N64" s="537"/>
      <c r="O64" s="521"/>
      <c r="P64" s="514"/>
      <c r="Q64" s="516"/>
      <c r="R64" s="510"/>
      <c r="S64" s="1185"/>
    </row>
    <row r="65" spans="1:19">
      <c r="A65" s="510"/>
      <c r="B65" s="511"/>
      <c r="C65" s="518" t="s">
        <v>130</v>
      </c>
      <c r="D65" s="512">
        <v>18</v>
      </c>
      <c r="E65" s="513" t="s">
        <v>480</v>
      </c>
      <c r="F65" s="512">
        <v>3</v>
      </c>
      <c r="G65" s="518"/>
      <c r="H65" s="155">
        <v>1</v>
      </c>
      <c r="I65" s="155">
        <v>20</v>
      </c>
      <c r="J65" s="654">
        <f t="shared" si="17"/>
        <v>20</v>
      </c>
      <c r="K65" s="535"/>
      <c r="L65" s="535"/>
      <c r="M65" s="537"/>
      <c r="N65" s="537"/>
      <c r="O65" s="521"/>
      <c r="P65" s="514"/>
      <c r="Q65" s="516"/>
      <c r="R65" s="510"/>
      <c r="S65" s="1185"/>
    </row>
    <row r="66" spans="1:19">
      <c r="A66" s="510"/>
      <c r="B66" s="511"/>
      <c r="C66" s="518" t="s">
        <v>130</v>
      </c>
      <c r="D66" s="512">
        <v>19</v>
      </c>
      <c r="E66" s="513" t="s">
        <v>359</v>
      </c>
      <c r="F66" s="512">
        <v>3</v>
      </c>
      <c r="G66" s="518"/>
      <c r="H66" s="155">
        <v>1</v>
      </c>
      <c r="I66" s="155">
        <v>18</v>
      </c>
      <c r="J66" s="654">
        <f t="shared" si="17"/>
        <v>18</v>
      </c>
      <c r="K66" s="535"/>
      <c r="L66" s="535"/>
      <c r="M66" s="537"/>
      <c r="N66" s="537"/>
      <c r="O66" s="521"/>
      <c r="P66" s="514"/>
      <c r="Q66" s="516"/>
      <c r="R66" s="510"/>
      <c r="S66" s="1185"/>
    </row>
    <row r="67" spans="1:19">
      <c r="A67" s="510"/>
      <c r="B67" s="511"/>
      <c r="C67" s="518" t="s">
        <v>130</v>
      </c>
      <c r="D67" s="512">
        <v>20</v>
      </c>
      <c r="E67" s="513" t="s">
        <v>481</v>
      </c>
      <c r="F67" s="512">
        <v>3</v>
      </c>
      <c r="G67" s="518"/>
      <c r="H67" s="155">
        <v>1</v>
      </c>
      <c r="I67" s="155">
        <v>18</v>
      </c>
      <c r="J67" s="654">
        <f t="shared" si="17"/>
        <v>18</v>
      </c>
      <c r="K67" s="535"/>
      <c r="L67" s="535"/>
      <c r="M67" s="537"/>
      <c r="N67" s="537"/>
      <c r="O67" s="521"/>
      <c r="P67" s="514"/>
      <c r="Q67" s="516"/>
      <c r="R67" s="510"/>
      <c r="S67" s="1185"/>
    </row>
    <row r="68" spans="1:19">
      <c r="A68" s="510"/>
      <c r="B68" s="511"/>
      <c r="C68" s="518" t="s">
        <v>130</v>
      </c>
      <c r="D68" s="512">
        <v>21</v>
      </c>
      <c r="E68" s="513" t="s">
        <v>482</v>
      </c>
      <c r="F68" s="512">
        <v>3</v>
      </c>
      <c r="G68" s="518"/>
      <c r="H68" s="155">
        <v>1</v>
      </c>
      <c r="I68" s="155">
        <v>21</v>
      </c>
      <c r="J68" s="654">
        <f t="shared" si="17"/>
        <v>21</v>
      </c>
      <c r="K68" s="535"/>
      <c r="L68" s="535"/>
      <c r="M68" s="537"/>
      <c r="N68" s="537"/>
      <c r="O68" s="521"/>
      <c r="P68" s="514"/>
      <c r="Q68" s="516"/>
      <c r="R68" s="510"/>
      <c r="S68" s="1185"/>
    </row>
    <row r="69" spans="1:19">
      <c r="A69" s="510"/>
      <c r="B69" s="511"/>
      <c r="C69" s="518" t="s">
        <v>130</v>
      </c>
      <c r="D69" s="512">
        <v>22</v>
      </c>
      <c r="E69" s="513" t="s">
        <v>483</v>
      </c>
      <c r="F69" s="512">
        <v>3</v>
      </c>
      <c r="G69" s="518"/>
      <c r="H69" s="155">
        <v>1</v>
      </c>
      <c r="I69" s="155">
        <v>12</v>
      </c>
      <c r="J69" s="654">
        <f t="shared" si="17"/>
        <v>12</v>
      </c>
      <c r="K69" s="535"/>
      <c r="L69" s="535"/>
      <c r="M69" s="537"/>
      <c r="N69" s="537"/>
      <c r="O69" s="521"/>
      <c r="P69" s="514"/>
      <c r="Q69" s="516"/>
      <c r="R69" s="510"/>
      <c r="S69" s="1185"/>
    </row>
    <row r="70" spans="1:19">
      <c r="A70" s="510"/>
      <c r="B70" s="511"/>
      <c r="C70" s="518" t="s">
        <v>130</v>
      </c>
      <c r="D70" s="512">
        <v>23</v>
      </c>
      <c r="E70" s="513" t="s">
        <v>484</v>
      </c>
      <c r="F70" s="512">
        <v>3</v>
      </c>
      <c r="G70" s="518"/>
      <c r="H70" s="155">
        <v>1</v>
      </c>
      <c r="I70" s="155">
        <v>321.5</v>
      </c>
      <c r="J70" s="654">
        <f t="shared" si="17"/>
        <v>321.5</v>
      </c>
      <c r="K70" s="514"/>
      <c r="L70" s="514"/>
      <c r="M70" s="514"/>
      <c r="N70" s="514"/>
      <c r="O70" s="514"/>
      <c r="P70" s="514"/>
      <c r="Q70" s="516"/>
      <c r="R70" s="510"/>
      <c r="S70" s="1185"/>
    </row>
    <row r="71" spans="1:19">
      <c r="A71" s="510"/>
      <c r="B71" s="511"/>
      <c r="C71" s="518" t="s">
        <v>130</v>
      </c>
      <c r="D71" s="512">
        <v>24</v>
      </c>
      <c r="E71" s="513" t="s">
        <v>485</v>
      </c>
      <c r="F71" s="512">
        <v>3</v>
      </c>
      <c r="G71" s="518"/>
      <c r="H71" s="155">
        <v>1</v>
      </c>
      <c r="I71" s="155">
        <v>421</v>
      </c>
      <c r="J71" s="654">
        <f t="shared" si="17"/>
        <v>421</v>
      </c>
      <c r="K71" s="514"/>
      <c r="L71" s="514"/>
      <c r="M71" s="514"/>
      <c r="N71" s="514"/>
      <c r="O71" s="514"/>
      <c r="P71" s="514"/>
      <c r="Q71" s="516"/>
      <c r="R71" s="510"/>
      <c r="S71" s="1185"/>
    </row>
    <row r="72" spans="1:19">
      <c r="A72" s="510"/>
      <c r="B72" s="511"/>
      <c r="C72" s="518" t="s">
        <v>130</v>
      </c>
      <c r="D72" s="512">
        <v>25</v>
      </c>
      <c r="E72" s="513" t="s">
        <v>365</v>
      </c>
      <c r="F72" s="512">
        <v>3</v>
      </c>
      <c r="G72" s="518"/>
      <c r="H72" s="155">
        <v>1</v>
      </c>
      <c r="I72" s="155">
        <v>163.90199999999999</v>
      </c>
      <c r="J72" s="654">
        <f t="shared" si="17"/>
        <v>163.90199999999999</v>
      </c>
      <c r="K72" s="522"/>
      <c r="L72" s="522"/>
      <c r="M72" s="675"/>
      <c r="N72" s="538"/>
      <c r="O72" s="521"/>
      <c r="P72" s="514"/>
      <c r="Q72" s="516"/>
      <c r="R72" s="510"/>
      <c r="S72" s="1185"/>
    </row>
    <row r="73" spans="1:19">
      <c r="A73" s="510"/>
      <c r="B73" s="512"/>
      <c r="C73" s="518" t="s">
        <v>130</v>
      </c>
      <c r="D73" s="512">
        <v>26</v>
      </c>
      <c r="E73" s="513" t="s">
        <v>374</v>
      </c>
      <c r="F73" s="512">
        <v>3</v>
      </c>
      <c r="G73" s="518"/>
      <c r="H73" s="155">
        <v>1</v>
      </c>
      <c r="I73" s="155">
        <v>291</v>
      </c>
      <c r="J73" s="654">
        <f t="shared" si="17"/>
        <v>291</v>
      </c>
      <c r="K73" s="522"/>
      <c r="L73" s="522"/>
      <c r="M73" s="675"/>
      <c r="N73" s="538"/>
      <c r="O73" s="521"/>
      <c r="P73" s="514"/>
      <c r="Q73" s="516"/>
      <c r="R73" s="510"/>
      <c r="S73" s="1185"/>
    </row>
    <row r="74" spans="1:19">
      <c r="A74" s="510"/>
      <c r="B74" s="512"/>
      <c r="C74" s="518" t="s">
        <v>130</v>
      </c>
      <c r="D74" s="512">
        <v>27</v>
      </c>
      <c r="E74" s="513" t="s">
        <v>362</v>
      </c>
      <c r="F74" s="512">
        <v>3</v>
      </c>
      <c r="G74" s="518"/>
      <c r="H74" s="155">
        <v>1</v>
      </c>
      <c r="I74" s="155">
        <f>50.8+33</f>
        <v>83.8</v>
      </c>
      <c r="J74" s="654">
        <f t="shared" si="17"/>
        <v>83.8</v>
      </c>
      <c r="K74" s="522"/>
      <c r="L74" s="522"/>
      <c r="M74" s="675"/>
      <c r="N74" s="538"/>
      <c r="O74" s="521"/>
      <c r="P74" s="514"/>
      <c r="Q74" s="516"/>
      <c r="R74" s="510"/>
      <c r="S74" s="1185"/>
    </row>
    <row r="75" spans="1:19">
      <c r="A75" s="510"/>
      <c r="B75" s="511"/>
      <c r="C75" s="518" t="s">
        <v>130</v>
      </c>
      <c r="D75" s="512">
        <v>28</v>
      </c>
      <c r="E75" s="513" t="s">
        <v>486</v>
      </c>
      <c r="F75" s="512">
        <v>3</v>
      </c>
      <c r="G75" s="518"/>
      <c r="H75" s="155">
        <v>1</v>
      </c>
      <c r="I75" s="155">
        <f>322+20</f>
        <v>342</v>
      </c>
      <c r="J75" s="654">
        <f t="shared" si="17"/>
        <v>342</v>
      </c>
      <c r="K75" s="522"/>
      <c r="L75" s="522"/>
      <c r="M75" s="675"/>
      <c r="N75" s="538"/>
      <c r="O75" s="521"/>
      <c r="P75" s="514"/>
      <c r="Q75" s="516"/>
      <c r="R75" s="510"/>
      <c r="S75" s="1185"/>
    </row>
    <row r="76" spans="1:19">
      <c r="A76" s="510"/>
      <c r="B76" s="511"/>
      <c r="C76" s="518" t="s">
        <v>130</v>
      </c>
      <c r="D76" s="512">
        <v>29</v>
      </c>
      <c r="E76" s="513" t="s">
        <v>488</v>
      </c>
      <c r="F76" s="512">
        <v>3</v>
      </c>
      <c r="G76" s="518"/>
      <c r="H76" s="155">
        <v>1</v>
      </c>
      <c r="I76" s="155">
        <v>27.93</v>
      </c>
      <c r="J76" s="654">
        <f t="shared" si="17"/>
        <v>27.93</v>
      </c>
      <c r="K76" s="533"/>
      <c r="L76" s="533"/>
      <c r="M76" s="533"/>
      <c r="N76" s="533"/>
      <c r="O76" s="533"/>
      <c r="P76" s="534"/>
      <c r="Q76" s="516"/>
      <c r="R76" s="510"/>
      <c r="S76" s="1185"/>
    </row>
    <row r="77" spans="1:19">
      <c r="A77" s="510"/>
      <c r="B77" s="511"/>
      <c r="C77" s="512"/>
      <c r="D77" s="512"/>
      <c r="E77" s="513"/>
      <c r="F77" s="518"/>
      <c r="G77" s="518"/>
      <c r="H77" s="532"/>
      <c r="I77" s="533"/>
      <c r="J77" s="533"/>
      <c r="K77" s="533"/>
      <c r="L77" s="533"/>
      <c r="M77" s="533"/>
      <c r="N77" s="533"/>
      <c r="O77" s="533"/>
      <c r="P77" s="534"/>
      <c r="Q77" s="516"/>
      <c r="R77" s="510"/>
      <c r="S77" s="1185"/>
    </row>
    <row r="78" spans="1:19">
      <c r="A78" s="510"/>
      <c r="B78" s="511"/>
      <c r="C78" s="512"/>
      <c r="D78" s="512"/>
      <c r="E78" s="513"/>
      <c r="F78" s="518"/>
      <c r="G78" s="518"/>
      <c r="H78" s="532"/>
      <c r="I78" s="533"/>
      <c r="J78" s="533"/>
      <c r="K78" s="533"/>
      <c r="L78" s="533"/>
      <c r="M78" s="533"/>
      <c r="N78" s="533"/>
      <c r="O78" s="533"/>
      <c r="P78" s="534"/>
      <c r="Q78" s="516"/>
      <c r="R78" s="510"/>
      <c r="S78" s="1185"/>
    </row>
    <row r="79" spans="1:19">
      <c r="A79" s="510"/>
      <c r="B79" s="677">
        <v>347</v>
      </c>
      <c r="C79" s="512"/>
      <c r="D79" s="512"/>
      <c r="E79" s="513"/>
      <c r="F79" s="518"/>
      <c r="G79" s="518"/>
      <c r="H79" s="532"/>
      <c r="I79" s="533"/>
      <c r="J79" s="533"/>
      <c r="K79" s="533"/>
      <c r="L79" s="533"/>
      <c r="M79" s="533"/>
      <c r="N79" s="539"/>
      <c r="O79" s="539"/>
      <c r="P79" s="653">
        <f>SUM(P39:P78)</f>
        <v>0</v>
      </c>
      <c r="Q79" s="537" t="e">
        <f>P79/J79</f>
        <v>#DIV/0!</v>
      </c>
      <c r="R79" s="510"/>
      <c r="S79" s="1185"/>
    </row>
    <row r="80" spans="1:19">
      <c r="B80" s="540"/>
      <c r="C80" s="540"/>
      <c r="D80" s="540"/>
      <c r="E80" s="541"/>
      <c r="F80" s="659"/>
      <c r="G80" s="659"/>
      <c r="H80" s="542"/>
      <c r="I80" s="543"/>
      <c r="J80" s="543"/>
      <c r="K80" s="543"/>
      <c r="L80" s="543"/>
      <c r="M80" s="543"/>
      <c r="N80" s="544"/>
      <c r="O80" s="544"/>
      <c r="P80" s="545"/>
      <c r="Q80" s="546"/>
      <c r="S80" s="1185"/>
    </row>
    <row r="81" spans="2:19">
      <c r="S81" s="1185"/>
    </row>
    <row r="82" spans="2:19">
      <c r="B82" s="678"/>
      <c r="C82" s="678" t="s">
        <v>17</v>
      </c>
      <c r="D82" s="678"/>
      <c r="E82" s="679"/>
      <c r="S82" s="1185"/>
    </row>
    <row r="83" spans="2:19">
      <c r="B83" s="680">
        <v>348</v>
      </c>
      <c r="C83" s="680" t="s">
        <v>123</v>
      </c>
      <c r="D83" s="681">
        <v>1</v>
      </c>
      <c r="E83" s="682"/>
      <c r="F83" s="681">
        <v>3</v>
      </c>
      <c r="G83" s="683"/>
      <c r="H83" s="155">
        <v>1</v>
      </c>
      <c r="I83" s="155"/>
      <c r="J83" s="654"/>
      <c r="K83" s="535"/>
      <c r="L83" s="535"/>
      <c r="M83" s="537"/>
      <c r="N83" s="537"/>
      <c r="O83" s="521"/>
      <c r="P83" s="514">
        <f>J83*O83</f>
        <v>0</v>
      </c>
      <c r="Q83" s="537"/>
      <c r="S83" s="1185"/>
    </row>
    <row r="84" spans="2:19">
      <c r="B84" s="680">
        <v>349</v>
      </c>
      <c r="C84" s="680" t="s">
        <v>123</v>
      </c>
      <c r="D84" s="681">
        <v>2</v>
      </c>
      <c r="E84" s="682"/>
      <c r="F84" s="681">
        <v>3</v>
      </c>
      <c r="G84" s="683"/>
      <c r="H84" s="155">
        <v>1</v>
      </c>
      <c r="I84" s="155">
        <v>411</v>
      </c>
      <c r="J84" s="654">
        <f t="shared" ref="J84" si="18">H84*I84</f>
        <v>411</v>
      </c>
      <c r="K84" s="535">
        <f>J84/I84</f>
        <v>1</v>
      </c>
      <c r="L84" s="535">
        <f>J84/I84</f>
        <v>1</v>
      </c>
      <c r="M84" s="536">
        <f>J84/I84</f>
        <v>1</v>
      </c>
      <c r="N84" s="536">
        <f>K84*0.65+L84*0.3+M84*0.05</f>
        <v>1</v>
      </c>
      <c r="O84" s="521">
        <f t="shared" ref="O84" si="19">K84*0.1+L84*0.3+M84*0.3+N84*0.3</f>
        <v>1</v>
      </c>
      <c r="P84" s="514">
        <f>I84*O84</f>
        <v>411</v>
      </c>
      <c r="Q84" s="516"/>
      <c r="S84" s="1185"/>
    </row>
    <row r="85" spans="2:19">
      <c r="B85" s="680">
        <v>349</v>
      </c>
      <c r="C85" s="680" t="s">
        <v>166</v>
      </c>
      <c r="D85" s="680" t="s">
        <v>173</v>
      </c>
      <c r="E85" s="651" t="s">
        <v>421</v>
      </c>
      <c r="F85" s="681">
        <v>3</v>
      </c>
      <c r="G85" s="683"/>
      <c r="H85" s="155">
        <v>1</v>
      </c>
      <c r="I85" s="514">
        <v>272.89999999999998</v>
      </c>
      <c r="J85" s="514">
        <v>272.89999999999998</v>
      </c>
      <c r="K85" s="535">
        <f>J85/I85</f>
        <v>1</v>
      </c>
      <c r="L85" s="535">
        <f>J85/I85</f>
        <v>1</v>
      </c>
      <c r="M85" s="536">
        <f>J85/I85</f>
        <v>1</v>
      </c>
      <c r="N85" s="536">
        <f>K85*0.65+L85*0.3+M85*0.05</f>
        <v>1</v>
      </c>
      <c r="O85" s="521">
        <f t="shared" ref="O85" si="20">K85*0.1+L85*0.3+M85*0.3+N85*0.3</f>
        <v>1</v>
      </c>
      <c r="P85" s="514">
        <f>I85*O85</f>
        <v>272.89999999999998</v>
      </c>
      <c r="Q85" s="516"/>
    </row>
    <row r="86" spans="2:19">
      <c r="B86" s="1497" t="s">
        <v>166</v>
      </c>
      <c r="C86" s="1497" t="s">
        <v>1117</v>
      </c>
      <c r="D86" s="1498" t="s">
        <v>1118</v>
      </c>
      <c r="E86" s="1503" t="s">
        <v>1119</v>
      </c>
      <c r="F86" s="1499">
        <v>2</v>
      </c>
      <c r="G86" s="1431">
        <v>13</v>
      </c>
      <c r="H86" s="1431">
        <v>4.72</v>
      </c>
      <c r="I86" s="1431">
        <v>8</v>
      </c>
      <c r="J86" s="1500">
        <f>G86*H86*I86</f>
        <v>490.88</v>
      </c>
      <c r="K86" s="535"/>
      <c r="L86" s="535"/>
      <c r="M86" s="536"/>
      <c r="N86" s="536">
        <f>K86*0.65+L86*0.3+M86*0.05</f>
        <v>0</v>
      </c>
      <c r="O86" s="521">
        <v>0.8</v>
      </c>
      <c r="P86" s="514">
        <f>J86*O86</f>
        <v>392.70400000000001</v>
      </c>
    </row>
    <row r="87" spans="2:19">
      <c r="B87" s="660"/>
      <c r="C87" s="660"/>
      <c r="D87" s="1495"/>
      <c r="E87" s="1496"/>
      <c r="F87" s="1496"/>
      <c r="G87" s="1505"/>
      <c r="H87" s="1505"/>
      <c r="I87" s="1505"/>
      <c r="J87" s="1504"/>
    </row>
    <row r="88" spans="2:19">
      <c r="B88" s="660"/>
      <c r="C88" s="660"/>
      <c r="D88" s="1495"/>
      <c r="E88" s="1496"/>
      <c r="F88" s="1496"/>
      <c r="G88" s="1505"/>
      <c r="H88" s="1505"/>
      <c r="I88" s="1505"/>
      <c r="J88" s="1504"/>
    </row>
    <row r="89" spans="2:19">
      <c r="B89" s="660"/>
      <c r="C89" s="660"/>
      <c r="D89" s="1495"/>
      <c r="E89" s="1496"/>
      <c r="F89" s="1496"/>
      <c r="G89" s="1505"/>
      <c r="H89" s="1505"/>
      <c r="I89" s="1505"/>
      <c r="J89" s="1504"/>
    </row>
    <row r="90" spans="2:19">
      <c r="P90" s="552">
        <f>SUM(P9:P86)</f>
        <v>3514.5790000000006</v>
      </c>
    </row>
  </sheetData>
  <mergeCells count="8">
    <mergeCell ref="D21:G21"/>
    <mergeCell ref="D38:G38"/>
    <mergeCell ref="B3:E3"/>
    <mergeCell ref="B5:Q5"/>
    <mergeCell ref="Q6:Q7"/>
    <mergeCell ref="D9:G9"/>
    <mergeCell ref="D13:G13"/>
    <mergeCell ref="D15:G15"/>
  </mergeCells>
  <pageMargins left="0.7" right="0.7" top="0.75" bottom="0.75" header="0.3" footer="0.3"/>
  <pageSetup paperSize="9" scale="48" orientation="portrait"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L70"/>
  <sheetViews>
    <sheetView view="pageBreakPreview" zoomScaleNormal="84" zoomScaleSheetLayoutView="100" workbookViewId="0">
      <selection activeCell="Q39" sqref="Q39"/>
    </sheetView>
  </sheetViews>
  <sheetFormatPr defaultColWidth="9.1796875" defaultRowHeight="11.5"/>
  <cols>
    <col min="1" max="1" width="5.7265625" style="302" customWidth="1"/>
    <col min="2" max="2" width="19" style="301" customWidth="1"/>
    <col min="3" max="3" width="11.7265625" style="301" customWidth="1"/>
    <col min="4" max="4" width="9.26953125" style="301" customWidth="1"/>
    <col min="5" max="5" width="17" style="301" customWidth="1"/>
    <col min="6" max="6" width="5.54296875" style="302" customWidth="1"/>
    <col min="7" max="7" width="8.7265625" style="302" customWidth="1"/>
    <col min="8" max="8" width="7.453125" style="302" customWidth="1"/>
    <col min="9" max="9" width="8.7265625" style="303" customWidth="1"/>
    <col min="10" max="10" width="9.7265625" style="302" customWidth="1"/>
    <col min="11" max="11" width="10.54296875" style="302" customWidth="1"/>
    <col min="12" max="256" width="9.1796875" style="304"/>
    <col min="257" max="257" width="5.7265625" style="304" customWidth="1"/>
    <col min="258" max="258" width="19" style="304" customWidth="1"/>
    <col min="259" max="259" width="11.7265625" style="304" customWidth="1"/>
    <col min="260" max="260" width="9.26953125" style="304" customWidth="1"/>
    <col min="261" max="261" width="17" style="304" customWidth="1"/>
    <col min="262" max="262" width="5.54296875" style="304" customWidth="1"/>
    <col min="263" max="263" width="8.7265625" style="304" customWidth="1"/>
    <col min="264" max="264" width="7.453125" style="304" customWidth="1"/>
    <col min="265" max="265" width="8.7265625" style="304" customWidth="1"/>
    <col min="266" max="266" width="9.7265625" style="304" customWidth="1"/>
    <col min="267" max="267" width="10.54296875" style="304" customWidth="1"/>
    <col min="268" max="512" width="9.1796875" style="304"/>
    <col min="513" max="513" width="5.7265625" style="304" customWidth="1"/>
    <col min="514" max="514" width="19" style="304" customWidth="1"/>
    <col min="515" max="515" width="11.7265625" style="304" customWidth="1"/>
    <col min="516" max="516" width="9.26953125" style="304" customWidth="1"/>
    <col min="517" max="517" width="17" style="304" customWidth="1"/>
    <col min="518" max="518" width="5.54296875" style="304" customWidth="1"/>
    <col min="519" max="519" width="8.7265625" style="304" customWidth="1"/>
    <col min="520" max="520" width="7.453125" style="304" customWidth="1"/>
    <col min="521" max="521" width="8.7265625" style="304" customWidth="1"/>
    <col min="522" max="522" width="9.7265625" style="304" customWidth="1"/>
    <col min="523" max="523" width="10.54296875" style="304" customWidth="1"/>
    <col min="524" max="768" width="9.1796875" style="304"/>
    <col min="769" max="769" width="5.7265625" style="304" customWidth="1"/>
    <col min="770" max="770" width="19" style="304" customWidth="1"/>
    <col min="771" max="771" width="11.7265625" style="304" customWidth="1"/>
    <col min="772" max="772" width="9.26953125" style="304" customWidth="1"/>
    <col min="773" max="773" width="17" style="304" customWidth="1"/>
    <col min="774" max="774" width="5.54296875" style="304" customWidth="1"/>
    <col min="775" max="775" width="8.7265625" style="304" customWidth="1"/>
    <col min="776" max="776" width="7.453125" style="304" customWidth="1"/>
    <col min="777" max="777" width="8.7265625" style="304" customWidth="1"/>
    <col min="778" max="778" width="9.7265625" style="304" customWidth="1"/>
    <col min="779" max="779" width="10.54296875" style="304" customWidth="1"/>
    <col min="780" max="1024" width="9.1796875" style="304"/>
    <col min="1025" max="1025" width="5.7265625" style="304" customWidth="1"/>
    <col min="1026" max="1026" width="19" style="304" customWidth="1"/>
    <col min="1027" max="1027" width="11.7265625" style="304" customWidth="1"/>
    <col min="1028" max="1028" width="9.26953125" style="304" customWidth="1"/>
    <col min="1029" max="1029" width="17" style="304" customWidth="1"/>
    <col min="1030" max="1030" width="5.54296875" style="304" customWidth="1"/>
    <col min="1031" max="1031" width="8.7265625" style="304" customWidth="1"/>
    <col min="1032" max="1032" width="7.453125" style="304" customWidth="1"/>
    <col min="1033" max="1033" width="8.7265625" style="304" customWidth="1"/>
    <col min="1034" max="1034" width="9.7265625" style="304" customWidth="1"/>
    <col min="1035" max="1035" width="10.54296875" style="304" customWidth="1"/>
    <col min="1036" max="1280" width="9.1796875" style="304"/>
    <col min="1281" max="1281" width="5.7265625" style="304" customWidth="1"/>
    <col min="1282" max="1282" width="19" style="304" customWidth="1"/>
    <col min="1283" max="1283" width="11.7265625" style="304" customWidth="1"/>
    <col min="1284" max="1284" width="9.26953125" style="304" customWidth="1"/>
    <col min="1285" max="1285" width="17" style="304" customWidth="1"/>
    <col min="1286" max="1286" width="5.54296875" style="304" customWidth="1"/>
    <col min="1287" max="1287" width="8.7265625" style="304" customWidth="1"/>
    <col min="1288" max="1288" width="7.453125" style="304" customWidth="1"/>
    <col min="1289" max="1289" width="8.7265625" style="304" customWidth="1"/>
    <col min="1290" max="1290" width="9.7265625" style="304" customWidth="1"/>
    <col min="1291" max="1291" width="10.54296875" style="304" customWidth="1"/>
    <col min="1292" max="1536" width="9.1796875" style="304"/>
    <col min="1537" max="1537" width="5.7265625" style="304" customWidth="1"/>
    <col min="1538" max="1538" width="19" style="304" customWidth="1"/>
    <col min="1539" max="1539" width="11.7265625" style="304" customWidth="1"/>
    <col min="1540" max="1540" width="9.26953125" style="304" customWidth="1"/>
    <col min="1541" max="1541" width="17" style="304" customWidth="1"/>
    <col min="1542" max="1542" width="5.54296875" style="304" customWidth="1"/>
    <col min="1543" max="1543" width="8.7265625" style="304" customWidth="1"/>
    <col min="1544" max="1544" width="7.453125" style="304" customWidth="1"/>
    <col min="1545" max="1545" width="8.7265625" style="304" customWidth="1"/>
    <col min="1546" max="1546" width="9.7265625" style="304" customWidth="1"/>
    <col min="1547" max="1547" width="10.54296875" style="304" customWidth="1"/>
    <col min="1548" max="1792" width="9.1796875" style="304"/>
    <col min="1793" max="1793" width="5.7265625" style="304" customWidth="1"/>
    <col min="1794" max="1794" width="19" style="304" customWidth="1"/>
    <col min="1795" max="1795" width="11.7265625" style="304" customWidth="1"/>
    <col min="1796" max="1796" width="9.26953125" style="304" customWidth="1"/>
    <col min="1797" max="1797" width="17" style="304" customWidth="1"/>
    <col min="1798" max="1798" width="5.54296875" style="304" customWidth="1"/>
    <col min="1799" max="1799" width="8.7265625" style="304" customWidth="1"/>
    <col min="1800" max="1800" width="7.453125" style="304" customWidth="1"/>
    <col min="1801" max="1801" width="8.7265625" style="304" customWidth="1"/>
    <col min="1802" max="1802" width="9.7265625" style="304" customWidth="1"/>
    <col min="1803" max="1803" width="10.54296875" style="304" customWidth="1"/>
    <col min="1804" max="2048" width="9.1796875" style="304"/>
    <col min="2049" max="2049" width="5.7265625" style="304" customWidth="1"/>
    <col min="2050" max="2050" width="19" style="304" customWidth="1"/>
    <col min="2051" max="2051" width="11.7265625" style="304" customWidth="1"/>
    <col min="2052" max="2052" width="9.26953125" style="304" customWidth="1"/>
    <col min="2053" max="2053" width="17" style="304" customWidth="1"/>
    <col min="2054" max="2054" width="5.54296875" style="304" customWidth="1"/>
    <col min="2055" max="2055" width="8.7265625" style="304" customWidth="1"/>
    <col min="2056" max="2056" width="7.453125" style="304" customWidth="1"/>
    <col min="2057" max="2057" width="8.7265625" style="304" customWidth="1"/>
    <col min="2058" max="2058" width="9.7265625" style="304" customWidth="1"/>
    <col min="2059" max="2059" width="10.54296875" style="304" customWidth="1"/>
    <col min="2060" max="2304" width="9.1796875" style="304"/>
    <col min="2305" max="2305" width="5.7265625" style="304" customWidth="1"/>
    <col min="2306" max="2306" width="19" style="304" customWidth="1"/>
    <col min="2307" max="2307" width="11.7265625" style="304" customWidth="1"/>
    <col min="2308" max="2308" width="9.26953125" style="304" customWidth="1"/>
    <col min="2309" max="2309" width="17" style="304" customWidth="1"/>
    <col min="2310" max="2310" width="5.54296875" style="304" customWidth="1"/>
    <col min="2311" max="2311" width="8.7265625" style="304" customWidth="1"/>
    <col min="2312" max="2312" width="7.453125" style="304" customWidth="1"/>
    <col min="2313" max="2313" width="8.7265625" style="304" customWidth="1"/>
    <col min="2314" max="2314" width="9.7265625" style="304" customWidth="1"/>
    <col min="2315" max="2315" width="10.54296875" style="304" customWidth="1"/>
    <col min="2316" max="2560" width="9.1796875" style="304"/>
    <col min="2561" max="2561" width="5.7265625" style="304" customWidth="1"/>
    <col min="2562" max="2562" width="19" style="304" customWidth="1"/>
    <col min="2563" max="2563" width="11.7265625" style="304" customWidth="1"/>
    <col min="2564" max="2564" width="9.26953125" style="304" customWidth="1"/>
    <col min="2565" max="2565" width="17" style="304" customWidth="1"/>
    <col min="2566" max="2566" width="5.54296875" style="304" customWidth="1"/>
    <col min="2567" max="2567" width="8.7265625" style="304" customWidth="1"/>
    <col min="2568" max="2568" width="7.453125" style="304" customWidth="1"/>
    <col min="2569" max="2569" width="8.7265625" style="304" customWidth="1"/>
    <col min="2570" max="2570" width="9.7265625" style="304" customWidth="1"/>
    <col min="2571" max="2571" width="10.54296875" style="304" customWidth="1"/>
    <col min="2572" max="2816" width="9.1796875" style="304"/>
    <col min="2817" max="2817" width="5.7265625" style="304" customWidth="1"/>
    <col min="2818" max="2818" width="19" style="304" customWidth="1"/>
    <col min="2819" max="2819" width="11.7265625" style="304" customWidth="1"/>
    <col min="2820" max="2820" width="9.26953125" style="304" customWidth="1"/>
    <col min="2821" max="2821" width="17" style="304" customWidth="1"/>
    <col min="2822" max="2822" width="5.54296875" style="304" customWidth="1"/>
    <col min="2823" max="2823" width="8.7265625" style="304" customWidth="1"/>
    <col min="2824" max="2824" width="7.453125" style="304" customWidth="1"/>
    <col min="2825" max="2825" width="8.7265625" style="304" customWidth="1"/>
    <col min="2826" max="2826" width="9.7265625" style="304" customWidth="1"/>
    <col min="2827" max="2827" width="10.54296875" style="304" customWidth="1"/>
    <col min="2828" max="3072" width="9.1796875" style="304"/>
    <col min="3073" max="3073" width="5.7265625" style="304" customWidth="1"/>
    <col min="3074" max="3074" width="19" style="304" customWidth="1"/>
    <col min="3075" max="3075" width="11.7265625" style="304" customWidth="1"/>
    <col min="3076" max="3076" width="9.26953125" style="304" customWidth="1"/>
    <col min="3077" max="3077" width="17" style="304" customWidth="1"/>
    <col min="3078" max="3078" width="5.54296875" style="304" customWidth="1"/>
    <col min="3079" max="3079" width="8.7265625" style="304" customWidth="1"/>
    <col min="3080" max="3080" width="7.453125" style="304" customWidth="1"/>
    <col min="3081" max="3081" width="8.7265625" style="304" customWidth="1"/>
    <col min="3082" max="3082" width="9.7265625" style="304" customWidth="1"/>
    <col min="3083" max="3083" width="10.54296875" style="304" customWidth="1"/>
    <col min="3084" max="3328" width="9.1796875" style="304"/>
    <col min="3329" max="3329" width="5.7265625" style="304" customWidth="1"/>
    <col min="3330" max="3330" width="19" style="304" customWidth="1"/>
    <col min="3331" max="3331" width="11.7265625" style="304" customWidth="1"/>
    <col min="3332" max="3332" width="9.26953125" style="304" customWidth="1"/>
    <col min="3333" max="3333" width="17" style="304" customWidth="1"/>
    <col min="3334" max="3334" width="5.54296875" style="304" customWidth="1"/>
    <col min="3335" max="3335" width="8.7265625" style="304" customWidth="1"/>
    <col min="3336" max="3336" width="7.453125" style="304" customWidth="1"/>
    <col min="3337" max="3337" width="8.7265625" style="304" customWidth="1"/>
    <col min="3338" max="3338" width="9.7265625" style="304" customWidth="1"/>
    <col min="3339" max="3339" width="10.54296875" style="304" customWidth="1"/>
    <col min="3340" max="3584" width="9.1796875" style="304"/>
    <col min="3585" max="3585" width="5.7265625" style="304" customWidth="1"/>
    <col min="3586" max="3586" width="19" style="304" customWidth="1"/>
    <col min="3587" max="3587" width="11.7265625" style="304" customWidth="1"/>
    <col min="3588" max="3588" width="9.26953125" style="304" customWidth="1"/>
    <col min="3589" max="3589" width="17" style="304" customWidth="1"/>
    <col min="3590" max="3590" width="5.54296875" style="304" customWidth="1"/>
    <col min="3591" max="3591" width="8.7265625" style="304" customWidth="1"/>
    <col min="3592" max="3592" width="7.453125" style="304" customWidth="1"/>
    <col min="3593" max="3593" width="8.7265625" style="304" customWidth="1"/>
    <col min="3594" max="3594" width="9.7265625" style="304" customWidth="1"/>
    <col min="3595" max="3595" width="10.54296875" style="304" customWidth="1"/>
    <col min="3596" max="3840" width="9.1796875" style="304"/>
    <col min="3841" max="3841" width="5.7265625" style="304" customWidth="1"/>
    <col min="3842" max="3842" width="19" style="304" customWidth="1"/>
    <col min="3843" max="3843" width="11.7265625" style="304" customWidth="1"/>
    <col min="3844" max="3844" width="9.26953125" style="304" customWidth="1"/>
    <col min="3845" max="3845" width="17" style="304" customWidth="1"/>
    <col min="3846" max="3846" width="5.54296875" style="304" customWidth="1"/>
    <col min="3847" max="3847" width="8.7265625" style="304" customWidth="1"/>
    <col min="3848" max="3848" width="7.453125" style="304" customWidth="1"/>
    <col min="3849" max="3849" width="8.7265625" style="304" customWidth="1"/>
    <col min="3850" max="3850" width="9.7265625" style="304" customWidth="1"/>
    <col min="3851" max="3851" width="10.54296875" style="304" customWidth="1"/>
    <col min="3852" max="4096" width="9.1796875" style="304"/>
    <col min="4097" max="4097" width="5.7265625" style="304" customWidth="1"/>
    <col min="4098" max="4098" width="19" style="304" customWidth="1"/>
    <col min="4099" max="4099" width="11.7265625" style="304" customWidth="1"/>
    <col min="4100" max="4100" width="9.26953125" style="304" customWidth="1"/>
    <col min="4101" max="4101" width="17" style="304" customWidth="1"/>
    <col min="4102" max="4102" width="5.54296875" style="304" customWidth="1"/>
    <col min="4103" max="4103" width="8.7265625" style="304" customWidth="1"/>
    <col min="4104" max="4104" width="7.453125" style="304" customWidth="1"/>
    <col min="4105" max="4105" width="8.7265625" style="304" customWidth="1"/>
    <col min="4106" max="4106" width="9.7265625" style="304" customWidth="1"/>
    <col min="4107" max="4107" width="10.54296875" style="304" customWidth="1"/>
    <col min="4108" max="4352" width="9.1796875" style="304"/>
    <col min="4353" max="4353" width="5.7265625" style="304" customWidth="1"/>
    <col min="4354" max="4354" width="19" style="304" customWidth="1"/>
    <col min="4355" max="4355" width="11.7265625" style="304" customWidth="1"/>
    <col min="4356" max="4356" width="9.26953125" style="304" customWidth="1"/>
    <col min="4357" max="4357" width="17" style="304" customWidth="1"/>
    <col min="4358" max="4358" width="5.54296875" style="304" customWidth="1"/>
    <col min="4359" max="4359" width="8.7265625" style="304" customWidth="1"/>
    <col min="4360" max="4360" width="7.453125" style="304" customWidth="1"/>
    <col min="4361" max="4361" width="8.7265625" style="304" customWidth="1"/>
    <col min="4362" max="4362" width="9.7265625" style="304" customWidth="1"/>
    <col min="4363" max="4363" width="10.54296875" style="304" customWidth="1"/>
    <col min="4364" max="4608" width="9.1796875" style="304"/>
    <col min="4609" max="4609" width="5.7265625" style="304" customWidth="1"/>
    <col min="4610" max="4610" width="19" style="304" customWidth="1"/>
    <col min="4611" max="4611" width="11.7265625" style="304" customWidth="1"/>
    <col min="4612" max="4612" width="9.26953125" style="304" customWidth="1"/>
    <col min="4613" max="4613" width="17" style="304" customWidth="1"/>
    <col min="4614" max="4614" width="5.54296875" style="304" customWidth="1"/>
    <col min="4615" max="4615" width="8.7265625" style="304" customWidth="1"/>
    <col min="4616" max="4616" width="7.453125" style="304" customWidth="1"/>
    <col min="4617" max="4617" width="8.7265625" style="304" customWidth="1"/>
    <col min="4618" max="4618" width="9.7265625" style="304" customWidth="1"/>
    <col min="4619" max="4619" width="10.54296875" style="304" customWidth="1"/>
    <col min="4620" max="4864" width="9.1796875" style="304"/>
    <col min="4865" max="4865" width="5.7265625" style="304" customWidth="1"/>
    <col min="4866" max="4866" width="19" style="304" customWidth="1"/>
    <col min="4867" max="4867" width="11.7265625" style="304" customWidth="1"/>
    <col min="4868" max="4868" width="9.26953125" style="304" customWidth="1"/>
    <col min="4869" max="4869" width="17" style="304" customWidth="1"/>
    <col min="4870" max="4870" width="5.54296875" style="304" customWidth="1"/>
    <col min="4871" max="4871" width="8.7265625" style="304" customWidth="1"/>
    <col min="4872" max="4872" width="7.453125" style="304" customWidth="1"/>
    <col min="4873" max="4873" width="8.7265625" style="304" customWidth="1"/>
    <col min="4874" max="4874" width="9.7265625" style="304" customWidth="1"/>
    <col min="4875" max="4875" width="10.54296875" style="304" customWidth="1"/>
    <col min="4876" max="5120" width="9.1796875" style="304"/>
    <col min="5121" max="5121" width="5.7265625" style="304" customWidth="1"/>
    <col min="5122" max="5122" width="19" style="304" customWidth="1"/>
    <col min="5123" max="5123" width="11.7265625" style="304" customWidth="1"/>
    <col min="5124" max="5124" width="9.26953125" style="304" customWidth="1"/>
    <col min="5125" max="5125" width="17" style="304" customWidth="1"/>
    <col min="5126" max="5126" width="5.54296875" style="304" customWidth="1"/>
    <col min="5127" max="5127" width="8.7265625" style="304" customWidth="1"/>
    <col min="5128" max="5128" width="7.453125" style="304" customWidth="1"/>
    <col min="5129" max="5129" width="8.7265625" style="304" customWidth="1"/>
    <col min="5130" max="5130" width="9.7265625" style="304" customWidth="1"/>
    <col min="5131" max="5131" width="10.54296875" style="304" customWidth="1"/>
    <col min="5132" max="5376" width="9.1796875" style="304"/>
    <col min="5377" max="5377" width="5.7265625" style="304" customWidth="1"/>
    <col min="5378" max="5378" width="19" style="304" customWidth="1"/>
    <col min="5379" max="5379" width="11.7265625" style="304" customWidth="1"/>
    <col min="5380" max="5380" width="9.26953125" style="304" customWidth="1"/>
    <col min="5381" max="5381" width="17" style="304" customWidth="1"/>
    <col min="5382" max="5382" width="5.54296875" style="304" customWidth="1"/>
    <col min="5383" max="5383" width="8.7265625" style="304" customWidth="1"/>
    <col min="5384" max="5384" width="7.453125" style="304" customWidth="1"/>
    <col min="5385" max="5385" width="8.7265625" style="304" customWidth="1"/>
    <col min="5386" max="5386" width="9.7265625" style="304" customWidth="1"/>
    <col min="5387" max="5387" width="10.54296875" style="304" customWidth="1"/>
    <col min="5388" max="5632" width="9.1796875" style="304"/>
    <col min="5633" max="5633" width="5.7265625" style="304" customWidth="1"/>
    <col min="5634" max="5634" width="19" style="304" customWidth="1"/>
    <col min="5635" max="5635" width="11.7265625" style="304" customWidth="1"/>
    <col min="5636" max="5636" width="9.26953125" style="304" customWidth="1"/>
    <col min="5637" max="5637" width="17" style="304" customWidth="1"/>
    <col min="5638" max="5638" width="5.54296875" style="304" customWidth="1"/>
    <col min="5639" max="5639" width="8.7265625" style="304" customWidth="1"/>
    <col min="5640" max="5640" width="7.453125" style="304" customWidth="1"/>
    <col min="5641" max="5641" width="8.7265625" style="304" customWidth="1"/>
    <col min="5642" max="5642" width="9.7265625" style="304" customWidth="1"/>
    <col min="5643" max="5643" width="10.54296875" style="304" customWidth="1"/>
    <col min="5644" max="5888" width="9.1796875" style="304"/>
    <col min="5889" max="5889" width="5.7265625" style="304" customWidth="1"/>
    <col min="5890" max="5890" width="19" style="304" customWidth="1"/>
    <col min="5891" max="5891" width="11.7265625" style="304" customWidth="1"/>
    <col min="5892" max="5892" width="9.26953125" style="304" customWidth="1"/>
    <col min="5893" max="5893" width="17" style="304" customWidth="1"/>
    <col min="5894" max="5894" width="5.54296875" style="304" customWidth="1"/>
    <col min="5895" max="5895" width="8.7265625" style="304" customWidth="1"/>
    <col min="5896" max="5896" width="7.453125" style="304" customWidth="1"/>
    <col min="5897" max="5897" width="8.7265625" style="304" customWidth="1"/>
    <col min="5898" max="5898" width="9.7265625" style="304" customWidth="1"/>
    <col min="5899" max="5899" width="10.54296875" style="304" customWidth="1"/>
    <col min="5900" max="6144" width="9.1796875" style="304"/>
    <col min="6145" max="6145" width="5.7265625" style="304" customWidth="1"/>
    <col min="6146" max="6146" width="19" style="304" customWidth="1"/>
    <col min="6147" max="6147" width="11.7265625" style="304" customWidth="1"/>
    <col min="6148" max="6148" width="9.26953125" style="304" customWidth="1"/>
    <col min="6149" max="6149" width="17" style="304" customWidth="1"/>
    <col min="6150" max="6150" width="5.54296875" style="304" customWidth="1"/>
    <col min="6151" max="6151" width="8.7265625" style="304" customWidth="1"/>
    <col min="6152" max="6152" width="7.453125" style="304" customWidth="1"/>
    <col min="6153" max="6153" width="8.7265625" style="304" customWidth="1"/>
    <col min="6154" max="6154" width="9.7265625" style="304" customWidth="1"/>
    <col min="6155" max="6155" width="10.54296875" style="304" customWidth="1"/>
    <col min="6156" max="6400" width="9.1796875" style="304"/>
    <col min="6401" max="6401" width="5.7265625" style="304" customWidth="1"/>
    <col min="6402" max="6402" width="19" style="304" customWidth="1"/>
    <col min="6403" max="6403" width="11.7265625" style="304" customWidth="1"/>
    <col min="6404" max="6404" width="9.26953125" style="304" customWidth="1"/>
    <col min="6405" max="6405" width="17" style="304" customWidth="1"/>
    <col min="6406" max="6406" width="5.54296875" style="304" customWidth="1"/>
    <col min="6407" max="6407" width="8.7265625" style="304" customWidth="1"/>
    <col min="6408" max="6408" width="7.453125" style="304" customWidth="1"/>
    <col min="6409" max="6409" width="8.7265625" style="304" customWidth="1"/>
    <col min="6410" max="6410" width="9.7265625" style="304" customWidth="1"/>
    <col min="6411" max="6411" width="10.54296875" style="304" customWidth="1"/>
    <col min="6412" max="6656" width="9.1796875" style="304"/>
    <col min="6657" max="6657" width="5.7265625" style="304" customWidth="1"/>
    <col min="6658" max="6658" width="19" style="304" customWidth="1"/>
    <col min="6659" max="6659" width="11.7265625" style="304" customWidth="1"/>
    <col min="6660" max="6660" width="9.26953125" style="304" customWidth="1"/>
    <col min="6661" max="6661" width="17" style="304" customWidth="1"/>
    <col min="6662" max="6662" width="5.54296875" style="304" customWidth="1"/>
    <col min="6663" max="6663" width="8.7265625" style="304" customWidth="1"/>
    <col min="6664" max="6664" width="7.453125" style="304" customWidth="1"/>
    <col min="6665" max="6665" width="8.7265625" style="304" customWidth="1"/>
    <col min="6666" max="6666" width="9.7265625" style="304" customWidth="1"/>
    <col min="6667" max="6667" width="10.54296875" style="304" customWidth="1"/>
    <col min="6668" max="6912" width="9.1796875" style="304"/>
    <col min="6913" max="6913" width="5.7265625" style="304" customWidth="1"/>
    <col min="6914" max="6914" width="19" style="304" customWidth="1"/>
    <col min="6915" max="6915" width="11.7265625" style="304" customWidth="1"/>
    <col min="6916" max="6916" width="9.26953125" style="304" customWidth="1"/>
    <col min="6917" max="6917" width="17" style="304" customWidth="1"/>
    <col min="6918" max="6918" width="5.54296875" style="304" customWidth="1"/>
    <col min="6919" max="6919" width="8.7265625" style="304" customWidth="1"/>
    <col min="6920" max="6920" width="7.453125" style="304" customWidth="1"/>
    <col min="6921" max="6921" width="8.7265625" style="304" customWidth="1"/>
    <col min="6922" max="6922" width="9.7265625" style="304" customWidth="1"/>
    <col min="6923" max="6923" width="10.54296875" style="304" customWidth="1"/>
    <col min="6924" max="7168" width="9.1796875" style="304"/>
    <col min="7169" max="7169" width="5.7265625" style="304" customWidth="1"/>
    <col min="7170" max="7170" width="19" style="304" customWidth="1"/>
    <col min="7171" max="7171" width="11.7265625" style="304" customWidth="1"/>
    <col min="7172" max="7172" width="9.26953125" style="304" customWidth="1"/>
    <col min="7173" max="7173" width="17" style="304" customWidth="1"/>
    <col min="7174" max="7174" width="5.54296875" style="304" customWidth="1"/>
    <col min="7175" max="7175" width="8.7265625" style="304" customWidth="1"/>
    <col min="7176" max="7176" width="7.453125" style="304" customWidth="1"/>
    <col min="7177" max="7177" width="8.7265625" style="304" customWidth="1"/>
    <col min="7178" max="7178" width="9.7265625" style="304" customWidth="1"/>
    <col min="7179" max="7179" width="10.54296875" style="304" customWidth="1"/>
    <col min="7180" max="7424" width="9.1796875" style="304"/>
    <col min="7425" max="7425" width="5.7265625" style="304" customWidth="1"/>
    <col min="7426" max="7426" width="19" style="304" customWidth="1"/>
    <col min="7427" max="7427" width="11.7265625" style="304" customWidth="1"/>
    <col min="7428" max="7428" width="9.26953125" style="304" customWidth="1"/>
    <col min="7429" max="7429" width="17" style="304" customWidth="1"/>
    <col min="7430" max="7430" width="5.54296875" style="304" customWidth="1"/>
    <col min="7431" max="7431" width="8.7265625" style="304" customWidth="1"/>
    <col min="7432" max="7432" width="7.453125" style="304" customWidth="1"/>
    <col min="7433" max="7433" width="8.7265625" style="304" customWidth="1"/>
    <col min="7434" max="7434" width="9.7265625" style="304" customWidth="1"/>
    <col min="7435" max="7435" width="10.54296875" style="304" customWidth="1"/>
    <col min="7436" max="7680" width="9.1796875" style="304"/>
    <col min="7681" max="7681" width="5.7265625" style="304" customWidth="1"/>
    <col min="7682" max="7682" width="19" style="304" customWidth="1"/>
    <col min="7683" max="7683" width="11.7265625" style="304" customWidth="1"/>
    <col min="7684" max="7684" width="9.26953125" style="304" customWidth="1"/>
    <col min="7685" max="7685" width="17" style="304" customWidth="1"/>
    <col min="7686" max="7686" width="5.54296875" style="304" customWidth="1"/>
    <col min="7687" max="7687" width="8.7265625" style="304" customWidth="1"/>
    <col min="7688" max="7688" width="7.453125" style="304" customWidth="1"/>
    <col min="7689" max="7689" width="8.7265625" style="304" customWidth="1"/>
    <col min="7690" max="7690" width="9.7265625" style="304" customWidth="1"/>
    <col min="7691" max="7691" width="10.54296875" style="304" customWidth="1"/>
    <col min="7692" max="7936" width="9.1796875" style="304"/>
    <col min="7937" max="7937" width="5.7265625" style="304" customWidth="1"/>
    <col min="7938" max="7938" width="19" style="304" customWidth="1"/>
    <col min="7939" max="7939" width="11.7265625" style="304" customWidth="1"/>
    <col min="7940" max="7940" width="9.26953125" style="304" customWidth="1"/>
    <col min="7941" max="7941" width="17" style="304" customWidth="1"/>
    <col min="7942" max="7942" width="5.54296875" style="304" customWidth="1"/>
    <col min="7943" max="7943" width="8.7265625" style="304" customWidth="1"/>
    <col min="7944" max="7944" width="7.453125" style="304" customWidth="1"/>
    <col min="7945" max="7945" width="8.7265625" style="304" customWidth="1"/>
    <col min="7946" max="7946" width="9.7265625" style="304" customWidth="1"/>
    <col min="7947" max="7947" width="10.54296875" style="304" customWidth="1"/>
    <col min="7948" max="8192" width="9.1796875" style="304"/>
    <col min="8193" max="8193" width="5.7265625" style="304" customWidth="1"/>
    <col min="8194" max="8194" width="19" style="304" customWidth="1"/>
    <col min="8195" max="8195" width="11.7265625" style="304" customWidth="1"/>
    <col min="8196" max="8196" width="9.26953125" style="304" customWidth="1"/>
    <col min="8197" max="8197" width="17" style="304" customWidth="1"/>
    <col min="8198" max="8198" width="5.54296875" style="304" customWidth="1"/>
    <col min="8199" max="8199" width="8.7265625" style="304" customWidth="1"/>
    <col min="8200" max="8200" width="7.453125" style="304" customWidth="1"/>
    <col min="8201" max="8201" width="8.7265625" style="304" customWidth="1"/>
    <col min="8202" max="8202" width="9.7265625" style="304" customWidth="1"/>
    <col min="8203" max="8203" width="10.54296875" style="304" customWidth="1"/>
    <col min="8204" max="8448" width="9.1796875" style="304"/>
    <col min="8449" max="8449" width="5.7265625" style="304" customWidth="1"/>
    <col min="8450" max="8450" width="19" style="304" customWidth="1"/>
    <col min="8451" max="8451" width="11.7265625" style="304" customWidth="1"/>
    <col min="8452" max="8452" width="9.26953125" style="304" customWidth="1"/>
    <col min="8453" max="8453" width="17" style="304" customWidth="1"/>
    <col min="8454" max="8454" width="5.54296875" style="304" customWidth="1"/>
    <col min="8455" max="8455" width="8.7265625" style="304" customWidth="1"/>
    <col min="8456" max="8456" width="7.453125" style="304" customWidth="1"/>
    <col min="8457" max="8457" width="8.7265625" style="304" customWidth="1"/>
    <col min="8458" max="8458" width="9.7265625" style="304" customWidth="1"/>
    <col min="8459" max="8459" width="10.54296875" style="304" customWidth="1"/>
    <col min="8460" max="8704" width="9.1796875" style="304"/>
    <col min="8705" max="8705" width="5.7265625" style="304" customWidth="1"/>
    <col min="8706" max="8706" width="19" style="304" customWidth="1"/>
    <col min="8707" max="8707" width="11.7265625" style="304" customWidth="1"/>
    <col min="8708" max="8708" width="9.26953125" style="304" customWidth="1"/>
    <col min="8709" max="8709" width="17" style="304" customWidth="1"/>
    <col min="8710" max="8710" width="5.54296875" style="304" customWidth="1"/>
    <col min="8711" max="8711" width="8.7265625" style="304" customWidth="1"/>
    <col min="8712" max="8712" width="7.453125" style="304" customWidth="1"/>
    <col min="8713" max="8713" width="8.7265625" style="304" customWidth="1"/>
    <col min="8714" max="8714" width="9.7265625" style="304" customWidth="1"/>
    <col min="8715" max="8715" width="10.54296875" style="304" customWidth="1"/>
    <col min="8716" max="8960" width="9.1796875" style="304"/>
    <col min="8961" max="8961" width="5.7265625" style="304" customWidth="1"/>
    <col min="8962" max="8962" width="19" style="304" customWidth="1"/>
    <col min="8963" max="8963" width="11.7265625" style="304" customWidth="1"/>
    <col min="8964" max="8964" width="9.26953125" style="304" customWidth="1"/>
    <col min="8965" max="8965" width="17" style="304" customWidth="1"/>
    <col min="8966" max="8966" width="5.54296875" style="304" customWidth="1"/>
    <col min="8967" max="8967" width="8.7265625" style="304" customWidth="1"/>
    <col min="8968" max="8968" width="7.453125" style="304" customWidth="1"/>
    <col min="8969" max="8969" width="8.7265625" style="304" customWidth="1"/>
    <col min="8970" max="8970" width="9.7265625" style="304" customWidth="1"/>
    <col min="8971" max="8971" width="10.54296875" style="304" customWidth="1"/>
    <col min="8972" max="9216" width="9.1796875" style="304"/>
    <col min="9217" max="9217" width="5.7265625" style="304" customWidth="1"/>
    <col min="9218" max="9218" width="19" style="304" customWidth="1"/>
    <col min="9219" max="9219" width="11.7265625" style="304" customWidth="1"/>
    <col min="9220" max="9220" width="9.26953125" style="304" customWidth="1"/>
    <col min="9221" max="9221" width="17" style="304" customWidth="1"/>
    <col min="9222" max="9222" width="5.54296875" style="304" customWidth="1"/>
    <col min="9223" max="9223" width="8.7265625" style="304" customWidth="1"/>
    <col min="9224" max="9224" width="7.453125" style="304" customWidth="1"/>
    <col min="9225" max="9225" width="8.7265625" style="304" customWidth="1"/>
    <col min="9226" max="9226" width="9.7265625" style="304" customWidth="1"/>
    <col min="9227" max="9227" width="10.54296875" style="304" customWidth="1"/>
    <col min="9228" max="9472" width="9.1796875" style="304"/>
    <col min="9473" max="9473" width="5.7265625" style="304" customWidth="1"/>
    <col min="9474" max="9474" width="19" style="304" customWidth="1"/>
    <col min="9475" max="9475" width="11.7265625" style="304" customWidth="1"/>
    <col min="9476" max="9476" width="9.26953125" style="304" customWidth="1"/>
    <col min="9477" max="9477" width="17" style="304" customWidth="1"/>
    <col min="9478" max="9478" width="5.54296875" style="304" customWidth="1"/>
    <col min="9479" max="9479" width="8.7265625" style="304" customWidth="1"/>
    <col min="9480" max="9480" width="7.453125" style="304" customWidth="1"/>
    <col min="9481" max="9481" width="8.7265625" style="304" customWidth="1"/>
    <col min="9482" max="9482" width="9.7265625" style="304" customWidth="1"/>
    <col min="9483" max="9483" width="10.54296875" style="304" customWidth="1"/>
    <col min="9484" max="9728" width="9.1796875" style="304"/>
    <col min="9729" max="9729" width="5.7265625" style="304" customWidth="1"/>
    <col min="9730" max="9730" width="19" style="304" customWidth="1"/>
    <col min="9731" max="9731" width="11.7265625" style="304" customWidth="1"/>
    <col min="9732" max="9732" width="9.26953125" style="304" customWidth="1"/>
    <col min="9733" max="9733" width="17" style="304" customWidth="1"/>
    <col min="9734" max="9734" width="5.54296875" style="304" customWidth="1"/>
    <col min="9735" max="9735" width="8.7265625" style="304" customWidth="1"/>
    <col min="9736" max="9736" width="7.453125" style="304" customWidth="1"/>
    <col min="9737" max="9737" width="8.7265625" style="304" customWidth="1"/>
    <col min="9738" max="9738" width="9.7265625" style="304" customWidth="1"/>
    <col min="9739" max="9739" width="10.54296875" style="304" customWidth="1"/>
    <col min="9740" max="9984" width="9.1796875" style="304"/>
    <col min="9985" max="9985" width="5.7265625" style="304" customWidth="1"/>
    <col min="9986" max="9986" width="19" style="304" customWidth="1"/>
    <col min="9987" max="9987" width="11.7265625" style="304" customWidth="1"/>
    <col min="9988" max="9988" width="9.26953125" style="304" customWidth="1"/>
    <col min="9989" max="9989" width="17" style="304" customWidth="1"/>
    <col min="9990" max="9990" width="5.54296875" style="304" customWidth="1"/>
    <col min="9991" max="9991" width="8.7265625" style="304" customWidth="1"/>
    <col min="9992" max="9992" width="7.453125" style="304" customWidth="1"/>
    <col min="9993" max="9993" width="8.7265625" style="304" customWidth="1"/>
    <col min="9994" max="9994" width="9.7265625" style="304" customWidth="1"/>
    <col min="9995" max="9995" width="10.54296875" style="304" customWidth="1"/>
    <col min="9996" max="10240" width="9.1796875" style="304"/>
    <col min="10241" max="10241" width="5.7265625" style="304" customWidth="1"/>
    <col min="10242" max="10242" width="19" style="304" customWidth="1"/>
    <col min="10243" max="10243" width="11.7265625" style="304" customWidth="1"/>
    <col min="10244" max="10244" width="9.26953125" style="304" customWidth="1"/>
    <col min="10245" max="10245" width="17" style="304" customWidth="1"/>
    <col min="10246" max="10246" width="5.54296875" style="304" customWidth="1"/>
    <col min="10247" max="10247" width="8.7265625" style="304" customWidth="1"/>
    <col min="10248" max="10248" width="7.453125" style="304" customWidth="1"/>
    <col min="10249" max="10249" width="8.7265625" style="304" customWidth="1"/>
    <col min="10250" max="10250" width="9.7265625" style="304" customWidth="1"/>
    <col min="10251" max="10251" width="10.54296875" style="304" customWidth="1"/>
    <col min="10252" max="10496" width="9.1796875" style="304"/>
    <col min="10497" max="10497" width="5.7265625" style="304" customWidth="1"/>
    <col min="10498" max="10498" width="19" style="304" customWidth="1"/>
    <col min="10499" max="10499" width="11.7265625" style="304" customWidth="1"/>
    <col min="10500" max="10500" width="9.26953125" style="304" customWidth="1"/>
    <col min="10501" max="10501" width="17" style="304" customWidth="1"/>
    <col min="10502" max="10502" width="5.54296875" style="304" customWidth="1"/>
    <col min="10503" max="10503" width="8.7265625" style="304" customWidth="1"/>
    <col min="10504" max="10504" width="7.453125" style="304" customWidth="1"/>
    <col min="10505" max="10505" width="8.7265625" style="304" customWidth="1"/>
    <col min="10506" max="10506" width="9.7265625" style="304" customWidth="1"/>
    <col min="10507" max="10507" width="10.54296875" style="304" customWidth="1"/>
    <col min="10508" max="10752" width="9.1796875" style="304"/>
    <col min="10753" max="10753" width="5.7265625" style="304" customWidth="1"/>
    <col min="10754" max="10754" width="19" style="304" customWidth="1"/>
    <col min="10755" max="10755" width="11.7265625" style="304" customWidth="1"/>
    <col min="10756" max="10756" width="9.26953125" style="304" customWidth="1"/>
    <col min="10757" max="10757" width="17" style="304" customWidth="1"/>
    <col min="10758" max="10758" width="5.54296875" style="304" customWidth="1"/>
    <col min="10759" max="10759" width="8.7265625" style="304" customWidth="1"/>
    <col min="10760" max="10760" width="7.453125" style="304" customWidth="1"/>
    <col min="10761" max="10761" width="8.7265625" style="304" customWidth="1"/>
    <col min="10762" max="10762" width="9.7265625" style="304" customWidth="1"/>
    <col min="10763" max="10763" width="10.54296875" style="304" customWidth="1"/>
    <col min="10764" max="11008" width="9.1796875" style="304"/>
    <col min="11009" max="11009" width="5.7265625" style="304" customWidth="1"/>
    <col min="11010" max="11010" width="19" style="304" customWidth="1"/>
    <col min="11011" max="11011" width="11.7265625" style="304" customWidth="1"/>
    <col min="11012" max="11012" width="9.26953125" style="304" customWidth="1"/>
    <col min="11013" max="11013" width="17" style="304" customWidth="1"/>
    <col min="11014" max="11014" width="5.54296875" style="304" customWidth="1"/>
    <col min="11015" max="11015" width="8.7265625" style="304" customWidth="1"/>
    <col min="11016" max="11016" width="7.453125" style="304" customWidth="1"/>
    <col min="11017" max="11017" width="8.7265625" style="304" customWidth="1"/>
    <col min="11018" max="11018" width="9.7265625" style="304" customWidth="1"/>
    <col min="11019" max="11019" width="10.54296875" style="304" customWidth="1"/>
    <col min="11020" max="11264" width="9.1796875" style="304"/>
    <col min="11265" max="11265" width="5.7265625" style="304" customWidth="1"/>
    <col min="11266" max="11266" width="19" style="304" customWidth="1"/>
    <col min="11267" max="11267" width="11.7265625" style="304" customWidth="1"/>
    <col min="11268" max="11268" width="9.26953125" style="304" customWidth="1"/>
    <col min="11269" max="11269" width="17" style="304" customWidth="1"/>
    <col min="11270" max="11270" width="5.54296875" style="304" customWidth="1"/>
    <col min="11271" max="11271" width="8.7265625" style="304" customWidth="1"/>
    <col min="11272" max="11272" width="7.453125" style="304" customWidth="1"/>
    <col min="11273" max="11273" width="8.7265625" style="304" customWidth="1"/>
    <col min="11274" max="11274" width="9.7265625" style="304" customWidth="1"/>
    <col min="11275" max="11275" width="10.54296875" style="304" customWidth="1"/>
    <col min="11276" max="11520" width="9.1796875" style="304"/>
    <col min="11521" max="11521" width="5.7265625" style="304" customWidth="1"/>
    <col min="11522" max="11522" width="19" style="304" customWidth="1"/>
    <col min="11523" max="11523" width="11.7265625" style="304" customWidth="1"/>
    <col min="11524" max="11524" width="9.26953125" style="304" customWidth="1"/>
    <col min="11525" max="11525" width="17" style="304" customWidth="1"/>
    <col min="11526" max="11526" width="5.54296875" style="304" customWidth="1"/>
    <col min="11527" max="11527" width="8.7265625" style="304" customWidth="1"/>
    <col min="11528" max="11528" width="7.453125" style="304" customWidth="1"/>
    <col min="11529" max="11529" width="8.7265625" style="304" customWidth="1"/>
    <col min="11530" max="11530" width="9.7265625" style="304" customWidth="1"/>
    <col min="11531" max="11531" width="10.54296875" style="304" customWidth="1"/>
    <col min="11532" max="11776" width="9.1796875" style="304"/>
    <col min="11777" max="11777" width="5.7265625" style="304" customWidth="1"/>
    <col min="11778" max="11778" width="19" style="304" customWidth="1"/>
    <col min="11779" max="11779" width="11.7265625" style="304" customWidth="1"/>
    <col min="11780" max="11780" width="9.26953125" style="304" customWidth="1"/>
    <col min="11781" max="11781" width="17" style="304" customWidth="1"/>
    <col min="11782" max="11782" width="5.54296875" style="304" customWidth="1"/>
    <col min="11783" max="11783" width="8.7265625" style="304" customWidth="1"/>
    <col min="11784" max="11784" width="7.453125" style="304" customWidth="1"/>
    <col min="11785" max="11785" width="8.7265625" style="304" customWidth="1"/>
    <col min="11786" max="11786" width="9.7265625" style="304" customWidth="1"/>
    <col min="11787" max="11787" width="10.54296875" style="304" customWidth="1"/>
    <col min="11788" max="12032" width="9.1796875" style="304"/>
    <col min="12033" max="12033" width="5.7265625" style="304" customWidth="1"/>
    <col min="12034" max="12034" width="19" style="304" customWidth="1"/>
    <col min="12035" max="12035" width="11.7265625" style="304" customWidth="1"/>
    <col min="12036" max="12036" width="9.26953125" style="304" customWidth="1"/>
    <col min="12037" max="12037" width="17" style="304" customWidth="1"/>
    <col min="12038" max="12038" width="5.54296875" style="304" customWidth="1"/>
    <col min="12039" max="12039" width="8.7265625" style="304" customWidth="1"/>
    <col min="12040" max="12040" width="7.453125" style="304" customWidth="1"/>
    <col min="12041" max="12041" width="8.7265625" style="304" customWidth="1"/>
    <col min="12042" max="12042" width="9.7265625" style="304" customWidth="1"/>
    <col min="12043" max="12043" width="10.54296875" style="304" customWidth="1"/>
    <col min="12044" max="12288" width="9.1796875" style="304"/>
    <col min="12289" max="12289" width="5.7265625" style="304" customWidth="1"/>
    <col min="12290" max="12290" width="19" style="304" customWidth="1"/>
    <col min="12291" max="12291" width="11.7265625" style="304" customWidth="1"/>
    <col min="12292" max="12292" width="9.26953125" style="304" customWidth="1"/>
    <col min="12293" max="12293" width="17" style="304" customWidth="1"/>
    <col min="12294" max="12294" width="5.54296875" style="304" customWidth="1"/>
    <col min="12295" max="12295" width="8.7265625" style="304" customWidth="1"/>
    <col min="12296" max="12296" width="7.453125" style="304" customWidth="1"/>
    <col min="12297" max="12297" width="8.7265625" style="304" customWidth="1"/>
    <col min="12298" max="12298" width="9.7265625" style="304" customWidth="1"/>
    <col min="12299" max="12299" width="10.54296875" style="304" customWidth="1"/>
    <col min="12300" max="12544" width="9.1796875" style="304"/>
    <col min="12545" max="12545" width="5.7265625" style="304" customWidth="1"/>
    <col min="12546" max="12546" width="19" style="304" customWidth="1"/>
    <col min="12547" max="12547" width="11.7265625" style="304" customWidth="1"/>
    <col min="12548" max="12548" width="9.26953125" style="304" customWidth="1"/>
    <col min="12549" max="12549" width="17" style="304" customWidth="1"/>
    <col min="12550" max="12550" width="5.54296875" style="304" customWidth="1"/>
    <col min="12551" max="12551" width="8.7265625" style="304" customWidth="1"/>
    <col min="12552" max="12552" width="7.453125" style="304" customWidth="1"/>
    <col min="12553" max="12553" width="8.7265625" style="304" customWidth="1"/>
    <col min="12554" max="12554" width="9.7265625" style="304" customWidth="1"/>
    <col min="12555" max="12555" width="10.54296875" style="304" customWidth="1"/>
    <col min="12556" max="12800" width="9.1796875" style="304"/>
    <col min="12801" max="12801" width="5.7265625" style="304" customWidth="1"/>
    <col min="12802" max="12802" width="19" style="304" customWidth="1"/>
    <col min="12803" max="12803" width="11.7265625" style="304" customWidth="1"/>
    <col min="12804" max="12804" width="9.26953125" style="304" customWidth="1"/>
    <col min="12805" max="12805" width="17" style="304" customWidth="1"/>
    <col min="12806" max="12806" width="5.54296875" style="304" customWidth="1"/>
    <col min="12807" max="12807" width="8.7265625" style="304" customWidth="1"/>
    <col min="12808" max="12808" width="7.453125" style="304" customWidth="1"/>
    <col min="12809" max="12809" width="8.7265625" style="304" customWidth="1"/>
    <col min="12810" max="12810" width="9.7265625" style="304" customWidth="1"/>
    <col min="12811" max="12811" width="10.54296875" style="304" customWidth="1"/>
    <col min="12812" max="13056" width="9.1796875" style="304"/>
    <col min="13057" max="13057" width="5.7265625" style="304" customWidth="1"/>
    <col min="13058" max="13058" width="19" style="304" customWidth="1"/>
    <col min="13059" max="13059" width="11.7265625" style="304" customWidth="1"/>
    <col min="13060" max="13060" width="9.26953125" style="304" customWidth="1"/>
    <col min="13061" max="13061" width="17" style="304" customWidth="1"/>
    <col min="13062" max="13062" width="5.54296875" style="304" customWidth="1"/>
    <col min="13063" max="13063" width="8.7265625" style="304" customWidth="1"/>
    <col min="13064" max="13064" width="7.453125" style="304" customWidth="1"/>
    <col min="13065" max="13065" width="8.7265625" style="304" customWidth="1"/>
    <col min="13066" max="13066" width="9.7265625" style="304" customWidth="1"/>
    <col min="13067" max="13067" width="10.54296875" style="304" customWidth="1"/>
    <col min="13068" max="13312" width="9.1796875" style="304"/>
    <col min="13313" max="13313" width="5.7265625" style="304" customWidth="1"/>
    <col min="13314" max="13314" width="19" style="304" customWidth="1"/>
    <col min="13315" max="13315" width="11.7265625" style="304" customWidth="1"/>
    <col min="13316" max="13316" width="9.26953125" style="304" customWidth="1"/>
    <col min="13317" max="13317" width="17" style="304" customWidth="1"/>
    <col min="13318" max="13318" width="5.54296875" style="304" customWidth="1"/>
    <col min="13319" max="13319" width="8.7265625" style="304" customWidth="1"/>
    <col min="13320" max="13320" width="7.453125" style="304" customWidth="1"/>
    <col min="13321" max="13321" width="8.7265625" style="304" customWidth="1"/>
    <col min="13322" max="13322" width="9.7265625" style="304" customWidth="1"/>
    <col min="13323" max="13323" width="10.54296875" style="304" customWidth="1"/>
    <col min="13324" max="13568" width="9.1796875" style="304"/>
    <col min="13569" max="13569" width="5.7265625" style="304" customWidth="1"/>
    <col min="13570" max="13570" width="19" style="304" customWidth="1"/>
    <col min="13571" max="13571" width="11.7265625" style="304" customWidth="1"/>
    <col min="13572" max="13572" width="9.26953125" style="304" customWidth="1"/>
    <col min="13573" max="13573" width="17" style="304" customWidth="1"/>
    <col min="13574" max="13574" width="5.54296875" style="304" customWidth="1"/>
    <col min="13575" max="13575" width="8.7265625" style="304" customWidth="1"/>
    <col min="13576" max="13576" width="7.453125" style="304" customWidth="1"/>
    <col min="13577" max="13577" width="8.7265625" style="304" customWidth="1"/>
    <col min="13578" max="13578" width="9.7265625" style="304" customWidth="1"/>
    <col min="13579" max="13579" width="10.54296875" style="304" customWidth="1"/>
    <col min="13580" max="13824" width="9.1796875" style="304"/>
    <col min="13825" max="13825" width="5.7265625" style="304" customWidth="1"/>
    <col min="13826" max="13826" width="19" style="304" customWidth="1"/>
    <col min="13827" max="13827" width="11.7265625" style="304" customWidth="1"/>
    <col min="13828" max="13828" width="9.26953125" style="304" customWidth="1"/>
    <col min="13829" max="13829" width="17" style="304" customWidth="1"/>
    <col min="13830" max="13830" width="5.54296875" style="304" customWidth="1"/>
    <col min="13831" max="13831" width="8.7265625" style="304" customWidth="1"/>
    <col min="13832" max="13832" width="7.453125" style="304" customWidth="1"/>
    <col min="13833" max="13833" width="8.7265625" style="304" customWidth="1"/>
    <col min="13834" max="13834" width="9.7265625" style="304" customWidth="1"/>
    <col min="13835" max="13835" width="10.54296875" style="304" customWidth="1"/>
    <col min="13836" max="14080" width="9.1796875" style="304"/>
    <col min="14081" max="14081" width="5.7265625" style="304" customWidth="1"/>
    <col min="14082" max="14082" width="19" style="304" customWidth="1"/>
    <col min="14083" max="14083" width="11.7265625" style="304" customWidth="1"/>
    <col min="14084" max="14084" width="9.26953125" style="304" customWidth="1"/>
    <col min="14085" max="14085" width="17" style="304" customWidth="1"/>
    <col min="14086" max="14086" width="5.54296875" style="304" customWidth="1"/>
    <col min="14087" max="14087" width="8.7265625" style="304" customWidth="1"/>
    <col min="14088" max="14088" width="7.453125" style="304" customWidth="1"/>
    <col min="14089" max="14089" width="8.7265625" style="304" customWidth="1"/>
    <col min="14090" max="14090" width="9.7265625" style="304" customWidth="1"/>
    <col min="14091" max="14091" width="10.54296875" style="304" customWidth="1"/>
    <col min="14092" max="14336" width="9.1796875" style="304"/>
    <col min="14337" max="14337" width="5.7265625" style="304" customWidth="1"/>
    <col min="14338" max="14338" width="19" style="304" customWidth="1"/>
    <col min="14339" max="14339" width="11.7265625" style="304" customWidth="1"/>
    <col min="14340" max="14340" width="9.26953125" style="304" customWidth="1"/>
    <col min="14341" max="14341" width="17" style="304" customWidth="1"/>
    <col min="14342" max="14342" width="5.54296875" style="304" customWidth="1"/>
    <col min="14343" max="14343" width="8.7265625" style="304" customWidth="1"/>
    <col min="14344" max="14344" width="7.453125" style="304" customWidth="1"/>
    <col min="14345" max="14345" width="8.7265625" style="304" customWidth="1"/>
    <col min="14346" max="14346" width="9.7265625" style="304" customWidth="1"/>
    <col min="14347" max="14347" width="10.54296875" style="304" customWidth="1"/>
    <col min="14348" max="14592" width="9.1796875" style="304"/>
    <col min="14593" max="14593" width="5.7265625" style="304" customWidth="1"/>
    <col min="14594" max="14594" width="19" style="304" customWidth="1"/>
    <col min="14595" max="14595" width="11.7265625" style="304" customWidth="1"/>
    <col min="14596" max="14596" width="9.26953125" style="304" customWidth="1"/>
    <col min="14597" max="14597" width="17" style="304" customWidth="1"/>
    <col min="14598" max="14598" width="5.54296875" style="304" customWidth="1"/>
    <col min="14599" max="14599" width="8.7265625" style="304" customWidth="1"/>
    <col min="14600" max="14600" width="7.453125" style="304" customWidth="1"/>
    <col min="14601" max="14601" width="8.7265625" style="304" customWidth="1"/>
    <col min="14602" max="14602" width="9.7265625" style="304" customWidth="1"/>
    <col min="14603" max="14603" width="10.54296875" style="304" customWidth="1"/>
    <col min="14604" max="14848" width="9.1796875" style="304"/>
    <col min="14849" max="14849" width="5.7265625" style="304" customWidth="1"/>
    <col min="14850" max="14850" width="19" style="304" customWidth="1"/>
    <col min="14851" max="14851" width="11.7265625" style="304" customWidth="1"/>
    <col min="14852" max="14852" width="9.26953125" style="304" customWidth="1"/>
    <col min="14853" max="14853" width="17" style="304" customWidth="1"/>
    <col min="14854" max="14854" width="5.54296875" style="304" customWidth="1"/>
    <col min="14855" max="14855" width="8.7265625" style="304" customWidth="1"/>
    <col min="14856" max="14856" width="7.453125" style="304" customWidth="1"/>
    <col min="14857" max="14857" width="8.7265625" style="304" customWidth="1"/>
    <col min="14858" max="14858" width="9.7265625" style="304" customWidth="1"/>
    <col min="14859" max="14859" width="10.54296875" style="304" customWidth="1"/>
    <col min="14860" max="15104" width="9.1796875" style="304"/>
    <col min="15105" max="15105" width="5.7265625" style="304" customWidth="1"/>
    <col min="15106" max="15106" width="19" style="304" customWidth="1"/>
    <col min="15107" max="15107" width="11.7265625" style="304" customWidth="1"/>
    <col min="15108" max="15108" width="9.26953125" style="304" customWidth="1"/>
    <col min="15109" max="15109" width="17" style="304" customWidth="1"/>
    <col min="15110" max="15110" width="5.54296875" style="304" customWidth="1"/>
    <col min="15111" max="15111" width="8.7265625" style="304" customWidth="1"/>
    <col min="15112" max="15112" width="7.453125" style="304" customWidth="1"/>
    <col min="15113" max="15113" width="8.7265625" style="304" customWidth="1"/>
    <col min="15114" max="15114" width="9.7265625" style="304" customWidth="1"/>
    <col min="15115" max="15115" width="10.54296875" style="304" customWidth="1"/>
    <col min="15116" max="15360" width="9.1796875" style="304"/>
    <col min="15361" max="15361" width="5.7265625" style="304" customWidth="1"/>
    <col min="15362" max="15362" width="19" style="304" customWidth="1"/>
    <col min="15363" max="15363" width="11.7265625" style="304" customWidth="1"/>
    <col min="15364" max="15364" width="9.26953125" style="304" customWidth="1"/>
    <col min="15365" max="15365" width="17" style="304" customWidth="1"/>
    <col min="15366" max="15366" width="5.54296875" style="304" customWidth="1"/>
    <col min="15367" max="15367" width="8.7265625" style="304" customWidth="1"/>
    <col min="15368" max="15368" width="7.453125" style="304" customWidth="1"/>
    <col min="15369" max="15369" width="8.7265625" style="304" customWidth="1"/>
    <col min="15370" max="15370" width="9.7265625" style="304" customWidth="1"/>
    <col min="15371" max="15371" width="10.54296875" style="304" customWidth="1"/>
    <col min="15372" max="15616" width="9.1796875" style="304"/>
    <col min="15617" max="15617" width="5.7265625" style="304" customWidth="1"/>
    <col min="15618" max="15618" width="19" style="304" customWidth="1"/>
    <col min="15619" max="15619" width="11.7265625" style="304" customWidth="1"/>
    <col min="15620" max="15620" width="9.26953125" style="304" customWidth="1"/>
    <col min="15621" max="15621" width="17" style="304" customWidth="1"/>
    <col min="15622" max="15622" width="5.54296875" style="304" customWidth="1"/>
    <col min="15623" max="15623" width="8.7265625" style="304" customWidth="1"/>
    <col min="15624" max="15624" width="7.453125" style="304" customWidth="1"/>
    <col min="15625" max="15625" width="8.7265625" style="304" customWidth="1"/>
    <col min="15626" max="15626" width="9.7265625" style="304" customWidth="1"/>
    <col min="15627" max="15627" width="10.54296875" style="304" customWidth="1"/>
    <col min="15628" max="15872" width="9.1796875" style="304"/>
    <col min="15873" max="15873" width="5.7265625" style="304" customWidth="1"/>
    <col min="15874" max="15874" width="19" style="304" customWidth="1"/>
    <col min="15875" max="15875" width="11.7265625" style="304" customWidth="1"/>
    <col min="15876" max="15876" width="9.26953125" style="304" customWidth="1"/>
    <col min="15877" max="15877" width="17" style="304" customWidth="1"/>
    <col min="15878" max="15878" width="5.54296875" style="304" customWidth="1"/>
    <col min="15879" max="15879" width="8.7265625" style="304" customWidth="1"/>
    <col min="15880" max="15880" width="7.453125" style="304" customWidth="1"/>
    <col min="15881" max="15881" width="8.7265625" style="304" customWidth="1"/>
    <col min="15882" max="15882" width="9.7265625" style="304" customWidth="1"/>
    <col min="15883" max="15883" width="10.54296875" style="304" customWidth="1"/>
    <col min="15884" max="16128" width="9.1796875" style="304"/>
    <col min="16129" max="16129" width="5.7265625" style="304" customWidth="1"/>
    <col min="16130" max="16130" width="19" style="304" customWidth="1"/>
    <col min="16131" max="16131" width="11.7265625" style="304" customWidth="1"/>
    <col min="16132" max="16132" width="9.26953125" style="304" customWidth="1"/>
    <col min="16133" max="16133" width="17" style="304" customWidth="1"/>
    <col min="16134" max="16134" width="5.54296875" style="304" customWidth="1"/>
    <col min="16135" max="16135" width="8.7265625" style="304" customWidth="1"/>
    <col min="16136" max="16136" width="7.453125" style="304" customWidth="1"/>
    <col min="16137" max="16137" width="8.7265625" style="304" customWidth="1"/>
    <col min="16138" max="16138" width="9.7265625" style="304" customWidth="1"/>
    <col min="16139" max="16139" width="10.54296875" style="304" customWidth="1"/>
    <col min="16140" max="16384" width="9.1796875" style="304"/>
  </cols>
  <sheetData>
    <row r="1" spans="1:12">
      <c r="A1" s="301" t="str">
        <f>+'VO 02'!A1</f>
        <v>DORCHESTER HOTEL &amp; RESIDNECIES</v>
      </c>
    </row>
    <row r="2" spans="1:12" ht="14.5">
      <c r="A2" s="301" t="str">
        <f>+'VO 02'!A2</f>
        <v xml:space="preserve">SUBCONTRACTOR: AL RAWDA </v>
      </c>
      <c r="K2" s="305">
        <f>+'VO 02'!N2</f>
        <v>44958</v>
      </c>
    </row>
    <row r="3" spans="1:12">
      <c r="A3" s="301" t="s">
        <v>238</v>
      </c>
      <c r="K3" s="306" t="str">
        <f>+'VO 02'!N3</f>
        <v>IPA-09</v>
      </c>
    </row>
    <row r="6" spans="1:12" s="309" customFormat="1" ht="15" customHeight="1">
      <c r="A6" s="206" t="s">
        <v>149</v>
      </c>
      <c r="B6" s="211" t="s">
        <v>150</v>
      </c>
      <c r="C6" s="211"/>
      <c r="D6" s="211"/>
      <c r="E6" s="211" t="s">
        <v>239</v>
      </c>
      <c r="F6" s="209"/>
      <c r="G6" s="209"/>
      <c r="H6" s="210"/>
      <c r="I6" s="307"/>
      <c r="J6" s="308"/>
      <c r="K6" s="212"/>
    </row>
    <row r="7" spans="1:12" s="310" customFormat="1" ht="15" customHeight="1">
      <c r="A7" s="213"/>
      <c r="B7" s="215" t="s">
        <v>240</v>
      </c>
      <c r="C7" s="215"/>
      <c r="D7" s="215"/>
      <c r="E7" s="215"/>
      <c r="F7" s="334"/>
      <c r="G7" s="334"/>
      <c r="H7" s="334"/>
      <c r="I7" s="216"/>
      <c r="J7" s="334"/>
      <c r="K7" s="335"/>
      <c r="L7" s="336"/>
    </row>
    <row r="8" spans="1:12" ht="15" customHeight="1">
      <c r="A8" s="218"/>
      <c r="B8" s="1762"/>
      <c r="C8" s="1762"/>
      <c r="D8" s="1762"/>
      <c r="E8" s="1762"/>
      <c r="F8" s="326"/>
      <c r="G8" s="326"/>
      <c r="H8" s="326" t="s">
        <v>153</v>
      </c>
      <c r="I8" s="327"/>
      <c r="J8" s="328"/>
      <c r="K8" s="337"/>
      <c r="L8" s="338"/>
    </row>
    <row r="9" spans="1:12" ht="23">
      <c r="A9" s="220" t="s">
        <v>156</v>
      </c>
      <c r="B9" s="220" t="s">
        <v>241</v>
      </c>
      <c r="C9" s="220" t="s">
        <v>122</v>
      </c>
      <c r="D9" s="220" t="s">
        <v>123</v>
      </c>
      <c r="E9" s="220" t="s">
        <v>242</v>
      </c>
      <c r="F9" s="330" t="s">
        <v>159</v>
      </c>
      <c r="G9" s="329" t="s">
        <v>160</v>
      </c>
      <c r="H9" s="331" t="s">
        <v>161</v>
      </c>
      <c r="I9" s="332" t="s">
        <v>162</v>
      </c>
      <c r="J9" s="331"/>
      <c r="K9" s="331" t="s">
        <v>164</v>
      </c>
      <c r="L9" s="338"/>
    </row>
    <row r="10" spans="1:12" ht="14.15" customHeight="1">
      <c r="A10" s="311"/>
      <c r="B10" s="230"/>
      <c r="C10" s="230"/>
      <c r="D10" s="230"/>
      <c r="E10" s="230"/>
      <c r="F10" s="231"/>
      <c r="G10" s="231"/>
      <c r="H10" s="231"/>
      <c r="I10" s="232"/>
      <c r="J10" s="312"/>
      <c r="K10" s="229"/>
    </row>
    <row r="11" spans="1:12" ht="14.15" customHeight="1">
      <c r="A11" s="228" t="s">
        <v>243</v>
      </c>
      <c r="B11" s="313" t="s">
        <v>211</v>
      </c>
      <c r="C11" s="313"/>
      <c r="D11" s="230"/>
      <c r="E11" s="230"/>
      <c r="F11" s="231"/>
      <c r="G11" s="231"/>
      <c r="H11" s="231"/>
      <c r="I11" s="232"/>
      <c r="J11" s="314"/>
      <c r="K11" s="229"/>
    </row>
    <row r="12" spans="1:12" ht="14.15" customHeight="1">
      <c r="A12" s="228"/>
      <c r="B12" s="230"/>
      <c r="C12" s="230"/>
      <c r="D12" s="230"/>
      <c r="E12" s="230"/>
      <c r="F12" s="231"/>
      <c r="G12" s="231"/>
      <c r="H12" s="231"/>
      <c r="I12" s="232"/>
      <c r="J12" s="231"/>
      <c r="K12" s="229"/>
    </row>
    <row r="13" spans="1:12" ht="14.15" customHeight="1">
      <c r="A13" s="315"/>
      <c r="B13" s="316" t="s">
        <v>244</v>
      </c>
      <c r="C13" s="316" t="s">
        <v>166</v>
      </c>
      <c r="D13" s="316">
        <v>27</v>
      </c>
      <c r="E13" s="316" t="s">
        <v>245</v>
      </c>
      <c r="F13" s="314">
        <v>1</v>
      </c>
      <c r="G13" s="314">
        <v>95.7</v>
      </c>
      <c r="H13" s="314">
        <v>3.4</v>
      </c>
      <c r="I13" s="317">
        <f>F13*G13*H13</f>
        <v>325.38</v>
      </c>
      <c r="J13" s="382">
        <v>0.9</v>
      </c>
      <c r="K13" s="229">
        <f>J13*I13</f>
        <v>292.84199999999998</v>
      </c>
    </row>
    <row r="14" spans="1:12" ht="14.15" customHeight="1">
      <c r="A14" s="315"/>
      <c r="B14" s="316" t="s">
        <v>246</v>
      </c>
      <c r="C14" s="316" t="s">
        <v>166</v>
      </c>
      <c r="D14" s="316">
        <v>24</v>
      </c>
      <c r="E14" s="316" t="s">
        <v>245</v>
      </c>
      <c r="F14" s="314">
        <v>1</v>
      </c>
      <c r="G14" s="314">
        <v>11.3</v>
      </c>
      <c r="H14" s="314">
        <v>3.4</v>
      </c>
      <c r="I14" s="317">
        <f>F14*G14*H14</f>
        <v>38.42</v>
      </c>
      <c r="J14" s="221">
        <v>1</v>
      </c>
      <c r="K14" s="229">
        <f>J14*I14</f>
        <v>38.42</v>
      </c>
    </row>
    <row r="15" spans="1:12" ht="14.15" customHeight="1">
      <c r="A15" s="315"/>
      <c r="B15" s="316"/>
      <c r="C15" s="316"/>
      <c r="D15" s="316"/>
      <c r="E15" s="316"/>
      <c r="F15" s="314"/>
      <c r="G15" s="314"/>
      <c r="H15" s="314"/>
      <c r="I15" s="317"/>
      <c r="J15" s="318"/>
      <c r="K15" s="229"/>
    </row>
    <row r="16" spans="1:12" ht="14.15" customHeight="1">
      <c r="A16" s="228"/>
      <c r="B16" s="230"/>
      <c r="C16" s="230"/>
      <c r="D16" s="316"/>
      <c r="E16" s="316"/>
      <c r="F16" s="314"/>
      <c r="G16" s="314"/>
      <c r="H16" s="314"/>
      <c r="I16" s="317"/>
      <c r="J16" s="318"/>
      <c r="K16" s="319"/>
    </row>
    <row r="17" spans="1:11" ht="14.15" customHeight="1" thickBot="1">
      <c r="A17" s="228"/>
      <c r="B17" s="230"/>
      <c r="C17" s="230"/>
      <c r="D17" s="230"/>
      <c r="E17" s="230"/>
      <c r="F17" s="231"/>
      <c r="G17" s="231"/>
      <c r="H17" s="231"/>
      <c r="I17" s="232"/>
      <c r="J17" s="320">
        <f>SUM(I13:I16)</f>
        <v>363.8</v>
      </c>
      <c r="K17" s="684">
        <f>SUM(K13:K16)</f>
        <v>331.262</v>
      </c>
    </row>
    <row r="18" spans="1:11" ht="14.15" customHeight="1" thickTop="1">
      <c r="A18" s="228"/>
      <c r="B18" s="230"/>
      <c r="C18" s="230"/>
      <c r="D18" s="230"/>
      <c r="E18" s="230"/>
      <c r="F18" s="231"/>
      <c r="G18" s="231"/>
      <c r="H18" s="231"/>
      <c r="I18" s="232"/>
      <c r="J18" s="318"/>
      <c r="K18" s="321"/>
    </row>
    <row r="19" spans="1:11" ht="14.15" customHeight="1">
      <c r="A19" s="315" t="s">
        <v>247</v>
      </c>
      <c r="B19" s="313" t="s">
        <v>213</v>
      </c>
      <c r="C19" s="230"/>
      <c r="D19" s="230"/>
      <c r="E19" s="230"/>
      <c r="F19" s="231"/>
      <c r="G19" s="231"/>
      <c r="H19" s="231"/>
      <c r="I19" s="232"/>
      <c r="J19" s="318"/>
      <c r="K19" s="229"/>
    </row>
    <row r="20" spans="1:11" ht="14.15" customHeight="1">
      <c r="A20" s="228"/>
      <c r="B20" s="230"/>
      <c r="C20" s="230"/>
      <c r="D20" s="230"/>
      <c r="E20" s="230"/>
      <c r="F20" s="231"/>
      <c r="G20" s="231"/>
      <c r="H20" s="231"/>
      <c r="I20" s="232"/>
      <c r="J20" s="318"/>
      <c r="K20" s="229"/>
    </row>
    <row r="21" spans="1:11" ht="14.15" customHeight="1">
      <c r="A21" s="228"/>
      <c r="B21" s="316" t="s">
        <v>244</v>
      </c>
      <c r="C21" s="316" t="s">
        <v>166</v>
      </c>
      <c r="D21" s="316">
        <v>27</v>
      </c>
      <c r="E21" s="316" t="s">
        <v>245</v>
      </c>
      <c r="F21" s="314">
        <v>1</v>
      </c>
      <c r="G21" s="314">
        <v>25.5</v>
      </c>
      <c r="H21" s="314">
        <v>3.4</v>
      </c>
      <c r="I21" s="317">
        <f>F21*G21*H21</f>
        <v>86.7</v>
      </c>
      <c r="J21" s="221">
        <v>0.9</v>
      </c>
      <c r="K21" s="229">
        <f>J21*I21</f>
        <v>78.03</v>
      </c>
    </row>
    <row r="22" spans="1:11" ht="14.15" customHeight="1">
      <c r="A22" s="228"/>
      <c r="B22" s="316" t="s">
        <v>248</v>
      </c>
      <c r="C22" s="316" t="s">
        <v>166</v>
      </c>
      <c r="D22" s="316">
        <v>26</v>
      </c>
      <c r="E22" s="316" t="s">
        <v>245</v>
      </c>
      <c r="F22" s="314">
        <v>1</v>
      </c>
      <c r="G22" s="314">
        <v>36.700000000000003</v>
      </c>
      <c r="H22" s="314">
        <v>3.4</v>
      </c>
      <c r="I22" s="317">
        <f>F22*G22*H22</f>
        <v>124.78</v>
      </c>
      <c r="J22" s="221">
        <v>1</v>
      </c>
      <c r="K22" s="229">
        <f>J22*I22</f>
        <v>124.78</v>
      </c>
    </row>
    <row r="23" spans="1:11" ht="14.15" customHeight="1">
      <c r="A23" s="228"/>
      <c r="B23" s="316" t="s">
        <v>249</v>
      </c>
      <c r="C23" s="316" t="s">
        <v>166</v>
      </c>
      <c r="D23" s="316">
        <v>25</v>
      </c>
      <c r="E23" s="316" t="s">
        <v>245</v>
      </c>
      <c r="F23" s="314">
        <v>1</v>
      </c>
      <c r="G23" s="314">
        <v>12.4</v>
      </c>
      <c r="H23" s="314">
        <v>3.4</v>
      </c>
      <c r="I23" s="317">
        <f>F23*G23*H23</f>
        <v>42.16</v>
      </c>
      <c r="J23" s="221">
        <v>1</v>
      </c>
      <c r="K23" s="229">
        <f>J23*I23</f>
        <v>42.16</v>
      </c>
    </row>
    <row r="24" spans="1:11" ht="14.15" customHeight="1">
      <c r="A24" s="228"/>
      <c r="B24" s="230"/>
      <c r="C24" s="230"/>
      <c r="D24" s="230" t="s">
        <v>250</v>
      </c>
      <c r="E24" s="230"/>
      <c r="F24" s="231"/>
      <c r="G24" s="231"/>
      <c r="H24" s="231"/>
      <c r="I24" s="232"/>
      <c r="J24" s="318"/>
      <c r="K24" s="229"/>
    </row>
    <row r="25" spans="1:11" ht="14.15" customHeight="1">
      <c r="A25" s="228"/>
      <c r="B25" s="230"/>
      <c r="C25" s="230"/>
      <c r="D25" s="230"/>
      <c r="E25" s="230"/>
      <c r="F25" s="231"/>
      <c r="G25" s="231"/>
      <c r="H25" s="231"/>
      <c r="I25" s="232"/>
      <c r="J25" s="318"/>
      <c r="K25" s="229"/>
    </row>
    <row r="26" spans="1:11" ht="14.15" customHeight="1" thickBot="1">
      <c r="A26" s="228"/>
      <c r="B26" s="230"/>
      <c r="C26" s="230"/>
      <c r="D26" s="230"/>
      <c r="E26" s="230"/>
      <c r="F26" s="231"/>
      <c r="G26" s="231"/>
      <c r="H26" s="231"/>
      <c r="I26" s="232"/>
      <c r="J26" s="320">
        <f>SUM(I19:I25)</f>
        <v>253.64000000000001</v>
      </c>
      <c r="K26" s="684">
        <f>SUM(K21:K23)</f>
        <v>244.97</v>
      </c>
    </row>
    <row r="27" spans="1:11" ht="14.15" customHeight="1" thickTop="1">
      <c r="A27" s="228"/>
      <c r="B27" s="230"/>
      <c r="C27" s="230"/>
      <c r="D27" s="230"/>
      <c r="E27" s="230"/>
      <c r="F27" s="231"/>
      <c r="G27" s="231"/>
      <c r="H27" s="231"/>
      <c r="I27" s="232"/>
      <c r="J27" s="318"/>
      <c r="K27" s="229"/>
    </row>
    <row r="28" spans="1:11" ht="14.15" customHeight="1">
      <c r="A28" s="322"/>
      <c r="B28" s="230"/>
      <c r="C28" s="230"/>
      <c r="D28" s="230"/>
      <c r="E28" s="230"/>
      <c r="F28" s="231"/>
      <c r="G28" s="231"/>
      <c r="H28" s="231"/>
      <c r="I28" s="232"/>
      <c r="J28" s="318"/>
      <c r="K28" s="229"/>
    </row>
    <row r="29" spans="1:11" ht="14.15" customHeight="1">
      <c r="A29" s="228" t="s">
        <v>251</v>
      </c>
      <c r="B29" s="313" t="s">
        <v>215</v>
      </c>
      <c r="C29" s="313"/>
      <c r="D29" s="230"/>
      <c r="E29" s="230"/>
      <c r="F29" s="231"/>
      <c r="G29" s="231"/>
      <c r="H29" s="231"/>
      <c r="I29" s="232"/>
      <c r="J29" s="318"/>
      <c r="K29" s="229"/>
    </row>
    <row r="30" spans="1:11" ht="14.15" customHeight="1">
      <c r="A30" s="228"/>
      <c r="B30" s="230"/>
      <c r="C30" s="230"/>
      <c r="D30" s="230"/>
      <c r="E30" s="230"/>
      <c r="F30" s="231"/>
      <c r="G30" s="231"/>
      <c r="H30" s="231"/>
      <c r="I30" s="232"/>
      <c r="J30" s="318"/>
      <c r="K30" s="229"/>
    </row>
    <row r="31" spans="1:11" ht="14.15" customHeight="1">
      <c r="A31" s="228"/>
      <c r="B31" s="316" t="s">
        <v>244</v>
      </c>
      <c r="C31" s="316" t="s">
        <v>166</v>
      </c>
      <c r="D31" s="316">
        <v>27</v>
      </c>
      <c r="E31" s="316" t="s">
        <v>245</v>
      </c>
      <c r="F31" s="314">
        <v>1</v>
      </c>
      <c r="G31" s="314">
        <v>4.0999999999999996</v>
      </c>
      <c r="H31" s="314">
        <v>3.4</v>
      </c>
      <c r="I31" s="317">
        <f>F31*G31*H31</f>
        <v>13.939999999999998</v>
      </c>
      <c r="J31" s="221">
        <v>0.9</v>
      </c>
      <c r="K31" s="229">
        <f t="shared" ref="K31:K35" si="0">J31*I31</f>
        <v>12.545999999999998</v>
      </c>
    </row>
    <row r="32" spans="1:11" ht="14.15" customHeight="1">
      <c r="A32" s="228"/>
      <c r="B32" s="316" t="s">
        <v>252</v>
      </c>
      <c r="C32" s="316" t="s">
        <v>166</v>
      </c>
      <c r="D32" s="316">
        <v>26</v>
      </c>
      <c r="E32" s="316" t="s">
        <v>245</v>
      </c>
      <c r="F32" s="314">
        <v>1</v>
      </c>
      <c r="G32" s="314">
        <v>10.6</v>
      </c>
      <c r="H32" s="314">
        <v>3.4</v>
      </c>
      <c r="I32" s="317">
        <f>F32*G32*H32</f>
        <v>36.04</v>
      </c>
      <c r="J32" s="221">
        <v>1</v>
      </c>
      <c r="K32" s="229">
        <f t="shared" si="0"/>
        <v>36.04</v>
      </c>
    </row>
    <row r="33" spans="1:11" ht="14.15" customHeight="1">
      <c r="A33" s="228"/>
      <c r="B33" s="316" t="s">
        <v>249</v>
      </c>
      <c r="C33" s="316" t="s">
        <v>166</v>
      </c>
      <c r="D33" s="316">
        <v>25</v>
      </c>
      <c r="E33" s="316" t="s">
        <v>245</v>
      </c>
      <c r="F33" s="314">
        <v>1</v>
      </c>
      <c r="G33" s="314">
        <v>28.9</v>
      </c>
      <c r="H33" s="314">
        <v>3.4</v>
      </c>
      <c r="I33" s="317">
        <f>F33*G33*H33</f>
        <v>98.259999999999991</v>
      </c>
      <c r="J33" s="221">
        <v>1</v>
      </c>
      <c r="K33" s="229">
        <f t="shared" si="0"/>
        <v>98.259999999999991</v>
      </c>
    </row>
    <row r="34" spans="1:11" ht="14.15" customHeight="1">
      <c r="A34" s="228"/>
      <c r="B34" s="316" t="s">
        <v>246</v>
      </c>
      <c r="C34" s="316" t="s">
        <v>166</v>
      </c>
      <c r="D34" s="316">
        <v>24</v>
      </c>
      <c r="E34" s="316" t="s">
        <v>245</v>
      </c>
      <c r="F34" s="314">
        <v>1</v>
      </c>
      <c r="G34" s="314">
        <v>36.9</v>
      </c>
      <c r="H34" s="314">
        <v>3.4</v>
      </c>
      <c r="I34" s="317">
        <f>F34*G34*H34</f>
        <v>125.46</v>
      </c>
      <c r="J34" s="221">
        <v>1</v>
      </c>
      <c r="K34" s="229">
        <f t="shared" si="0"/>
        <v>125.46</v>
      </c>
    </row>
    <row r="35" spans="1:11" ht="14.15" customHeight="1">
      <c r="A35" s="228"/>
      <c r="B35" s="316" t="s">
        <v>253</v>
      </c>
      <c r="C35" s="316" t="s">
        <v>166</v>
      </c>
      <c r="D35" s="316">
        <v>21</v>
      </c>
      <c r="E35" s="316" t="s">
        <v>245</v>
      </c>
      <c r="F35" s="314">
        <v>1</v>
      </c>
      <c r="G35" s="314">
        <v>4.8</v>
      </c>
      <c r="H35" s="314">
        <v>3.4</v>
      </c>
      <c r="I35" s="317">
        <f>F35*G35*H35</f>
        <v>16.32</v>
      </c>
      <c r="J35" s="221"/>
      <c r="K35" s="229">
        <f t="shared" si="0"/>
        <v>0</v>
      </c>
    </row>
    <row r="36" spans="1:11" ht="14.15" customHeight="1">
      <c r="A36" s="228"/>
      <c r="B36" s="230"/>
      <c r="C36" s="230"/>
      <c r="D36" s="230"/>
      <c r="E36" s="230"/>
      <c r="F36" s="231"/>
      <c r="G36" s="231"/>
      <c r="H36" s="231"/>
      <c r="I36" s="232"/>
      <c r="J36" s="318"/>
      <c r="K36" s="229"/>
    </row>
    <row r="37" spans="1:11" ht="14.15" customHeight="1" thickBot="1">
      <c r="A37" s="228"/>
      <c r="B37" s="230"/>
      <c r="C37" s="230"/>
      <c r="D37" s="230"/>
      <c r="E37" s="230"/>
      <c r="F37" s="231"/>
      <c r="G37" s="231"/>
      <c r="H37" s="231"/>
      <c r="I37" s="232"/>
      <c r="J37" s="320">
        <f>SUM(I30:I36)</f>
        <v>290.02</v>
      </c>
      <c r="K37" s="684">
        <f>SUM(K31:K35)</f>
        <v>272.30599999999998</v>
      </c>
    </row>
    <row r="38" spans="1:11" ht="14.15" customHeight="1" thickTop="1">
      <c r="A38" s="228"/>
      <c r="B38" s="230"/>
      <c r="C38" s="230"/>
      <c r="D38" s="230"/>
      <c r="E38" s="230"/>
      <c r="F38" s="231"/>
      <c r="G38" s="231"/>
      <c r="H38" s="231"/>
      <c r="I38" s="232"/>
      <c r="J38" s="318"/>
      <c r="K38" s="229"/>
    </row>
    <row r="39" spans="1:11" ht="14.15" customHeight="1">
      <c r="A39" s="322"/>
      <c r="B39" s="230"/>
      <c r="C39" s="230"/>
      <c r="D39" s="230"/>
      <c r="E39" s="230"/>
      <c r="F39" s="231"/>
      <c r="G39" s="231"/>
      <c r="H39" s="231"/>
      <c r="I39" s="232"/>
      <c r="J39" s="318"/>
      <c r="K39" s="229"/>
    </row>
    <row r="40" spans="1:11" ht="14.15" customHeight="1">
      <c r="A40" s="228" t="s">
        <v>254</v>
      </c>
      <c r="B40" s="313" t="s">
        <v>217</v>
      </c>
      <c r="C40" s="230"/>
      <c r="D40" s="230"/>
      <c r="E40" s="230"/>
      <c r="F40" s="231"/>
      <c r="G40" s="231"/>
      <c r="H40" s="231"/>
      <c r="I40" s="232"/>
      <c r="J40" s="318"/>
      <c r="K40" s="229"/>
    </row>
    <row r="41" spans="1:11" ht="14.15" customHeight="1">
      <c r="A41" s="228"/>
      <c r="B41" s="230"/>
      <c r="C41" s="230"/>
      <c r="D41" s="230"/>
      <c r="E41" s="230"/>
      <c r="F41" s="231"/>
      <c r="G41" s="231"/>
      <c r="H41" s="231"/>
      <c r="I41" s="232"/>
      <c r="J41" s="318"/>
      <c r="K41" s="229"/>
    </row>
    <row r="42" spans="1:11" ht="14.15" customHeight="1">
      <c r="A42" s="228"/>
      <c r="B42" s="316" t="s">
        <v>255</v>
      </c>
      <c r="C42" s="316" t="s">
        <v>166</v>
      </c>
      <c r="D42" s="316">
        <v>22</v>
      </c>
      <c r="E42" s="316" t="s">
        <v>245</v>
      </c>
      <c r="F42" s="314">
        <v>1</v>
      </c>
      <c r="G42" s="314">
        <f>2.3+1.4</f>
        <v>3.6999999999999997</v>
      </c>
      <c r="H42" s="314">
        <v>3.4</v>
      </c>
      <c r="I42" s="317">
        <f>F42*G42*H42</f>
        <v>12.579999999999998</v>
      </c>
      <c r="J42" s="314"/>
      <c r="K42" s="229"/>
    </row>
    <row r="43" spans="1:11" ht="14.15" customHeight="1" thickBot="1">
      <c r="A43" s="228"/>
      <c r="B43" s="230"/>
      <c r="C43" s="230"/>
      <c r="D43" s="230"/>
      <c r="E43" s="230"/>
      <c r="F43" s="231"/>
      <c r="G43" s="231"/>
      <c r="H43" s="231"/>
      <c r="I43" s="232"/>
      <c r="J43" s="320">
        <f>SUM(I42)</f>
        <v>12.579999999999998</v>
      </c>
      <c r="K43" s="229"/>
    </row>
    <row r="44" spans="1:11" ht="14.15" customHeight="1" thickTop="1">
      <c r="A44" s="228"/>
      <c r="B44" s="230"/>
      <c r="C44" s="230"/>
      <c r="D44" s="230"/>
      <c r="E44" s="230"/>
      <c r="F44" s="231"/>
      <c r="G44" s="231"/>
      <c r="H44" s="231"/>
      <c r="I44" s="232"/>
      <c r="J44" s="314"/>
      <c r="K44" s="229"/>
    </row>
    <row r="45" spans="1:11" ht="14.15" customHeight="1">
      <c r="A45" s="228"/>
      <c r="B45" s="230"/>
      <c r="C45" s="230"/>
      <c r="D45" s="230"/>
      <c r="E45" s="230"/>
      <c r="F45" s="231"/>
      <c r="G45" s="231"/>
      <c r="H45" s="231"/>
      <c r="I45" s="232"/>
      <c r="J45" s="314"/>
      <c r="K45" s="229"/>
    </row>
    <row r="46" spans="1:11" ht="14.15" customHeight="1">
      <c r="A46" s="228"/>
      <c r="B46" s="230"/>
      <c r="C46" s="230"/>
      <c r="D46" s="230"/>
      <c r="E46" s="230"/>
      <c r="F46" s="231"/>
      <c r="G46" s="231"/>
      <c r="H46" s="231"/>
      <c r="I46" s="232"/>
      <c r="J46" s="314"/>
      <c r="K46" s="229"/>
    </row>
    <row r="47" spans="1:11" ht="14.15" customHeight="1">
      <c r="A47" s="228"/>
      <c r="B47" s="230"/>
      <c r="C47" s="230"/>
      <c r="D47" s="230"/>
      <c r="E47" s="230"/>
      <c r="F47" s="231"/>
      <c r="G47" s="231"/>
      <c r="H47" s="231"/>
      <c r="I47" s="232"/>
      <c r="J47" s="314"/>
      <c r="K47" s="229"/>
    </row>
    <row r="48" spans="1:11" ht="14.15" customHeight="1">
      <c r="A48" s="228"/>
      <c r="B48" s="230"/>
      <c r="C48" s="230"/>
      <c r="D48" s="230"/>
      <c r="E48" s="230"/>
      <c r="F48" s="231"/>
      <c r="G48" s="231"/>
      <c r="H48" s="231"/>
      <c r="I48" s="232"/>
      <c r="J48" s="314"/>
      <c r="K48" s="229"/>
    </row>
    <row r="49" spans="1:11" ht="14.15" customHeight="1">
      <c r="A49" s="228"/>
      <c r="B49" s="230"/>
      <c r="C49" s="230"/>
      <c r="D49" s="230"/>
      <c r="E49" s="230"/>
      <c r="F49" s="231"/>
      <c r="G49" s="231"/>
      <c r="H49" s="231"/>
      <c r="I49" s="232"/>
      <c r="J49" s="231"/>
      <c r="K49" s="229"/>
    </row>
    <row r="50" spans="1:11" ht="14.15" customHeight="1">
      <c r="A50" s="228"/>
      <c r="B50" s="230"/>
      <c r="C50" s="230"/>
      <c r="D50" s="230"/>
      <c r="E50" s="230"/>
      <c r="F50" s="231"/>
      <c r="G50" s="231"/>
      <c r="H50" s="231"/>
      <c r="I50" s="232"/>
      <c r="J50" s="231"/>
      <c r="K50" s="229"/>
    </row>
    <row r="51" spans="1:11" ht="14.15" customHeight="1">
      <c r="A51" s="228"/>
      <c r="B51" s="230"/>
      <c r="C51" s="230"/>
      <c r="D51" s="230"/>
      <c r="E51" s="230"/>
      <c r="F51" s="231"/>
      <c r="G51" s="231"/>
      <c r="H51" s="231"/>
      <c r="I51" s="232"/>
      <c r="J51" s="245"/>
      <c r="K51" s="229"/>
    </row>
    <row r="52" spans="1:11">
      <c r="A52" s="251"/>
      <c r="B52" s="252"/>
      <c r="C52" s="252"/>
      <c r="D52" s="252"/>
      <c r="E52" s="252"/>
      <c r="F52" s="253"/>
      <c r="G52" s="253"/>
      <c r="H52" s="253"/>
      <c r="I52" s="254"/>
      <c r="J52" s="250"/>
      <c r="K52" s="250"/>
    </row>
    <row r="53" spans="1:11">
      <c r="A53" s="248"/>
      <c r="B53" s="249"/>
      <c r="C53" s="249"/>
      <c r="D53" s="249"/>
      <c r="E53" s="249"/>
      <c r="F53" s="250"/>
      <c r="G53" s="250"/>
      <c r="H53" s="250"/>
      <c r="I53" s="255"/>
      <c r="J53" s="250"/>
      <c r="K53" s="250"/>
    </row>
    <row r="54" spans="1:11">
      <c r="A54" s="248"/>
      <c r="B54" s="249"/>
      <c r="C54" s="249"/>
      <c r="D54" s="249"/>
      <c r="E54" s="249"/>
      <c r="F54" s="250"/>
      <c r="G54" s="250"/>
      <c r="H54" s="250"/>
      <c r="I54" s="255"/>
      <c r="J54" s="250"/>
      <c r="K54" s="250"/>
    </row>
    <row r="55" spans="1:11">
      <c r="A55" s="248"/>
      <c r="B55" s="249"/>
      <c r="C55" s="249"/>
      <c r="D55" s="249"/>
      <c r="E55" s="249"/>
      <c r="F55" s="250"/>
      <c r="G55" s="250"/>
      <c r="H55" s="250"/>
      <c r="I55" s="255"/>
      <c r="J55" s="250"/>
      <c r="K55" s="250"/>
    </row>
    <row r="56" spans="1:11">
      <c r="A56" s="248"/>
      <c r="B56" s="249"/>
      <c r="C56" s="249"/>
      <c r="D56" s="249"/>
      <c r="E56" s="249"/>
      <c r="F56" s="250"/>
      <c r="G56" s="250"/>
      <c r="H56" s="250"/>
      <c r="I56" s="255"/>
      <c r="J56" s="250"/>
      <c r="K56" s="250"/>
    </row>
    <row r="57" spans="1:11">
      <c r="A57" s="248"/>
      <c r="B57" s="249"/>
      <c r="C57" s="249"/>
      <c r="D57" s="249"/>
      <c r="E57" s="249"/>
      <c r="F57" s="250"/>
      <c r="G57" s="250"/>
      <c r="H57" s="250"/>
      <c r="I57" s="255"/>
      <c r="J57" s="250"/>
      <c r="K57" s="250"/>
    </row>
    <row r="58" spans="1:11">
      <c r="A58" s="248"/>
      <c r="B58" s="249"/>
      <c r="C58" s="249"/>
      <c r="D58" s="249"/>
      <c r="E58" s="249"/>
      <c r="F58" s="250"/>
      <c r="G58" s="250"/>
      <c r="H58" s="250"/>
      <c r="I58" s="255"/>
      <c r="J58" s="250"/>
      <c r="K58" s="250"/>
    </row>
    <row r="59" spans="1:11">
      <c r="A59" s="248"/>
      <c r="B59" s="249"/>
      <c r="C59" s="249"/>
      <c r="D59" s="249"/>
      <c r="E59" s="249"/>
      <c r="F59" s="250"/>
      <c r="G59" s="250"/>
      <c r="H59" s="250"/>
      <c r="I59" s="255"/>
      <c r="J59" s="250"/>
      <c r="K59" s="250"/>
    </row>
    <row r="60" spans="1:11">
      <c r="A60" s="248"/>
      <c r="B60" s="249"/>
      <c r="C60" s="249"/>
      <c r="D60" s="249"/>
      <c r="E60" s="249"/>
      <c r="F60" s="250"/>
      <c r="G60" s="250"/>
      <c r="H60" s="250"/>
      <c r="I60" s="255"/>
      <c r="J60" s="250"/>
      <c r="K60" s="250"/>
    </row>
    <row r="61" spans="1:11">
      <c r="A61" s="248"/>
      <c r="B61" s="249"/>
      <c r="C61" s="249"/>
      <c r="D61" s="249"/>
      <c r="E61" s="249"/>
      <c r="F61" s="250"/>
      <c r="G61" s="250"/>
      <c r="H61" s="250"/>
      <c r="I61" s="255"/>
      <c r="J61" s="250"/>
      <c r="K61" s="250"/>
    </row>
    <row r="62" spans="1:11">
      <c r="A62" s="248"/>
      <c r="B62" s="249"/>
      <c r="C62" s="249"/>
      <c r="D62" s="249"/>
      <c r="E62" s="249"/>
      <c r="F62" s="250"/>
      <c r="G62" s="250"/>
      <c r="H62" s="250"/>
      <c r="I62" s="255"/>
      <c r="J62" s="250"/>
      <c r="K62" s="250"/>
    </row>
    <row r="63" spans="1:11">
      <c r="A63" s="248"/>
      <c r="B63" s="249"/>
      <c r="C63" s="249"/>
      <c r="D63" s="249"/>
      <c r="E63" s="249"/>
      <c r="F63" s="250"/>
      <c r="G63" s="250"/>
      <c r="H63" s="250"/>
      <c r="I63" s="255"/>
      <c r="J63" s="250"/>
      <c r="K63" s="250"/>
    </row>
    <row r="64" spans="1:11">
      <c r="A64" s="248"/>
      <c r="B64" s="249"/>
      <c r="C64" s="249"/>
      <c r="D64" s="249"/>
      <c r="E64" s="249"/>
      <c r="F64" s="250"/>
      <c r="G64" s="250"/>
      <c r="H64" s="250"/>
      <c r="I64" s="255"/>
      <c r="J64" s="250"/>
      <c r="K64" s="250"/>
    </row>
    <row r="65" spans="1:11">
      <c r="A65" s="248"/>
      <c r="B65" s="249"/>
      <c r="C65" s="249"/>
      <c r="D65" s="249"/>
      <c r="E65" s="249"/>
      <c r="F65" s="250"/>
      <c r="G65" s="250"/>
      <c r="H65" s="250"/>
      <c r="I65" s="255"/>
      <c r="J65" s="250"/>
      <c r="K65" s="250"/>
    </row>
    <row r="66" spans="1:11">
      <c r="A66" s="248"/>
      <c r="B66" s="249"/>
      <c r="C66" s="249"/>
      <c r="D66" s="249"/>
      <c r="E66" s="249"/>
      <c r="F66" s="250"/>
      <c r="G66" s="250"/>
      <c r="H66" s="250"/>
      <c r="I66" s="255"/>
      <c r="J66" s="250"/>
      <c r="K66" s="250"/>
    </row>
    <row r="67" spans="1:11">
      <c r="A67" s="248"/>
      <c r="B67" s="249"/>
      <c r="C67" s="249"/>
      <c r="D67" s="249"/>
      <c r="E67" s="249"/>
      <c r="F67" s="250"/>
      <c r="G67" s="250"/>
      <c r="H67" s="250"/>
      <c r="I67" s="255"/>
      <c r="J67" s="250"/>
      <c r="K67" s="250"/>
    </row>
    <row r="68" spans="1:11">
      <c r="A68" s="248"/>
      <c r="B68" s="249"/>
      <c r="C68" s="249"/>
      <c r="D68" s="249"/>
      <c r="E68" s="249"/>
      <c r="F68" s="250"/>
      <c r="G68" s="250"/>
      <c r="H68" s="250"/>
      <c r="I68" s="255"/>
      <c r="J68" s="250"/>
      <c r="K68" s="250"/>
    </row>
    <row r="69" spans="1:11">
      <c r="A69" s="248"/>
      <c r="B69" s="249"/>
      <c r="C69" s="249"/>
      <c r="D69" s="249"/>
      <c r="E69" s="249"/>
      <c r="F69" s="250"/>
      <c r="G69" s="250"/>
      <c r="H69" s="250"/>
      <c r="I69" s="255"/>
      <c r="J69" s="250"/>
      <c r="K69" s="250"/>
    </row>
    <row r="70" spans="1:11">
      <c r="A70" s="248"/>
      <c r="B70" s="249"/>
      <c r="C70" s="249"/>
      <c r="D70" s="249"/>
      <c r="E70" s="249"/>
      <c r="F70" s="250"/>
      <c r="G70" s="250"/>
      <c r="H70" s="250"/>
      <c r="I70" s="255"/>
    </row>
  </sheetData>
  <mergeCells count="1">
    <mergeCell ref="B8:E8"/>
  </mergeCells>
  <conditionalFormatting sqref="K2">
    <cfRule type="cellIs" dxfId="0" priority="1" operator="lessThan">
      <formula>0</formula>
    </cfRule>
  </conditionalFormatting>
  <pageMargins left="0.5" right="0.5" top="0.75" bottom="0.75" header="0.3" footer="0.3"/>
  <pageSetup scale="84" orientation="portrait" r:id="rId1"/>
  <headerFooter>
    <oddFooter>&amp;LALRD/&amp;CTakeoff&amp;RPage &amp;P of &amp;N</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X87"/>
  <sheetViews>
    <sheetView view="pageBreakPreview" zoomScale="87" zoomScaleNormal="84" zoomScaleSheetLayoutView="87" workbookViewId="0">
      <pane xSplit="11" ySplit="6" topLeftCell="Z7" activePane="bottomRight" state="frozen"/>
      <selection pane="topRight" activeCell="L1" sqref="L1"/>
      <selection pane="bottomLeft" activeCell="A7" sqref="A7"/>
      <selection pane="bottomRight" activeCell="AE57" sqref="AE57"/>
    </sheetView>
  </sheetViews>
  <sheetFormatPr defaultColWidth="9.1796875" defaultRowHeight="11.5"/>
  <cols>
    <col min="1" max="1" width="4.26953125" style="302" customWidth="1"/>
    <col min="2" max="2" width="5.7265625" style="302" customWidth="1"/>
    <col min="3" max="3" width="31.26953125" style="301" customWidth="1"/>
    <col min="4" max="4" width="7.7265625" style="301" customWidth="1"/>
    <col min="5" max="5" width="9.26953125" style="301" customWidth="1"/>
    <col min="6" max="6" width="6.7265625" style="302" customWidth="1"/>
    <col min="7" max="7" width="8.7265625" style="302" customWidth="1"/>
    <col min="8" max="8" width="7.453125" style="302" customWidth="1"/>
    <col min="9" max="10" width="11.26953125" style="303" customWidth="1"/>
    <col min="11" max="12" width="11.26953125" style="302" customWidth="1"/>
    <col min="13" max="15" width="11.26953125" style="363" customWidth="1"/>
    <col min="16" max="16" width="11.26953125" style="302" customWidth="1"/>
    <col min="17" max="19" width="11.26953125" style="363" customWidth="1"/>
    <col min="20" max="20" width="11.26953125" style="302" customWidth="1"/>
    <col min="21" max="23" width="11.26953125" style="363" customWidth="1"/>
    <col min="24" max="24" width="11.26953125" style="302" customWidth="1"/>
    <col min="25" max="259" width="9.1796875" style="304"/>
    <col min="260" max="260" width="4.26953125" style="304" customWidth="1"/>
    <col min="261" max="261" width="5.7265625" style="304" customWidth="1"/>
    <col min="262" max="262" width="31.26953125" style="304" customWidth="1"/>
    <col min="263" max="263" width="7.7265625" style="304" customWidth="1"/>
    <col min="264" max="264" width="9.26953125" style="304" customWidth="1"/>
    <col min="265" max="265" width="6.7265625" style="304" customWidth="1"/>
    <col min="266" max="266" width="8.7265625" style="304" customWidth="1"/>
    <col min="267" max="267" width="7.453125" style="304" customWidth="1"/>
    <col min="268" max="275" width="11.26953125" style="304" customWidth="1"/>
    <col min="276" max="278" width="9.1796875" style="304"/>
    <col min="279" max="279" width="9.81640625" style="304" bestFit="1" customWidth="1"/>
    <col min="280" max="515" width="9.1796875" style="304"/>
    <col min="516" max="516" width="4.26953125" style="304" customWidth="1"/>
    <col min="517" max="517" width="5.7265625" style="304" customWidth="1"/>
    <col min="518" max="518" width="31.26953125" style="304" customWidth="1"/>
    <col min="519" max="519" width="7.7265625" style="304" customWidth="1"/>
    <col min="520" max="520" width="9.26953125" style="304" customWidth="1"/>
    <col min="521" max="521" width="6.7265625" style="304" customWidth="1"/>
    <col min="522" max="522" width="8.7265625" style="304" customWidth="1"/>
    <col min="523" max="523" width="7.453125" style="304" customWidth="1"/>
    <col min="524" max="531" width="11.26953125" style="304" customWidth="1"/>
    <col min="532" max="534" width="9.1796875" style="304"/>
    <col min="535" max="535" width="9.81640625" style="304" bestFit="1" customWidth="1"/>
    <col min="536" max="771" width="9.1796875" style="304"/>
    <col min="772" max="772" width="4.26953125" style="304" customWidth="1"/>
    <col min="773" max="773" width="5.7265625" style="304" customWidth="1"/>
    <col min="774" max="774" width="31.26953125" style="304" customWidth="1"/>
    <col min="775" max="775" width="7.7265625" style="304" customWidth="1"/>
    <col min="776" max="776" width="9.26953125" style="304" customWidth="1"/>
    <col min="777" max="777" width="6.7265625" style="304" customWidth="1"/>
    <col min="778" max="778" width="8.7265625" style="304" customWidth="1"/>
    <col min="779" max="779" width="7.453125" style="304" customWidth="1"/>
    <col min="780" max="787" width="11.26953125" style="304" customWidth="1"/>
    <col min="788" max="790" width="9.1796875" style="304"/>
    <col min="791" max="791" width="9.81640625" style="304" bestFit="1" customWidth="1"/>
    <col min="792" max="1027" width="9.1796875" style="304"/>
    <col min="1028" max="1028" width="4.26953125" style="304" customWidth="1"/>
    <col min="1029" max="1029" width="5.7265625" style="304" customWidth="1"/>
    <col min="1030" max="1030" width="31.26953125" style="304" customWidth="1"/>
    <col min="1031" max="1031" width="7.7265625" style="304" customWidth="1"/>
    <col min="1032" max="1032" width="9.26953125" style="304" customWidth="1"/>
    <col min="1033" max="1033" width="6.7265625" style="304" customWidth="1"/>
    <col min="1034" max="1034" width="8.7265625" style="304" customWidth="1"/>
    <col min="1035" max="1035" width="7.453125" style="304" customWidth="1"/>
    <col min="1036" max="1043" width="11.26953125" style="304" customWidth="1"/>
    <col min="1044" max="1046" width="9.1796875" style="304"/>
    <col min="1047" max="1047" width="9.81640625" style="304" bestFit="1" customWidth="1"/>
    <col min="1048" max="1283" width="9.1796875" style="304"/>
    <col min="1284" max="1284" width="4.26953125" style="304" customWidth="1"/>
    <col min="1285" max="1285" width="5.7265625" style="304" customWidth="1"/>
    <col min="1286" max="1286" width="31.26953125" style="304" customWidth="1"/>
    <col min="1287" max="1287" width="7.7265625" style="304" customWidth="1"/>
    <col min="1288" max="1288" width="9.26953125" style="304" customWidth="1"/>
    <col min="1289" max="1289" width="6.7265625" style="304" customWidth="1"/>
    <col min="1290" max="1290" width="8.7265625" style="304" customWidth="1"/>
    <col min="1291" max="1291" width="7.453125" style="304" customWidth="1"/>
    <col min="1292" max="1299" width="11.26953125" style="304" customWidth="1"/>
    <col min="1300" max="1302" width="9.1796875" style="304"/>
    <col min="1303" max="1303" width="9.81640625" style="304" bestFit="1" customWidth="1"/>
    <col min="1304" max="1539" width="9.1796875" style="304"/>
    <col min="1540" max="1540" width="4.26953125" style="304" customWidth="1"/>
    <col min="1541" max="1541" width="5.7265625" style="304" customWidth="1"/>
    <col min="1542" max="1542" width="31.26953125" style="304" customWidth="1"/>
    <col min="1543" max="1543" width="7.7265625" style="304" customWidth="1"/>
    <col min="1544" max="1544" width="9.26953125" style="304" customWidth="1"/>
    <col min="1545" max="1545" width="6.7265625" style="304" customWidth="1"/>
    <col min="1546" max="1546" width="8.7265625" style="304" customWidth="1"/>
    <col min="1547" max="1547" width="7.453125" style="304" customWidth="1"/>
    <col min="1548" max="1555" width="11.26953125" style="304" customWidth="1"/>
    <col min="1556" max="1558" width="9.1796875" style="304"/>
    <col min="1559" max="1559" width="9.81640625" style="304" bestFit="1" customWidth="1"/>
    <col min="1560" max="1795" width="9.1796875" style="304"/>
    <col min="1796" max="1796" width="4.26953125" style="304" customWidth="1"/>
    <col min="1797" max="1797" width="5.7265625" style="304" customWidth="1"/>
    <col min="1798" max="1798" width="31.26953125" style="304" customWidth="1"/>
    <col min="1799" max="1799" width="7.7265625" style="304" customWidth="1"/>
    <col min="1800" max="1800" width="9.26953125" style="304" customWidth="1"/>
    <col min="1801" max="1801" width="6.7265625" style="304" customWidth="1"/>
    <col min="1802" max="1802" width="8.7265625" style="304" customWidth="1"/>
    <col min="1803" max="1803" width="7.453125" style="304" customWidth="1"/>
    <col min="1804" max="1811" width="11.26953125" style="304" customWidth="1"/>
    <col min="1812" max="1814" width="9.1796875" style="304"/>
    <col min="1815" max="1815" width="9.81640625" style="304" bestFit="1" customWidth="1"/>
    <col min="1816" max="2051" width="9.1796875" style="304"/>
    <col min="2052" max="2052" width="4.26953125" style="304" customWidth="1"/>
    <col min="2053" max="2053" width="5.7265625" style="304" customWidth="1"/>
    <col min="2054" max="2054" width="31.26953125" style="304" customWidth="1"/>
    <col min="2055" max="2055" width="7.7265625" style="304" customWidth="1"/>
    <col min="2056" max="2056" width="9.26953125" style="304" customWidth="1"/>
    <col min="2057" max="2057" width="6.7265625" style="304" customWidth="1"/>
    <col min="2058" max="2058" width="8.7265625" style="304" customWidth="1"/>
    <col min="2059" max="2059" width="7.453125" style="304" customWidth="1"/>
    <col min="2060" max="2067" width="11.26953125" style="304" customWidth="1"/>
    <col min="2068" max="2070" width="9.1796875" style="304"/>
    <col min="2071" max="2071" width="9.81640625" style="304" bestFit="1" customWidth="1"/>
    <col min="2072" max="2307" width="9.1796875" style="304"/>
    <col min="2308" max="2308" width="4.26953125" style="304" customWidth="1"/>
    <col min="2309" max="2309" width="5.7265625" style="304" customWidth="1"/>
    <col min="2310" max="2310" width="31.26953125" style="304" customWidth="1"/>
    <col min="2311" max="2311" width="7.7265625" style="304" customWidth="1"/>
    <col min="2312" max="2312" width="9.26953125" style="304" customWidth="1"/>
    <col min="2313" max="2313" width="6.7265625" style="304" customWidth="1"/>
    <col min="2314" max="2314" width="8.7265625" style="304" customWidth="1"/>
    <col min="2315" max="2315" width="7.453125" style="304" customWidth="1"/>
    <col min="2316" max="2323" width="11.26953125" style="304" customWidth="1"/>
    <col min="2324" max="2326" width="9.1796875" style="304"/>
    <col min="2327" max="2327" width="9.81640625" style="304" bestFit="1" customWidth="1"/>
    <col min="2328" max="2563" width="9.1796875" style="304"/>
    <col min="2564" max="2564" width="4.26953125" style="304" customWidth="1"/>
    <col min="2565" max="2565" width="5.7265625" style="304" customWidth="1"/>
    <col min="2566" max="2566" width="31.26953125" style="304" customWidth="1"/>
    <col min="2567" max="2567" width="7.7265625" style="304" customWidth="1"/>
    <col min="2568" max="2568" width="9.26953125" style="304" customWidth="1"/>
    <col min="2569" max="2569" width="6.7265625" style="304" customWidth="1"/>
    <col min="2570" max="2570" width="8.7265625" style="304" customWidth="1"/>
    <col min="2571" max="2571" width="7.453125" style="304" customWidth="1"/>
    <col min="2572" max="2579" width="11.26953125" style="304" customWidth="1"/>
    <col min="2580" max="2582" width="9.1796875" style="304"/>
    <col min="2583" max="2583" width="9.81640625" style="304" bestFit="1" customWidth="1"/>
    <col min="2584" max="2819" width="9.1796875" style="304"/>
    <col min="2820" max="2820" width="4.26953125" style="304" customWidth="1"/>
    <col min="2821" max="2821" width="5.7265625" style="304" customWidth="1"/>
    <col min="2822" max="2822" width="31.26953125" style="304" customWidth="1"/>
    <col min="2823" max="2823" width="7.7265625" style="304" customWidth="1"/>
    <col min="2824" max="2824" width="9.26953125" style="304" customWidth="1"/>
    <col min="2825" max="2825" width="6.7265625" style="304" customWidth="1"/>
    <col min="2826" max="2826" width="8.7265625" style="304" customWidth="1"/>
    <col min="2827" max="2827" width="7.453125" style="304" customWidth="1"/>
    <col min="2828" max="2835" width="11.26953125" style="304" customWidth="1"/>
    <col min="2836" max="2838" width="9.1796875" style="304"/>
    <col min="2839" max="2839" width="9.81640625" style="304" bestFit="1" customWidth="1"/>
    <col min="2840" max="3075" width="9.1796875" style="304"/>
    <col min="3076" max="3076" width="4.26953125" style="304" customWidth="1"/>
    <col min="3077" max="3077" width="5.7265625" style="304" customWidth="1"/>
    <col min="3078" max="3078" width="31.26953125" style="304" customWidth="1"/>
    <col min="3079" max="3079" width="7.7265625" style="304" customWidth="1"/>
    <col min="3080" max="3080" width="9.26953125" style="304" customWidth="1"/>
    <col min="3081" max="3081" width="6.7265625" style="304" customWidth="1"/>
    <col min="3082" max="3082" width="8.7265625" style="304" customWidth="1"/>
    <col min="3083" max="3083" width="7.453125" style="304" customWidth="1"/>
    <col min="3084" max="3091" width="11.26953125" style="304" customWidth="1"/>
    <col min="3092" max="3094" width="9.1796875" style="304"/>
    <col min="3095" max="3095" width="9.81640625" style="304" bestFit="1" customWidth="1"/>
    <col min="3096" max="3331" width="9.1796875" style="304"/>
    <col min="3332" max="3332" width="4.26953125" style="304" customWidth="1"/>
    <col min="3333" max="3333" width="5.7265625" style="304" customWidth="1"/>
    <col min="3334" max="3334" width="31.26953125" style="304" customWidth="1"/>
    <col min="3335" max="3335" width="7.7265625" style="304" customWidth="1"/>
    <col min="3336" max="3336" width="9.26953125" style="304" customWidth="1"/>
    <col min="3337" max="3337" width="6.7265625" style="304" customWidth="1"/>
    <col min="3338" max="3338" width="8.7265625" style="304" customWidth="1"/>
    <col min="3339" max="3339" width="7.453125" style="304" customWidth="1"/>
    <col min="3340" max="3347" width="11.26953125" style="304" customWidth="1"/>
    <col min="3348" max="3350" width="9.1796875" style="304"/>
    <col min="3351" max="3351" width="9.81640625" style="304" bestFit="1" customWidth="1"/>
    <col min="3352" max="3587" width="9.1796875" style="304"/>
    <col min="3588" max="3588" width="4.26953125" style="304" customWidth="1"/>
    <col min="3589" max="3589" width="5.7265625" style="304" customWidth="1"/>
    <col min="3590" max="3590" width="31.26953125" style="304" customWidth="1"/>
    <col min="3591" max="3591" width="7.7265625" style="304" customWidth="1"/>
    <col min="3592" max="3592" width="9.26953125" style="304" customWidth="1"/>
    <col min="3593" max="3593" width="6.7265625" style="304" customWidth="1"/>
    <col min="3594" max="3594" width="8.7265625" style="304" customWidth="1"/>
    <col min="3595" max="3595" width="7.453125" style="304" customWidth="1"/>
    <col min="3596" max="3603" width="11.26953125" style="304" customWidth="1"/>
    <col min="3604" max="3606" width="9.1796875" style="304"/>
    <col min="3607" max="3607" width="9.81640625" style="304" bestFit="1" customWidth="1"/>
    <col min="3608" max="3843" width="9.1796875" style="304"/>
    <col min="3844" max="3844" width="4.26953125" style="304" customWidth="1"/>
    <col min="3845" max="3845" width="5.7265625" style="304" customWidth="1"/>
    <col min="3846" max="3846" width="31.26953125" style="304" customWidth="1"/>
    <col min="3847" max="3847" width="7.7265625" style="304" customWidth="1"/>
    <col min="3848" max="3848" width="9.26953125" style="304" customWidth="1"/>
    <col min="3849" max="3849" width="6.7265625" style="304" customWidth="1"/>
    <col min="3850" max="3850" width="8.7265625" style="304" customWidth="1"/>
    <col min="3851" max="3851" width="7.453125" style="304" customWidth="1"/>
    <col min="3852" max="3859" width="11.26953125" style="304" customWidth="1"/>
    <col min="3860" max="3862" width="9.1796875" style="304"/>
    <col min="3863" max="3863" width="9.81640625" style="304" bestFit="1" customWidth="1"/>
    <col min="3864" max="4099" width="9.1796875" style="304"/>
    <col min="4100" max="4100" width="4.26953125" style="304" customWidth="1"/>
    <col min="4101" max="4101" width="5.7265625" style="304" customWidth="1"/>
    <col min="4102" max="4102" width="31.26953125" style="304" customWidth="1"/>
    <col min="4103" max="4103" width="7.7265625" style="304" customWidth="1"/>
    <col min="4104" max="4104" width="9.26953125" style="304" customWidth="1"/>
    <col min="4105" max="4105" width="6.7265625" style="304" customWidth="1"/>
    <col min="4106" max="4106" width="8.7265625" style="304" customWidth="1"/>
    <col min="4107" max="4107" width="7.453125" style="304" customWidth="1"/>
    <col min="4108" max="4115" width="11.26953125" style="304" customWidth="1"/>
    <col min="4116" max="4118" width="9.1796875" style="304"/>
    <col min="4119" max="4119" width="9.81640625" style="304" bestFit="1" customWidth="1"/>
    <col min="4120" max="4355" width="9.1796875" style="304"/>
    <col min="4356" max="4356" width="4.26953125" style="304" customWidth="1"/>
    <col min="4357" max="4357" width="5.7265625" style="304" customWidth="1"/>
    <col min="4358" max="4358" width="31.26953125" style="304" customWidth="1"/>
    <col min="4359" max="4359" width="7.7265625" style="304" customWidth="1"/>
    <col min="4360" max="4360" width="9.26953125" style="304" customWidth="1"/>
    <col min="4361" max="4361" width="6.7265625" style="304" customWidth="1"/>
    <col min="4362" max="4362" width="8.7265625" style="304" customWidth="1"/>
    <col min="4363" max="4363" width="7.453125" style="304" customWidth="1"/>
    <col min="4364" max="4371" width="11.26953125" style="304" customWidth="1"/>
    <col min="4372" max="4374" width="9.1796875" style="304"/>
    <col min="4375" max="4375" width="9.81640625" style="304" bestFit="1" customWidth="1"/>
    <col min="4376" max="4611" width="9.1796875" style="304"/>
    <col min="4612" max="4612" width="4.26953125" style="304" customWidth="1"/>
    <col min="4613" max="4613" width="5.7265625" style="304" customWidth="1"/>
    <col min="4614" max="4614" width="31.26953125" style="304" customWidth="1"/>
    <col min="4615" max="4615" width="7.7265625" style="304" customWidth="1"/>
    <col min="4616" max="4616" width="9.26953125" style="304" customWidth="1"/>
    <col min="4617" max="4617" width="6.7265625" style="304" customWidth="1"/>
    <col min="4618" max="4618" width="8.7265625" style="304" customWidth="1"/>
    <col min="4619" max="4619" width="7.453125" style="304" customWidth="1"/>
    <col min="4620" max="4627" width="11.26953125" style="304" customWidth="1"/>
    <col min="4628" max="4630" width="9.1796875" style="304"/>
    <col min="4631" max="4631" width="9.81640625" style="304" bestFit="1" customWidth="1"/>
    <col min="4632" max="4867" width="9.1796875" style="304"/>
    <col min="4868" max="4868" width="4.26953125" style="304" customWidth="1"/>
    <col min="4869" max="4869" width="5.7265625" style="304" customWidth="1"/>
    <col min="4870" max="4870" width="31.26953125" style="304" customWidth="1"/>
    <col min="4871" max="4871" width="7.7265625" style="304" customWidth="1"/>
    <col min="4872" max="4872" width="9.26953125" style="304" customWidth="1"/>
    <col min="4873" max="4873" width="6.7265625" style="304" customWidth="1"/>
    <col min="4874" max="4874" width="8.7265625" style="304" customWidth="1"/>
    <col min="4875" max="4875" width="7.453125" style="304" customWidth="1"/>
    <col min="4876" max="4883" width="11.26953125" style="304" customWidth="1"/>
    <col min="4884" max="4886" width="9.1796875" style="304"/>
    <col min="4887" max="4887" width="9.81640625" style="304" bestFit="1" customWidth="1"/>
    <col min="4888" max="5123" width="9.1796875" style="304"/>
    <col min="5124" max="5124" width="4.26953125" style="304" customWidth="1"/>
    <col min="5125" max="5125" width="5.7265625" style="304" customWidth="1"/>
    <col min="5126" max="5126" width="31.26953125" style="304" customWidth="1"/>
    <col min="5127" max="5127" width="7.7265625" style="304" customWidth="1"/>
    <col min="5128" max="5128" width="9.26953125" style="304" customWidth="1"/>
    <col min="5129" max="5129" width="6.7265625" style="304" customWidth="1"/>
    <col min="5130" max="5130" width="8.7265625" style="304" customWidth="1"/>
    <col min="5131" max="5131" width="7.453125" style="304" customWidth="1"/>
    <col min="5132" max="5139" width="11.26953125" style="304" customWidth="1"/>
    <col min="5140" max="5142" width="9.1796875" style="304"/>
    <col min="5143" max="5143" width="9.81640625" style="304" bestFit="1" customWidth="1"/>
    <col min="5144" max="5379" width="9.1796875" style="304"/>
    <col min="5380" max="5380" width="4.26953125" style="304" customWidth="1"/>
    <col min="5381" max="5381" width="5.7265625" style="304" customWidth="1"/>
    <col min="5382" max="5382" width="31.26953125" style="304" customWidth="1"/>
    <col min="5383" max="5383" width="7.7265625" style="304" customWidth="1"/>
    <col min="5384" max="5384" width="9.26953125" style="304" customWidth="1"/>
    <col min="5385" max="5385" width="6.7265625" style="304" customWidth="1"/>
    <col min="5386" max="5386" width="8.7265625" style="304" customWidth="1"/>
    <col min="5387" max="5387" width="7.453125" style="304" customWidth="1"/>
    <col min="5388" max="5395" width="11.26953125" style="304" customWidth="1"/>
    <col min="5396" max="5398" width="9.1796875" style="304"/>
    <col min="5399" max="5399" width="9.81640625" style="304" bestFit="1" customWidth="1"/>
    <col min="5400" max="5635" width="9.1796875" style="304"/>
    <col min="5636" max="5636" width="4.26953125" style="304" customWidth="1"/>
    <col min="5637" max="5637" width="5.7265625" style="304" customWidth="1"/>
    <col min="5638" max="5638" width="31.26953125" style="304" customWidth="1"/>
    <col min="5639" max="5639" width="7.7265625" style="304" customWidth="1"/>
    <col min="5640" max="5640" width="9.26953125" style="304" customWidth="1"/>
    <col min="5641" max="5641" width="6.7265625" style="304" customWidth="1"/>
    <col min="5642" max="5642" width="8.7265625" style="304" customWidth="1"/>
    <col min="5643" max="5643" width="7.453125" style="304" customWidth="1"/>
    <col min="5644" max="5651" width="11.26953125" style="304" customWidth="1"/>
    <col min="5652" max="5654" width="9.1796875" style="304"/>
    <col min="5655" max="5655" width="9.81640625" style="304" bestFit="1" customWidth="1"/>
    <col min="5656" max="5891" width="9.1796875" style="304"/>
    <col min="5892" max="5892" width="4.26953125" style="304" customWidth="1"/>
    <col min="5893" max="5893" width="5.7265625" style="304" customWidth="1"/>
    <col min="5894" max="5894" width="31.26953125" style="304" customWidth="1"/>
    <col min="5895" max="5895" width="7.7265625" style="304" customWidth="1"/>
    <col min="5896" max="5896" width="9.26953125" style="304" customWidth="1"/>
    <col min="5897" max="5897" width="6.7265625" style="304" customWidth="1"/>
    <col min="5898" max="5898" width="8.7265625" style="304" customWidth="1"/>
    <col min="5899" max="5899" width="7.453125" style="304" customWidth="1"/>
    <col min="5900" max="5907" width="11.26953125" style="304" customWidth="1"/>
    <col min="5908" max="5910" width="9.1796875" style="304"/>
    <col min="5911" max="5911" width="9.81640625" style="304" bestFit="1" customWidth="1"/>
    <col min="5912" max="6147" width="9.1796875" style="304"/>
    <col min="6148" max="6148" width="4.26953125" style="304" customWidth="1"/>
    <col min="6149" max="6149" width="5.7265625" style="304" customWidth="1"/>
    <col min="6150" max="6150" width="31.26953125" style="304" customWidth="1"/>
    <col min="6151" max="6151" width="7.7265625" style="304" customWidth="1"/>
    <col min="6152" max="6152" width="9.26953125" style="304" customWidth="1"/>
    <col min="6153" max="6153" width="6.7265625" style="304" customWidth="1"/>
    <col min="6154" max="6154" width="8.7265625" style="304" customWidth="1"/>
    <col min="6155" max="6155" width="7.453125" style="304" customWidth="1"/>
    <col min="6156" max="6163" width="11.26953125" style="304" customWidth="1"/>
    <col min="6164" max="6166" width="9.1796875" style="304"/>
    <col min="6167" max="6167" width="9.81640625" style="304" bestFit="1" customWidth="1"/>
    <col min="6168" max="6403" width="9.1796875" style="304"/>
    <col min="6404" max="6404" width="4.26953125" style="304" customWidth="1"/>
    <col min="6405" max="6405" width="5.7265625" style="304" customWidth="1"/>
    <col min="6406" max="6406" width="31.26953125" style="304" customWidth="1"/>
    <col min="6407" max="6407" width="7.7265625" style="304" customWidth="1"/>
    <col min="6408" max="6408" width="9.26953125" style="304" customWidth="1"/>
    <col min="6409" max="6409" width="6.7265625" style="304" customWidth="1"/>
    <col min="6410" max="6410" width="8.7265625" style="304" customWidth="1"/>
    <col min="6411" max="6411" width="7.453125" style="304" customWidth="1"/>
    <col min="6412" max="6419" width="11.26953125" style="304" customWidth="1"/>
    <col min="6420" max="6422" width="9.1796875" style="304"/>
    <col min="6423" max="6423" width="9.81640625" style="304" bestFit="1" customWidth="1"/>
    <col min="6424" max="6659" width="9.1796875" style="304"/>
    <col min="6660" max="6660" width="4.26953125" style="304" customWidth="1"/>
    <col min="6661" max="6661" width="5.7265625" style="304" customWidth="1"/>
    <col min="6662" max="6662" width="31.26953125" style="304" customWidth="1"/>
    <col min="6663" max="6663" width="7.7265625" style="304" customWidth="1"/>
    <col min="6664" max="6664" width="9.26953125" style="304" customWidth="1"/>
    <col min="6665" max="6665" width="6.7265625" style="304" customWidth="1"/>
    <col min="6666" max="6666" width="8.7265625" style="304" customWidth="1"/>
    <col min="6667" max="6667" width="7.453125" style="304" customWidth="1"/>
    <col min="6668" max="6675" width="11.26953125" style="304" customWidth="1"/>
    <col min="6676" max="6678" width="9.1796875" style="304"/>
    <col min="6679" max="6679" width="9.81640625" style="304" bestFit="1" customWidth="1"/>
    <col min="6680" max="6915" width="9.1796875" style="304"/>
    <col min="6916" max="6916" width="4.26953125" style="304" customWidth="1"/>
    <col min="6917" max="6917" width="5.7265625" style="304" customWidth="1"/>
    <col min="6918" max="6918" width="31.26953125" style="304" customWidth="1"/>
    <col min="6919" max="6919" width="7.7265625" style="304" customWidth="1"/>
    <col min="6920" max="6920" width="9.26953125" style="304" customWidth="1"/>
    <col min="6921" max="6921" width="6.7265625" style="304" customWidth="1"/>
    <col min="6922" max="6922" width="8.7265625" style="304" customWidth="1"/>
    <col min="6923" max="6923" width="7.453125" style="304" customWidth="1"/>
    <col min="6924" max="6931" width="11.26953125" style="304" customWidth="1"/>
    <col min="6932" max="6934" width="9.1796875" style="304"/>
    <col min="6935" max="6935" width="9.81640625" style="304" bestFit="1" customWidth="1"/>
    <col min="6936" max="7171" width="9.1796875" style="304"/>
    <col min="7172" max="7172" width="4.26953125" style="304" customWidth="1"/>
    <col min="7173" max="7173" width="5.7265625" style="304" customWidth="1"/>
    <col min="7174" max="7174" width="31.26953125" style="304" customWidth="1"/>
    <col min="7175" max="7175" width="7.7265625" style="304" customWidth="1"/>
    <col min="7176" max="7176" width="9.26953125" style="304" customWidth="1"/>
    <col min="7177" max="7177" width="6.7265625" style="304" customWidth="1"/>
    <col min="7178" max="7178" width="8.7265625" style="304" customWidth="1"/>
    <col min="7179" max="7179" width="7.453125" style="304" customWidth="1"/>
    <col min="7180" max="7187" width="11.26953125" style="304" customWidth="1"/>
    <col min="7188" max="7190" width="9.1796875" style="304"/>
    <col min="7191" max="7191" width="9.81640625" style="304" bestFit="1" customWidth="1"/>
    <col min="7192" max="7427" width="9.1796875" style="304"/>
    <col min="7428" max="7428" width="4.26953125" style="304" customWidth="1"/>
    <col min="7429" max="7429" width="5.7265625" style="304" customWidth="1"/>
    <col min="7430" max="7430" width="31.26953125" style="304" customWidth="1"/>
    <col min="7431" max="7431" width="7.7265625" style="304" customWidth="1"/>
    <col min="7432" max="7432" width="9.26953125" style="304" customWidth="1"/>
    <col min="7433" max="7433" width="6.7265625" style="304" customWidth="1"/>
    <col min="7434" max="7434" width="8.7265625" style="304" customWidth="1"/>
    <col min="7435" max="7435" width="7.453125" style="304" customWidth="1"/>
    <col min="7436" max="7443" width="11.26953125" style="304" customWidth="1"/>
    <col min="7444" max="7446" width="9.1796875" style="304"/>
    <col min="7447" max="7447" width="9.81640625" style="304" bestFit="1" customWidth="1"/>
    <col min="7448" max="7683" width="9.1796875" style="304"/>
    <col min="7684" max="7684" width="4.26953125" style="304" customWidth="1"/>
    <col min="7685" max="7685" width="5.7265625" style="304" customWidth="1"/>
    <col min="7686" max="7686" width="31.26953125" style="304" customWidth="1"/>
    <col min="7687" max="7687" width="7.7265625" style="304" customWidth="1"/>
    <col min="7688" max="7688" width="9.26953125" style="304" customWidth="1"/>
    <col min="7689" max="7689" width="6.7265625" style="304" customWidth="1"/>
    <col min="7690" max="7690" width="8.7265625" style="304" customWidth="1"/>
    <col min="7691" max="7691" width="7.453125" style="304" customWidth="1"/>
    <col min="7692" max="7699" width="11.26953125" style="304" customWidth="1"/>
    <col min="7700" max="7702" width="9.1796875" style="304"/>
    <col min="7703" max="7703" width="9.81640625" style="304" bestFit="1" customWidth="1"/>
    <col min="7704" max="7939" width="9.1796875" style="304"/>
    <col min="7940" max="7940" width="4.26953125" style="304" customWidth="1"/>
    <col min="7941" max="7941" width="5.7265625" style="304" customWidth="1"/>
    <col min="7942" max="7942" width="31.26953125" style="304" customWidth="1"/>
    <col min="7943" max="7943" width="7.7265625" style="304" customWidth="1"/>
    <col min="7944" max="7944" width="9.26953125" style="304" customWidth="1"/>
    <col min="7945" max="7945" width="6.7265625" style="304" customWidth="1"/>
    <col min="7946" max="7946" width="8.7265625" style="304" customWidth="1"/>
    <col min="7947" max="7947" width="7.453125" style="304" customWidth="1"/>
    <col min="7948" max="7955" width="11.26953125" style="304" customWidth="1"/>
    <col min="7956" max="7958" width="9.1796875" style="304"/>
    <col min="7959" max="7959" width="9.81640625" style="304" bestFit="1" customWidth="1"/>
    <col min="7960" max="8195" width="9.1796875" style="304"/>
    <col min="8196" max="8196" width="4.26953125" style="304" customWidth="1"/>
    <col min="8197" max="8197" width="5.7265625" style="304" customWidth="1"/>
    <col min="8198" max="8198" width="31.26953125" style="304" customWidth="1"/>
    <col min="8199" max="8199" width="7.7265625" style="304" customWidth="1"/>
    <col min="8200" max="8200" width="9.26953125" style="304" customWidth="1"/>
    <col min="8201" max="8201" width="6.7265625" style="304" customWidth="1"/>
    <col min="8202" max="8202" width="8.7265625" style="304" customWidth="1"/>
    <col min="8203" max="8203" width="7.453125" style="304" customWidth="1"/>
    <col min="8204" max="8211" width="11.26953125" style="304" customWidth="1"/>
    <col min="8212" max="8214" width="9.1796875" style="304"/>
    <col min="8215" max="8215" width="9.81640625" style="304" bestFit="1" customWidth="1"/>
    <col min="8216" max="8451" width="9.1796875" style="304"/>
    <col min="8452" max="8452" width="4.26953125" style="304" customWidth="1"/>
    <col min="8453" max="8453" width="5.7265625" style="304" customWidth="1"/>
    <col min="8454" max="8454" width="31.26953125" style="304" customWidth="1"/>
    <col min="8455" max="8455" width="7.7265625" style="304" customWidth="1"/>
    <col min="8456" max="8456" width="9.26953125" style="304" customWidth="1"/>
    <col min="8457" max="8457" width="6.7265625" style="304" customWidth="1"/>
    <col min="8458" max="8458" width="8.7265625" style="304" customWidth="1"/>
    <col min="8459" max="8459" width="7.453125" style="304" customWidth="1"/>
    <col min="8460" max="8467" width="11.26953125" style="304" customWidth="1"/>
    <col min="8468" max="8470" width="9.1796875" style="304"/>
    <col min="8471" max="8471" width="9.81640625" style="304" bestFit="1" customWidth="1"/>
    <col min="8472" max="8707" width="9.1796875" style="304"/>
    <col min="8708" max="8708" width="4.26953125" style="304" customWidth="1"/>
    <col min="8709" max="8709" width="5.7265625" style="304" customWidth="1"/>
    <col min="8710" max="8710" width="31.26953125" style="304" customWidth="1"/>
    <col min="8711" max="8711" width="7.7265625" style="304" customWidth="1"/>
    <col min="8712" max="8712" width="9.26953125" style="304" customWidth="1"/>
    <col min="8713" max="8713" width="6.7265625" style="304" customWidth="1"/>
    <col min="8714" max="8714" width="8.7265625" style="304" customWidth="1"/>
    <col min="8715" max="8715" width="7.453125" style="304" customWidth="1"/>
    <col min="8716" max="8723" width="11.26953125" style="304" customWidth="1"/>
    <col min="8724" max="8726" width="9.1796875" style="304"/>
    <col min="8727" max="8727" width="9.81640625" style="304" bestFit="1" customWidth="1"/>
    <col min="8728" max="8963" width="9.1796875" style="304"/>
    <col min="8964" max="8964" width="4.26953125" style="304" customWidth="1"/>
    <col min="8965" max="8965" width="5.7265625" style="304" customWidth="1"/>
    <col min="8966" max="8966" width="31.26953125" style="304" customWidth="1"/>
    <col min="8967" max="8967" width="7.7265625" style="304" customWidth="1"/>
    <col min="8968" max="8968" width="9.26953125" style="304" customWidth="1"/>
    <col min="8969" max="8969" width="6.7265625" style="304" customWidth="1"/>
    <col min="8970" max="8970" width="8.7265625" style="304" customWidth="1"/>
    <col min="8971" max="8971" width="7.453125" style="304" customWidth="1"/>
    <col min="8972" max="8979" width="11.26953125" style="304" customWidth="1"/>
    <col min="8980" max="8982" width="9.1796875" style="304"/>
    <col min="8983" max="8983" width="9.81640625" style="304" bestFit="1" customWidth="1"/>
    <col min="8984" max="9219" width="9.1796875" style="304"/>
    <col min="9220" max="9220" width="4.26953125" style="304" customWidth="1"/>
    <col min="9221" max="9221" width="5.7265625" style="304" customWidth="1"/>
    <col min="9222" max="9222" width="31.26953125" style="304" customWidth="1"/>
    <col min="9223" max="9223" width="7.7265625" style="304" customWidth="1"/>
    <col min="9224" max="9224" width="9.26953125" style="304" customWidth="1"/>
    <col min="9225" max="9225" width="6.7265625" style="304" customWidth="1"/>
    <col min="9226" max="9226" width="8.7265625" style="304" customWidth="1"/>
    <col min="9227" max="9227" width="7.453125" style="304" customWidth="1"/>
    <col min="9228" max="9235" width="11.26953125" style="304" customWidth="1"/>
    <col min="9236" max="9238" width="9.1796875" style="304"/>
    <col min="9239" max="9239" width="9.81640625" style="304" bestFit="1" customWidth="1"/>
    <col min="9240" max="9475" width="9.1796875" style="304"/>
    <col min="9476" max="9476" width="4.26953125" style="304" customWidth="1"/>
    <col min="9477" max="9477" width="5.7265625" style="304" customWidth="1"/>
    <col min="9478" max="9478" width="31.26953125" style="304" customWidth="1"/>
    <col min="9479" max="9479" width="7.7265625" style="304" customWidth="1"/>
    <col min="9480" max="9480" width="9.26953125" style="304" customWidth="1"/>
    <col min="9481" max="9481" width="6.7265625" style="304" customWidth="1"/>
    <col min="9482" max="9482" width="8.7265625" style="304" customWidth="1"/>
    <col min="9483" max="9483" width="7.453125" style="304" customWidth="1"/>
    <col min="9484" max="9491" width="11.26953125" style="304" customWidth="1"/>
    <col min="9492" max="9494" width="9.1796875" style="304"/>
    <col min="9495" max="9495" width="9.81640625" style="304" bestFit="1" customWidth="1"/>
    <col min="9496" max="9731" width="9.1796875" style="304"/>
    <col min="9732" max="9732" width="4.26953125" style="304" customWidth="1"/>
    <col min="9733" max="9733" width="5.7265625" style="304" customWidth="1"/>
    <col min="9734" max="9734" width="31.26953125" style="304" customWidth="1"/>
    <col min="9735" max="9735" width="7.7265625" style="304" customWidth="1"/>
    <col min="9736" max="9736" width="9.26953125" style="304" customWidth="1"/>
    <col min="9737" max="9737" width="6.7265625" style="304" customWidth="1"/>
    <col min="9738" max="9738" width="8.7265625" style="304" customWidth="1"/>
    <col min="9739" max="9739" width="7.453125" style="304" customWidth="1"/>
    <col min="9740" max="9747" width="11.26953125" style="304" customWidth="1"/>
    <col min="9748" max="9750" width="9.1796875" style="304"/>
    <col min="9751" max="9751" width="9.81640625" style="304" bestFit="1" customWidth="1"/>
    <col min="9752" max="9987" width="9.1796875" style="304"/>
    <col min="9988" max="9988" width="4.26953125" style="304" customWidth="1"/>
    <col min="9989" max="9989" width="5.7265625" style="304" customWidth="1"/>
    <col min="9990" max="9990" width="31.26953125" style="304" customWidth="1"/>
    <col min="9991" max="9991" width="7.7265625" style="304" customWidth="1"/>
    <col min="9992" max="9992" width="9.26953125" style="304" customWidth="1"/>
    <col min="9993" max="9993" width="6.7265625" style="304" customWidth="1"/>
    <col min="9994" max="9994" width="8.7265625" style="304" customWidth="1"/>
    <col min="9995" max="9995" width="7.453125" style="304" customWidth="1"/>
    <col min="9996" max="10003" width="11.26953125" style="304" customWidth="1"/>
    <col min="10004" max="10006" width="9.1796875" style="304"/>
    <col min="10007" max="10007" width="9.81640625" style="304" bestFit="1" customWidth="1"/>
    <col min="10008" max="10243" width="9.1796875" style="304"/>
    <col min="10244" max="10244" width="4.26953125" style="304" customWidth="1"/>
    <col min="10245" max="10245" width="5.7265625" style="304" customWidth="1"/>
    <col min="10246" max="10246" width="31.26953125" style="304" customWidth="1"/>
    <col min="10247" max="10247" width="7.7265625" style="304" customWidth="1"/>
    <col min="10248" max="10248" width="9.26953125" style="304" customWidth="1"/>
    <col min="10249" max="10249" width="6.7265625" style="304" customWidth="1"/>
    <col min="10250" max="10250" width="8.7265625" style="304" customWidth="1"/>
    <col min="10251" max="10251" width="7.453125" style="304" customWidth="1"/>
    <col min="10252" max="10259" width="11.26953125" style="304" customWidth="1"/>
    <col min="10260" max="10262" width="9.1796875" style="304"/>
    <col min="10263" max="10263" width="9.81640625" style="304" bestFit="1" customWidth="1"/>
    <col min="10264" max="10499" width="9.1796875" style="304"/>
    <col min="10500" max="10500" width="4.26953125" style="304" customWidth="1"/>
    <col min="10501" max="10501" width="5.7265625" style="304" customWidth="1"/>
    <col min="10502" max="10502" width="31.26953125" style="304" customWidth="1"/>
    <col min="10503" max="10503" width="7.7265625" style="304" customWidth="1"/>
    <col min="10504" max="10504" width="9.26953125" style="304" customWidth="1"/>
    <col min="10505" max="10505" width="6.7265625" style="304" customWidth="1"/>
    <col min="10506" max="10506" width="8.7265625" style="304" customWidth="1"/>
    <col min="10507" max="10507" width="7.453125" style="304" customWidth="1"/>
    <col min="10508" max="10515" width="11.26953125" style="304" customWidth="1"/>
    <col min="10516" max="10518" width="9.1796875" style="304"/>
    <col min="10519" max="10519" width="9.81640625" style="304" bestFit="1" customWidth="1"/>
    <col min="10520" max="10755" width="9.1796875" style="304"/>
    <col min="10756" max="10756" width="4.26953125" style="304" customWidth="1"/>
    <col min="10757" max="10757" width="5.7265625" style="304" customWidth="1"/>
    <col min="10758" max="10758" width="31.26953125" style="304" customWidth="1"/>
    <col min="10759" max="10759" width="7.7265625" style="304" customWidth="1"/>
    <col min="10760" max="10760" width="9.26953125" style="304" customWidth="1"/>
    <col min="10761" max="10761" width="6.7265625" style="304" customWidth="1"/>
    <col min="10762" max="10762" width="8.7265625" style="304" customWidth="1"/>
    <col min="10763" max="10763" width="7.453125" style="304" customWidth="1"/>
    <col min="10764" max="10771" width="11.26953125" style="304" customWidth="1"/>
    <col min="10772" max="10774" width="9.1796875" style="304"/>
    <col min="10775" max="10775" width="9.81640625" style="304" bestFit="1" customWidth="1"/>
    <col min="10776" max="11011" width="9.1796875" style="304"/>
    <col min="11012" max="11012" width="4.26953125" style="304" customWidth="1"/>
    <col min="11013" max="11013" width="5.7265625" style="304" customWidth="1"/>
    <col min="11014" max="11014" width="31.26953125" style="304" customWidth="1"/>
    <col min="11015" max="11015" width="7.7265625" style="304" customWidth="1"/>
    <col min="11016" max="11016" width="9.26953125" style="304" customWidth="1"/>
    <col min="11017" max="11017" width="6.7265625" style="304" customWidth="1"/>
    <col min="11018" max="11018" width="8.7265625" style="304" customWidth="1"/>
    <col min="11019" max="11019" width="7.453125" style="304" customWidth="1"/>
    <col min="11020" max="11027" width="11.26953125" style="304" customWidth="1"/>
    <col min="11028" max="11030" width="9.1796875" style="304"/>
    <col min="11031" max="11031" width="9.81640625" style="304" bestFit="1" customWidth="1"/>
    <col min="11032" max="11267" width="9.1796875" style="304"/>
    <col min="11268" max="11268" width="4.26953125" style="304" customWidth="1"/>
    <col min="11269" max="11269" width="5.7265625" style="304" customWidth="1"/>
    <col min="11270" max="11270" width="31.26953125" style="304" customWidth="1"/>
    <col min="11271" max="11271" width="7.7265625" style="304" customWidth="1"/>
    <col min="11272" max="11272" width="9.26953125" style="304" customWidth="1"/>
    <col min="11273" max="11273" width="6.7265625" style="304" customWidth="1"/>
    <col min="11274" max="11274" width="8.7265625" style="304" customWidth="1"/>
    <col min="11275" max="11275" width="7.453125" style="304" customWidth="1"/>
    <col min="11276" max="11283" width="11.26953125" style="304" customWidth="1"/>
    <col min="11284" max="11286" width="9.1796875" style="304"/>
    <col min="11287" max="11287" width="9.81640625" style="304" bestFit="1" customWidth="1"/>
    <col min="11288" max="11523" width="9.1796875" style="304"/>
    <col min="11524" max="11524" width="4.26953125" style="304" customWidth="1"/>
    <col min="11525" max="11525" width="5.7265625" style="304" customWidth="1"/>
    <col min="11526" max="11526" width="31.26953125" style="304" customWidth="1"/>
    <col min="11527" max="11527" width="7.7265625" style="304" customWidth="1"/>
    <col min="11528" max="11528" width="9.26953125" style="304" customWidth="1"/>
    <col min="11529" max="11529" width="6.7265625" style="304" customWidth="1"/>
    <col min="11530" max="11530" width="8.7265625" style="304" customWidth="1"/>
    <col min="11531" max="11531" width="7.453125" style="304" customWidth="1"/>
    <col min="11532" max="11539" width="11.26953125" style="304" customWidth="1"/>
    <col min="11540" max="11542" width="9.1796875" style="304"/>
    <col min="11543" max="11543" width="9.81640625" style="304" bestFit="1" customWidth="1"/>
    <col min="11544" max="11779" width="9.1796875" style="304"/>
    <col min="11780" max="11780" width="4.26953125" style="304" customWidth="1"/>
    <col min="11781" max="11781" width="5.7265625" style="304" customWidth="1"/>
    <col min="11782" max="11782" width="31.26953125" style="304" customWidth="1"/>
    <col min="11783" max="11783" width="7.7265625" style="304" customWidth="1"/>
    <col min="11784" max="11784" width="9.26953125" style="304" customWidth="1"/>
    <col min="11785" max="11785" width="6.7265625" style="304" customWidth="1"/>
    <col min="11786" max="11786" width="8.7265625" style="304" customWidth="1"/>
    <col min="11787" max="11787" width="7.453125" style="304" customWidth="1"/>
    <col min="11788" max="11795" width="11.26953125" style="304" customWidth="1"/>
    <col min="11796" max="11798" width="9.1796875" style="304"/>
    <col min="11799" max="11799" width="9.81640625" style="304" bestFit="1" customWidth="1"/>
    <col min="11800" max="12035" width="9.1796875" style="304"/>
    <col min="12036" max="12036" width="4.26953125" style="304" customWidth="1"/>
    <col min="12037" max="12037" width="5.7265625" style="304" customWidth="1"/>
    <col min="12038" max="12038" width="31.26953125" style="304" customWidth="1"/>
    <col min="12039" max="12039" width="7.7265625" style="304" customWidth="1"/>
    <col min="12040" max="12040" width="9.26953125" style="304" customWidth="1"/>
    <col min="12041" max="12041" width="6.7265625" style="304" customWidth="1"/>
    <col min="12042" max="12042" width="8.7265625" style="304" customWidth="1"/>
    <col min="12043" max="12043" width="7.453125" style="304" customWidth="1"/>
    <col min="12044" max="12051" width="11.26953125" style="304" customWidth="1"/>
    <col min="12052" max="12054" width="9.1796875" style="304"/>
    <col min="12055" max="12055" width="9.81640625" style="304" bestFit="1" customWidth="1"/>
    <col min="12056" max="12291" width="9.1796875" style="304"/>
    <col min="12292" max="12292" width="4.26953125" style="304" customWidth="1"/>
    <col min="12293" max="12293" width="5.7265625" style="304" customWidth="1"/>
    <col min="12294" max="12294" width="31.26953125" style="304" customWidth="1"/>
    <col min="12295" max="12295" width="7.7265625" style="304" customWidth="1"/>
    <col min="12296" max="12296" width="9.26953125" style="304" customWidth="1"/>
    <col min="12297" max="12297" width="6.7265625" style="304" customWidth="1"/>
    <col min="12298" max="12298" width="8.7265625" style="304" customWidth="1"/>
    <col min="12299" max="12299" width="7.453125" style="304" customWidth="1"/>
    <col min="12300" max="12307" width="11.26953125" style="304" customWidth="1"/>
    <col min="12308" max="12310" width="9.1796875" style="304"/>
    <col min="12311" max="12311" width="9.81640625" style="304" bestFit="1" customWidth="1"/>
    <col min="12312" max="12547" width="9.1796875" style="304"/>
    <col min="12548" max="12548" width="4.26953125" style="304" customWidth="1"/>
    <col min="12549" max="12549" width="5.7265625" style="304" customWidth="1"/>
    <col min="12550" max="12550" width="31.26953125" style="304" customWidth="1"/>
    <col min="12551" max="12551" width="7.7265625" style="304" customWidth="1"/>
    <col min="12552" max="12552" width="9.26953125" style="304" customWidth="1"/>
    <col min="12553" max="12553" width="6.7265625" style="304" customWidth="1"/>
    <col min="12554" max="12554" width="8.7265625" style="304" customWidth="1"/>
    <col min="12555" max="12555" width="7.453125" style="304" customWidth="1"/>
    <col min="12556" max="12563" width="11.26953125" style="304" customWidth="1"/>
    <col min="12564" max="12566" width="9.1796875" style="304"/>
    <col min="12567" max="12567" width="9.81640625" style="304" bestFit="1" customWidth="1"/>
    <col min="12568" max="12803" width="9.1796875" style="304"/>
    <col min="12804" max="12804" width="4.26953125" style="304" customWidth="1"/>
    <col min="12805" max="12805" width="5.7265625" style="304" customWidth="1"/>
    <col min="12806" max="12806" width="31.26953125" style="304" customWidth="1"/>
    <col min="12807" max="12807" width="7.7265625" style="304" customWidth="1"/>
    <col min="12808" max="12808" width="9.26953125" style="304" customWidth="1"/>
    <col min="12809" max="12809" width="6.7265625" style="304" customWidth="1"/>
    <col min="12810" max="12810" width="8.7265625" style="304" customWidth="1"/>
    <col min="12811" max="12811" width="7.453125" style="304" customWidth="1"/>
    <col min="12812" max="12819" width="11.26953125" style="304" customWidth="1"/>
    <col min="12820" max="12822" width="9.1796875" style="304"/>
    <col min="12823" max="12823" width="9.81640625" style="304" bestFit="1" customWidth="1"/>
    <col min="12824" max="13059" width="9.1796875" style="304"/>
    <col min="13060" max="13060" width="4.26953125" style="304" customWidth="1"/>
    <col min="13061" max="13061" width="5.7265625" style="304" customWidth="1"/>
    <col min="13062" max="13062" width="31.26953125" style="304" customWidth="1"/>
    <col min="13063" max="13063" width="7.7265625" style="304" customWidth="1"/>
    <col min="13064" max="13064" width="9.26953125" style="304" customWidth="1"/>
    <col min="13065" max="13065" width="6.7265625" style="304" customWidth="1"/>
    <col min="13066" max="13066" width="8.7265625" style="304" customWidth="1"/>
    <col min="13067" max="13067" width="7.453125" style="304" customWidth="1"/>
    <col min="13068" max="13075" width="11.26953125" style="304" customWidth="1"/>
    <col min="13076" max="13078" width="9.1796875" style="304"/>
    <col min="13079" max="13079" width="9.81640625" style="304" bestFit="1" customWidth="1"/>
    <col min="13080" max="13315" width="9.1796875" style="304"/>
    <col min="13316" max="13316" width="4.26953125" style="304" customWidth="1"/>
    <col min="13317" max="13317" width="5.7265625" style="304" customWidth="1"/>
    <col min="13318" max="13318" width="31.26953125" style="304" customWidth="1"/>
    <col min="13319" max="13319" width="7.7265625" style="304" customWidth="1"/>
    <col min="13320" max="13320" width="9.26953125" style="304" customWidth="1"/>
    <col min="13321" max="13321" width="6.7265625" style="304" customWidth="1"/>
    <col min="13322" max="13322" width="8.7265625" style="304" customWidth="1"/>
    <col min="13323" max="13323" width="7.453125" style="304" customWidth="1"/>
    <col min="13324" max="13331" width="11.26953125" style="304" customWidth="1"/>
    <col min="13332" max="13334" width="9.1796875" style="304"/>
    <col min="13335" max="13335" width="9.81640625" style="304" bestFit="1" customWidth="1"/>
    <col min="13336" max="13571" width="9.1796875" style="304"/>
    <col min="13572" max="13572" width="4.26953125" style="304" customWidth="1"/>
    <col min="13573" max="13573" width="5.7265625" style="304" customWidth="1"/>
    <col min="13574" max="13574" width="31.26953125" style="304" customWidth="1"/>
    <col min="13575" max="13575" width="7.7265625" style="304" customWidth="1"/>
    <col min="13576" max="13576" width="9.26953125" style="304" customWidth="1"/>
    <col min="13577" max="13577" width="6.7265625" style="304" customWidth="1"/>
    <col min="13578" max="13578" width="8.7265625" style="304" customWidth="1"/>
    <col min="13579" max="13579" width="7.453125" style="304" customWidth="1"/>
    <col min="13580" max="13587" width="11.26953125" style="304" customWidth="1"/>
    <col min="13588" max="13590" width="9.1796875" style="304"/>
    <col min="13591" max="13591" width="9.81640625" style="304" bestFit="1" customWidth="1"/>
    <col min="13592" max="13827" width="9.1796875" style="304"/>
    <col min="13828" max="13828" width="4.26953125" style="304" customWidth="1"/>
    <col min="13829" max="13829" width="5.7265625" style="304" customWidth="1"/>
    <col min="13830" max="13830" width="31.26953125" style="304" customWidth="1"/>
    <col min="13831" max="13831" width="7.7265625" style="304" customWidth="1"/>
    <col min="13832" max="13832" width="9.26953125" style="304" customWidth="1"/>
    <col min="13833" max="13833" width="6.7265625" style="304" customWidth="1"/>
    <col min="13834" max="13834" width="8.7265625" style="304" customWidth="1"/>
    <col min="13835" max="13835" width="7.453125" style="304" customWidth="1"/>
    <col min="13836" max="13843" width="11.26953125" style="304" customWidth="1"/>
    <col min="13844" max="13846" width="9.1796875" style="304"/>
    <col min="13847" max="13847" width="9.81640625" style="304" bestFit="1" customWidth="1"/>
    <col min="13848" max="14083" width="9.1796875" style="304"/>
    <col min="14084" max="14084" width="4.26953125" style="304" customWidth="1"/>
    <col min="14085" max="14085" width="5.7265625" style="304" customWidth="1"/>
    <col min="14086" max="14086" width="31.26953125" style="304" customWidth="1"/>
    <col min="14087" max="14087" width="7.7265625" style="304" customWidth="1"/>
    <col min="14088" max="14088" width="9.26953125" style="304" customWidth="1"/>
    <col min="14089" max="14089" width="6.7265625" style="304" customWidth="1"/>
    <col min="14090" max="14090" width="8.7265625" style="304" customWidth="1"/>
    <col min="14091" max="14091" width="7.453125" style="304" customWidth="1"/>
    <col min="14092" max="14099" width="11.26953125" style="304" customWidth="1"/>
    <col min="14100" max="14102" width="9.1796875" style="304"/>
    <col min="14103" max="14103" width="9.81640625" style="304" bestFit="1" customWidth="1"/>
    <col min="14104" max="14339" width="9.1796875" style="304"/>
    <col min="14340" max="14340" width="4.26953125" style="304" customWidth="1"/>
    <col min="14341" max="14341" width="5.7265625" style="304" customWidth="1"/>
    <col min="14342" max="14342" width="31.26953125" style="304" customWidth="1"/>
    <col min="14343" max="14343" width="7.7265625" style="304" customWidth="1"/>
    <col min="14344" max="14344" width="9.26953125" style="304" customWidth="1"/>
    <col min="14345" max="14345" width="6.7265625" style="304" customWidth="1"/>
    <col min="14346" max="14346" width="8.7265625" style="304" customWidth="1"/>
    <col min="14347" max="14347" width="7.453125" style="304" customWidth="1"/>
    <col min="14348" max="14355" width="11.26953125" style="304" customWidth="1"/>
    <col min="14356" max="14358" width="9.1796875" style="304"/>
    <col min="14359" max="14359" width="9.81640625" style="304" bestFit="1" customWidth="1"/>
    <col min="14360" max="14595" width="9.1796875" style="304"/>
    <col min="14596" max="14596" width="4.26953125" style="304" customWidth="1"/>
    <col min="14597" max="14597" width="5.7265625" style="304" customWidth="1"/>
    <col min="14598" max="14598" width="31.26953125" style="304" customWidth="1"/>
    <col min="14599" max="14599" width="7.7265625" style="304" customWidth="1"/>
    <col min="14600" max="14600" width="9.26953125" style="304" customWidth="1"/>
    <col min="14601" max="14601" width="6.7265625" style="304" customWidth="1"/>
    <col min="14602" max="14602" width="8.7265625" style="304" customWidth="1"/>
    <col min="14603" max="14603" width="7.453125" style="304" customWidth="1"/>
    <col min="14604" max="14611" width="11.26953125" style="304" customWidth="1"/>
    <col min="14612" max="14614" width="9.1796875" style="304"/>
    <col min="14615" max="14615" width="9.81640625" style="304" bestFit="1" customWidth="1"/>
    <col min="14616" max="14851" width="9.1796875" style="304"/>
    <col min="14852" max="14852" width="4.26953125" style="304" customWidth="1"/>
    <col min="14853" max="14853" width="5.7265625" style="304" customWidth="1"/>
    <col min="14854" max="14854" width="31.26953125" style="304" customWidth="1"/>
    <col min="14855" max="14855" width="7.7265625" style="304" customWidth="1"/>
    <col min="14856" max="14856" width="9.26953125" style="304" customWidth="1"/>
    <col min="14857" max="14857" width="6.7265625" style="304" customWidth="1"/>
    <col min="14858" max="14858" width="8.7265625" style="304" customWidth="1"/>
    <col min="14859" max="14859" width="7.453125" style="304" customWidth="1"/>
    <col min="14860" max="14867" width="11.26953125" style="304" customWidth="1"/>
    <col min="14868" max="14870" width="9.1796875" style="304"/>
    <col min="14871" max="14871" width="9.81640625" style="304" bestFit="1" customWidth="1"/>
    <col min="14872" max="15107" width="9.1796875" style="304"/>
    <col min="15108" max="15108" width="4.26953125" style="304" customWidth="1"/>
    <col min="15109" max="15109" width="5.7265625" style="304" customWidth="1"/>
    <col min="15110" max="15110" width="31.26953125" style="304" customWidth="1"/>
    <col min="15111" max="15111" width="7.7265625" style="304" customWidth="1"/>
    <col min="15112" max="15112" width="9.26953125" style="304" customWidth="1"/>
    <col min="15113" max="15113" width="6.7265625" style="304" customWidth="1"/>
    <col min="15114" max="15114" width="8.7265625" style="304" customWidth="1"/>
    <col min="15115" max="15115" width="7.453125" style="304" customWidth="1"/>
    <col min="15116" max="15123" width="11.26953125" style="304" customWidth="1"/>
    <col min="15124" max="15126" width="9.1796875" style="304"/>
    <col min="15127" max="15127" width="9.81640625" style="304" bestFit="1" customWidth="1"/>
    <col min="15128" max="15363" width="9.1796875" style="304"/>
    <col min="15364" max="15364" width="4.26953125" style="304" customWidth="1"/>
    <col min="15365" max="15365" width="5.7265625" style="304" customWidth="1"/>
    <col min="15366" max="15366" width="31.26953125" style="304" customWidth="1"/>
    <col min="15367" max="15367" width="7.7265625" style="304" customWidth="1"/>
    <col min="15368" max="15368" width="9.26953125" style="304" customWidth="1"/>
    <col min="15369" max="15369" width="6.7265625" style="304" customWidth="1"/>
    <col min="15370" max="15370" width="8.7265625" style="304" customWidth="1"/>
    <col min="15371" max="15371" width="7.453125" style="304" customWidth="1"/>
    <col min="15372" max="15379" width="11.26953125" style="304" customWidth="1"/>
    <col min="15380" max="15382" width="9.1796875" style="304"/>
    <col min="15383" max="15383" width="9.81640625" style="304" bestFit="1" customWidth="1"/>
    <col min="15384" max="15619" width="9.1796875" style="304"/>
    <col min="15620" max="15620" width="4.26953125" style="304" customWidth="1"/>
    <col min="15621" max="15621" width="5.7265625" style="304" customWidth="1"/>
    <col min="15622" max="15622" width="31.26953125" style="304" customWidth="1"/>
    <col min="15623" max="15623" width="7.7265625" style="304" customWidth="1"/>
    <col min="15624" max="15624" width="9.26953125" style="304" customWidth="1"/>
    <col min="15625" max="15625" width="6.7265625" style="304" customWidth="1"/>
    <col min="15626" max="15626" width="8.7265625" style="304" customWidth="1"/>
    <col min="15627" max="15627" width="7.453125" style="304" customWidth="1"/>
    <col min="15628" max="15635" width="11.26953125" style="304" customWidth="1"/>
    <col min="15636" max="15638" width="9.1796875" style="304"/>
    <col min="15639" max="15639" width="9.81640625" style="304" bestFit="1" customWidth="1"/>
    <col min="15640" max="15875" width="9.1796875" style="304"/>
    <col min="15876" max="15876" width="4.26953125" style="304" customWidth="1"/>
    <col min="15877" max="15877" width="5.7265625" style="304" customWidth="1"/>
    <col min="15878" max="15878" width="31.26953125" style="304" customWidth="1"/>
    <col min="15879" max="15879" width="7.7265625" style="304" customWidth="1"/>
    <col min="15880" max="15880" width="9.26953125" style="304" customWidth="1"/>
    <col min="15881" max="15881" width="6.7265625" style="304" customWidth="1"/>
    <col min="15882" max="15882" width="8.7265625" style="304" customWidth="1"/>
    <col min="15883" max="15883" width="7.453125" style="304" customWidth="1"/>
    <col min="15884" max="15891" width="11.26953125" style="304" customWidth="1"/>
    <col min="15892" max="15894" width="9.1796875" style="304"/>
    <col min="15895" max="15895" width="9.81640625" style="304" bestFit="1" customWidth="1"/>
    <col min="15896" max="16131" width="9.1796875" style="304"/>
    <col min="16132" max="16132" width="4.26953125" style="304" customWidth="1"/>
    <col min="16133" max="16133" width="5.7265625" style="304" customWidth="1"/>
    <col min="16134" max="16134" width="31.26953125" style="304" customWidth="1"/>
    <col min="16135" max="16135" width="7.7265625" style="304" customWidth="1"/>
    <col min="16136" max="16136" width="9.26953125" style="304" customWidth="1"/>
    <col min="16137" max="16137" width="6.7265625" style="304" customWidth="1"/>
    <col min="16138" max="16138" width="8.7265625" style="304" customWidth="1"/>
    <col min="16139" max="16139" width="7.453125" style="304" customWidth="1"/>
    <col min="16140" max="16147" width="11.26953125" style="304" customWidth="1"/>
    <col min="16148" max="16150" width="9.1796875" style="304"/>
    <col min="16151" max="16151" width="9.81640625" style="304" bestFit="1" customWidth="1"/>
    <col min="16152" max="16384" width="9.1796875" style="304"/>
  </cols>
  <sheetData>
    <row r="1" spans="1:24" ht="18.5">
      <c r="C1" s="362" t="s">
        <v>268</v>
      </c>
    </row>
    <row r="2" spans="1:24" s="310" customFormat="1" ht="15" customHeight="1">
      <c r="A2" s="213"/>
      <c r="B2" s="214"/>
      <c r="C2" s="215"/>
      <c r="D2" s="215"/>
      <c r="E2" s="215"/>
      <c r="F2" s="214"/>
      <c r="G2" s="214"/>
      <c r="H2" s="214"/>
      <c r="I2" s="216"/>
      <c r="J2" s="217"/>
      <c r="K2" s="214"/>
      <c r="L2" s="406"/>
      <c r="M2" s="1816" t="s">
        <v>343</v>
      </c>
      <c r="N2" s="1816"/>
      <c r="O2" s="1816"/>
      <c r="P2" s="1816"/>
      <c r="Q2" s="1816" t="s">
        <v>286</v>
      </c>
      <c r="R2" s="1816"/>
      <c r="S2" s="1816"/>
      <c r="T2" s="1816"/>
      <c r="U2" s="1816" t="s">
        <v>344</v>
      </c>
      <c r="V2" s="1816"/>
      <c r="W2" s="1816"/>
      <c r="X2" s="1816"/>
    </row>
    <row r="3" spans="1:24" s="370" customFormat="1" ht="23">
      <c r="A3" s="364" t="s">
        <v>156</v>
      </c>
      <c r="B3" s="364" t="s">
        <v>123</v>
      </c>
      <c r="C3" s="364" t="s">
        <v>157</v>
      </c>
      <c r="D3" s="364" t="s">
        <v>269</v>
      </c>
      <c r="E3" s="364" t="s">
        <v>270</v>
      </c>
      <c r="F3" s="365" t="s">
        <v>159</v>
      </c>
      <c r="G3" s="364" t="s">
        <v>160</v>
      </c>
      <c r="H3" s="366" t="s">
        <v>161</v>
      </c>
      <c r="I3" s="367" t="s">
        <v>162</v>
      </c>
      <c r="J3" s="368" t="s">
        <v>163</v>
      </c>
      <c r="K3" s="366" t="s">
        <v>271</v>
      </c>
      <c r="L3" s="407"/>
      <c r="M3" s="1817" t="s">
        <v>272</v>
      </c>
      <c r="N3" s="1818"/>
      <c r="O3" s="1819"/>
      <c r="P3" s="369" t="s">
        <v>273</v>
      </c>
      <c r="Q3" s="1817" t="s">
        <v>272</v>
      </c>
      <c r="R3" s="1818"/>
      <c r="S3" s="1819"/>
      <c r="T3" s="369" t="s">
        <v>273</v>
      </c>
      <c r="U3" s="1817" t="s">
        <v>272</v>
      </c>
      <c r="V3" s="1818"/>
      <c r="W3" s="1819"/>
      <c r="X3" s="369" t="s">
        <v>273</v>
      </c>
    </row>
    <row r="4" spans="1:24" ht="14.15" customHeight="1">
      <c r="A4" s="222"/>
      <c r="B4" s="222"/>
      <c r="C4" s="224"/>
      <c r="D4" s="224"/>
      <c r="E4" s="224"/>
      <c r="F4" s="225"/>
      <c r="G4" s="225"/>
      <c r="H4" s="225"/>
      <c r="I4" s="226"/>
      <c r="J4" s="226"/>
      <c r="K4" s="225"/>
      <c r="L4" s="225"/>
      <c r="M4" s="371" t="s">
        <v>274</v>
      </c>
      <c r="N4" s="372" t="s">
        <v>275</v>
      </c>
      <c r="O4" s="372" t="s">
        <v>276</v>
      </c>
      <c r="P4" s="373"/>
      <c r="Q4" s="371" t="s">
        <v>274</v>
      </c>
      <c r="R4" s="372" t="s">
        <v>275</v>
      </c>
      <c r="S4" s="372" t="s">
        <v>276</v>
      </c>
      <c r="T4" s="373"/>
      <c r="U4" s="371" t="s">
        <v>274</v>
      </c>
      <c r="V4" s="372" t="s">
        <v>275</v>
      </c>
      <c r="W4" s="372" t="s">
        <v>276</v>
      </c>
      <c r="X4" s="373"/>
    </row>
    <row r="5" spans="1:24" ht="14.15" customHeight="1">
      <c r="A5" s="315"/>
      <c r="B5" s="315"/>
      <c r="C5" s="316"/>
      <c r="D5" s="316"/>
      <c r="E5" s="316"/>
      <c r="F5" s="314"/>
      <c r="G5" s="314"/>
      <c r="H5" s="314"/>
      <c r="I5" s="317"/>
      <c r="J5" s="317"/>
      <c r="K5" s="314"/>
      <c r="L5" s="314"/>
      <c r="M5" s="375">
        <v>0.65</v>
      </c>
      <c r="N5" s="376">
        <v>0.3</v>
      </c>
      <c r="O5" s="376">
        <v>0.05</v>
      </c>
      <c r="P5" s="377"/>
      <c r="Q5" s="375">
        <v>0.65</v>
      </c>
      <c r="R5" s="376">
        <v>0.3</v>
      </c>
      <c r="S5" s="376">
        <v>0.05</v>
      </c>
      <c r="T5" s="377"/>
      <c r="U5" s="375">
        <v>0.65</v>
      </c>
      <c r="V5" s="376">
        <v>0.3</v>
      </c>
      <c r="W5" s="376">
        <v>0.05</v>
      </c>
      <c r="X5" s="377"/>
    </row>
    <row r="6" spans="1:24" ht="14.15" customHeight="1">
      <c r="A6" s="315"/>
      <c r="B6" s="315"/>
      <c r="C6" s="316"/>
      <c r="D6" s="316"/>
      <c r="E6" s="316"/>
      <c r="F6" s="314"/>
      <c r="G6" s="314"/>
      <c r="H6" s="314"/>
      <c r="I6" s="317"/>
      <c r="J6" s="317"/>
      <c r="K6" s="314"/>
      <c r="L6" s="314"/>
      <c r="M6" s="375"/>
      <c r="N6" s="376"/>
      <c r="O6" s="376"/>
      <c r="P6" s="377"/>
      <c r="Q6" s="375"/>
      <c r="R6" s="376"/>
      <c r="S6" s="376"/>
      <c r="T6" s="377"/>
      <c r="U6" s="375"/>
      <c r="V6" s="376"/>
      <c r="W6" s="376"/>
      <c r="X6" s="377"/>
    </row>
    <row r="7" spans="1:24" ht="14.15" customHeight="1">
      <c r="A7" s="228"/>
      <c r="B7" s="228">
        <v>7</v>
      </c>
      <c r="C7" s="230" t="s">
        <v>277</v>
      </c>
      <c r="D7" s="230"/>
      <c r="E7" s="230" t="s">
        <v>245</v>
      </c>
      <c r="F7" s="231">
        <v>1</v>
      </c>
      <c r="G7" s="234">
        <f>93-13.44-3.2-1.26</f>
        <v>75.099999999999994</v>
      </c>
      <c r="H7" s="378">
        <v>2.5099999999999998</v>
      </c>
      <c r="I7" s="232">
        <f>F7*G7*H7</f>
        <v>188.50099999999998</v>
      </c>
      <c r="J7" s="232" t="s">
        <v>39</v>
      </c>
      <c r="K7" s="231"/>
      <c r="L7" s="231"/>
      <c r="M7" s="379"/>
      <c r="N7" s="380"/>
      <c r="O7" s="380"/>
      <c r="P7" s="381"/>
      <c r="Q7" s="379"/>
      <c r="R7" s="380"/>
      <c r="S7" s="380"/>
      <c r="T7" s="381"/>
      <c r="U7" s="379"/>
      <c r="V7" s="380"/>
      <c r="W7" s="380"/>
      <c r="X7" s="381"/>
    </row>
    <row r="8" spans="1:24" ht="14.15" customHeight="1">
      <c r="A8" s="228"/>
      <c r="B8" s="228"/>
      <c r="C8" s="230" t="s">
        <v>278</v>
      </c>
      <c r="D8" s="230"/>
      <c r="E8" s="230"/>
      <c r="F8" s="231">
        <v>-14</v>
      </c>
      <c r="G8" s="234">
        <v>1.1000000000000001</v>
      </c>
      <c r="H8" s="231">
        <v>2.4</v>
      </c>
      <c r="I8" s="232">
        <f>F8*G8*H8</f>
        <v>-36.96</v>
      </c>
      <c r="J8" s="232" t="s">
        <v>39</v>
      </c>
      <c r="K8" s="231"/>
      <c r="L8" s="231"/>
      <c r="M8" s="379"/>
      <c r="N8" s="380"/>
      <c r="O8" s="380"/>
      <c r="P8" s="381"/>
      <c r="Q8" s="379"/>
      <c r="R8" s="380"/>
      <c r="S8" s="380"/>
      <c r="T8" s="381"/>
      <c r="U8" s="379"/>
      <c r="V8" s="380"/>
      <c r="W8" s="380"/>
      <c r="X8" s="381"/>
    </row>
    <row r="9" spans="1:24" ht="14.15" customHeight="1">
      <c r="A9" s="228"/>
      <c r="B9" s="228"/>
      <c r="C9" s="230" t="s">
        <v>278</v>
      </c>
      <c r="D9" s="230"/>
      <c r="E9" s="230"/>
      <c r="F9" s="231">
        <v>-1</v>
      </c>
      <c r="G9" s="234">
        <v>1.4</v>
      </c>
      <c r="H9" s="231">
        <v>2.4</v>
      </c>
      <c r="I9" s="232">
        <f>F9*G9*H9</f>
        <v>-3.36</v>
      </c>
      <c r="J9" s="232" t="s">
        <v>39</v>
      </c>
      <c r="K9" s="231"/>
      <c r="L9" s="231"/>
      <c r="M9" s="379"/>
      <c r="N9" s="380"/>
      <c r="O9" s="380"/>
      <c r="P9" s="381"/>
      <c r="Q9" s="379"/>
      <c r="R9" s="380"/>
      <c r="S9" s="380"/>
      <c r="T9" s="381"/>
      <c r="U9" s="379"/>
      <c r="V9" s="380"/>
      <c r="W9" s="380"/>
      <c r="X9" s="381"/>
    </row>
    <row r="10" spans="1:24" ht="14.15" customHeight="1">
      <c r="A10" s="228"/>
      <c r="B10" s="228"/>
      <c r="C10" s="230"/>
      <c r="D10" s="230"/>
      <c r="E10" s="230"/>
      <c r="F10" s="231"/>
      <c r="G10" s="234"/>
      <c r="H10" s="231"/>
      <c r="I10" s="232"/>
      <c r="J10" s="232"/>
      <c r="K10" s="231"/>
      <c r="L10" s="231"/>
      <c r="M10" s="379"/>
      <c r="N10" s="380"/>
      <c r="O10" s="380"/>
      <c r="P10" s="381"/>
      <c r="Q10" s="379"/>
      <c r="R10" s="380"/>
      <c r="S10" s="380"/>
      <c r="T10" s="381"/>
      <c r="U10" s="379"/>
      <c r="V10" s="380"/>
      <c r="W10" s="380"/>
      <c r="X10" s="381"/>
    </row>
    <row r="11" spans="1:24" ht="14.15" customHeight="1">
      <c r="A11" s="228"/>
      <c r="B11" s="228"/>
      <c r="C11" s="230"/>
      <c r="D11" s="230"/>
      <c r="E11" s="230"/>
      <c r="F11" s="231"/>
      <c r="G11" s="234"/>
      <c r="H11" s="231"/>
      <c r="I11" s="232"/>
      <c r="J11" s="232"/>
      <c r="K11" s="233">
        <f>SUM(I7:I10)</f>
        <v>148.18099999999995</v>
      </c>
      <c r="L11" s="233">
        <f>K11-P11</f>
        <v>77.795024999999981</v>
      </c>
      <c r="M11" s="379">
        <v>0.5</v>
      </c>
      <c r="N11" s="380">
        <v>0.5</v>
      </c>
      <c r="O11" s="380"/>
      <c r="P11" s="381">
        <f>(M11*$M$5+N11*$N$5+O11*$O$5)*K11</f>
        <v>70.385974999999974</v>
      </c>
      <c r="Q11" s="379">
        <f>U11-M11</f>
        <v>0</v>
      </c>
      <c r="R11" s="380">
        <f>V11-N11</f>
        <v>0</v>
      </c>
      <c r="S11" s="380">
        <f>W11-O11</f>
        <v>0</v>
      </c>
      <c r="T11" s="381">
        <f>(Q11*$Q$5+R11*$R$5+S11*$S$5)*K11</f>
        <v>0</v>
      </c>
      <c r="U11" s="379">
        <v>0.5</v>
      </c>
      <c r="V11" s="380">
        <v>0.5</v>
      </c>
      <c r="W11" s="380"/>
      <c r="X11" s="381">
        <f>(U11*$Q$5+V11*$R$5+W11*$S$5)*K11</f>
        <v>70.385974999999974</v>
      </c>
    </row>
    <row r="12" spans="1:24" ht="14.15" customHeight="1">
      <c r="A12" s="228"/>
      <c r="B12" s="228">
        <v>8</v>
      </c>
      <c r="C12" s="230" t="s">
        <v>279</v>
      </c>
      <c r="D12" s="230"/>
      <c r="E12" s="230" t="s">
        <v>245</v>
      </c>
      <c r="F12" s="231">
        <v>1</v>
      </c>
      <c r="G12" s="234">
        <f>82.36-6.93-3.85-4.53</f>
        <v>67.050000000000011</v>
      </c>
      <c r="H12" s="378">
        <v>2.5099999999999998</v>
      </c>
      <c r="I12" s="232">
        <f>F12*G12*H12</f>
        <v>168.2955</v>
      </c>
      <c r="J12" s="232" t="s">
        <v>39</v>
      </c>
      <c r="K12" s="231"/>
      <c r="L12" s="231"/>
      <c r="M12" s="379"/>
      <c r="N12" s="380"/>
      <c r="O12" s="380"/>
      <c r="P12" s="381"/>
      <c r="Q12" s="379"/>
      <c r="R12" s="380"/>
      <c r="S12" s="380"/>
      <c r="T12" s="381"/>
      <c r="U12" s="379"/>
      <c r="V12" s="380"/>
      <c r="W12" s="380"/>
      <c r="X12" s="381"/>
    </row>
    <row r="13" spans="1:24" ht="14.15" customHeight="1">
      <c r="A13" s="228"/>
      <c r="B13" s="228"/>
      <c r="C13" s="230"/>
      <c r="D13" s="230"/>
      <c r="E13" s="230"/>
      <c r="F13" s="231">
        <v>-13</v>
      </c>
      <c r="G13" s="234">
        <v>1.1000000000000001</v>
      </c>
      <c r="H13" s="231">
        <v>2.4</v>
      </c>
      <c r="I13" s="232">
        <f>F13*G13*H13</f>
        <v>-34.32</v>
      </c>
      <c r="J13" s="232" t="s">
        <v>39</v>
      </c>
      <c r="K13" s="231"/>
      <c r="L13" s="231"/>
      <c r="M13" s="379"/>
      <c r="N13" s="380"/>
      <c r="O13" s="380"/>
      <c r="P13" s="381"/>
      <c r="Q13" s="379"/>
      <c r="R13" s="380"/>
      <c r="S13" s="380"/>
      <c r="T13" s="381"/>
      <c r="U13" s="379"/>
      <c r="V13" s="380"/>
      <c r="W13" s="380"/>
      <c r="X13" s="381"/>
    </row>
    <row r="14" spans="1:24" ht="14.15" customHeight="1">
      <c r="A14" s="228"/>
      <c r="B14" s="228"/>
      <c r="C14" s="230"/>
      <c r="D14" s="230"/>
      <c r="E14" s="230"/>
      <c r="F14" s="231">
        <v>-1</v>
      </c>
      <c r="G14" s="234">
        <v>0.9</v>
      </c>
      <c r="H14" s="231">
        <v>2.4</v>
      </c>
      <c r="I14" s="232">
        <f>F14*G14*H14</f>
        <v>-2.16</v>
      </c>
      <c r="J14" s="232" t="s">
        <v>39</v>
      </c>
      <c r="K14" s="231"/>
      <c r="L14" s="231"/>
      <c r="M14" s="379"/>
      <c r="N14" s="380"/>
      <c r="O14" s="380"/>
      <c r="P14" s="381"/>
      <c r="Q14" s="379"/>
      <c r="R14" s="380"/>
      <c r="S14" s="380"/>
      <c r="T14" s="381"/>
      <c r="U14" s="379"/>
      <c r="V14" s="380"/>
      <c r="W14" s="380"/>
      <c r="X14" s="381"/>
    </row>
    <row r="15" spans="1:24" ht="14.15" customHeight="1">
      <c r="A15" s="228"/>
      <c r="B15" s="228"/>
      <c r="C15" s="230"/>
      <c r="D15" s="230"/>
      <c r="E15" s="230"/>
      <c r="F15" s="231"/>
      <c r="G15" s="234"/>
      <c r="H15" s="231"/>
      <c r="I15" s="232"/>
      <c r="J15" s="232"/>
      <c r="K15" s="233">
        <f>SUM(I11:I14)</f>
        <v>131.81550000000001</v>
      </c>
      <c r="L15" s="233">
        <f>K15-P15</f>
        <v>0</v>
      </c>
      <c r="M15" s="379">
        <v>1</v>
      </c>
      <c r="N15" s="380">
        <v>1</v>
      </c>
      <c r="O15" s="380">
        <v>1</v>
      </c>
      <c r="P15" s="381">
        <f>(M15*$M$5+N15*$N$5+O15*$O$5)*K15</f>
        <v>131.81550000000001</v>
      </c>
      <c r="Q15" s="379">
        <f>U15-M15</f>
        <v>0</v>
      </c>
      <c r="R15" s="380">
        <f>V15-N15</f>
        <v>0</v>
      </c>
      <c r="S15" s="380">
        <f>W15-O15</f>
        <v>0</v>
      </c>
      <c r="T15" s="381">
        <f>(Q15*$Q$5+R15*$R$5+S15*$S$5)*K15</f>
        <v>0</v>
      </c>
      <c r="U15" s="379">
        <v>1</v>
      </c>
      <c r="V15" s="380">
        <v>1</v>
      </c>
      <c r="W15" s="380">
        <v>1</v>
      </c>
      <c r="X15" s="381">
        <f>(U15*$Q$5+V15*$R$5+W15*$S$5)*K15</f>
        <v>131.81550000000001</v>
      </c>
    </row>
    <row r="16" spans="1:24" ht="14.15" customHeight="1">
      <c r="A16" s="228"/>
      <c r="B16" s="228"/>
      <c r="C16" s="230"/>
      <c r="D16" s="230"/>
      <c r="E16" s="230"/>
      <c r="F16" s="231"/>
      <c r="G16" s="234"/>
      <c r="H16" s="231"/>
      <c r="I16" s="232"/>
      <c r="J16" s="232"/>
      <c r="K16" s="233"/>
      <c r="L16" s="233"/>
      <c r="M16" s="379"/>
      <c r="N16" s="380"/>
      <c r="O16" s="380"/>
      <c r="P16" s="381"/>
      <c r="Q16" s="379"/>
      <c r="R16" s="380"/>
      <c r="S16" s="380"/>
      <c r="T16" s="381"/>
      <c r="U16" s="379"/>
      <c r="V16" s="380"/>
      <c r="W16" s="380"/>
      <c r="X16" s="381"/>
    </row>
    <row r="17" spans="1:24" ht="14.15" customHeight="1">
      <c r="A17" s="228"/>
      <c r="B17" s="228"/>
      <c r="C17" s="230"/>
      <c r="D17" s="230"/>
      <c r="E17" s="230"/>
      <c r="F17" s="231"/>
      <c r="G17" s="234"/>
      <c r="H17" s="231"/>
      <c r="I17" s="232"/>
      <c r="J17" s="232"/>
      <c r="K17" s="231"/>
      <c r="L17" s="231"/>
      <c r="M17" s="379"/>
      <c r="N17" s="380"/>
      <c r="O17" s="380"/>
      <c r="P17" s="381"/>
      <c r="Q17" s="379"/>
      <c r="R17" s="380"/>
      <c r="S17" s="380"/>
      <c r="T17" s="381"/>
      <c r="U17" s="379"/>
      <c r="V17" s="380"/>
      <c r="W17" s="380"/>
      <c r="X17" s="381"/>
    </row>
    <row r="18" spans="1:24" ht="14.15" customHeight="1">
      <c r="A18" s="228"/>
      <c r="B18" s="228">
        <v>9</v>
      </c>
      <c r="C18" s="230" t="s">
        <v>280</v>
      </c>
      <c r="D18" s="230"/>
      <c r="E18" s="230" t="s">
        <v>245</v>
      </c>
      <c r="F18" s="231">
        <v>1</v>
      </c>
      <c r="G18" s="234">
        <f>95.96-17.3</f>
        <v>78.66</v>
      </c>
      <c r="H18" s="378">
        <v>2.5099999999999998</v>
      </c>
      <c r="I18" s="232">
        <f>F18*G18*H18</f>
        <v>197.43659999999997</v>
      </c>
      <c r="J18" s="232" t="s">
        <v>39</v>
      </c>
      <c r="K18" s="231"/>
      <c r="L18" s="231"/>
      <c r="M18" s="379"/>
      <c r="N18" s="380"/>
      <c r="O18" s="380"/>
      <c r="P18" s="381"/>
      <c r="Q18" s="379"/>
      <c r="R18" s="380"/>
      <c r="S18" s="380"/>
      <c r="T18" s="381"/>
      <c r="U18" s="379"/>
      <c r="V18" s="380"/>
      <c r="W18" s="380"/>
      <c r="X18" s="381"/>
    </row>
    <row r="19" spans="1:24" ht="14.15" customHeight="1">
      <c r="A19" s="228"/>
      <c r="B19" s="228"/>
      <c r="C19" s="230"/>
      <c r="D19" s="230"/>
      <c r="E19" s="230"/>
      <c r="F19" s="231">
        <v>-15</v>
      </c>
      <c r="G19" s="234">
        <v>1.1000000000000001</v>
      </c>
      <c r="H19" s="231">
        <v>2.4</v>
      </c>
      <c r="I19" s="232">
        <f>F19*G19*H19</f>
        <v>-39.6</v>
      </c>
      <c r="J19" s="232" t="s">
        <v>39</v>
      </c>
      <c r="K19" s="231"/>
      <c r="L19" s="231"/>
      <c r="M19" s="379"/>
      <c r="N19" s="380"/>
      <c r="O19" s="380"/>
      <c r="P19" s="381"/>
      <c r="Q19" s="379"/>
      <c r="R19" s="380"/>
      <c r="S19" s="380"/>
      <c r="T19" s="381"/>
      <c r="U19" s="379"/>
      <c r="V19" s="380"/>
      <c r="W19" s="380"/>
      <c r="X19" s="381"/>
    </row>
    <row r="20" spans="1:24" ht="14.15" customHeight="1">
      <c r="A20" s="228"/>
      <c r="B20" s="228"/>
      <c r="C20" s="230"/>
      <c r="D20" s="230"/>
      <c r="E20" s="230"/>
      <c r="F20" s="231">
        <v>-1</v>
      </c>
      <c r="G20" s="234">
        <v>2.14</v>
      </c>
      <c r="H20" s="231">
        <v>2.4</v>
      </c>
      <c r="I20" s="232">
        <f>F20*G20*H20</f>
        <v>-5.1360000000000001</v>
      </c>
      <c r="J20" s="232" t="s">
        <v>39</v>
      </c>
      <c r="K20" s="231"/>
      <c r="L20" s="231"/>
      <c r="M20" s="379"/>
      <c r="N20" s="380"/>
      <c r="O20" s="380"/>
      <c r="P20" s="381"/>
      <c r="Q20" s="379"/>
      <c r="R20" s="380"/>
      <c r="S20" s="380"/>
      <c r="T20" s="381"/>
      <c r="U20" s="379"/>
      <c r="V20" s="380"/>
      <c r="W20" s="380"/>
      <c r="X20" s="381"/>
    </row>
    <row r="21" spans="1:24" ht="14.15" customHeight="1">
      <c r="A21" s="228"/>
      <c r="B21" s="228"/>
      <c r="C21" s="230"/>
      <c r="D21" s="230"/>
      <c r="E21" s="230"/>
      <c r="F21" s="231"/>
      <c r="G21" s="234"/>
      <c r="H21" s="231"/>
      <c r="I21" s="232"/>
      <c r="J21" s="232"/>
      <c r="K21" s="233">
        <f>SUM(I18:I20)</f>
        <v>152.70059999999998</v>
      </c>
      <c r="L21" s="233">
        <f>K21-P21</f>
        <v>0</v>
      </c>
      <c r="M21" s="379">
        <v>1</v>
      </c>
      <c r="N21" s="380">
        <v>1</v>
      </c>
      <c r="O21" s="380">
        <v>1</v>
      </c>
      <c r="P21" s="381">
        <f>(M21*$M$5+N21*$N$5+O21*$O$5)*K21</f>
        <v>152.70059999999998</v>
      </c>
      <c r="Q21" s="379">
        <f>U21-M21</f>
        <v>0</v>
      </c>
      <c r="R21" s="380">
        <f>V21-N21</f>
        <v>0</v>
      </c>
      <c r="S21" s="380">
        <f>W21-O21</f>
        <v>0</v>
      </c>
      <c r="T21" s="381">
        <f>(Q21*$Q$5+R21*$R$5+S21*$S$5)*K21</f>
        <v>0</v>
      </c>
      <c r="U21" s="379">
        <v>1</v>
      </c>
      <c r="V21" s="380">
        <v>1</v>
      </c>
      <c r="W21" s="380">
        <v>1</v>
      </c>
      <c r="X21" s="381">
        <f>(U21*$Q$5+V21*$R$5+W21*$S$5)*K21</f>
        <v>152.70059999999998</v>
      </c>
    </row>
    <row r="22" spans="1:24" ht="14.15" customHeight="1">
      <c r="A22" s="228"/>
      <c r="B22" s="228"/>
      <c r="C22" s="230"/>
      <c r="D22" s="230"/>
      <c r="E22" s="230"/>
      <c r="F22" s="231"/>
      <c r="G22" s="234"/>
      <c r="H22" s="231"/>
      <c r="I22" s="232"/>
      <c r="J22" s="232"/>
      <c r="K22" s="231"/>
      <c r="L22" s="231"/>
      <c r="M22" s="379"/>
      <c r="N22" s="380"/>
      <c r="O22" s="380"/>
      <c r="P22" s="381"/>
      <c r="Q22" s="379"/>
      <c r="R22" s="380"/>
      <c r="S22" s="380"/>
      <c r="T22" s="381"/>
      <c r="U22" s="379"/>
      <c r="V22" s="380"/>
      <c r="W22" s="380"/>
      <c r="X22" s="381"/>
    </row>
    <row r="23" spans="1:24" ht="14.15" customHeight="1">
      <c r="A23" s="228"/>
      <c r="B23" s="228">
        <v>10</v>
      </c>
      <c r="C23" s="230" t="s">
        <v>281</v>
      </c>
      <c r="D23" s="230"/>
      <c r="E23" s="230" t="s">
        <v>245</v>
      </c>
      <c r="F23" s="231">
        <v>1</v>
      </c>
      <c r="G23" s="234">
        <f>80-6.53-3.08-1.26</f>
        <v>69.13</v>
      </c>
      <c r="H23" s="378">
        <v>2.5099999999999998</v>
      </c>
      <c r="I23" s="232">
        <f>F23*G23*H23</f>
        <v>173.51629999999997</v>
      </c>
      <c r="J23" s="232" t="s">
        <v>39</v>
      </c>
      <c r="K23" s="231"/>
      <c r="L23" s="231"/>
      <c r="M23" s="379"/>
      <c r="N23" s="380"/>
      <c r="O23" s="380"/>
      <c r="P23" s="381"/>
      <c r="Q23" s="379"/>
      <c r="R23" s="380"/>
      <c r="S23" s="380"/>
      <c r="T23" s="381"/>
      <c r="U23" s="379"/>
      <c r="V23" s="380"/>
      <c r="W23" s="380"/>
      <c r="X23" s="381"/>
    </row>
    <row r="24" spans="1:24" ht="14.15" customHeight="1">
      <c r="A24" s="228"/>
      <c r="B24" s="228"/>
      <c r="C24" s="230"/>
      <c r="D24" s="230"/>
      <c r="E24" s="230"/>
      <c r="F24" s="231">
        <v>-13</v>
      </c>
      <c r="G24" s="234">
        <v>1.1000000000000001</v>
      </c>
      <c r="H24" s="231">
        <v>2.4</v>
      </c>
      <c r="I24" s="232">
        <f>F24*G24*H24</f>
        <v>-34.32</v>
      </c>
      <c r="J24" s="232" t="s">
        <v>39</v>
      </c>
      <c r="K24" s="231"/>
      <c r="L24" s="231"/>
      <c r="M24" s="379"/>
      <c r="N24" s="380"/>
      <c r="O24" s="380"/>
      <c r="P24" s="381"/>
      <c r="Q24" s="379"/>
      <c r="R24" s="380"/>
      <c r="S24" s="380"/>
      <c r="T24" s="381"/>
      <c r="U24" s="379"/>
      <c r="V24" s="380"/>
      <c r="W24" s="380"/>
      <c r="X24" s="381"/>
    </row>
    <row r="25" spans="1:24" ht="14.15" customHeight="1">
      <c r="A25" s="228"/>
      <c r="B25" s="228"/>
      <c r="C25" s="230"/>
      <c r="D25" s="230"/>
      <c r="E25" s="230"/>
      <c r="F25" s="231">
        <v>-1</v>
      </c>
      <c r="G25" s="234">
        <v>1.27</v>
      </c>
      <c r="H25" s="231">
        <v>2.4</v>
      </c>
      <c r="I25" s="232">
        <f>F25*G25*H25</f>
        <v>-3.048</v>
      </c>
      <c r="J25" s="232" t="s">
        <v>39</v>
      </c>
      <c r="K25" s="231"/>
      <c r="L25" s="231"/>
      <c r="M25" s="379"/>
      <c r="N25" s="380"/>
      <c r="O25" s="380"/>
      <c r="P25" s="381"/>
      <c r="Q25" s="379"/>
      <c r="R25" s="380"/>
      <c r="S25" s="380"/>
      <c r="T25" s="381"/>
      <c r="U25" s="379"/>
      <c r="V25" s="380"/>
      <c r="W25" s="380"/>
      <c r="X25" s="381"/>
    </row>
    <row r="26" spans="1:24" ht="14.15" customHeight="1">
      <c r="A26" s="228"/>
      <c r="B26" s="228"/>
      <c r="C26" s="230"/>
      <c r="D26" s="230"/>
      <c r="E26" s="230"/>
      <c r="F26" s="231"/>
      <c r="G26" s="234"/>
      <c r="H26" s="231"/>
      <c r="I26" s="232"/>
      <c r="J26" s="232"/>
      <c r="K26" s="233">
        <f>SUM(I23:I25)</f>
        <v>136.14829999999998</v>
      </c>
      <c r="L26" s="233">
        <f>K26-P26</f>
        <v>0</v>
      </c>
      <c r="M26" s="382">
        <v>1</v>
      </c>
      <c r="N26" s="382">
        <v>1</v>
      </c>
      <c r="O26" s="382">
        <v>1</v>
      </c>
      <c r="P26" s="381">
        <f>(M26*$M$5+N26*$N$5+O26*$O$5)*K26</f>
        <v>136.14829999999998</v>
      </c>
      <c r="Q26" s="379">
        <f>U26-M26</f>
        <v>0</v>
      </c>
      <c r="R26" s="380">
        <f>V26-N26</f>
        <v>0</v>
      </c>
      <c r="S26" s="380">
        <f>W26-O26</f>
        <v>0</v>
      </c>
      <c r="T26" s="381">
        <f>(Q26*$Q$5+R26*$R$5+S26*$S$5)*K26</f>
        <v>0</v>
      </c>
      <c r="U26" s="382">
        <v>1</v>
      </c>
      <c r="V26" s="382">
        <v>1</v>
      </c>
      <c r="W26" s="382">
        <v>1</v>
      </c>
      <c r="X26" s="381">
        <f>(U26*$Q$5+V26*$R$5+W26*$S$5)*K26</f>
        <v>136.14829999999998</v>
      </c>
    </row>
    <row r="27" spans="1:24" ht="14.15" customHeight="1">
      <c r="A27" s="228"/>
      <c r="B27" s="228">
        <v>11</v>
      </c>
      <c r="C27" s="230" t="s">
        <v>282</v>
      </c>
      <c r="D27" s="230"/>
      <c r="E27" s="230" t="s">
        <v>245</v>
      </c>
      <c r="F27" s="231">
        <v>1</v>
      </c>
      <c r="G27" s="234">
        <f>15.48+12.14</f>
        <v>27.62</v>
      </c>
      <c r="H27" s="378">
        <v>2.5099999999999998</v>
      </c>
      <c r="I27" s="232">
        <f>F27*G27*H27</f>
        <v>69.3262</v>
      </c>
      <c r="J27" s="232" t="s">
        <v>39</v>
      </c>
      <c r="K27" s="231"/>
      <c r="L27" s="231"/>
      <c r="M27" s="379"/>
      <c r="N27" s="380"/>
      <c r="O27" s="380"/>
      <c r="P27" s="381"/>
      <c r="Q27" s="379"/>
      <c r="R27" s="380"/>
      <c r="S27" s="380"/>
      <c r="T27" s="381"/>
      <c r="U27" s="379"/>
      <c r="V27" s="380"/>
      <c r="W27" s="380"/>
      <c r="X27" s="381"/>
    </row>
    <row r="28" spans="1:24" ht="14.15" customHeight="1">
      <c r="A28" s="228"/>
      <c r="B28" s="228"/>
      <c r="C28" s="230"/>
      <c r="D28" s="230"/>
      <c r="E28" s="230"/>
      <c r="F28" s="231">
        <v>-5</v>
      </c>
      <c r="G28" s="234">
        <v>1.1000000000000001</v>
      </c>
      <c r="H28" s="231">
        <v>2.4</v>
      </c>
      <c r="I28" s="232">
        <f>F28*G28*H28</f>
        <v>-13.2</v>
      </c>
      <c r="J28" s="232" t="s">
        <v>39</v>
      </c>
      <c r="K28" s="231">
        <f>I27+I28</f>
        <v>56.126199999999997</v>
      </c>
      <c r="L28" s="233">
        <f>K28-P28</f>
        <v>0</v>
      </c>
      <c r="M28" s="379">
        <v>1</v>
      </c>
      <c r="N28" s="379">
        <v>1</v>
      </c>
      <c r="O28" s="379">
        <v>1</v>
      </c>
      <c r="P28" s="381">
        <f>(M28*$M$5+N28*$N$5+O28*$O$5)*K28</f>
        <v>56.126199999999997</v>
      </c>
      <c r="Q28" s="379">
        <f>U28-M28</f>
        <v>0</v>
      </c>
      <c r="R28" s="380">
        <f>V28-N28</f>
        <v>0</v>
      </c>
      <c r="S28" s="380">
        <f>W28-O28</f>
        <v>0</v>
      </c>
      <c r="T28" s="381">
        <f>(Q28*$Q$5+R28*$R$5+S28*$S$5)*K28</f>
        <v>0</v>
      </c>
      <c r="U28" s="379">
        <v>1</v>
      </c>
      <c r="V28" s="379">
        <v>1</v>
      </c>
      <c r="W28" s="379">
        <v>1</v>
      </c>
      <c r="X28" s="381">
        <f>(U28*$Q$5+V28*$R$5+W28*$S$5)*K28</f>
        <v>56.126199999999997</v>
      </c>
    </row>
    <row r="29" spans="1:24" ht="14.15" customHeight="1">
      <c r="A29" s="228"/>
      <c r="B29" s="228"/>
      <c r="C29" s="230"/>
      <c r="D29" s="230"/>
      <c r="E29" s="230"/>
      <c r="F29" s="231"/>
      <c r="G29" s="234"/>
      <c r="H29" s="231"/>
      <c r="I29" s="232"/>
      <c r="J29" s="232"/>
      <c r="K29" s="231"/>
      <c r="L29" s="231"/>
      <c r="M29" s="379"/>
      <c r="N29" s="380"/>
      <c r="O29" s="380"/>
      <c r="P29" s="381"/>
      <c r="Q29" s="379"/>
      <c r="R29" s="380"/>
      <c r="S29" s="380"/>
      <c r="T29" s="381"/>
      <c r="U29" s="379"/>
      <c r="V29" s="380"/>
      <c r="W29" s="380"/>
      <c r="X29" s="381"/>
    </row>
    <row r="30" spans="1:24" ht="14.15" customHeight="1">
      <c r="A30" s="228"/>
      <c r="B30" s="228">
        <v>12</v>
      </c>
      <c r="C30" s="230"/>
      <c r="D30" s="230"/>
      <c r="E30" s="230" t="s">
        <v>245</v>
      </c>
      <c r="F30" s="231"/>
      <c r="G30" s="234"/>
      <c r="H30" s="231"/>
      <c r="I30" s="232"/>
      <c r="J30" s="232" t="s">
        <v>39</v>
      </c>
      <c r="K30" s="231">
        <v>56.126199999999997</v>
      </c>
      <c r="L30" s="233">
        <f t="shared" ref="L30:L43" si="0">K30-P30</f>
        <v>0</v>
      </c>
      <c r="M30" s="382">
        <v>1</v>
      </c>
      <c r="N30" s="382">
        <v>1</v>
      </c>
      <c r="O30" s="382">
        <v>1</v>
      </c>
      <c r="P30" s="381">
        <f t="shared" ref="P30:P43" si="1">(M30*$M$5+N30*$N$5+O30*$O$5)*K30</f>
        <v>56.126199999999997</v>
      </c>
      <c r="Q30" s="379">
        <f t="shared" ref="Q30:Q42" si="2">U30-M30</f>
        <v>0</v>
      </c>
      <c r="R30" s="380">
        <f t="shared" ref="R30:R42" si="3">V30-N30</f>
        <v>0</v>
      </c>
      <c r="S30" s="380">
        <f t="shared" ref="S30:S42" si="4">W30-O30</f>
        <v>0</v>
      </c>
      <c r="T30" s="381">
        <f t="shared" ref="T30:T43" si="5">(Q30*$Q$5+R30*$R$5+S30*$S$5)*K30</f>
        <v>0</v>
      </c>
      <c r="U30" s="382">
        <v>1</v>
      </c>
      <c r="V30" s="382">
        <v>1</v>
      </c>
      <c r="W30" s="382">
        <v>1</v>
      </c>
      <c r="X30" s="381">
        <f t="shared" ref="X30:X43" si="6">(U30*$Q$5+V30*$R$5+W30*$S$5)*K30</f>
        <v>56.126199999999997</v>
      </c>
    </row>
    <row r="31" spans="1:24" ht="14.15" customHeight="1">
      <c r="A31" s="228"/>
      <c r="B31" s="228">
        <v>13</v>
      </c>
      <c r="C31" s="230"/>
      <c r="D31" s="230"/>
      <c r="E31" s="230" t="s">
        <v>245</v>
      </c>
      <c r="F31" s="231"/>
      <c r="G31" s="234"/>
      <c r="H31" s="231"/>
      <c r="I31" s="232"/>
      <c r="J31" s="232" t="s">
        <v>39</v>
      </c>
      <c r="K31" s="231">
        <v>56.126199999999997</v>
      </c>
      <c r="L31" s="233">
        <f t="shared" si="0"/>
        <v>0</v>
      </c>
      <c r="M31" s="382">
        <v>1</v>
      </c>
      <c r="N31" s="382">
        <v>1</v>
      </c>
      <c r="O31" s="382">
        <v>1</v>
      </c>
      <c r="P31" s="381">
        <f t="shared" si="1"/>
        <v>56.126199999999997</v>
      </c>
      <c r="Q31" s="379">
        <f t="shared" si="2"/>
        <v>0</v>
      </c>
      <c r="R31" s="380">
        <f t="shared" si="3"/>
        <v>0</v>
      </c>
      <c r="S31" s="380">
        <f t="shared" si="4"/>
        <v>0</v>
      </c>
      <c r="T31" s="381">
        <f t="shared" si="5"/>
        <v>0</v>
      </c>
      <c r="U31" s="382">
        <v>1</v>
      </c>
      <c r="V31" s="382">
        <v>1</v>
      </c>
      <c r="W31" s="382">
        <v>1</v>
      </c>
      <c r="X31" s="381">
        <f t="shared" si="6"/>
        <v>56.126199999999997</v>
      </c>
    </row>
    <row r="32" spans="1:24" ht="14.15" customHeight="1">
      <c r="A32" s="228"/>
      <c r="B32" s="228">
        <v>14</v>
      </c>
      <c r="C32" s="230"/>
      <c r="D32" s="230"/>
      <c r="E32" s="230" t="s">
        <v>245</v>
      </c>
      <c r="F32" s="231"/>
      <c r="G32" s="234"/>
      <c r="H32" s="231"/>
      <c r="I32" s="232"/>
      <c r="J32" s="232" t="s">
        <v>39</v>
      </c>
      <c r="K32" s="231">
        <v>56.126199999999997</v>
      </c>
      <c r="L32" s="233">
        <f t="shared" si="0"/>
        <v>0</v>
      </c>
      <c r="M32" s="382">
        <v>1</v>
      </c>
      <c r="N32" s="382">
        <v>1</v>
      </c>
      <c r="O32" s="382">
        <v>1</v>
      </c>
      <c r="P32" s="381">
        <f t="shared" si="1"/>
        <v>56.126199999999997</v>
      </c>
      <c r="Q32" s="379">
        <f t="shared" si="2"/>
        <v>0</v>
      </c>
      <c r="R32" s="380">
        <f t="shared" si="3"/>
        <v>0</v>
      </c>
      <c r="S32" s="380">
        <f t="shared" si="4"/>
        <v>0</v>
      </c>
      <c r="T32" s="381">
        <f t="shared" si="5"/>
        <v>0</v>
      </c>
      <c r="U32" s="382">
        <v>1</v>
      </c>
      <c r="V32" s="382">
        <v>1</v>
      </c>
      <c r="W32" s="382">
        <v>1</v>
      </c>
      <c r="X32" s="381">
        <f t="shared" si="6"/>
        <v>56.126199999999997</v>
      </c>
    </row>
    <row r="33" spans="1:24" ht="14.15" customHeight="1">
      <c r="A33" s="228"/>
      <c r="B33" s="228">
        <v>15</v>
      </c>
      <c r="C33" s="230"/>
      <c r="D33" s="230"/>
      <c r="E33" s="230" t="s">
        <v>245</v>
      </c>
      <c r="F33" s="231"/>
      <c r="G33" s="234"/>
      <c r="H33" s="231"/>
      <c r="I33" s="232"/>
      <c r="J33" s="232" t="s">
        <v>39</v>
      </c>
      <c r="K33" s="231">
        <v>56.126199999999997</v>
      </c>
      <c r="L33" s="233">
        <f t="shared" si="0"/>
        <v>0</v>
      </c>
      <c r="M33" s="382">
        <v>1</v>
      </c>
      <c r="N33" s="382">
        <v>1</v>
      </c>
      <c r="O33" s="382">
        <v>1</v>
      </c>
      <c r="P33" s="381">
        <f t="shared" si="1"/>
        <v>56.126199999999997</v>
      </c>
      <c r="Q33" s="379">
        <f t="shared" si="2"/>
        <v>0</v>
      </c>
      <c r="R33" s="380">
        <f t="shared" si="3"/>
        <v>0</v>
      </c>
      <c r="S33" s="380">
        <f t="shared" si="4"/>
        <v>0</v>
      </c>
      <c r="T33" s="381">
        <f t="shared" si="5"/>
        <v>0</v>
      </c>
      <c r="U33" s="382">
        <v>1</v>
      </c>
      <c r="V33" s="382">
        <v>1</v>
      </c>
      <c r="W33" s="382">
        <v>1</v>
      </c>
      <c r="X33" s="381">
        <f t="shared" si="6"/>
        <v>56.126199999999997</v>
      </c>
    </row>
    <row r="34" spans="1:24" ht="14.15" customHeight="1">
      <c r="A34" s="228"/>
      <c r="B34" s="228">
        <v>16</v>
      </c>
      <c r="C34" s="230"/>
      <c r="D34" s="230"/>
      <c r="E34" s="230" t="s">
        <v>245</v>
      </c>
      <c r="F34" s="231"/>
      <c r="G34" s="234"/>
      <c r="H34" s="231"/>
      <c r="I34" s="232"/>
      <c r="J34" s="232" t="s">
        <v>39</v>
      </c>
      <c r="K34" s="231">
        <v>56.126199999999997</v>
      </c>
      <c r="L34" s="233">
        <f t="shared" si="0"/>
        <v>8.5592454999999958</v>
      </c>
      <c r="M34" s="382">
        <v>0.9</v>
      </c>
      <c r="N34" s="382">
        <v>0.75</v>
      </c>
      <c r="O34" s="382">
        <v>0.75</v>
      </c>
      <c r="P34" s="381">
        <f t="shared" si="1"/>
        <v>47.566954500000001</v>
      </c>
      <c r="Q34" s="379">
        <f t="shared" si="2"/>
        <v>0</v>
      </c>
      <c r="R34" s="380">
        <f t="shared" si="3"/>
        <v>0.25</v>
      </c>
      <c r="S34" s="380">
        <f t="shared" si="4"/>
        <v>0.25</v>
      </c>
      <c r="T34" s="381">
        <f t="shared" si="5"/>
        <v>4.9110424999999998</v>
      </c>
      <c r="U34" s="382">
        <v>0.9</v>
      </c>
      <c r="V34" s="382">
        <v>1</v>
      </c>
      <c r="W34" s="382">
        <v>1</v>
      </c>
      <c r="X34" s="381">
        <f t="shared" si="6"/>
        <v>52.477997000000002</v>
      </c>
    </row>
    <row r="35" spans="1:24" ht="14.15" customHeight="1">
      <c r="A35" s="228"/>
      <c r="B35" s="228">
        <v>19</v>
      </c>
      <c r="C35" s="230"/>
      <c r="D35" s="230"/>
      <c r="E35" s="230" t="s">
        <v>245</v>
      </c>
      <c r="F35" s="231"/>
      <c r="G35" s="234"/>
      <c r="H35" s="231"/>
      <c r="I35" s="232"/>
      <c r="J35" s="232" t="s">
        <v>39</v>
      </c>
      <c r="K35" s="231">
        <v>56.126199999999997</v>
      </c>
      <c r="L35" s="233">
        <f t="shared" si="0"/>
        <v>43.0768585</v>
      </c>
      <c r="M35" s="382">
        <v>0.25</v>
      </c>
      <c r="N35" s="382">
        <v>0.2</v>
      </c>
      <c r="O35" s="382">
        <v>0.2</v>
      </c>
      <c r="P35" s="381">
        <f t="shared" si="1"/>
        <v>13.049341500000001</v>
      </c>
      <c r="Q35" s="379">
        <f t="shared" si="2"/>
        <v>0.75</v>
      </c>
      <c r="R35" s="380">
        <f t="shared" si="3"/>
        <v>0.8</v>
      </c>
      <c r="S35" s="380">
        <f t="shared" si="4"/>
        <v>0.8</v>
      </c>
      <c r="T35" s="381">
        <f t="shared" si="5"/>
        <v>43.0768585</v>
      </c>
      <c r="U35" s="382">
        <v>1</v>
      </c>
      <c r="V35" s="382">
        <v>1</v>
      </c>
      <c r="W35" s="382">
        <v>1</v>
      </c>
      <c r="X35" s="381">
        <f t="shared" si="6"/>
        <v>56.126199999999997</v>
      </c>
    </row>
    <row r="36" spans="1:24" ht="14.15" customHeight="1">
      <c r="A36" s="228"/>
      <c r="B36" s="228">
        <v>20</v>
      </c>
      <c r="C36" s="230"/>
      <c r="D36" s="230"/>
      <c r="E36" s="230" t="s">
        <v>245</v>
      </c>
      <c r="F36" s="231"/>
      <c r="G36" s="234"/>
      <c r="H36" s="231"/>
      <c r="I36" s="232"/>
      <c r="J36" s="232" t="s">
        <v>39</v>
      </c>
      <c r="K36" s="231">
        <v>56.126199999999997</v>
      </c>
      <c r="L36" s="233">
        <f t="shared" si="0"/>
        <v>5.6126199999999997</v>
      </c>
      <c r="M36" s="382">
        <v>1</v>
      </c>
      <c r="N36" s="382">
        <v>0.8</v>
      </c>
      <c r="O36" s="382">
        <v>0.2</v>
      </c>
      <c r="P36" s="381">
        <f t="shared" si="1"/>
        <v>50.513579999999997</v>
      </c>
      <c r="Q36" s="379">
        <f t="shared" si="2"/>
        <v>0</v>
      </c>
      <c r="R36" s="380">
        <f t="shared" si="3"/>
        <v>0.19999999999999996</v>
      </c>
      <c r="S36" s="380">
        <f t="shared" si="4"/>
        <v>0.8</v>
      </c>
      <c r="T36" s="381">
        <f t="shared" si="5"/>
        <v>5.6126199999999988</v>
      </c>
      <c r="U36" s="382">
        <v>1</v>
      </c>
      <c r="V36" s="382">
        <v>1</v>
      </c>
      <c r="W36" s="382">
        <v>1</v>
      </c>
      <c r="X36" s="381">
        <f t="shared" si="6"/>
        <v>56.126199999999997</v>
      </c>
    </row>
    <row r="37" spans="1:24" ht="14.15" customHeight="1">
      <c r="A37" s="228"/>
      <c r="B37" s="228">
        <v>21</v>
      </c>
      <c r="C37" s="230"/>
      <c r="D37" s="230"/>
      <c r="E37" s="230" t="s">
        <v>245</v>
      </c>
      <c r="F37" s="231"/>
      <c r="G37" s="234"/>
      <c r="H37" s="231"/>
      <c r="I37" s="232"/>
      <c r="J37" s="232" t="s">
        <v>39</v>
      </c>
      <c r="K37" s="231">
        <v>56.126199999999997</v>
      </c>
      <c r="L37" s="233">
        <f t="shared" si="0"/>
        <v>7.0157749999999979</v>
      </c>
      <c r="M37" s="382">
        <v>1</v>
      </c>
      <c r="N37" s="376">
        <v>0.75</v>
      </c>
      <c r="O37" s="376"/>
      <c r="P37" s="381">
        <f t="shared" si="1"/>
        <v>49.110424999999999</v>
      </c>
      <c r="Q37" s="379">
        <f t="shared" si="2"/>
        <v>0</v>
      </c>
      <c r="R37" s="380">
        <f t="shared" si="3"/>
        <v>0.25</v>
      </c>
      <c r="S37" s="380">
        <f t="shared" si="4"/>
        <v>1</v>
      </c>
      <c r="T37" s="381">
        <f t="shared" si="5"/>
        <v>7.0157749999999997</v>
      </c>
      <c r="U37" s="382">
        <v>1</v>
      </c>
      <c r="V37" s="382">
        <v>1</v>
      </c>
      <c r="W37" s="382">
        <v>1</v>
      </c>
      <c r="X37" s="381">
        <f t="shared" si="6"/>
        <v>56.126199999999997</v>
      </c>
    </row>
    <row r="38" spans="1:24" ht="14.15" customHeight="1">
      <c r="A38" s="228"/>
      <c r="B38" s="228">
        <v>22</v>
      </c>
      <c r="C38" s="230"/>
      <c r="D38" s="230"/>
      <c r="E38" s="230" t="s">
        <v>245</v>
      </c>
      <c r="F38" s="231"/>
      <c r="G38" s="234"/>
      <c r="H38" s="231"/>
      <c r="I38" s="232"/>
      <c r="J38" s="232" t="s">
        <v>39</v>
      </c>
      <c r="K38" s="231">
        <v>56.126199999999997</v>
      </c>
      <c r="L38" s="233">
        <f t="shared" si="0"/>
        <v>11.225239999999999</v>
      </c>
      <c r="M38" s="382">
        <v>1</v>
      </c>
      <c r="N38" s="376">
        <v>0.5</v>
      </c>
      <c r="O38" s="376"/>
      <c r="P38" s="381">
        <f t="shared" si="1"/>
        <v>44.900959999999998</v>
      </c>
      <c r="Q38" s="379">
        <f t="shared" si="2"/>
        <v>0</v>
      </c>
      <c r="R38" s="380">
        <f t="shared" si="3"/>
        <v>0.5</v>
      </c>
      <c r="S38" s="380">
        <f t="shared" si="4"/>
        <v>1</v>
      </c>
      <c r="T38" s="381">
        <f t="shared" si="5"/>
        <v>11.225239999999999</v>
      </c>
      <c r="U38" s="382">
        <v>1</v>
      </c>
      <c r="V38" s="382">
        <v>1</v>
      </c>
      <c r="W38" s="382">
        <v>1</v>
      </c>
      <c r="X38" s="381">
        <f t="shared" si="6"/>
        <v>56.126199999999997</v>
      </c>
    </row>
    <row r="39" spans="1:24" ht="14.15" customHeight="1">
      <c r="A39" s="228"/>
      <c r="B39" s="228">
        <v>23</v>
      </c>
      <c r="C39" s="230"/>
      <c r="D39" s="230"/>
      <c r="E39" s="230" t="s">
        <v>245</v>
      </c>
      <c r="F39" s="231"/>
      <c r="G39" s="234"/>
      <c r="H39" s="231"/>
      <c r="I39" s="232"/>
      <c r="J39" s="232" t="s">
        <v>39</v>
      </c>
      <c r="K39" s="231">
        <v>56.126199999999997</v>
      </c>
      <c r="L39" s="233">
        <f t="shared" si="0"/>
        <v>56.126199999999997</v>
      </c>
      <c r="M39" s="382"/>
      <c r="N39" s="376"/>
      <c r="O39" s="376"/>
      <c r="P39" s="381">
        <f t="shared" si="1"/>
        <v>0</v>
      </c>
      <c r="Q39" s="379">
        <f t="shared" si="2"/>
        <v>1</v>
      </c>
      <c r="R39" s="380">
        <f t="shared" si="3"/>
        <v>1</v>
      </c>
      <c r="S39" s="380">
        <f t="shared" si="4"/>
        <v>1</v>
      </c>
      <c r="T39" s="381">
        <f t="shared" si="5"/>
        <v>56.126199999999997</v>
      </c>
      <c r="U39" s="382">
        <v>1</v>
      </c>
      <c r="V39" s="382">
        <v>1</v>
      </c>
      <c r="W39" s="382">
        <v>1</v>
      </c>
      <c r="X39" s="381">
        <f t="shared" si="6"/>
        <v>56.126199999999997</v>
      </c>
    </row>
    <row r="40" spans="1:24" ht="14.15" customHeight="1">
      <c r="A40" s="228"/>
      <c r="B40" s="228">
        <v>24</v>
      </c>
      <c r="C40" s="230"/>
      <c r="D40" s="230"/>
      <c r="E40" s="230" t="s">
        <v>245</v>
      </c>
      <c r="F40" s="231"/>
      <c r="G40" s="234"/>
      <c r="H40" s="231"/>
      <c r="I40" s="232"/>
      <c r="J40" s="232" t="s">
        <v>39</v>
      </c>
      <c r="K40" s="231">
        <v>56.126199999999997</v>
      </c>
      <c r="L40" s="233">
        <f t="shared" si="0"/>
        <v>28.063099999999999</v>
      </c>
      <c r="M40" s="382">
        <v>0.5</v>
      </c>
      <c r="N40" s="376">
        <v>0.5</v>
      </c>
      <c r="O40" s="376">
        <v>0.5</v>
      </c>
      <c r="P40" s="381">
        <f t="shared" si="1"/>
        <v>28.063099999999999</v>
      </c>
      <c r="Q40" s="379">
        <f t="shared" si="2"/>
        <v>0.44999999999999996</v>
      </c>
      <c r="R40" s="380">
        <f t="shared" si="3"/>
        <v>0.4</v>
      </c>
      <c r="S40" s="380">
        <f t="shared" si="4"/>
        <v>0.4</v>
      </c>
      <c r="T40" s="381">
        <f t="shared" si="5"/>
        <v>24.2745815</v>
      </c>
      <c r="U40" s="382">
        <v>0.95</v>
      </c>
      <c r="V40" s="376">
        <v>0.9</v>
      </c>
      <c r="W40" s="376">
        <v>0.9</v>
      </c>
      <c r="X40" s="381">
        <f t="shared" si="6"/>
        <v>52.337681499999995</v>
      </c>
    </row>
    <row r="41" spans="1:24" ht="14.15" customHeight="1">
      <c r="A41" s="228"/>
      <c r="B41" s="228">
        <v>25</v>
      </c>
      <c r="C41" s="230"/>
      <c r="D41" s="230"/>
      <c r="E41" s="230" t="s">
        <v>245</v>
      </c>
      <c r="F41" s="231"/>
      <c r="G41" s="234"/>
      <c r="H41" s="231"/>
      <c r="I41" s="232"/>
      <c r="J41" s="232" t="s">
        <v>39</v>
      </c>
      <c r="K41" s="231">
        <v>56.126199999999997</v>
      </c>
      <c r="L41" s="233">
        <f t="shared" si="0"/>
        <v>28.063099999999999</v>
      </c>
      <c r="M41" s="382">
        <v>0.5</v>
      </c>
      <c r="N41" s="376">
        <v>0.5</v>
      </c>
      <c r="O41" s="376">
        <v>0.5</v>
      </c>
      <c r="P41" s="381">
        <f t="shared" si="1"/>
        <v>28.063099999999999</v>
      </c>
      <c r="Q41" s="379">
        <f t="shared" si="2"/>
        <v>0.44999999999999996</v>
      </c>
      <c r="R41" s="380">
        <f t="shared" si="3"/>
        <v>0.4</v>
      </c>
      <c r="S41" s="380">
        <f t="shared" si="4"/>
        <v>0.4</v>
      </c>
      <c r="T41" s="381">
        <f t="shared" si="5"/>
        <v>24.2745815</v>
      </c>
      <c r="U41" s="382">
        <v>0.95</v>
      </c>
      <c r="V41" s="376">
        <v>0.9</v>
      </c>
      <c r="W41" s="376">
        <v>0.9</v>
      </c>
      <c r="X41" s="381">
        <f t="shared" si="6"/>
        <v>52.337681499999995</v>
      </c>
    </row>
    <row r="42" spans="1:24" ht="14.15" customHeight="1">
      <c r="A42" s="228"/>
      <c r="B42" s="228">
        <v>26</v>
      </c>
      <c r="C42" s="230"/>
      <c r="D42" s="230"/>
      <c r="E42" s="230" t="s">
        <v>245</v>
      </c>
      <c r="F42" s="231"/>
      <c r="G42" s="234"/>
      <c r="H42" s="231"/>
      <c r="I42" s="232"/>
      <c r="J42" s="232" t="s">
        <v>39</v>
      </c>
      <c r="K42" s="231">
        <v>56.126199999999997</v>
      </c>
      <c r="L42" s="233">
        <f t="shared" si="0"/>
        <v>16.837859999999999</v>
      </c>
      <c r="M42" s="382">
        <v>0.7</v>
      </c>
      <c r="N42" s="376">
        <v>0.7</v>
      </c>
      <c r="O42" s="376">
        <v>0.7</v>
      </c>
      <c r="P42" s="381">
        <f t="shared" si="1"/>
        <v>39.288339999999998</v>
      </c>
      <c r="Q42" s="379">
        <f t="shared" si="2"/>
        <v>0.25</v>
      </c>
      <c r="R42" s="380">
        <f t="shared" si="3"/>
        <v>0.20000000000000007</v>
      </c>
      <c r="S42" s="380">
        <f t="shared" si="4"/>
        <v>0.20000000000000007</v>
      </c>
      <c r="T42" s="381">
        <f t="shared" si="5"/>
        <v>13.049341500000002</v>
      </c>
      <c r="U42" s="382">
        <v>0.95</v>
      </c>
      <c r="V42" s="376">
        <v>0.9</v>
      </c>
      <c r="W42" s="376">
        <v>0.9</v>
      </c>
      <c r="X42" s="381">
        <f t="shared" si="6"/>
        <v>52.337681499999995</v>
      </c>
    </row>
    <row r="43" spans="1:24" ht="14.15" customHeight="1">
      <c r="A43" s="228"/>
      <c r="B43" s="228">
        <v>27</v>
      </c>
      <c r="C43" s="230"/>
      <c r="D43" s="230"/>
      <c r="E43" s="230" t="s">
        <v>245</v>
      </c>
      <c r="F43" s="231"/>
      <c r="G43" s="234"/>
      <c r="H43" s="231"/>
      <c r="I43" s="232"/>
      <c r="J43" s="232" t="s">
        <v>39</v>
      </c>
      <c r="K43" s="231">
        <v>56.126199999999997</v>
      </c>
      <c r="L43" s="233">
        <f t="shared" si="0"/>
        <v>56.126199999999997</v>
      </c>
      <c r="M43" s="382"/>
      <c r="N43" s="376"/>
      <c r="O43" s="376"/>
      <c r="P43" s="381">
        <f t="shared" si="1"/>
        <v>0</v>
      </c>
      <c r="Q43" s="379">
        <f t="shared" ref="Q43" si="7">U43-M43</f>
        <v>0.95</v>
      </c>
      <c r="R43" s="380">
        <f t="shared" ref="R43" si="8">V43-N43</f>
        <v>0</v>
      </c>
      <c r="S43" s="380">
        <f t="shared" ref="S43" si="9">W43-O43</f>
        <v>0</v>
      </c>
      <c r="T43" s="381">
        <f t="shared" si="5"/>
        <v>34.657928499999997</v>
      </c>
      <c r="U43" s="382">
        <v>0.95</v>
      </c>
      <c r="V43" s="376"/>
      <c r="W43" s="376"/>
      <c r="X43" s="381">
        <f t="shared" si="6"/>
        <v>34.657928499999997</v>
      </c>
    </row>
    <row r="44" spans="1:24" ht="14.15" customHeight="1">
      <c r="A44" s="228"/>
      <c r="B44" s="228"/>
      <c r="C44" s="230"/>
      <c r="D44" s="230"/>
      <c r="E44" s="230"/>
      <c r="F44" s="231"/>
      <c r="G44" s="234"/>
      <c r="H44" s="231"/>
      <c r="I44" s="232"/>
      <c r="J44" s="232"/>
      <c r="K44" s="231"/>
      <c r="L44" s="231"/>
      <c r="M44" s="382"/>
      <c r="N44" s="376"/>
      <c r="O44" s="376"/>
      <c r="P44" s="381"/>
      <c r="Q44" s="382"/>
      <c r="R44" s="376"/>
      <c r="S44" s="376"/>
      <c r="T44" s="381"/>
      <c r="U44" s="382"/>
      <c r="V44" s="376"/>
      <c r="W44" s="376"/>
      <c r="X44" s="381"/>
    </row>
    <row r="45" spans="1:24" ht="14.15" customHeight="1">
      <c r="A45" s="228"/>
      <c r="B45" s="228"/>
      <c r="C45" s="1820" t="s">
        <v>283</v>
      </c>
      <c r="D45" s="230"/>
      <c r="E45" s="230" t="s">
        <v>284</v>
      </c>
      <c r="F45" s="231">
        <v>1</v>
      </c>
      <c r="G45" s="234">
        <v>19.11</v>
      </c>
      <c r="H45" s="378">
        <v>2.5099999999999998</v>
      </c>
      <c r="I45" s="232">
        <f>F45*G45*H45</f>
        <v>47.966099999999997</v>
      </c>
      <c r="J45" s="232" t="s">
        <v>39</v>
      </c>
      <c r="K45" s="231"/>
      <c r="L45" s="233">
        <f t="shared" ref="L45:L46" si="10">K45-P45</f>
        <v>0</v>
      </c>
      <c r="M45" s="382"/>
      <c r="N45" s="376"/>
      <c r="O45" s="376"/>
      <c r="P45" s="381"/>
      <c r="Q45" s="382"/>
      <c r="R45" s="376"/>
      <c r="S45" s="376"/>
      <c r="T45" s="381"/>
      <c r="U45" s="382"/>
      <c r="V45" s="376"/>
      <c r="W45" s="376"/>
      <c r="X45" s="381"/>
    </row>
    <row r="46" spans="1:24" ht="14.15" customHeight="1">
      <c r="A46" s="228"/>
      <c r="B46" s="228"/>
      <c r="C46" s="1821"/>
      <c r="D46" s="230"/>
      <c r="E46" s="230"/>
      <c r="F46" s="231">
        <v>-6</v>
      </c>
      <c r="G46" s="234">
        <v>1.76</v>
      </c>
      <c r="H46" s="231">
        <v>2.4</v>
      </c>
      <c r="I46" s="232">
        <f>F46*G46*H46</f>
        <v>-25.344000000000001</v>
      </c>
      <c r="J46" s="232" t="s">
        <v>39</v>
      </c>
      <c r="K46" s="233"/>
      <c r="L46" s="233">
        <f t="shared" si="10"/>
        <v>0</v>
      </c>
      <c r="M46" s="382"/>
      <c r="N46" s="376"/>
      <c r="O46" s="376"/>
      <c r="P46" s="381"/>
      <c r="Q46" s="382"/>
      <c r="R46" s="376"/>
      <c r="S46" s="376"/>
      <c r="T46" s="381"/>
      <c r="U46" s="382"/>
      <c r="V46" s="376"/>
      <c r="W46" s="376"/>
      <c r="X46" s="381"/>
    </row>
    <row r="47" spans="1:24" ht="14.15" customHeight="1">
      <c r="A47" s="228"/>
      <c r="B47" s="228"/>
      <c r="C47" s="230"/>
      <c r="D47" s="230"/>
      <c r="E47" s="230"/>
      <c r="F47" s="231"/>
      <c r="G47" s="234"/>
      <c r="H47" s="231"/>
      <c r="I47" s="232"/>
      <c r="J47" s="232"/>
      <c r="K47" s="231"/>
      <c r="L47" s="231"/>
      <c r="M47" s="382"/>
      <c r="N47" s="376"/>
      <c r="O47" s="376"/>
      <c r="P47" s="381"/>
      <c r="Q47" s="382"/>
      <c r="R47" s="376"/>
      <c r="S47" s="376"/>
      <c r="T47" s="381"/>
      <c r="U47" s="382"/>
      <c r="V47" s="376"/>
      <c r="W47" s="376"/>
      <c r="X47" s="381"/>
    </row>
    <row r="48" spans="1:24">
      <c r="A48" s="228"/>
      <c r="B48" s="228">
        <v>7</v>
      </c>
      <c r="C48" s="383"/>
      <c r="D48" s="230"/>
      <c r="E48" s="384" t="s">
        <v>284</v>
      </c>
      <c r="F48" s="385">
        <v>1</v>
      </c>
      <c r="G48" s="386"/>
      <c r="H48" s="385"/>
      <c r="I48" s="387">
        <f>SUM(I45:I47)</f>
        <v>22.622099999999996</v>
      </c>
      <c r="J48" s="388" t="s">
        <v>39</v>
      </c>
      <c r="K48" s="231">
        <f>F48*I48</f>
        <v>22.622099999999996</v>
      </c>
      <c r="L48" s="233">
        <f t="shared" ref="L48:L66" si="11">K48-P48</f>
        <v>21.490994999999998</v>
      </c>
      <c r="M48" s="382"/>
      <c r="N48" s="376"/>
      <c r="O48" s="1393">
        <v>1</v>
      </c>
      <c r="P48" s="1394">
        <f t="shared" ref="P48" si="12">(M48*$M$5+N48*$N$5+O48*$O$5)*K48</f>
        <v>1.1311049999999998</v>
      </c>
      <c r="Q48" s="1383">
        <v>1</v>
      </c>
      <c r="R48" s="1393">
        <v>1</v>
      </c>
      <c r="S48" s="1393">
        <v>1</v>
      </c>
      <c r="T48" s="1394">
        <f t="shared" ref="T48" si="13">(Q48*$Q$5+R48*$R$5+S48*$S$5)*K48</f>
        <v>22.622099999999996</v>
      </c>
      <c r="U48" s="382"/>
      <c r="V48" s="376"/>
      <c r="W48" s="376"/>
      <c r="X48" s="381">
        <f t="shared" ref="X48:X66" si="14">(U48*$Q$5+V48*$R$5+W48*$S$5)*K48</f>
        <v>0</v>
      </c>
    </row>
    <row r="49" spans="1:24" ht="14.15" customHeight="1">
      <c r="A49" s="228"/>
      <c r="B49" s="228">
        <v>8</v>
      </c>
      <c r="C49" s="230"/>
      <c r="D49" s="230"/>
      <c r="E49" s="384" t="s">
        <v>284</v>
      </c>
      <c r="F49" s="385">
        <v>1</v>
      </c>
      <c r="G49" s="234"/>
      <c r="H49" s="231"/>
      <c r="I49" s="232"/>
      <c r="J49" s="232" t="s">
        <v>39</v>
      </c>
      <c r="K49" s="231">
        <v>22.622099999999996</v>
      </c>
      <c r="L49" s="233">
        <f t="shared" si="11"/>
        <v>0</v>
      </c>
      <c r="M49" s="382">
        <v>1</v>
      </c>
      <c r="N49" s="376">
        <v>1</v>
      </c>
      <c r="O49" s="376">
        <v>1</v>
      </c>
      <c r="P49" s="381">
        <f t="shared" ref="P49:P55" si="15">(M49*$M$5+N49*$N$5+O49*$O$5)*K49</f>
        <v>22.622099999999996</v>
      </c>
      <c r="Q49" s="379">
        <f t="shared" ref="Q49:Q55" si="16">U49-M49</f>
        <v>0</v>
      </c>
      <c r="R49" s="380">
        <f t="shared" ref="R49:R55" si="17">V49-N49</f>
        <v>0</v>
      </c>
      <c r="S49" s="380">
        <f t="shared" ref="S49:S55" si="18">W49-O49</f>
        <v>0</v>
      </c>
      <c r="T49" s="381">
        <f t="shared" ref="T49:T56" si="19">(Q49*$Q$5+R49*$R$5+S49*$S$5)*K49</f>
        <v>0</v>
      </c>
      <c r="U49" s="382">
        <v>1</v>
      </c>
      <c r="V49" s="376">
        <v>1</v>
      </c>
      <c r="W49" s="376">
        <v>1</v>
      </c>
      <c r="X49" s="381">
        <f t="shared" si="14"/>
        <v>22.622099999999996</v>
      </c>
    </row>
    <row r="50" spans="1:24" ht="14.15" customHeight="1">
      <c r="A50" s="228"/>
      <c r="B50" s="228">
        <v>9</v>
      </c>
      <c r="C50" s="230"/>
      <c r="D50" s="230"/>
      <c r="E50" s="384" t="s">
        <v>284</v>
      </c>
      <c r="F50" s="385">
        <v>1</v>
      </c>
      <c r="G50" s="234"/>
      <c r="H50" s="231"/>
      <c r="I50" s="232"/>
      <c r="J50" s="232" t="s">
        <v>39</v>
      </c>
      <c r="K50" s="231">
        <v>22.622099999999996</v>
      </c>
      <c r="L50" s="233">
        <f t="shared" si="11"/>
        <v>0</v>
      </c>
      <c r="M50" s="382">
        <v>1</v>
      </c>
      <c r="N50" s="376">
        <v>1</v>
      </c>
      <c r="O50" s="376">
        <v>1</v>
      </c>
      <c r="P50" s="381">
        <f t="shared" si="15"/>
        <v>22.622099999999996</v>
      </c>
      <c r="Q50" s="379">
        <f t="shared" si="16"/>
        <v>0</v>
      </c>
      <c r="R50" s="380">
        <f t="shared" si="17"/>
        <v>0</v>
      </c>
      <c r="S50" s="380">
        <f t="shared" si="18"/>
        <v>0</v>
      </c>
      <c r="T50" s="381">
        <f t="shared" si="19"/>
        <v>0</v>
      </c>
      <c r="U50" s="382">
        <v>1</v>
      </c>
      <c r="V50" s="376">
        <v>1</v>
      </c>
      <c r="W50" s="376">
        <v>1</v>
      </c>
      <c r="X50" s="381">
        <f t="shared" si="14"/>
        <v>22.622099999999996</v>
      </c>
    </row>
    <row r="51" spans="1:24" ht="14.15" customHeight="1">
      <c r="A51" s="228"/>
      <c r="B51" s="228">
        <v>10</v>
      </c>
      <c r="C51" s="230"/>
      <c r="D51" s="230"/>
      <c r="E51" s="384" t="s">
        <v>284</v>
      </c>
      <c r="F51" s="385">
        <v>1</v>
      </c>
      <c r="G51" s="234"/>
      <c r="H51" s="231"/>
      <c r="I51" s="232"/>
      <c r="J51" s="232" t="s">
        <v>39</v>
      </c>
      <c r="K51" s="231">
        <v>22.622099999999996</v>
      </c>
      <c r="L51" s="233">
        <f t="shared" si="11"/>
        <v>0</v>
      </c>
      <c r="M51" s="382">
        <v>1</v>
      </c>
      <c r="N51" s="376">
        <v>1</v>
      </c>
      <c r="O51" s="376">
        <v>1</v>
      </c>
      <c r="P51" s="381">
        <f t="shared" si="15"/>
        <v>22.622099999999996</v>
      </c>
      <c r="Q51" s="379">
        <f t="shared" si="16"/>
        <v>0</v>
      </c>
      <c r="R51" s="380">
        <f t="shared" si="17"/>
        <v>0</v>
      </c>
      <c r="S51" s="380">
        <f t="shared" si="18"/>
        <v>0</v>
      </c>
      <c r="T51" s="381">
        <f t="shared" si="19"/>
        <v>0</v>
      </c>
      <c r="U51" s="382">
        <v>1</v>
      </c>
      <c r="V51" s="376">
        <v>1</v>
      </c>
      <c r="W51" s="376">
        <v>1</v>
      </c>
      <c r="X51" s="381">
        <f t="shared" si="14"/>
        <v>22.622099999999996</v>
      </c>
    </row>
    <row r="52" spans="1:24" ht="14.15" customHeight="1">
      <c r="A52" s="228"/>
      <c r="B52" s="228">
        <v>11</v>
      </c>
      <c r="C52" s="230"/>
      <c r="D52" s="230"/>
      <c r="E52" s="384" t="s">
        <v>284</v>
      </c>
      <c r="F52" s="385">
        <v>1</v>
      </c>
      <c r="G52" s="234"/>
      <c r="H52" s="231"/>
      <c r="I52" s="232"/>
      <c r="J52" s="232" t="s">
        <v>39</v>
      </c>
      <c r="K52" s="231">
        <v>22.622099999999996</v>
      </c>
      <c r="L52" s="233">
        <f t="shared" si="11"/>
        <v>0</v>
      </c>
      <c r="M52" s="382">
        <v>1</v>
      </c>
      <c r="N52" s="376">
        <v>1</v>
      </c>
      <c r="O52" s="376">
        <v>1</v>
      </c>
      <c r="P52" s="381">
        <f t="shared" si="15"/>
        <v>22.622099999999996</v>
      </c>
      <c r="Q52" s="379">
        <f t="shared" si="16"/>
        <v>0</v>
      </c>
      <c r="R52" s="380">
        <f t="shared" si="17"/>
        <v>0</v>
      </c>
      <c r="S52" s="380">
        <f t="shared" si="18"/>
        <v>0</v>
      </c>
      <c r="T52" s="381">
        <f t="shared" si="19"/>
        <v>0</v>
      </c>
      <c r="U52" s="382">
        <v>1</v>
      </c>
      <c r="V52" s="376">
        <v>1</v>
      </c>
      <c r="W52" s="376">
        <v>1</v>
      </c>
      <c r="X52" s="381">
        <f t="shared" si="14"/>
        <v>22.622099999999996</v>
      </c>
    </row>
    <row r="53" spans="1:24" ht="14.15" customHeight="1">
      <c r="A53" s="228"/>
      <c r="B53" s="228">
        <v>12</v>
      </c>
      <c r="C53" s="230"/>
      <c r="D53" s="230"/>
      <c r="E53" s="384" t="s">
        <v>284</v>
      </c>
      <c r="F53" s="385">
        <v>1</v>
      </c>
      <c r="G53" s="234"/>
      <c r="H53" s="231"/>
      <c r="I53" s="232"/>
      <c r="J53" s="232" t="s">
        <v>39</v>
      </c>
      <c r="K53" s="231">
        <v>22.622099999999996</v>
      </c>
      <c r="L53" s="233">
        <f t="shared" si="11"/>
        <v>0</v>
      </c>
      <c r="M53" s="382">
        <v>1</v>
      </c>
      <c r="N53" s="376">
        <v>1</v>
      </c>
      <c r="O53" s="376">
        <v>1</v>
      </c>
      <c r="P53" s="381">
        <f t="shared" si="15"/>
        <v>22.622099999999996</v>
      </c>
      <c r="Q53" s="379">
        <f t="shared" si="16"/>
        <v>0</v>
      </c>
      <c r="R53" s="380">
        <f t="shared" si="17"/>
        <v>0</v>
      </c>
      <c r="S53" s="380">
        <f t="shared" si="18"/>
        <v>0</v>
      </c>
      <c r="T53" s="381">
        <f t="shared" si="19"/>
        <v>0</v>
      </c>
      <c r="U53" s="382">
        <v>1</v>
      </c>
      <c r="V53" s="376">
        <v>1</v>
      </c>
      <c r="W53" s="376">
        <v>1</v>
      </c>
      <c r="X53" s="381">
        <f t="shared" si="14"/>
        <v>22.622099999999996</v>
      </c>
    </row>
    <row r="54" spans="1:24" ht="14.15" customHeight="1">
      <c r="A54" s="228"/>
      <c r="B54" s="228">
        <v>13</v>
      </c>
      <c r="C54" s="230"/>
      <c r="D54" s="230"/>
      <c r="E54" s="384" t="s">
        <v>284</v>
      </c>
      <c r="F54" s="385">
        <v>1</v>
      </c>
      <c r="G54" s="234"/>
      <c r="H54" s="231"/>
      <c r="I54" s="232"/>
      <c r="J54" s="232" t="s">
        <v>39</v>
      </c>
      <c r="K54" s="231">
        <v>22.622099999999996</v>
      </c>
      <c r="L54" s="233">
        <f t="shared" si="11"/>
        <v>0</v>
      </c>
      <c r="M54" s="382">
        <v>1</v>
      </c>
      <c r="N54" s="376">
        <v>1</v>
      </c>
      <c r="O54" s="376">
        <v>1</v>
      </c>
      <c r="P54" s="381">
        <f t="shared" si="15"/>
        <v>22.622099999999996</v>
      </c>
      <c r="Q54" s="379">
        <f t="shared" si="16"/>
        <v>0</v>
      </c>
      <c r="R54" s="380">
        <f t="shared" si="17"/>
        <v>0</v>
      </c>
      <c r="S54" s="380">
        <f t="shared" si="18"/>
        <v>0</v>
      </c>
      <c r="T54" s="381">
        <f t="shared" si="19"/>
        <v>0</v>
      </c>
      <c r="U54" s="382">
        <v>1</v>
      </c>
      <c r="V54" s="376">
        <v>1</v>
      </c>
      <c r="W54" s="376">
        <v>1</v>
      </c>
      <c r="X54" s="381">
        <f t="shared" si="14"/>
        <v>22.622099999999996</v>
      </c>
    </row>
    <row r="55" spans="1:24" ht="14.15" customHeight="1">
      <c r="A55" s="228"/>
      <c r="B55" s="228">
        <v>14</v>
      </c>
      <c r="C55" s="230"/>
      <c r="D55" s="230"/>
      <c r="E55" s="384" t="s">
        <v>284</v>
      </c>
      <c r="F55" s="385">
        <v>1</v>
      </c>
      <c r="G55" s="234"/>
      <c r="H55" s="231"/>
      <c r="I55" s="232"/>
      <c r="J55" s="232" t="s">
        <v>39</v>
      </c>
      <c r="K55" s="231">
        <v>22.622099999999996</v>
      </c>
      <c r="L55" s="233">
        <f t="shared" si="11"/>
        <v>0</v>
      </c>
      <c r="M55" s="382">
        <v>1</v>
      </c>
      <c r="N55" s="376">
        <v>1</v>
      </c>
      <c r="O55" s="376">
        <v>1</v>
      </c>
      <c r="P55" s="381">
        <f t="shared" si="15"/>
        <v>22.622099999999996</v>
      </c>
      <c r="Q55" s="379">
        <f t="shared" si="16"/>
        <v>0</v>
      </c>
      <c r="R55" s="380">
        <f t="shared" si="17"/>
        <v>0</v>
      </c>
      <c r="S55" s="380">
        <f t="shared" si="18"/>
        <v>0</v>
      </c>
      <c r="T55" s="381">
        <f t="shared" si="19"/>
        <v>0</v>
      </c>
      <c r="U55" s="382">
        <v>1</v>
      </c>
      <c r="V55" s="376">
        <v>1</v>
      </c>
      <c r="W55" s="376">
        <v>1</v>
      </c>
      <c r="X55" s="381">
        <f t="shared" si="14"/>
        <v>22.622099999999996</v>
      </c>
    </row>
    <row r="56" spans="1:24" ht="14.15" customHeight="1">
      <c r="A56" s="228"/>
      <c r="B56" s="228">
        <v>15</v>
      </c>
      <c r="C56" s="230"/>
      <c r="D56" s="230"/>
      <c r="E56" s="384" t="s">
        <v>284</v>
      </c>
      <c r="F56" s="385">
        <v>1</v>
      </c>
      <c r="G56" s="234"/>
      <c r="H56" s="231"/>
      <c r="I56" s="232"/>
      <c r="J56" s="232" t="s">
        <v>39</v>
      </c>
      <c r="K56" s="231">
        <v>22.622099999999996</v>
      </c>
      <c r="L56" s="233">
        <f t="shared" si="11"/>
        <v>2.0999999999951058E-3</v>
      </c>
      <c r="M56" s="382"/>
      <c r="N56" s="376"/>
      <c r="O56" s="1393">
        <v>1</v>
      </c>
      <c r="P56" s="381">
        <v>22.62</v>
      </c>
      <c r="Q56" s="1383">
        <v>1</v>
      </c>
      <c r="R56" s="1393">
        <v>1</v>
      </c>
      <c r="S56" s="1393">
        <v>1</v>
      </c>
      <c r="T56" s="1394">
        <f t="shared" si="19"/>
        <v>22.622099999999996</v>
      </c>
      <c r="U56" s="382"/>
      <c r="V56" s="376"/>
      <c r="W56" s="376"/>
      <c r="X56" s="381">
        <f t="shared" si="14"/>
        <v>0</v>
      </c>
    </row>
    <row r="57" spans="1:24" ht="14.15" customHeight="1">
      <c r="A57" s="228"/>
      <c r="B57" s="228">
        <v>16</v>
      </c>
      <c r="C57" s="230"/>
      <c r="D57" s="230"/>
      <c r="E57" s="384" t="s">
        <v>284</v>
      </c>
      <c r="F57" s="385">
        <v>1</v>
      </c>
      <c r="G57" s="234"/>
      <c r="H57" s="231"/>
      <c r="I57" s="232"/>
      <c r="J57" s="232" t="s">
        <v>39</v>
      </c>
      <c r="K57" s="231">
        <v>22.622099999999996</v>
      </c>
      <c r="L57" s="233">
        <f t="shared" si="11"/>
        <v>2.0999999999951058E-3</v>
      </c>
      <c r="M57" s="382"/>
      <c r="N57" s="376"/>
      <c r="O57" s="1393">
        <v>1</v>
      </c>
      <c r="P57" s="381">
        <v>22.62</v>
      </c>
      <c r="Q57" s="1383">
        <v>1</v>
      </c>
      <c r="R57" s="1393">
        <v>1</v>
      </c>
      <c r="S57" s="1393">
        <v>1</v>
      </c>
      <c r="T57" s="1394">
        <f t="shared" ref="T57:T66" si="20">(Q57*$Q$5+R57*$R$5+S57*$S$5)*K57</f>
        <v>22.622099999999996</v>
      </c>
      <c r="U57" s="382"/>
      <c r="V57" s="376"/>
      <c r="W57" s="376"/>
      <c r="X57" s="381">
        <f t="shared" si="14"/>
        <v>0</v>
      </c>
    </row>
    <row r="58" spans="1:24" ht="14.15" customHeight="1">
      <c r="A58" s="228"/>
      <c r="B58" s="228">
        <v>19</v>
      </c>
      <c r="C58" s="230"/>
      <c r="D58" s="230"/>
      <c r="E58" s="384" t="s">
        <v>284</v>
      </c>
      <c r="F58" s="385">
        <v>1</v>
      </c>
      <c r="G58" s="234"/>
      <c r="H58" s="231"/>
      <c r="I58" s="232"/>
      <c r="J58" s="232" t="s">
        <v>39</v>
      </c>
      <c r="K58" s="231">
        <v>22.622099999999996</v>
      </c>
      <c r="L58" s="233">
        <f t="shared" si="11"/>
        <v>2.0999999999951058E-3</v>
      </c>
      <c r="M58" s="382"/>
      <c r="N58" s="376"/>
      <c r="O58" s="1393">
        <v>1</v>
      </c>
      <c r="P58" s="381">
        <v>22.62</v>
      </c>
      <c r="Q58" s="1383">
        <v>1</v>
      </c>
      <c r="R58" s="1393">
        <v>1</v>
      </c>
      <c r="S58" s="1393">
        <v>1</v>
      </c>
      <c r="T58" s="1394">
        <f t="shared" si="20"/>
        <v>22.622099999999996</v>
      </c>
      <c r="U58" s="382"/>
      <c r="V58" s="376"/>
      <c r="W58" s="376"/>
      <c r="X58" s="381">
        <f t="shared" si="14"/>
        <v>0</v>
      </c>
    </row>
    <row r="59" spans="1:24" ht="14.15" customHeight="1">
      <c r="A59" s="228"/>
      <c r="B59" s="228">
        <v>20</v>
      </c>
      <c r="C59" s="230"/>
      <c r="D59" s="230"/>
      <c r="E59" s="384" t="s">
        <v>284</v>
      </c>
      <c r="F59" s="385">
        <v>1</v>
      </c>
      <c r="G59" s="234"/>
      <c r="H59" s="231"/>
      <c r="I59" s="232"/>
      <c r="J59" s="232" t="s">
        <v>39</v>
      </c>
      <c r="K59" s="231">
        <v>22.622099999999996</v>
      </c>
      <c r="L59" s="233">
        <f t="shared" si="11"/>
        <v>2.0999999999951058E-3</v>
      </c>
      <c r="M59" s="382"/>
      <c r="N59" s="376"/>
      <c r="O59" s="1393">
        <v>1</v>
      </c>
      <c r="P59" s="381">
        <v>22.62</v>
      </c>
      <c r="Q59" s="1383">
        <v>1</v>
      </c>
      <c r="R59" s="1393">
        <v>1</v>
      </c>
      <c r="S59" s="1393">
        <v>1</v>
      </c>
      <c r="T59" s="1394">
        <f t="shared" si="20"/>
        <v>22.622099999999996</v>
      </c>
      <c r="U59" s="382"/>
      <c r="V59" s="376"/>
      <c r="W59" s="376"/>
      <c r="X59" s="381">
        <f t="shared" si="14"/>
        <v>0</v>
      </c>
    </row>
    <row r="60" spans="1:24" ht="14.15" customHeight="1">
      <c r="A60" s="228"/>
      <c r="B60" s="228">
        <v>21</v>
      </c>
      <c r="C60" s="230"/>
      <c r="D60" s="230"/>
      <c r="E60" s="384" t="s">
        <v>284</v>
      </c>
      <c r="F60" s="385">
        <v>1</v>
      </c>
      <c r="G60" s="234"/>
      <c r="H60" s="231"/>
      <c r="I60" s="232"/>
      <c r="J60" s="232" t="s">
        <v>39</v>
      </c>
      <c r="K60" s="231">
        <v>22.622099999999996</v>
      </c>
      <c r="L60" s="233">
        <f t="shared" si="11"/>
        <v>2.0999999999951058E-3</v>
      </c>
      <c r="M60" s="382"/>
      <c r="N60" s="376"/>
      <c r="O60" s="1393">
        <v>1</v>
      </c>
      <c r="P60" s="381">
        <v>22.62</v>
      </c>
      <c r="Q60" s="1383">
        <v>1</v>
      </c>
      <c r="R60" s="1393">
        <v>1</v>
      </c>
      <c r="S60" s="1393">
        <v>1</v>
      </c>
      <c r="T60" s="1394">
        <f t="shared" si="20"/>
        <v>22.622099999999996</v>
      </c>
      <c r="U60" s="382"/>
      <c r="V60" s="376"/>
      <c r="W60" s="376"/>
      <c r="X60" s="381">
        <f t="shared" si="14"/>
        <v>0</v>
      </c>
    </row>
    <row r="61" spans="1:24" ht="14.15" customHeight="1">
      <c r="A61" s="228"/>
      <c r="B61" s="228">
        <v>22</v>
      </c>
      <c r="C61" s="230"/>
      <c r="D61" s="230"/>
      <c r="E61" s="384" t="s">
        <v>284</v>
      </c>
      <c r="F61" s="385">
        <v>1</v>
      </c>
      <c r="G61" s="234"/>
      <c r="H61" s="231"/>
      <c r="I61" s="232"/>
      <c r="J61" s="232" t="s">
        <v>39</v>
      </c>
      <c r="K61" s="231">
        <v>22.622099999999996</v>
      </c>
      <c r="L61" s="233">
        <f t="shared" si="11"/>
        <v>2.0999999999951058E-3</v>
      </c>
      <c r="M61" s="379"/>
      <c r="N61" s="380"/>
      <c r="O61" s="1393">
        <v>1</v>
      </c>
      <c r="P61" s="381">
        <v>22.62</v>
      </c>
      <c r="Q61" s="1383">
        <v>1</v>
      </c>
      <c r="R61" s="1393">
        <v>1</v>
      </c>
      <c r="S61" s="1393">
        <v>1</v>
      </c>
      <c r="T61" s="1394">
        <f t="shared" si="20"/>
        <v>22.622099999999996</v>
      </c>
      <c r="U61" s="379"/>
      <c r="V61" s="380"/>
      <c r="W61" s="380"/>
      <c r="X61" s="381">
        <f t="shared" si="14"/>
        <v>0</v>
      </c>
    </row>
    <row r="62" spans="1:24" ht="14.15" customHeight="1">
      <c r="A62" s="228"/>
      <c r="B62" s="228">
        <v>23</v>
      </c>
      <c r="C62" s="230"/>
      <c r="D62" s="230"/>
      <c r="E62" s="384" t="s">
        <v>284</v>
      </c>
      <c r="F62" s="385">
        <v>1</v>
      </c>
      <c r="G62" s="234"/>
      <c r="H62" s="231"/>
      <c r="I62" s="232"/>
      <c r="J62" s="232" t="s">
        <v>39</v>
      </c>
      <c r="K62" s="231">
        <v>22.622099999999996</v>
      </c>
      <c r="L62" s="233">
        <f t="shared" si="11"/>
        <v>2.0999999999951058E-3</v>
      </c>
      <c r="M62" s="379"/>
      <c r="N62" s="380"/>
      <c r="O62" s="1393">
        <v>1</v>
      </c>
      <c r="P62" s="381">
        <v>22.62</v>
      </c>
      <c r="Q62" s="1383">
        <v>1</v>
      </c>
      <c r="R62" s="1393">
        <v>1</v>
      </c>
      <c r="S62" s="1393">
        <v>1</v>
      </c>
      <c r="T62" s="1394">
        <f t="shared" si="20"/>
        <v>22.622099999999996</v>
      </c>
      <c r="U62" s="379"/>
      <c r="V62" s="380"/>
      <c r="W62" s="380"/>
      <c r="X62" s="381">
        <f t="shared" si="14"/>
        <v>0</v>
      </c>
    </row>
    <row r="63" spans="1:24" ht="14.15" customHeight="1">
      <c r="A63" s="228"/>
      <c r="B63" s="228">
        <v>24</v>
      </c>
      <c r="C63" s="230"/>
      <c r="D63" s="230"/>
      <c r="E63" s="384" t="s">
        <v>284</v>
      </c>
      <c r="F63" s="385">
        <v>1</v>
      </c>
      <c r="G63" s="234"/>
      <c r="H63" s="231"/>
      <c r="I63" s="232"/>
      <c r="J63" s="232" t="s">
        <v>39</v>
      </c>
      <c r="K63" s="231">
        <v>22.622099999999996</v>
      </c>
      <c r="L63" s="233">
        <f t="shared" si="11"/>
        <v>2.0999999999951058E-3</v>
      </c>
      <c r="M63" s="379"/>
      <c r="N63" s="380"/>
      <c r="O63" s="1393">
        <v>1</v>
      </c>
      <c r="P63" s="381">
        <v>22.62</v>
      </c>
      <c r="Q63" s="1383">
        <v>1</v>
      </c>
      <c r="R63" s="1393">
        <v>1</v>
      </c>
      <c r="S63" s="1393">
        <v>1</v>
      </c>
      <c r="T63" s="1394">
        <f t="shared" si="20"/>
        <v>22.622099999999996</v>
      </c>
      <c r="U63" s="379"/>
      <c r="V63" s="380"/>
      <c r="W63" s="380"/>
      <c r="X63" s="381">
        <f t="shared" si="14"/>
        <v>0</v>
      </c>
    </row>
    <row r="64" spans="1:24" ht="14.15" customHeight="1">
      <c r="A64" s="228"/>
      <c r="B64" s="228">
        <v>25</v>
      </c>
      <c r="C64" s="230"/>
      <c r="D64" s="230"/>
      <c r="E64" s="384" t="s">
        <v>284</v>
      </c>
      <c r="F64" s="385">
        <v>1</v>
      </c>
      <c r="G64" s="234"/>
      <c r="H64" s="231"/>
      <c r="I64" s="232"/>
      <c r="J64" s="232" t="s">
        <v>39</v>
      </c>
      <c r="K64" s="231">
        <v>22.622099999999996</v>
      </c>
      <c r="L64" s="233">
        <f t="shared" si="11"/>
        <v>2.0999999999951058E-3</v>
      </c>
      <c r="M64" s="379"/>
      <c r="N64" s="380"/>
      <c r="O64" s="1393">
        <v>1</v>
      </c>
      <c r="P64" s="381">
        <v>22.62</v>
      </c>
      <c r="Q64" s="1383">
        <v>1</v>
      </c>
      <c r="R64" s="1393">
        <v>1</v>
      </c>
      <c r="S64" s="1393">
        <v>1</v>
      </c>
      <c r="T64" s="1394">
        <f t="shared" si="20"/>
        <v>22.622099999999996</v>
      </c>
      <c r="U64" s="379"/>
      <c r="V64" s="380"/>
      <c r="W64" s="380"/>
      <c r="X64" s="381">
        <f t="shared" si="14"/>
        <v>0</v>
      </c>
    </row>
    <row r="65" spans="1:24" ht="14.15" customHeight="1">
      <c r="A65" s="228"/>
      <c r="B65" s="228">
        <v>26</v>
      </c>
      <c r="C65" s="230"/>
      <c r="D65" s="230"/>
      <c r="E65" s="384" t="s">
        <v>284</v>
      </c>
      <c r="F65" s="385">
        <v>1</v>
      </c>
      <c r="G65" s="234"/>
      <c r="H65" s="231"/>
      <c r="I65" s="232"/>
      <c r="J65" s="232" t="s">
        <v>39</v>
      </c>
      <c r="K65" s="231">
        <v>22.622099999999996</v>
      </c>
      <c r="L65" s="233">
        <f t="shared" si="11"/>
        <v>2.0999999999951058E-3</v>
      </c>
      <c r="M65" s="379"/>
      <c r="N65" s="380"/>
      <c r="O65" s="1393">
        <v>1</v>
      </c>
      <c r="P65" s="381">
        <v>22.62</v>
      </c>
      <c r="Q65" s="1383">
        <v>1</v>
      </c>
      <c r="R65" s="1393">
        <v>1</v>
      </c>
      <c r="S65" s="1393">
        <v>1</v>
      </c>
      <c r="T65" s="1394">
        <f t="shared" si="20"/>
        <v>22.622099999999996</v>
      </c>
      <c r="U65" s="379"/>
      <c r="V65" s="380"/>
      <c r="W65" s="380"/>
      <c r="X65" s="381">
        <f t="shared" si="14"/>
        <v>0</v>
      </c>
    </row>
    <row r="66" spans="1:24" ht="14.15" customHeight="1">
      <c r="A66" s="228"/>
      <c r="B66" s="228">
        <v>27</v>
      </c>
      <c r="C66" s="230"/>
      <c r="D66" s="230"/>
      <c r="E66" s="384" t="s">
        <v>284</v>
      </c>
      <c r="F66" s="385">
        <v>1</v>
      </c>
      <c r="G66" s="234"/>
      <c r="H66" s="231"/>
      <c r="I66" s="232"/>
      <c r="J66" s="232" t="s">
        <v>39</v>
      </c>
      <c r="K66" s="231">
        <v>22.622099999999996</v>
      </c>
      <c r="L66" s="233">
        <f t="shared" si="11"/>
        <v>2.0999999999951058E-3</v>
      </c>
      <c r="M66" s="379"/>
      <c r="N66" s="380"/>
      <c r="O66" s="1393">
        <v>1</v>
      </c>
      <c r="P66" s="381">
        <v>22.62</v>
      </c>
      <c r="Q66" s="1383">
        <v>1</v>
      </c>
      <c r="R66" s="1393">
        <v>1</v>
      </c>
      <c r="S66" s="1393">
        <v>1</v>
      </c>
      <c r="T66" s="1394">
        <f t="shared" si="20"/>
        <v>22.622099999999996</v>
      </c>
      <c r="U66" s="379"/>
      <c r="V66" s="380"/>
      <c r="W66" s="380"/>
      <c r="X66" s="381">
        <f t="shared" si="14"/>
        <v>0</v>
      </c>
    </row>
    <row r="67" spans="1:24" ht="14.15" customHeight="1">
      <c r="A67" s="243"/>
      <c r="B67" s="243"/>
      <c r="C67" s="244"/>
      <c r="D67" s="245"/>
      <c r="E67" s="389"/>
      <c r="F67" s="390"/>
      <c r="G67" s="391"/>
      <c r="H67" s="245"/>
      <c r="I67" s="247"/>
      <c r="J67" s="247"/>
      <c r="K67" s="329">
        <f>SUM(K7:K66)</f>
        <v>1840.5583000000006</v>
      </c>
      <c r="L67" s="329">
        <f>SUM(L7:L66)</f>
        <v>360.01531899999975</v>
      </c>
      <c r="M67" s="392"/>
      <c r="N67" s="393"/>
      <c r="O67" s="393"/>
      <c r="P67" s="329">
        <f>SUM(P7:P66)</f>
        <v>1480.5429809999991</v>
      </c>
      <c r="Q67" s="392"/>
      <c r="R67" s="393"/>
      <c r="S67" s="393"/>
      <c r="T67" s="329">
        <f>SUM(T7:T66)</f>
        <v>495.68936899999989</v>
      </c>
      <c r="U67" s="392"/>
      <c r="V67" s="393"/>
      <c r="W67" s="393"/>
      <c r="X67" s="329">
        <f>SUM(X7:X66)</f>
        <v>1454.8160450000003</v>
      </c>
    </row>
    <row r="68" spans="1:24" s="400" customFormat="1" ht="14.15" customHeight="1">
      <c r="A68" s="394"/>
      <c r="B68" s="394"/>
      <c r="C68" s="389"/>
      <c r="D68" s="390"/>
      <c r="E68" s="395" t="s">
        <v>285</v>
      </c>
      <c r="F68" s="396"/>
      <c r="G68" s="396"/>
      <c r="H68" s="390"/>
      <c r="I68" s="397"/>
      <c r="J68" s="397"/>
      <c r="K68" s="329"/>
      <c r="L68" s="408"/>
      <c r="M68" s="398"/>
      <c r="N68" s="399"/>
      <c r="O68" s="399"/>
      <c r="P68" s="399">
        <f>P67/K67</f>
        <v>0.80439885060962135</v>
      </c>
      <c r="Q68" s="398"/>
      <c r="R68" s="399"/>
      <c r="S68" s="399"/>
      <c r="T68" s="399">
        <f>T67/L67</f>
        <v>1.3768563248276673</v>
      </c>
      <c r="U68" s="398"/>
      <c r="V68" s="399"/>
      <c r="W68" s="399"/>
      <c r="X68" s="399">
        <f>X67/K67</f>
        <v>0.79042106137034607</v>
      </c>
    </row>
    <row r="69" spans="1:24" ht="14.15" customHeight="1">
      <c r="A69" s="401"/>
      <c r="B69" s="401"/>
      <c r="C69" s="402"/>
      <c r="D69" s="402"/>
      <c r="E69" s="402"/>
      <c r="F69" s="374"/>
      <c r="G69" s="374"/>
      <c r="H69" s="374"/>
      <c r="I69" s="403"/>
      <c r="J69" s="403"/>
      <c r="K69" s="374"/>
      <c r="L69" s="374"/>
      <c r="M69" s="404"/>
      <c r="N69" s="404"/>
      <c r="O69" s="404"/>
      <c r="P69" s="374"/>
      <c r="Q69" s="404"/>
      <c r="R69" s="404"/>
      <c r="S69" s="404"/>
      <c r="T69" s="374"/>
      <c r="U69" s="404"/>
      <c r="V69" s="404"/>
      <c r="W69" s="404"/>
      <c r="X69" s="374"/>
    </row>
    <row r="70" spans="1:24">
      <c r="A70" s="248"/>
      <c r="B70" s="248"/>
      <c r="C70" s="249"/>
      <c r="D70" s="249"/>
      <c r="E70" s="249"/>
      <c r="F70" s="250"/>
      <c r="G70" s="250"/>
      <c r="H70" s="250"/>
      <c r="I70" s="255"/>
      <c r="J70" s="255"/>
      <c r="K70" s="250"/>
      <c r="L70" s="250"/>
      <c r="M70" s="405"/>
      <c r="N70" s="405"/>
      <c r="O70" s="405"/>
      <c r="P70" s="250"/>
      <c r="Q70" s="405"/>
      <c r="R70" s="405"/>
      <c r="S70" s="405"/>
      <c r="T70" s="250"/>
      <c r="U70" s="405"/>
      <c r="V70" s="405"/>
      <c r="W70" s="405"/>
      <c r="X70" s="250"/>
    </row>
    <row r="71" spans="1:24">
      <c r="A71" s="248"/>
      <c r="B71" s="248"/>
      <c r="C71" s="249"/>
      <c r="D71" s="249"/>
      <c r="E71" s="249"/>
      <c r="F71" s="250"/>
      <c r="G71" s="250"/>
      <c r="H71" s="250"/>
      <c r="I71" s="255"/>
      <c r="J71" s="255"/>
      <c r="K71" s="250"/>
      <c r="L71" s="250"/>
      <c r="M71" s="405"/>
      <c r="N71" s="405"/>
      <c r="O71" s="405"/>
      <c r="P71" s="250"/>
      <c r="Q71" s="405"/>
      <c r="R71" s="405"/>
      <c r="S71" s="405"/>
      <c r="T71" s="250"/>
      <c r="U71" s="405"/>
      <c r="V71" s="405"/>
      <c r="W71" s="405"/>
      <c r="X71" s="250"/>
    </row>
    <row r="72" spans="1:24">
      <c r="A72" s="248"/>
      <c r="B72" s="248"/>
      <c r="C72" s="249"/>
      <c r="D72" s="249"/>
      <c r="E72" s="249"/>
      <c r="F72" s="250"/>
      <c r="G72" s="250"/>
      <c r="H72" s="250"/>
      <c r="I72" s="255"/>
      <c r="J72" s="255"/>
      <c r="K72" s="250"/>
      <c r="L72" s="250"/>
      <c r="M72" s="405"/>
      <c r="N72" s="405"/>
      <c r="O72" s="405"/>
      <c r="P72" s="250"/>
      <c r="Q72" s="405"/>
      <c r="R72" s="405"/>
      <c r="S72" s="405"/>
      <c r="T72" s="250"/>
      <c r="U72" s="405"/>
      <c r="V72" s="405"/>
      <c r="W72" s="405"/>
      <c r="X72" s="250"/>
    </row>
    <row r="73" spans="1:24">
      <c r="A73" s="248"/>
      <c r="B73" s="248"/>
      <c r="C73" s="249"/>
      <c r="D73" s="249"/>
      <c r="E73" s="249"/>
      <c r="F73" s="250"/>
      <c r="G73" s="250"/>
      <c r="H73" s="250"/>
      <c r="I73" s="255"/>
      <c r="J73" s="255"/>
      <c r="K73" s="250"/>
      <c r="L73" s="250"/>
      <c r="M73" s="405"/>
      <c r="N73" s="405"/>
      <c r="O73" s="405"/>
      <c r="P73" s="250"/>
      <c r="Q73" s="405"/>
      <c r="R73" s="405"/>
      <c r="S73" s="405"/>
      <c r="T73" s="250"/>
      <c r="U73" s="405"/>
      <c r="V73" s="405"/>
      <c r="W73" s="405"/>
      <c r="X73" s="250"/>
    </row>
    <row r="74" spans="1:24">
      <c r="A74" s="248"/>
      <c r="B74" s="248"/>
      <c r="C74" s="249"/>
      <c r="D74" s="249"/>
      <c r="E74" s="249"/>
      <c r="F74" s="250"/>
      <c r="G74" s="250"/>
      <c r="H74" s="250"/>
      <c r="I74" s="255"/>
      <c r="J74" s="255"/>
      <c r="K74" s="250"/>
      <c r="L74" s="250"/>
      <c r="M74" s="405"/>
      <c r="N74" s="405"/>
      <c r="O74" s="405"/>
      <c r="P74" s="250"/>
      <c r="Q74" s="405"/>
      <c r="R74" s="405"/>
      <c r="S74" s="405"/>
      <c r="T74" s="250"/>
      <c r="U74" s="405"/>
      <c r="V74" s="405"/>
      <c r="W74" s="405"/>
      <c r="X74" s="250"/>
    </row>
    <row r="75" spans="1:24">
      <c r="A75" s="248"/>
      <c r="B75" s="248"/>
      <c r="C75" s="249"/>
      <c r="D75" s="249"/>
      <c r="E75" s="249"/>
      <c r="F75" s="250"/>
      <c r="G75" s="250"/>
      <c r="H75" s="250"/>
      <c r="I75" s="255"/>
      <c r="J75" s="255"/>
      <c r="K75" s="250"/>
      <c r="L75" s="250"/>
      <c r="M75" s="405"/>
      <c r="N75" s="405"/>
      <c r="O75" s="405"/>
      <c r="P75" s="250"/>
      <c r="Q75" s="405"/>
      <c r="R75" s="405"/>
      <c r="S75" s="405"/>
      <c r="T75" s="250"/>
      <c r="U75" s="405"/>
      <c r="V75" s="405"/>
      <c r="W75" s="405"/>
      <c r="X75" s="250"/>
    </row>
    <row r="76" spans="1:24">
      <c r="A76" s="248"/>
      <c r="B76" s="248"/>
      <c r="C76" s="249"/>
      <c r="D76" s="249"/>
      <c r="E76" s="249"/>
      <c r="F76" s="250"/>
      <c r="G76" s="250"/>
      <c r="H76" s="250"/>
      <c r="I76" s="255"/>
      <c r="J76" s="255"/>
      <c r="K76" s="250"/>
      <c r="L76" s="250"/>
      <c r="M76" s="405"/>
      <c r="N76" s="405"/>
      <c r="O76" s="405"/>
      <c r="P76" s="250"/>
      <c r="Q76" s="405"/>
      <c r="R76" s="405"/>
      <c r="S76" s="405"/>
      <c r="T76" s="250"/>
      <c r="U76" s="405"/>
      <c r="V76" s="405"/>
      <c r="W76" s="405"/>
      <c r="X76" s="250"/>
    </row>
    <row r="77" spans="1:24">
      <c r="A77" s="248"/>
      <c r="B77" s="248"/>
      <c r="C77" s="249"/>
      <c r="D77" s="249"/>
      <c r="E77" s="249"/>
      <c r="F77" s="250"/>
      <c r="G77" s="250"/>
      <c r="H77" s="250"/>
      <c r="I77" s="255"/>
      <c r="J77" s="255"/>
      <c r="K77" s="250"/>
      <c r="L77" s="250"/>
      <c r="M77" s="405"/>
      <c r="N77" s="405"/>
      <c r="O77" s="405"/>
      <c r="P77" s="250"/>
      <c r="Q77" s="405"/>
      <c r="R77" s="405"/>
      <c r="S77" s="405"/>
      <c r="T77" s="250"/>
      <c r="U77" s="405"/>
      <c r="V77" s="405"/>
      <c r="W77" s="405"/>
      <c r="X77" s="250"/>
    </row>
    <row r="78" spans="1:24">
      <c r="A78" s="248"/>
      <c r="B78" s="248"/>
      <c r="C78" s="249"/>
      <c r="D78" s="249"/>
      <c r="E78" s="249"/>
      <c r="F78" s="250"/>
      <c r="G78" s="250"/>
      <c r="H78" s="250"/>
      <c r="I78" s="255"/>
      <c r="J78" s="255"/>
      <c r="K78" s="250"/>
      <c r="L78" s="250"/>
      <c r="M78" s="405"/>
      <c r="N78" s="405"/>
      <c r="O78" s="405"/>
      <c r="P78" s="250"/>
      <c r="Q78" s="405"/>
      <c r="R78" s="405"/>
      <c r="S78" s="405"/>
      <c r="T78" s="250"/>
      <c r="U78" s="405"/>
      <c r="V78" s="405"/>
      <c r="W78" s="405"/>
      <c r="X78" s="250"/>
    </row>
    <row r="79" spans="1:24">
      <c r="A79" s="248"/>
      <c r="B79" s="248"/>
      <c r="C79" s="249"/>
      <c r="D79" s="249"/>
      <c r="E79" s="249"/>
      <c r="F79" s="250"/>
      <c r="G79" s="250"/>
      <c r="H79" s="250"/>
      <c r="I79" s="255"/>
      <c r="J79" s="255"/>
      <c r="K79" s="250"/>
      <c r="L79" s="250"/>
      <c r="M79" s="405"/>
      <c r="N79" s="405"/>
      <c r="O79" s="405"/>
      <c r="P79" s="250"/>
      <c r="Q79" s="405"/>
      <c r="R79" s="405"/>
      <c r="S79" s="405"/>
      <c r="T79" s="250"/>
      <c r="U79" s="405"/>
      <c r="V79" s="405"/>
      <c r="W79" s="405"/>
      <c r="X79" s="250"/>
    </row>
    <row r="80" spans="1:24">
      <c r="A80" s="248"/>
      <c r="B80" s="248"/>
      <c r="C80" s="249"/>
      <c r="D80" s="249"/>
      <c r="E80" s="249"/>
      <c r="F80" s="250"/>
      <c r="G80" s="250"/>
      <c r="H80" s="250"/>
      <c r="I80" s="255"/>
      <c r="J80" s="255"/>
      <c r="K80" s="250"/>
      <c r="L80" s="250"/>
      <c r="M80" s="405"/>
      <c r="N80" s="405"/>
      <c r="O80" s="405"/>
      <c r="P80" s="250"/>
      <c r="Q80" s="405"/>
      <c r="R80" s="405"/>
      <c r="S80" s="405"/>
      <c r="T80" s="250"/>
      <c r="U80" s="405"/>
      <c r="V80" s="405"/>
      <c r="W80" s="405"/>
      <c r="X80" s="250"/>
    </row>
    <row r="81" spans="1:24">
      <c r="A81" s="248"/>
      <c r="B81" s="248"/>
      <c r="C81" s="249"/>
      <c r="D81" s="249"/>
      <c r="E81" s="249"/>
      <c r="F81" s="250"/>
      <c r="G81" s="250"/>
      <c r="H81" s="250"/>
      <c r="I81" s="255"/>
      <c r="J81" s="255"/>
      <c r="K81" s="250"/>
      <c r="L81" s="250"/>
      <c r="M81" s="405"/>
      <c r="N81" s="405"/>
      <c r="O81" s="405"/>
      <c r="P81" s="250"/>
      <c r="Q81" s="405"/>
      <c r="R81" s="405"/>
      <c r="S81" s="405"/>
      <c r="T81" s="250"/>
      <c r="U81" s="405"/>
      <c r="V81" s="405"/>
      <c r="W81" s="405"/>
      <c r="X81" s="250"/>
    </row>
    <row r="82" spans="1:24">
      <c r="A82" s="248"/>
      <c r="B82" s="248"/>
      <c r="C82" s="249"/>
      <c r="D82" s="249"/>
      <c r="E82" s="249"/>
      <c r="F82" s="250"/>
      <c r="G82" s="250"/>
      <c r="H82" s="250"/>
      <c r="I82" s="255"/>
      <c r="J82" s="255"/>
      <c r="K82" s="250"/>
      <c r="L82" s="250"/>
      <c r="M82" s="405"/>
      <c r="N82" s="405"/>
      <c r="O82" s="405"/>
      <c r="P82" s="250"/>
      <c r="Q82" s="405"/>
      <c r="R82" s="405"/>
      <c r="S82" s="405"/>
      <c r="T82" s="250"/>
      <c r="U82" s="405"/>
      <c r="V82" s="405"/>
      <c r="W82" s="405"/>
      <c r="X82" s="250"/>
    </row>
    <row r="83" spans="1:24">
      <c r="A83" s="248"/>
      <c r="B83" s="248"/>
      <c r="C83" s="249"/>
      <c r="D83" s="249"/>
      <c r="E83" s="249"/>
      <c r="F83" s="250"/>
      <c r="G83" s="250"/>
      <c r="H83" s="250"/>
      <c r="I83" s="255"/>
      <c r="J83" s="255"/>
      <c r="K83" s="250"/>
      <c r="L83" s="250"/>
      <c r="M83" s="405"/>
      <c r="N83" s="405"/>
      <c r="O83" s="405"/>
      <c r="P83" s="250"/>
      <c r="Q83" s="405"/>
      <c r="R83" s="405"/>
      <c r="S83" s="405"/>
      <c r="T83" s="250"/>
      <c r="U83" s="405"/>
      <c r="V83" s="405"/>
      <c r="W83" s="405"/>
      <c r="X83" s="250"/>
    </row>
    <row r="84" spans="1:24">
      <c r="A84" s="248"/>
      <c r="B84" s="248"/>
      <c r="C84" s="249"/>
      <c r="D84" s="249"/>
      <c r="E84" s="249"/>
      <c r="F84" s="250"/>
      <c r="G84" s="250"/>
      <c r="H84" s="250"/>
      <c r="I84" s="255"/>
      <c r="J84" s="255"/>
      <c r="K84" s="250"/>
      <c r="L84" s="250"/>
      <c r="M84" s="405"/>
      <c r="N84" s="405"/>
      <c r="O84" s="405"/>
      <c r="P84" s="250"/>
      <c r="Q84" s="405"/>
      <c r="R84" s="405"/>
      <c r="S84" s="405"/>
      <c r="T84" s="250"/>
      <c r="U84" s="405"/>
      <c r="V84" s="405"/>
      <c r="W84" s="405"/>
      <c r="X84" s="250"/>
    </row>
    <row r="85" spans="1:24">
      <c r="A85" s="248"/>
      <c r="B85" s="248"/>
      <c r="C85" s="249"/>
      <c r="D85" s="249"/>
      <c r="E85" s="249"/>
      <c r="F85" s="250"/>
      <c r="G85" s="250"/>
      <c r="H85" s="250"/>
      <c r="I85" s="255"/>
      <c r="J85" s="255"/>
      <c r="K85" s="250"/>
      <c r="L85" s="250"/>
      <c r="M85" s="405"/>
      <c r="N85" s="405"/>
      <c r="O85" s="405"/>
      <c r="P85" s="250"/>
      <c r="Q85" s="405"/>
      <c r="R85" s="405"/>
      <c r="S85" s="405"/>
      <c r="T85" s="250"/>
      <c r="U85" s="405"/>
      <c r="V85" s="405"/>
      <c r="W85" s="405"/>
      <c r="X85" s="250"/>
    </row>
    <row r="86" spans="1:24">
      <c r="A86" s="248"/>
      <c r="B86" s="248"/>
      <c r="C86" s="249"/>
      <c r="D86" s="249"/>
      <c r="E86" s="249"/>
      <c r="F86" s="250"/>
      <c r="G86" s="250"/>
      <c r="H86" s="250"/>
      <c r="I86" s="255"/>
      <c r="J86" s="255"/>
      <c r="K86" s="250"/>
      <c r="L86" s="250"/>
      <c r="M86" s="405"/>
      <c r="N86" s="405"/>
      <c r="O86" s="405"/>
      <c r="P86" s="250"/>
      <c r="Q86" s="405"/>
      <c r="R86" s="405"/>
      <c r="S86" s="405"/>
      <c r="T86" s="250"/>
      <c r="U86" s="405"/>
      <c r="V86" s="405"/>
      <c r="W86" s="405"/>
      <c r="X86" s="250"/>
    </row>
    <row r="87" spans="1:24">
      <c r="A87" s="248"/>
      <c r="B87" s="248"/>
      <c r="C87" s="249"/>
      <c r="D87" s="249"/>
      <c r="E87" s="249"/>
      <c r="F87" s="250"/>
      <c r="G87" s="250"/>
      <c r="H87" s="250"/>
      <c r="I87" s="255"/>
    </row>
  </sheetData>
  <mergeCells count="7">
    <mergeCell ref="U2:X2"/>
    <mergeCell ref="U3:W3"/>
    <mergeCell ref="M3:O3"/>
    <mergeCell ref="C45:C46"/>
    <mergeCell ref="Q3:S3"/>
    <mergeCell ref="M2:P2"/>
    <mergeCell ref="Q2:T2"/>
  </mergeCells>
  <pageMargins left="0.5" right="0.5" top="0.75" bottom="0.75" header="0.3" footer="0.3"/>
  <pageSetup paperSize="8" scale="75" orientation="landscape" r:id="rId1"/>
  <headerFooter>
    <oddFooter>&amp;LAL RAWDA&amp;CBH Takeoff&amp;RPage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67"/>
  <sheetViews>
    <sheetView view="pageBreakPreview" zoomScale="84" zoomScaleNormal="100" zoomScaleSheetLayoutView="84" workbookViewId="0">
      <selection activeCell="N55" sqref="N55"/>
    </sheetView>
  </sheetViews>
  <sheetFormatPr defaultRowHeight="14.5"/>
  <cols>
    <col min="2" max="2" width="12.54296875" customWidth="1"/>
    <col min="3" max="3" width="17.1796875" customWidth="1"/>
    <col min="4" max="4" width="23.1796875" customWidth="1"/>
    <col min="5" max="5" width="7" customWidth="1"/>
    <col min="6" max="6" width="19.7265625" customWidth="1"/>
    <col min="7" max="7" width="19.453125" customWidth="1"/>
    <col min="8" max="8" width="30.26953125" customWidth="1"/>
  </cols>
  <sheetData>
    <row r="1" spans="2:12">
      <c r="B1" s="943"/>
      <c r="C1" s="944"/>
      <c r="D1" s="944"/>
      <c r="E1" s="944"/>
      <c r="F1" s="944"/>
      <c r="G1" s="944"/>
      <c r="H1" s="1681" t="s">
        <v>703</v>
      </c>
      <c r="I1" s="945"/>
      <c r="J1" s="945"/>
      <c r="K1" s="945"/>
      <c r="L1" s="945"/>
    </row>
    <row r="2" spans="2:12" ht="18">
      <c r="B2" s="1657"/>
      <c r="C2" s="1658"/>
      <c r="D2" s="1658"/>
      <c r="E2" s="1658"/>
      <c r="F2" s="1658"/>
      <c r="G2" s="946"/>
      <c r="H2" s="1682"/>
      <c r="I2" s="948"/>
      <c r="J2" s="945"/>
      <c r="K2" s="945"/>
      <c r="L2" s="945"/>
    </row>
    <row r="3" spans="2:12" ht="23">
      <c r="B3" s="1659"/>
      <c r="C3" s="1660"/>
      <c r="D3" s="1660"/>
      <c r="E3" s="1660"/>
      <c r="F3" s="1660"/>
      <c r="G3" s="949"/>
      <c r="H3" s="947" t="s">
        <v>704</v>
      </c>
      <c r="I3" s="948"/>
      <c r="J3" s="945"/>
      <c r="K3" s="945"/>
      <c r="L3" s="945"/>
    </row>
    <row r="4" spans="2:12" ht="26.25" customHeight="1">
      <c r="B4" s="950"/>
      <c r="C4" s="951"/>
      <c r="D4" s="951"/>
      <c r="E4" s="951"/>
      <c r="F4" s="951"/>
      <c r="G4" s="951"/>
      <c r="H4" s="947" t="s">
        <v>705</v>
      </c>
      <c r="I4" s="951"/>
      <c r="J4" s="945"/>
      <c r="K4" s="945"/>
      <c r="L4" s="945"/>
    </row>
    <row r="5" spans="2:12" ht="27" customHeight="1">
      <c r="B5" s="1661" t="s">
        <v>1220</v>
      </c>
      <c r="C5" s="1662"/>
      <c r="D5" s="1662"/>
      <c r="E5" s="1662"/>
      <c r="F5" s="1662"/>
      <c r="G5" s="1662"/>
      <c r="H5" s="1663"/>
      <c r="I5" s="952"/>
      <c r="J5" s="945"/>
      <c r="K5" s="945"/>
      <c r="L5" s="945"/>
    </row>
    <row r="6" spans="2:12" ht="22.5" customHeight="1">
      <c r="B6" s="953" t="s">
        <v>706</v>
      </c>
      <c r="C6" s="954" t="s">
        <v>707</v>
      </c>
      <c r="D6" s="954"/>
      <c r="E6" s="954"/>
      <c r="F6" s="954"/>
      <c r="G6" s="955" t="s">
        <v>708</v>
      </c>
      <c r="H6" s="956" t="s">
        <v>709</v>
      </c>
      <c r="I6" s="945"/>
      <c r="J6" s="945"/>
      <c r="K6" s="945"/>
      <c r="L6" s="945"/>
    </row>
    <row r="7" spans="2:12" ht="15.5">
      <c r="B7" s="953" t="s">
        <v>710</v>
      </c>
      <c r="C7" s="957" t="s">
        <v>711</v>
      </c>
      <c r="D7" s="958"/>
      <c r="E7" s="959"/>
      <c r="F7" s="945"/>
      <c r="G7" s="955" t="s">
        <v>712</v>
      </c>
      <c r="H7" s="1092"/>
      <c r="I7" s="945"/>
      <c r="J7" s="945"/>
      <c r="K7" s="945"/>
      <c r="L7" s="945"/>
    </row>
    <row r="8" spans="2:12" ht="21.75" customHeight="1">
      <c r="B8" s="960"/>
      <c r="C8" s="961"/>
      <c r="D8" s="962"/>
      <c r="E8" s="963"/>
      <c r="F8" s="964"/>
      <c r="G8" s="965" t="s">
        <v>713</v>
      </c>
      <c r="H8" s="1091" t="s">
        <v>714</v>
      </c>
      <c r="I8" s="945"/>
      <c r="J8" s="945"/>
      <c r="K8" s="945"/>
      <c r="L8" s="945"/>
    </row>
    <row r="9" spans="2:12">
      <c r="B9" s="1664" t="s">
        <v>758</v>
      </c>
      <c r="C9" s="1665"/>
      <c r="D9" s="1665"/>
      <c r="E9" s="966" t="s">
        <v>715</v>
      </c>
      <c r="F9" s="1089" t="s">
        <v>1225</v>
      </c>
      <c r="G9" s="967" t="s">
        <v>716</v>
      </c>
      <c r="H9" s="968">
        <v>9</v>
      </c>
      <c r="I9" s="951"/>
      <c r="J9" s="945"/>
      <c r="K9" s="945"/>
      <c r="L9" s="945"/>
    </row>
    <row r="10" spans="2:12">
      <c r="B10" s="969"/>
      <c r="C10" s="970"/>
      <c r="D10" s="971"/>
      <c r="E10" s="972"/>
      <c r="F10" s="942"/>
      <c r="G10" s="967" t="s">
        <v>717</v>
      </c>
      <c r="H10" s="1580" t="s">
        <v>1302</v>
      </c>
      <c r="I10" s="951"/>
      <c r="J10" s="945"/>
      <c r="K10" s="945"/>
      <c r="L10" s="945"/>
    </row>
    <row r="11" spans="2:12">
      <c r="B11" s="969"/>
      <c r="C11" s="970"/>
      <c r="D11" s="945"/>
      <c r="E11" s="966"/>
      <c r="F11" s="942"/>
      <c r="G11" s="967" t="s">
        <v>718</v>
      </c>
      <c r="H11" s="973" t="s">
        <v>1221</v>
      </c>
      <c r="I11" s="951"/>
      <c r="J11" s="945"/>
      <c r="K11" s="945"/>
      <c r="L11" s="945"/>
    </row>
    <row r="12" spans="2:12">
      <c r="B12" s="1664"/>
      <c r="C12" s="1665"/>
      <c r="D12" s="1665"/>
      <c r="E12" s="966"/>
      <c r="F12" s="942"/>
      <c r="G12" s="967" t="s">
        <v>719</v>
      </c>
      <c r="H12" s="974" t="s">
        <v>720</v>
      </c>
      <c r="I12" s="951"/>
      <c r="J12" s="945"/>
      <c r="K12" s="945"/>
      <c r="L12" s="945"/>
    </row>
    <row r="13" spans="2:12">
      <c r="B13" s="1664" t="s">
        <v>721</v>
      </c>
      <c r="C13" s="1665"/>
      <c r="D13" s="1665"/>
      <c r="E13" s="966" t="s">
        <v>715</v>
      </c>
      <c r="F13" s="975">
        <v>1954843</v>
      </c>
      <c r="G13" s="976" t="s">
        <v>722</v>
      </c>
      <c r="H13" s="977" t="s">
        <v>723</v>
      </c>
      <c r="I13" s="951"/>
      <c r="J13" s="945"/>
      <c r="K13" s="945"/>
      <c r="L13" s="945"/>
    </row>
    <row r="14" spans="2:12">
      <c r="B14" s="1664" t="s">
        <v>724</v>
      </c>
      <c r="C14" s="1665"/>
      <c r="D14" s="1665"/>
      <c r="E14" s="966" t="s">
        <v>715</v>
      </c>
      <c r="F14" s="975">
        <f>SUM('VO List'!I99)</f>
        <v>3961898.7309999997</v>
      </c>
      <c r="G14" s="976" t="s">
        <v>725</v>
      </c>
      <c r="H14" s="977" t="s">
        <v>726</v>
      </c>
      <c r="I14" s="951"/>
      <c r="J14" s="945"/>
      <c r="K14" s="945"/>
      <c r="L14" s="945"/>
    </row>
    <row r="15" spans="2:12" ht="27" customHeight="1" thickBot="1">
      <c r="B15" s="1666" t="s">
        <v>727</v>
      </c>
      <c r="C15" s="1667"/>
      <c r="D15" s="1667"/>
      <c r="E15" s="966" t="s">
        <v>715</v>
      </c>
      <c r="F15" s="978">
        <f>F13+F14</f>
        <v>5916741.7309999997</v>
      </c>
      <c r="G15" s="979" t="s">
        <v>728</v>
      </c>
      <c r="H15" s="1088">
        <f>F24/F15</f>
        <v>0.64110374957652516</v>
      </c>
      <c r="I15" s="951"/>
      <c r="J15" s="945"/>
      <c r="K15" s="945"/>
      <c r="L15" s="945"/>
    </row>
    <row r="16" spans="2:12">
      <c r="B16" s="1668" t="s">
        <v>729</v>
      </c>
      <c r="C16" s="1675" t="s">
        <v>730</v>
      </c>
      <c r="D16" s="1675"/>
      <c r="E16" s="1675"/>
      <c r="F16" s="1675"/>
      <c r="G16" s="1675"/>
      <c r="H16" s="1676"/>
      <c r="I16" s="980" t="s">
        <v>142</v>
      </c>
      <c r="J16" s="945"/>
      <c r="K16" s="945"/>
      <c r="L16" s="981"/>
    </row>
    <row r="17" spans="2:17">
      <c r="B17" s="1664"/>
      <c r="C17" s="1677"/>
      <c r="D17" s="1677"/>
      <c r="E17" s="1677"/>
      <c r="F17" s="1677"/>
      <c r="G17" s="1677"/>
      <c r="H17" s="1678"/>
      <c r="I17" s="980"/>
      <c r="J17" s="945"/>
      <c r="K17" s="945"/>
      <c r="L17" s="981"/>
      <c r="M17" s="945"/>
      <c r="N17" s="945"/>
      <c r="O17" s="982"/>
      <c r="P17" s="982"/>
      <c r="Q17" s="945"/>
    </row>
    <row r="18" spans="2:17">
      <c r="B18" s="983"/>
      <c r="C18" s="984"/>
      <c r="D18" s="984"/>
      <c r="E18" s="984"/>
      <c r="F18" s="985" t="s">
        <v>731</v>
      </c>
      <c r="G18" s="986" t="s">
        <v>732</v>
      </c>
      <c r="H18" s="987" t="s">
        <v>733</v>
      </c>
      <c r="I18" s="988"/>
      <c r="J18" s="945"/>
      <c r="K18" s="945"/>
      <c r="L18" s="945"/>
      <c r="M18" s="945"/>
      <c r="N18" s="945"/>
      <c r="O18" s="945"/>
      <c r="P18" s="945"/>
      <c r="Q18" s="945"/>
    </row>
    <row r="19" spans="2:17">
      <c r="B19" s="989"/>
      <c r="C19" s="990"/>
      <c r="D19" s="990"/>
      <c r="E19" s="990"/>
      <c r="F19" s="991"/>
      <c r="G19" s="992"/>
      <c r="H19" s="993"/>
      <c r="I19" s="980"/>
      <c r="J19" s="945"/>
      <c r="K19" s="945"/>
      <c r="L19" s="981"/>
      <c r="M19" s="945"/>
      <c r="N19" s="945"/>
      <c r="O19" s="982"/>
      <c r="P19" s="982"/>
      <c r="Q19" s="945"/>
    </row>
    <row r="20" spans="2:17">
      <c r="B20" s="994" t="s">
        <v>734</v>
      </c>
      <c r="C20" s="995"/>
      <c r="D20" s="996">
        <v>0</v>
      </c>
      <c r="E20" s="997" t="s">
        <v>735</v>
      </c>
      <c r="F20" s="998">
        <f>SUM(BOQ!Y94)</f>
        <v>1180937.00116</v>
      </c>
      <c r="G20" s="998">
        <v>1113509.5364000001</v>
      </c>
      <c r="H20" s="999">
        <f>F20-G20</f>
        <v>67427.464759999886</v>
      </c>
      <c r="I20" s="988"/>
      <c r="J20" s="981"/>
      <c r="K20" s="945"/>
      <c r="L20" s="981"/>
      <c r="M20" s="945"/>
      <c r="N20" s="982"/>
      <c r="O20" s="982"/>
      <c r="P20" s="982"/>
      <c r="Q20" s="945"/>
    </row>
    <row r="21" spans="2:17">
      <c r="B21" s="1000" t="s">
        <v>736</v>
      </c>
      <c r="C21" s="995"/>
      <c r="D21" s="996">
        <v>0</v>
      </c>
      <c r="E21" s="997" t="s">
        <v>735</v>
      </c>
      <c r="F21" s="998"/>
      <c r="G21" s="998"/>
      <c r="H21" s="999">
        <v>0</v>
      </c>
      <c r="I21" s="988"/>
      <c r="J21" s="945"/>
      <c r="K21" s="945"/>
      <c r="L21" s="981"/>
      <c r="M21" s="945"/>
      <c r="N21" s="982"/>
      <c r="O21" s="982"/>
      <c r="P21" s="982"/>
      <c r="Q21" s="945"/>
    </row>
    <row r="22" spans="2:17">
      <c r="B22" s="1000" t="s">
        <v>737</v>
      </c>
      <c r="C22" s="995"/>
      <c r="D22" s="1001">
        <v>0</v>
      </c>
      <c r="E22" s="1002" t="s">
        <v>735</v>
      </c>
      <c r="F22" s="1003">
        <f>SUM('VO List'!O99)</f>
        <v>2612308.3078599996</v>
      </c>
      <c r="G22" s="1003">
        <v>2218007.34546</v>
      </c>
      <c r="H22" s="999">
        <f>F22-G22</f>
        <v>394300.96239999961</v>
      </c>
      <c r="I22" s="988"/>
      <c r="J22" s="945"/>
      <c r="K22" s="945"/>
      <c r="L22" s="981"/>
      <c r="M22" s="945"/>
      <c r="N22" s="945"/>
      <c r="O22" s="945"/>
      <c r="P22" s="945"/>
      <c r="Q22" s="945"/>
    </row>
    <row r="23" spans="2:17">
      <c r="B23" s="1004"/>
      <c r="C23" s="1005"/>
      <c r="D23" s="1006"/>
      <c r="E23" s="1007"/>
      <c r="F23" s="1008"/>
      <c r="G23" s="1009"/>
      <c r="H23" s="1010"/>
      <c r="I23" s="988"/>
      <c r="J23" s="945"/>
      <c r="K23" s="945"/>
      <c r="L23" s="981"/>
      <c r="M23" s="945"/>
      <c r="N23" s="945"/>
      <c r="O23" s="982"/>
      <c r="P23" s="945"/>
      <c r="Q23" s="945"/>
    </row>
    <row r="24" spans="2:17" ht="29.25" customHeight="1">
      <c r="B24" s="1011" t="s">
        <v>738</v>
      </c>
      <c r="C24" s="1012"/>
      <c r="D24" s="1013">
        <v>0</v>
      </c>
      <c r="E24" s="1012" t="s">
        <v>735</v>
      </c>
      <c r="F24" s="1014">
        <f>F20+F22</f>
        <v>3793245.3090199996</v>
      </c>
      <c r="G24" s="1014">
        <f>G20+G22</f>
        <v>3331516.8818600001</v>
      </c>
      <c r="H24" s="1138">
        <f>H20+H22</f>
        <v>461728.4271599995</v>
      </c>
      <c r="I24" s="988"/>
      <c r="J24" s="945"/>
      <c r="K24" s="945"/>
      <c r="L24" s="981"/>
      <c r="M24" s="945"/>
      <c r="N24" s="945"/>
      <c r="O24" s="945"/>
      <c r="P24" s="945"/>
      <c r="Q24" s="945"/>
    </row>
    <row r="25" spans="2:17">
      <c r="B25" s="1015"/>
      <c r="C25" s="1016"/>
      <c r="D25" s="1016"/>
      <c r="E25" s="1016"/>
      <c r="F25" s="1017"/>
      <c r="G25" s="1018"/>
      <c r="H25" s="1019"/>
      <c r="I25" s="988"/>
      <c r="J25" s="945"/>
      <c r="K25" s="945"/>
      <c r="L25" s="981"/>
      <c r="M25" s="945"/>
      <c r="N25" s="945"/>
      <c r="O25" s="982"/>
      <c r="P25" s="945"/>
      <c r="Q25" s="945"/>
    </row>
    <row r="26" spans="2:17">
      <c r="B26" s="1000" t="s">
        <v>739</v>
      </c>
      <c r="C26" s="1002"/>
      <c r="D26" s="1020">
        <v>0.1</v>
      </c>
      <c r="E26" s="1021" t="s">
        <v>735</v>
      </c>
      <c r="F26" s="1022">
        <f>-D26*F24</f>
        <v>-379324.53090199997</v>
      </c>
      <c r="G26" s="1022">
        <f>-D26*G24</f>
        <v>-333151.68818600004</v>
      </c>
      <c r="H26" s="1023">
        <f>-D26*H24</f>
        <v>-46172.842715999956</v>
      </c>
      <c r="I26" s="980" t="s">
        <v>142</v>
      </c>
      <c r="J26" s="945"/>
      <c r="K26" s="1024"/>
      <c r="L26" s="981"/>
      <c r="M26" s="945"/>
      <c r="N26" s="945"/>
      <c r="O26" s="945"/>
      <c r="P26" s="945"/>
      <c r="Q26" s="982"/>
    </row>
    <row r="27" spans="2:17">
      <c r="B27" s="1025" t="s">
        <v>740</v>
      </c>
      <c r="C27" s="988"/>
      <c r="D27" s="1020"/>
      <c r="E27" s="1026" t="s">
        <v>735</v>
      </c>
      <c r="F27" s="1027"/>
      <c r="G27" s="1028">
        <v>0</v>
      </c>
      <c r="H27" s="1029">
        <v>0</v>
      </c>
      <c r="I27" s="980"/>
      <c r="J27" s="945"/>
      <c r="K27" s="945"/>
      <c r="L27" s="981"/>
      <c r="M27" s="945"/>
      <c r="N27" s="945"/>
      <c r="O27" s="945"/>
      <c r="P27" s="945"/>
      <c r="Q27" s="982"/>
    </row>
    <row r="28" spans="2:17">
      <c r="B28" s="1025"/>
      <c r="C28" s="988"/>
      <c r="D28" s="1030"/>
      <c r="E28" s="1026"/>
      <c r="F28" s="1027"/>
      <c r="G28" s="1028"/>
      <c r="H28" s="1029"/>
      <c r="I28" s="980"/>
      <c r="J28" s="945"/>
      <c r="K28" s="945"/>
      <c r="L28" s="981"/>
      <c r="M28" s="945"/>
      <c r="N28" s="945"/>
      <c r="O28" s="945"/>
      <c r="P28" s="945"/>
      <c r="Q28" s="982"/>
    </row>
    <row r="29" spans="2:17">
      <c r="B29" s="1025" t="s">
        <v>741</v>
      </c>
      <c r="C29" s="988"/>
      <c r="D29" s="1020"/>
      <c r="E29" s="1026" t="s">
        <v>735</v>
      </c>
      <c r="F29" s="1027"/>
      <c r="G29" s="1028"/>
      <c r="H29" s="1029"/>
      <c r="I29" s="980"/>
      <c r="J29" s="945"/>
      <c r="K29" s="945"/>
      <c r="L29" s="981"/>
      <c r="M29" s="945"/>
      <c r="N29" s="945"/>
      <c r="O29" s="945"/>
      <c r="P29" s="945"/>
      <c r="Q29" s="982"/>
    </row>
    <row r="30" spans="2:17">
      <c r="B30" s="1025" t="s">
        <v>742</v>
      </c>
      <c r="C30" s="988"/>
      <c r="D30" s="1020"/>
      <c r="E30" s="1026" t="s">
        <v>735</v>
      </c>
      <c r="F30" s="1027"/>
      <c r="G30" s="1028"/>
      <c r="H30" s="1029"/>
      <c r="I30" s="980"/>
      <c r="J30" s="945"/>
      <c r="K30" s="945"/>
      <c r="L30" s="981"/>
      <c r="M30" s="945"/>
      <c r="N30" s="945"/>
      <c r="O30" s="945"/>
      <c r="P30" s="945"/>
      <c r="Q30" s="982"/>
    </row>
    <row r="31" spans="2:17">
      <c r="B31" s="1025" t="s">
        <v>743</v>
      </c>
      <c r="C31" s="988"/>
      <c r="D31" s="1030"/>
      <c r="E31" s="1026" t="s">
        <v>735</v>
      </c>
      <c r="F31" s="1027"/>
      <c r="G31" s="1028"/>
      <c r="H31" s="1029"/>
      <c r="I31" s="980"/>
      <c r="J31" s="945"/>
      <c r="K31" s="945"/>
      <c r="L31" s="981"/>
      <c r="M31" s="945"/>
      <c r="N31" s="945"/>
      <c r="O31" s="945"/>
      <c r="P31" s="945"/>
      <c r="Q31" s="982"/>
    </row>
    <row r="32" spans="2:17">
      <c r="B32" s="1025" t="s">
        <v>744</v>
      </c>
      <c r="C32" s="988"/>
      <c r="D32" s="1030"/>
      <c r="E32" s="1026" t="s">
        <v>735</v>
      </c>
      <c r="F32" s="1027">
        <f>SUM('VO -Day work)'!O27)</f>
        <v>152227.79999999999</v>
      </c>
      <c r="G32" s="1027">
        <v>130906.8</v>
      </c>
      <c r="H32" s="1029">
        <f>F32-G32</f>
        <v>21320.999999999985</v>
      </c>
      <c r="I32" s="980"/>
      <c r="J32" s="945"/>
      <c r="K32" s="945"/>
      <c r="L32" s="981"/>
      <c r="M32" s="945"/>
      <c r="N32" s="945"/>
      <c r="O32" s="945"/>
      <c r="P32" s="945"/>
      <c r="Q32" s="982"/>
    </row>
    <row r="33" spans="1:14">
      <c r="A33" s="945"/>
      <c r="B33" s="1031" t="s">
        <v>745</v>
      </c>
      <c r="C33" s="1032"/>
      <c r="D33" s="1033"/>
      <c r="E33" s="1034" t="s">
        <v>735</v>
      </c>
      <c r="F33" s="1035"/>
      <c r="G33" s="1036"/>
      <c r="H33" s="1037"/>
      <c r="I33" s="980"/>
      <c r="L33" s="981"/>
    </row>
    <row r="34" spans="1:14">
      <c r="A34" s="945"/>
      <c r="B34" s="1025"/>
      <c r="C34" s="988"/>
      <c r="D34" s="1038"/>
      <c r="E34" s="1026"/>
      <c r="F34" s="1027"/>
      <c r="G34" s="1028"/>
      <c r="H34" s="1029"/>
      <c r="I34" s="980"/>
      <c r="L34" s="981"/>
    </row>
    <row r="35" spans="1:14" ht="15" thickBot="1">
      <c r="A35" s="945"/>
      <c r="B35" s="1039" t="s">
        <v>266</v>
      </c>
      <c r="C35" s="1040"/>
      <c r="D35" s="1040"/>
      <c r="E35" s="1040" t="s">
        <v>735</v>
      </c>
      <c r="F35" s="1041">
        <f>F24+F26+F32</f>
        <v>3566148.5781179992</v>
      </c>
      <c r="G35" s="1041">
        <f>G24+G26+G32</f>
        <v>3129271.9936739998</v>
      </c>
      <c r="H35" s="1134">
        <f>H24+H26+H32</f>
        <v>436876.58444399957</v>
      </c>
      <c r="I35" s="951"/>
      <c r="L35" s="981"/>
    </row>
    <row r="36" spans="1:14" ht="15" thickTop="1">
      <c r="A36" s="945"/>
      <c r="B36" s="1042" t="s">
        <v>746</v>
      </c>
      <c r="C36" s="1043"/>
      <c r="D36" s="1043"/>
      <c r="E36" s="1043"/>
      <c r="F36" s="1043"/>
      <c r="G36" s="1043"/>
      <c r="H36" s="1044"/>
      <c r="I36" s="951"/>
      <c r="L36" s="981"/>
    </row>
    <row r="37" spans="1:14">
      <c r="A37" s="945"/>
      <c r="B37" s="1651" t="s">
        <v>1331</v>
      </c>
      <c r="C37" s="1652"/>
      <c r="D37" s="1652"/>
      <c r="E37" s="1652"/>
      <c r="F37" s="1652"/>
      <c r="G37" s="1652"/>
      <c r="H37" s="1653"/>
      <c r="I37" s="951"/>
      <c r="K37" s="1045"/>
      <c r="L37" s="945"/>
      <c r="M37" s="945"/>
      <c r="N37" s="945"/>
    </row>
    <row r="38" spans="1:14" ht="12" customHeight="1">
      <c r="A38" s="945"/>
      <c r="B38" s="1654"/>
      <c r="C38" s="1655"/>
      <c r="D38" s="1655"/>
      <c r="E38" s="1655"/>
      <c r="F38" s="1655"/>
      <c r="G38" s="1655"/>
      <c r="H38" s="1656"/>
      <c r="I38" s="951"/>
      <c r="K38" s="981"/>
      <c r="L38" s="945"/>
      <c r="M38" s="945"/>
      <c r="N38" s="945"/>
    </row>
    <row r="39" spans="1:14">
      <c r="A39" s="945"/>
      <c r="B39" s="1129" t="s">
        <v>747</v>
      </c>
      <c r="C39" s="902"/>
      <c r="D39" s="1163"/>
      <c r="E39" s="1163"/>
      <c r="F39" s="1163"/>
      <c r="G39" s="1046"/>
      <c r="H39" s="1047"/>
      <c r="I39" s="951"/>
      <c r="K39" s="981"/>
      <c r="L39" s="945"/>
      <c r="M39" s="945"/>
      <c r="N39" s="945"/>
    </row>
    <row r="40" spans="1:14">
      <c r="A40" s="945"/>
      <c r="B40" s="1167"/>
      <c r="C40" s="1161"/>
      <c r="D40" s="1163"/>
      <c r="E40" s="1163"/>
      <c r="F40" s="1163"/>
      <c r="G40" s="1046"/>
      <c r="H40" s="1047"/>
      <c r="I40" s="951"/>
      <c r="K40" s="981"/>
      <c r="L40" s="945"/>
      <c r="M40" s="945"/>
      <c r="N40" s="945"/>
    </row>
    <row r="41" spans="1:14">
      <c r="A41" s="945"/>
      <c r="B41" s="1673" t="s">
        <v>759</v>
      </c>
      <c r="C41" s="1674"/>
      <c r="D41" s="1128" t="s">
        <v>1225</v>
      </c>
      <c r="E41" s="1163"/>
      <c r="F41" s="903">
        <f>SUM(F35)</f>
        <v>3566148.5781179992</v>
      </c>
      <c r="G41" s="1097"/>
      <c r="H41" s="1047"/>
      <c r="I41" s="951"/>
      <c r="K41" s="981"/>
      <c r="L41" s="945"/>
      <c r="M41" s="945"/>
      <c r="N41" s="945"/>
    </row>
    <row r="42" spans="1:14" ht="24.75" customHeight="1">
      <c r="A42" s="945"/>
      <c r="B42" s="1673" t="s">
        <v>748</v>
      </c>
      <c r="C42" s="1674"/>
      <c r="D42" s="1232">
        <v>44866</v>
      </c>
      <c r="E42" s="1163"/>
      <c r="F42" s="1127">
        <v>1795613.4</v>
      </c>
      <c r="G42" s="1097"/>
      <c r="H42" s="1047"/>
      <c r="I42" s="951"/>
      <c r="K42" s="981"/>
      <c r="L42" s="945"/>
      <c r="M42" s="945"/>
      <c r="N42" s="945"/>
    </row>
    <row r="43" spans="1:14" ht="24.75" customHeight="1" thickBot="1">
      <c r="A43" s="945"/>
      <c r="B43" s="1673" t="s">
        <v>749</v>
      </c>
      <c r="C43" s="1674"/>
      <c r="D43" s="1163"/>
      <c r="E43" s="1163"/>
      <c r="F43" s="1162">
        <f>F41-F42</f>
        <v>1770535.1781179993</v>
      </c>
      <c r="G43" s="1097"/>
      <c r="H43" s="1126">
        <f>SUM(F43)</f>
        <v>1770535.1781179993</v>
      </c>
      <c r="I43" s="951"/>
      <c r="K43" s="981"/>
      <c r="L43" s="945"/>
      <c r="M43" s="945"/>
      <c r="N43" s="945"/>
    </row>
    <row r="44" spans="1:14" ht="15.5" thickTop="1" thickBot="1">
      <c r="A44" s="945"/>
      <c r="B44" s="1048"/>
      <c r="C44" s="1049"/>
      <c r="D44" s="1049"/>
      <c r="E44" s="1049"/>
      <c r="F44" s="1049"/>
      <c r="G44" s="1049"/>
      <c r="H44" s="1050"/>
      <c r="I44" s="951"/>
      <c r="K44" s="981"/>
      <c r="L44" s="945"/>
      <c r="M44" s="945"/>
      <c r="N44" s="945"/>
    </row>
    <row r="45" spans="1:14">
      <c r="A45" s="945"/>
      <c r="B45" s="1051"/>
      <c r="C45" s="1046"/>
      <c r="D45" s="1046"/>
      <c r="E45" s="1046"/>
      <c r="F45" s="1046"/>
      <c r="G45" s="1046"/>
      <c r="H45" s="1047"/>
      <c r="I45" s="951"/>
      <c r="K45" s="981"/>
      <c r="L45" s="945"/>
      <c r="M45" s="945"/>
      <c r="N45" s="945"/>
    </row>
    <row r="46" spans="1:14">
      <c r="A46" s="945"/>
      <c r="B46" s="1687"/>
      <c r="C46" s="1688"/>
      <c r="D46" s="1046"/>
      <c r="E46" s="1052"/>
      <c r="F46" s="1053"/>
      <c r="G46" s="1054"/>
      <c r="H46" s="1055"/>
      <c r="I46" s="951"/>
      <c r="K46" s="981"/>
      <c r="L46" s="945"/>
      <c r="M46" s="945"/>
      <c r="N46" s="945"/>
    </row>
    <row r="47" spans="1:14">
      <c r="A47" s="945"/>
      <c r="B47" s="1687"/>
      <c r="C47" s="1688"/>
      <c r="D47" s="1688"/>
      <c r="E47" s="1052"/>
      <c r="F47" s="1053"/>
      <c r="G47" s="1054"/>
      <c r="H47" s="1055"/>
      <c r="I47" s="951"/>
      <c r="K47" s="981"/>
      <c r="L47" s="945"/>
      <c r="M47" s="945"/>
      <c r="N47" s="945"/>
    </row>
    <row r="48" spans="1:14">
      <c r="A48" s="945"/>
      <c r="B48" s="1689"/>
      <c r="C48" s="1690"/>
      <c r="D48" s="1056"/>
      <c r="E48" s="1056"/>
      <c r="F48" s="1057"/>
      <c r="G48" s="1098"/>
      <c r="H48" s="1055"/>
      <c r="I48" s="951"/>
      <c r="K48" s="945"/>
      <c r="L48" s="1058"/>
      <c r="M48" s="945"/>
      <c r="N48" s="945"/>
    </row>
    <row r="49" spans="1:18">
      <c r="A49" s="945"/>
      <c r="B49" s="1683"/>
      <c r="C49" s="1684"/>
      <c r="D49" s="1684"/>
      <c r="E49" s="1059"/>
      <c r="F49" s="1060"/>
      <c r="G49" s="945"/>
      <c r="H49" s="1055"/>
      <c r="I49" s="951"/>
      <c r="K49" s="981"/>
      <c r="L49" s="945"/>
      <c r="M49" s="945"/>
      <c r="N49" s="945"/>
    </row>
    <row r="50" spans="1:18">
      <c r="A50" s="945"/>
      <c r="B50" s="1061" t="s">
        <v>750</v>
      </c>
      <c r="C50" s="1669"/>
      <c r="D50" s="1669"/>
      <c r="E50" s="1669"/>
      <c r="F50" s="1669"/>
      <c r="G50" s="1669"/>
      <c r="H50" s="1670"/>
      <c r="I50" s="951"/>
      <c r="K50" s="945"/>
      <c r="L50" s="945"/>
      <c r="M50" s="945"/>
      <c r="N50" s="945"/>
    </row>
    <row r="51" spans="1:18">
      <c r="A51" s="945"/>
      <c r="B51" s="1062" t="s">
        <v>751</v>
      </c>
      <c r="C51" s="1063"/>
      <c r="D51" s="1063"/>
      <c r="E51" s="1063"/>
      <c r="F51" s="1064" t="s">
        <v>752</v>
      </c>
      <c r="G51" s="1063"/>
      <c r="H51" s="1065"/>
      <c r="I51" s="1066"/>
    </row>
    <row r="52" spans="1:18">
      <c r="A52" s="945"/>
      <c r="B52" s="1067"/>
      <c r="C52" s="1066"/>
      <c r="D52" s="1066"/>
      <c r="E52" s="1066"/>
      <c r="F52" s="1068"/>
      <c r="G52" s="1066"/>
      <c r="H52" s="1069"/>
      <c r="I52" s="1066"/>
    </row>
    <row r="53" spans="1:18">
      <c r="A53" s="945"/>
      <c r="B53" s="1067"/>
      <c r="C53" s="1066"/>
      <c r="D53" s="1066"/>
      <c r="E53" s="1066"/>
      <c r="F53" s="1068"/>
      <c r="G53" s="1066"/>
      <c r="H53" s="1069"/>
      <c r="I53" s="1066"/>
    </row>
    <row r="54" spans="1:18">
      <c r="A54" s="945"/>
      <c r="B54" s="1067"/>
      <c r="C54" s="1066"/>
      <c r="D54" s="1066"/>
      <c r="E54" s="1066"/>
      <c r="F54" s="1068"/>
      <c r="G54" s="1066"/>
      <c r="H54" s="1069"/>
      <c r="I54" s="1066"/>
    </row>
    <row r="55" spans="1:18">
      <c r="A55" s="945"/>
      <c r="B55" s="1125" t="s">
        <v>753</v>
      </c>
      <c r="C55" s="1070"/>
      <c r="D55" s="1070"/>
      <c r="E55" s="1685" t="s">
        <v>754</v>
      </c>
      <c r="F55" s="1685"/>
      <c r="G55" s="1066"/>
      <c r="H55" s="1069"/>
      <c r="I55" s="1066"/>
    </row>
    <row r="56" spans="1:18">
      <c r="A56" s="945"/>
      <c r="B56" s="1165" t="s">
        <v>755</v>
      </c>
      <c r="C56" s="1070"/>
      <c r="D56" s="1070"/>
      <c r="E56" s="1686" t="s">
        <v>756</v>
      </c>
      <c r="F56" s="1686"/>
      <c r="G56" s="1070"/>
      <c r="H56" s="1093"/>
      <c r="I56" s="1070"/>
    </row>
    <row r="57" spans="1:18">
      <c r="A57" s="945"/>
      <c r="B57" s="1679" t="s">
        <v>1222</v>
      </c>
      <c r="C57" s="1680"/>
      <c r="D57" s="1070"/>
      <c r="E57" s="1680" t="s">
        <v>1222</v>
      </c>
      <c r="F57" s="1680"/>
      <c r="G57" s="1671" t="s">
        <v>402</v>
      </c>
      <c r="H57" s="1672"/>
      <c r="I57" s="1066"/>
    </row>
    <row r="58" spans="1:18">
      <c r="A58" s="945"/>
      <c r="B58" s="1094"/>
      <c r="C58" s="1095"/>
      <c r="D58" s="1095"/>
      <c r="E58" s="1095"/>
      <c r="F58" s="1095"/>
      <c r="G58" s="1095"/>
      <c r="H58" s="1096"/>
      <c r="I58" s="1071"/>
    </row>
    <row r="59" spans="1:18">
      <c r="A59" s="1090"/>
      <c r="B59" s="1648" t="s">
        <v>757</v>
      </c>
      <c r="C59" s="1649"/>
      <c r="D59" s="1649"/>
      <c r="E59" s="1649"/>
      <c r="F59" s="1649"/>
      <c r="G59" s="1649"/>
      <c r="H59" s="1650"/>
    </row>
    <row r="60" spans="1:18">
      <c r="A60" s="945"/>
      <c r="J60" s="945"/>
      <c r="K60" s="945"/>
      <c r="L60" s="945"/>
      <c r="M60" s="945"/>
      <c r="N60" s="945"/>
      <c r="O60" s="945"/>
      <c r="P60" s="945"/>
      <c r="Q60" s="945"/>
      <c r="R60" s="945"/>
    </row>
    <row r="61" spans="1:18">
      <c r="A61" s="945"/>
      <c r="J61" s="1072"/>
      <c r="K61" s="1073"/>
      <c r="L61" s="1074"/>
      <c r="M61" s="1074"/>
      <c r="N61" s="1074"/>
      <c r="O61" s="1075"/>
      <c r="P61" s="1072"/>
      <c r="Q61" s="1076"/>
      <c r="R61" s="1077"/>
    </row>
    <row r="62" spans="1:18">
      <c r="A62" s="945"/>
      <c r="J62" s="1078"/>
      <c r="K62" s="1073"/>
      <c r="L62" s="1073"/>
      <c r="M62" s="1073"/>
      <c r="N62" s="1073"/>
      <c r="O62" s="1079"/>
      <c r="P62" s="1078"/>
      <c r="Q62" s="1080"/>
      <c r="R62" s="1077"/>
    </row>
    <row r="63" spans="1:18">
      <c r="A63" s="945"/>
      <c r="J63" s="1072"/>
      <c r="K63" s="1074"/>
      <c r="L63" s="1074"/>
      <c r="M63" s="1074"/>
      <c r="N63" s="1074"/>
      <c r="O63" s="1075"/>
      <c r="P63" s="1072"/>
      <c r="Q63" s="1076"/>
      <c r="R63" s="1077"/>
    </row>
    <row r="64" spans="1:18">
      <c r="A64" s="945"/>
      <c r="J64" s="1072"/>
      <c r="K64" s="1074"/>
      <c r="L64" s="1074"/>
      <c r="M64" s="1074"/>
      <c r="N64" s="1074"/>
      <c r="O64" s="1075"/>
      <c r="P64" s="1072"/>
      <c r="Q64" s="1076"/>
      <c r="R64" s="1077"/>
    </row>
    <row r="65" spans="1:18">
      <c r="A65" s="945"/>
      <c r="J65" s="1081"/>
      <c r="K65" s="1082"/>
      <c r="L65" s="1082"/>
      <c r="M65" s="1082"/>
      <c r="N65" s="1082"/>
      <c r="O65" s="1083"/>
      <c r="P65" s="1081"/>
      <c r="Q65" s="1084"/>
      <c r="R65" s="1085"/>
    </row>
    <row r="66" spans="1:18">
      <c r="A66" s="945"/>
      <c r="I66" s="945"/>
      <c r="J66" s="1072"/>
      <c r="K66" s="1074"/>
      <c r="L66" s="1074"/>
      <c r="M66" s="1074"/>
      <c r="N66" s="1074"/>
      <c r="O66" s="1075"/>
      <c r="P66" s="1086"/>
      <c r="Q66" s="1076"/>
      <c r="R66" s="1087"/>
    </row>
    <row r="67" spans="1:18">
      <c r="A67" s="945"/>
      <c r="I67" s="945"/>
      <c r="J67" s="1072"/>
      <c r="K67" s="1074"/>
      <c r="L67" s="1074"/>
      <c r="M67" s="1074"/>
      <c r="N67" s="1074"/>
      <c r="O67" s="1075"/>
      <c r="P67" s="1086"/>
      <c r="Q67" s="1076"/>
      <c r="R67" s="1087"/>
    </row>
  </sheetData>
  <mergeCells count="26">
    <mergeCell ref="H1:H2"/>
    <mergeCell ref="B49:D49"/>
    <mergeCell ref="E55:F55"/>
    <mergeCell ref="E56:F56"/>
    <mergeCell ref="E57:F57"/>
    <mergeCell ref="B42:C42"/>
    <mergeCell ref="B43:C43"/>
    <mergeCell ref="B46:C46"/>
    <mergeCell ref="B47:D47"/>
    <mergeCell ref="B48:C48"/>
    <mergeCell ref="B59:H59"/>
    <mergeCell ref="B37:H38"/>
    <mergeCell ref="B2:F2"/>
    <mergeCell ref="B3:F3"/>
    <mergeCell ref="B5:H5"/>
    <mergeCell ref="B9:D9"/>
    <mergeCell ref="B12:D12"/>
    <mergeCell ref="B13:D13"/>
    <mergeCell ref="B14:D14"/>
    <mergeCell ref="B15:D15"/>
    <mergeCell ref="B16:B17"/>
    <mergeCell ref="C50:H50"/>
    <mergeCell ref="G57:H57"/>
    <mergeCell ref="B41:C41"/>
    <mergeCell ref="C16:H17"/>
    <mergeCell ref="B57:C57"/>
  </mergeCells>
  <pageMargins left="0.7" right="0.7" top="0.75" bottom="0.75" header="0.3" footer="0.3"/>
  <pageSetup paperSize="9" scale="63" orientation="portrait" verticalDpi="300" r:id="rId1"/>
  <colBreaks count="1" manualBreakCount="1">
    <brk id="8" max="1048575" man="1"/>
  </colBreaks>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2:M372"/>
  <sheetViews>
    <sheetView view="pageBreakPreview" topLeftCell="A345" zoomScaleNormal="100" zoomScaleSheetLayoutView="100" workbookViewId="0">
      <selection activeCell="M355" sqref="M355"/>
    </sheetView>
  </sheetViews>
  <sheetFormatPr defaultRowHeight="14.5"/>
  <cols>
    <col min="2" max="2" width="45.54296875" customWidth="1"/>
    <col min="6" max="6" width="16.26953125" customWidth="1"/>
    <col min="9" max="9" width="12.7265625" customWidth="1"/>
    <col min="10" max="10" width="10.453125" customWidth="1"/>
    <col min="11" max="11" width="17" customWidth="1"/>
    <col min="12" max="12" width="5.81640625" customWidth="1"/>
  </cols>
  <sheetData>
    <row r="2" spans="1:11">
      <c r="A2" s="1186" t="s">
        <v>784</v>
      </c>
      <c r="B2" s="1130"/>
      <c r="C2" s="1130"/>
      <c r="D2" s="1184"/>
      <c r="E2" s="1141"/>
      <c r="F2" s="1146"/>
    </row>
    <row r="3" spans="1:11">
      <c r="A3" s="1110" t="s">
        <v>785</v>
      </c>
      <c r="D3" s="904"/>
      <c r="E3" s="1164"/>
      <c r="F3" s="925"/>
    </row>
    <row r="4" spans="1:11">
      <c r="A4" s="1110" t="s">
        <v>786</v>
      </c>
      <c r="D4" s="904"/>
      <c r="E4" s="1164"/>
      <c r="F4" s="925"/>
    </row>
    <row r="5" spans="1:11">
      <c r="A5" s="941" t="s">
        <v>787</v>
      </c>
      <c r="D5" s="904"/>
      <c r="E5" s="1164"/>
      <c r="F5" s="925"/>
    </row>
    <row r="6" spans="1:11">
      <c r="A6" s="941" t="s">
        <v>826</v>
      </c>
      <c r="B6" t="s">
        <v>827</v>
      </c>
      <c r="D6" s="904"/>
      <c r="E6" s="1164"/>
      <c r="F6" s="925"/>
    </row>
    <row r="7" spans="1:11" ht="15" thickBot="1">
      <c r="A7" s="1822" t="s">
        <v>788</v>
      </c>
      <c r="B7" s="1823"/>
      <c r="C7" s="1823"/>
      <c r="D7" s="1823"/>
      <c r="E7" s="1823"/>
      <c r="F7" s="1824"/>
    </row>
    <row r="8" spans="1:11" ht="24.75" customHeight="1" thickTop="1">
      <c r="A8" s="900" t="s">
        <v>24</v>
      </c>
      <c r="B8" s="1153" t="s">
        <v>3</v>
      </c>
      <c r="C8" s="1111" t="s">
        <v>5</v>
      </c>
      <c r="D8" s="1111" t="s">
        <v>789</v>
      </c>
      <c r="E8" s="1101" t="s">
        <v>6</v>
      </c>
      <c r="F8" s="1123" t="s">
        <v>790</v>
      </c>
      <c r="G8" s="1817" t="s">
        <v>272</v>
      </c>
      <c r="H8" s="1818"/>
      <c r="I8" s="1819"/>
      <c r="J8" s="369" t="s">
        <v>273</v>
      </c>
      <c r="K8" s="369" t="s">
        <v>828</v>
      </c>
    </row>
    <row r="9" spans="1:11">
      <c r="A9" s="1112"/>
      <c r="B9" s="1154"/>
      <c r="C9" s="1113"/>
      <c r="D9" s="1155"/>
      <c r="E9" s="1181"/>
      <c r="F9" s="1114" t="s">
        <v>791</v>
      </c>
      <c r="G9" s="1116" t="s">
        <v>274</v>
      </c>
      <c r="H9" s="1117" t="s">
        <v>275</v>
      </c>
      <c r="I9" s="1118" t="s">
        <v>276</v>
      </c>
      <c r="J9" s="1175"/>
      <c r="K9" s="875"/>
    </row>
    <row r="10" spans="1:11">
      <c r="A10" s="1188"/>
      <c r="B10" s="1189"/>
      <c r="C10" s="1187"/>
      <c r="D10" s="1140"/>
      <c r="E10" s="1137"/>
      <c r="F10" s="1183"/>
      <c r="G10" s="1180">
        <v>0.55000000000000004</v>
      </c>
      <c r="H10" s="1178">
        <v>0.4</v>
      </c>
      <c r="I10" s="1176">
        <v>0.05</v>
      </c>
      <c r="J10" s="1120"/>
      <c r="K10" s="875"/>
    </row>
    <row r="11" spans="1:11">
      <c r="A11" s="1843" t="s">
        <v>792</v>
      </c>
      <c r="B11" s="1843"/>
      <c r="C11" s="1843"/>
      <c r="D11" s="1843"/>
      <c r="E11" s="1843"/>
      <c r="F11" s="1843"/>
      <c r="G11" s="1156"/>
      <c r="H11" s="1157"/>
      <c r="I11" s="1158"/>
      <c r="J11" s="1158"/>
      <c r="K11" s="875"/>
    </row>
    <row r="12" spans="1:11">
      <c r="A12" s="1150"/>
      <c r="B12" s="1151" t="s">
        <v>793</v>
      </c>
      <c r="C12" s="1124"/>
      <c r="D12" s="1182"/>
      <c r="E12" s="1132"/>
      <c r="F12" s="897"/>
      <c r="G12" s="1156"/>
      <c r="H12" s="1157"/>
      <c r="I12" s="1158"/>
      <c r="J12" s="1158"/>
      <c r="K12" s="875"/>
    </row>
    <row r="13" spans="1:11">
      <c r="A13" s="1150"/>
      <c r="B13" s="1142" t="s">
        <v>794</v>
      </c>
      <c r="C13" s="1124"/>
      <c r="D13" s="1182"/>
      <c r="E13" s="1107"/>
      <c r="F13" s="897"/>
      <c r="G13" s="1156"/>
      <c r="H13" s="1157"/>
      <c r="I13" s="1158"/>
      <c r="J13" s="1158"/>
      <c r="K13" s="875"/>
    </row>
    <row r="14" spans="1:11" ht="134.25" customHeight="1">
      <c r="A14" s="1150"/>
      <c r="B14" s="1100" t="s">
        <v>795</v>
      </c>
      <c r="C14" s="1124"/>
      <c r="D14" s="1182"/>
      <c r="E14" s="1107"/>
      <c r="F14" s="897"/>
      <c r="G14" s="1156"/>
      <c r="H14" s="1157"/>
      <c r="I14" s="1158"/>
      <c r="J14" s="1158"/>
      <c r="K14" s="875"/>
    </row>
    <row r="15" spans="1:11">
      <c r="A15" s="1150"/>
      <c r="B15" s="1142"/>
      <c r="C15" s="1124"/>
      <c r="D15" s="1182"/>
      <c r="E15" s="1107"/>
      <c r="F15" s="897"/>
      <c r="G15" s="1156"/>
      <c r="H15" s="1157"/>
      <c r="I15" s="1158"/>
      <c r="J15" s="1158"/>
      <c r="K15" s="875"/>
    </row>
    <row r="16" spans="1:11">
      <c r="A16" s="1150"/>
      <c r="B16" s="1103"/>
      <c r="C16" s="923"/>
      <c r="D16" s="1182"/>
      <c r="E16" s="1133"/>
      <c r="F16" s="1133"/>
      <c r="G16" s="1156"/>
      <c r="H16" s="1157"/>
      <c r="I16" s="1158"/>
      <c r="J16" s="1158"/>
      <c r="K16" s="875"/>
    </row>
    <row r="17" spans="1:13">
      <c r="A17" s="1150"/>
      <c r="B17" s="1103"/>
      <c r="C17" s="923"/>
      <c r="D17" s="1182"/>
      <c r="E17" s="1133"/>
      <c r="F17" s="1133"/>
      <c r="G17" s="1156"/>
      <c r="H17" s="1157"/>
      <c r="I17" s="1158"/>
      <c r="J17" s="1158"/>
      <c r="K17" s="875"/>
    </row>
    <row r="18" spans="1:13">
      <c r="A18" s="1150"/>
      <c r="B18" s="1148" t="s">
        <v>794</v>
      </c>
      <c r="C18" s="923"/>
      <c r="D18" s="1182"/>
      <c r="E18" s="1133"/>
      <c r="F18" s="1133"/>
      <c r="G18" s="1156"/>
      <c r="H18" s="1157"/>
      <c r="I18" s="1158"/>
      <c r="J18" s="1158"/>
      <c r="K18" s="875"/>
    </row>
    <row r="19" spans="1:13">
      <c r="A19" s="1150"/>
      <c r="B19" s="1103"/>
      <c r="C19" s="923"/>
      <c r="D19" s="1182"/>
      <c r="E19" s="1133"/>
      <c r="F19" s="1133"/>
      <c r="G19" s="1156"/>
      <c r="H19" s="1157"/>
      <c r="I19" s="1158"/>
      <c r="J19" s="1158"/>
      <c r="K19" s="875"/>
    </row>
    <row r="20" spans="1:13">
      <c r="A20" s="1150"/>
      <c r="B20" s="1148" t="s">
        <v>796</v>
      </c>
      <c r="C20" s="923"/>
      <c r="D20" s="1182"/>
      <c r="E20" s="1133"/>
      <c r="F20" s="1133"/>
      <c r="G20" s="1156"/>
      <c r="H20" s="1157"/>
      <c r="I20" s="1158"/>
      <c r="J20" s="1158"/>
      <c r="K20" s="875"/>
    </row>
    <row r="21" spans="1:13">
      <c r="A21" s="1150"/>
      <c r="B21" s="1103"/>
      <c r="C21" s="923"/>
      <c r="D21" s="1182"/>
      <c r="E21" s="1133"/>
      <c r="F21" s="1133"/>
      <c r="G21" s="1156"/>
      <c r="H21" s="1157"/>
      <c r="I21" s="1158"/>
      <c r="J21" s="1158"/>
      <c r="K21" s="875"/>
    </row>
    <row r="22" spans="1:13">
      <c r="A22" s="1150">
        <v>1</v>
      </c>
      <c r="B22" s="1103" t="s">
        <v>798</v>
      </c>
      <c r="C22" s="923" t="s">
        <v>797</v>
      </c>
      <c r="D22" s="1115">
        <v>85.05</v>
      </c>
      <c r="E22" s="1133">
        <v>210</v>
      </c>
      <c r="F22" s="1133">
        <v>17860.5</v>
      </c>
      <c r="G22" s="1260">
        <f>55%*1</f>
        <v>0.55000000000000004</v>
      </c>
      <c r="H22" s="1261">
        <v>0.4</v>
      </c>
      <c r="I22" s="1261"/>
      <c r="J22" s="1487">
        <f>G22+H22+I22</f>
        <v>0.95000000000000007</v>
      </c>
      <c r="K22" s="1168">
        <f>F22*J22</f>
        <v>16967.475000000002</v>
      </c>
      <c r="M22" t="s">
        <v>1334</v>
      </c>
    </row>
    <row r="23" spans="1:13">
      <c r="A23" s="1150"/>
      <c r="B23" s="1103"/>
      <c r="C23" s="923"/>
      <c r="D23" s="1182"/>
      <c r="E23" s="1133"/>
      <c r="F23" s="1133"/>
      <c r="G23" s="1156"/>
      <c r="H23" s="1261">
        <v>0.4</v>
      </c>
      <c r="I23" s="1261"/>
      <c r="J23" s="1158"/>
      <c r="K23" s="875"/>
    </row>
    <row r="24" spans="1:13">
      <c r="A24" s="1150">
        <v>2</v>
      </c>
      <c r="B24" s="1103" t="s">
        <v>799</v>
      </c>
      <c r="C24" s="923" t="s">
        <v>797</v>
      </c>
      <c r="D24" s="1115">
        <v>13.94</v>
      </c>
      <c r="E24" s="1133">
        <v>260</v>
      </c>
      <c r="F24" s="1133">
        <v>3624.4</v>
      </c>
      <c r="G24" s="1260">
        <f>55%*1</f>
        <v>0.55000000000000004</v>
      </c>
      <c r="H24" s="1261">
        <v>0.4</v>
      </c>
      <c r="I24" s="1261"/>
      <c r="J24" s="1487">
        <f>G24+H24+I24</f>
        <v>0.95000000000000007</v>
      </c>
      <c r="K24" s="1168">
        <f>F24*J24</f>
        <v>3443.1800000000003</v>
      </c>
      <c r="M24" t="s">
        <v>1334</v>
      </c>
    </row>
    <row r="25" spans="1:13">
      <c r="A25" s="1150"/>
      <c r="B25" s="1103"/>
      <c r="C25" s="923"/>
      <c r="D25" s="1182"/>
      <c r="E25" s="1133"/>
      <c r="F25" s="1133"/>
      <c r="G25" s="1156"/>
      <c r="H25" s="1261">
        <v>0.4</v>
      </c>
      <c r="I25" s="1261"/>
      <c r="J25" s="1158"/>
      <c r="K25" s="875"/>
    </row>
    <row r="26" spans="1:13">
      <c r="A26" s="1150">
        <v>3</v>
      </c>
      <c r="B26" s="1103" t="s">
        <v>800</v>
      </c>
      <c r="C26" s="923" t="s">
        <v>797</v>
      </c>
      <c r="D26" s="1115">
        <v>7.8</v>
      </c>
      <c r="E26" s="1133">
        <v>270</v>
      </c>
      <c r="F26" s="1133">
        <v>2106</v>
      </c>
      <c r="G26" s="1260">
        <f>55%*1</f>
        <v>0.55000000000000004</v>
      </c>
      <c r="H26" s="1261">
        <v>0.4</v>
      </c>
      <c r="I26" s="1261"/>
      <c r="J26" s="1487">
        <f>G26+H26+I26</f>
        <v>0.95000000000000007</v>
      </c>
      <c r="K26" s="1168">
        <f>F26*J26</f>
        <v>2000.7</v>
      </c>
      <c r="M26" t="s">
        <v>1334</v>
      </c>
    </row>
    <row r="27" spans="1:13">
      <c r="A27" s="1150"/>
      <c r="B27" s="1103"/>
      <c r="C27" s="923"/>
      <c r="D27" s="1182"/>
      <c r="E27" s="1133"/>
      <c r="F27" s="1133"/>
      <c r="G27" s="1156"/>
      <c r="H27" s="1261">
        <v>0.4</v>
      </c>
      <c r="I27" s="1261"/>
      <c r="J27" s="1158"/>
      <c r="K27" s="875"/>
    </row>
    <row r="28" spans="1:13">
      <c r="A28" s="1150">
        <v>4</v>
      </c>
      <c r="B28" s="1103" t="s">
        <v>801</v>
      </c>
      <c r="C28" s="923" t="s">
        <v>797</v>
      </c>
      <c r="D28" s="1115">
        <v>128.75</v>
      </c>
      <c r="E28" s="1133">
        <v>205</v>
      </c>
      <c r="F28" s="1133">
        <v>26393.75</v>
      </c>
      <c r="G28" s="1260">
        <f>55%*1</f>
        <v>0.55000000000000004</v>
      </c>
      <c r="H28" s="1261">
        <v>0.4</v>
      </c>
      <c r="I28" s="1261"/>
      <c r="J28" s="1487">
        <f>G28+H28+I28</f>
        <v>0.95000000000000007</v>
      </c>
      <c r="K28" s="1168">
        <f>F28*J28</f>
        <v>25074.0625</v>
      </c>
      <c r="M28" t="s">
        <v>1334</v>
      </c>
    </row>
    <row r="29" spans="1:13">
      <c r="A29" s="1150"/>
      <c r="B29" s="1103"/>
      <c r="C29" s="923"/>
      <c r="D29" s="1182"/>
      <c r="E29" s="1133"/>
      <c r="F29" s="1133"/>
      <c r="G29" s="1156"/>
      <c r="H29" s="1261">
        <v>0.4</v>
      </c>
      <c r="I29" s="1261"/>
      <c r="J29" s="1158"/>
      <c r="K29" s="875"/>
      <c r="M29" t="s">
        <v>1334</v>
      </c>
    </row>
    <row r="30" spans="1:13">
      <c r="A30" s="1150">
        <v>5</v>
      </c>
      <c r="B30" s="1103" t="s">
        <v>802</v>
      </c>
      <c r="C30" s="923" t="s">
        <v>797</v>
      </c>
      <c r="D30" s="1115">
        <v>38.35</v>
      </c>
      <c r="E30" s="1133">
        <v>155</v>
      </c>
      <c r="F30" s="1133">
        <v>5944.25</v>
      </c>
      <c r="G30" s="1260">
        <f>55%*1</f>
        <v>0.55000000000000004</v>
      </c>
      <c r="H30" s="1261">
        <v>0.4</v>
      </c>
      <c r="I30" s="1261"/>
      <c r="J30" s="1487">
        <f>G30+H30+I30</f>
        <v>0.95000000000000007</v>
      </c>
      <c r="K30" s="1168">
        <f>F30*J30</f>
        <v>5647.0375000000004</v>
      </c>
    </row>
    <row r="31" spans="1:13">
      <c r="A31" s="1150"/>
      <c r="B31" s="1103"/>
      <c r="C31" s="923"/>
      <c r="D31" s="1182"/>
      <c r="E31" s="1133" t="s">
        <v>655</v>
      </c>
      <c r="F31" s="1133"/>
      <c r="G31" s="1156"/>
      <c r="H31" s="1157"/>
      <c r="I31" s="1158"/>
      <c r="J31" s="1158"/>
      <c r="K31" s="875"/>
    </row>
    <row r="32" spans="1:13">
      <c r="A32" s="1150"/>
      <c r="B32" s="1148" t="s">
        <v>803</v>
      </c>
      <c r="C32" s="923"/>
      <c r="D32" s="1182"/>
      <c r="E32" s="1133"/>
      <c r="F32" s="1133"/>
      <c r="G32" s="1156"/>
      <c r="H32" s="1157"/>
      <c r="I32" s="1158"/>
      <c r="J32" s="1158"/>
      <c r="K32" s="875"/>
    </row>
    <row r="33" spans="1:13">
      <c r="A33" s="1150"/>
      <c r="B33" s="1142"/>
      <c r="C33" s="923"/>
      <c r="D33" s="1182"/>
      <c r="E33" s="1133"/>
      <c r="F33" s="1133"/>
      <c r="G33" s="1156"/>
      <c r="H33" s="1157"/>
      <c r="I33" s="1158"/>
      <c r="J33" s="1158"/>
      <c r="K33" s="875"/>
    </row>
    <row r="34" spans="1:13">
      <c r="A34" s="1150">
        <v>6</v>
      </c>
      <c r="B34" s="1103" t="s">
        <v>804</v>
      </c>
      <c r="C34" s="923" t="s">
        <v>797</v>
      </c>
      <c r="D34" s="1115">
        <v>21.8</v>
      </c>
      <c r="E34" s="1133">
        <v>220</v>
      </c>
      <c r="F34" s="1133">
        <v>4796</v>
      </c>
      <c r="G34" s="1260">
        <f>55%*1</f>
        <v>0.55000000000000004</v>
      </c>
      <c r="H34" s="1542">
        <v>0.4</v>
      </c>
      <c r="I34" s="1542"/>
      <c r="J34" s="1487">
        <f>G34+H34+I34</f>
        <v>0.95000000000000007</v>
      </c>
      <c r="K34" s="1168">
        <f>F34*J34</f>
        <v>4556.2000000000007</v>
      </c>
      <c r="M34" t="s">
        <v>1334</v>
      </c>
    </row>
    <row r="35" spans="1:13">
      <c r="A35" s="1150"/>
      <c r="B35" s="1103"/>
      <c r="C35" s="923"/>
      <c r="D35" s="1182"/>
      <c r="E35" s="1133"/>
      <c r="F35" s="1133"/>
      <c r="G35" s="1156"/>
      <c r="H35" s="1157"/>
      <c r="I35" s="1158"/>
      <c r="J35" s="1158"/>
      <c r="K35" s="875"/>
    </row>
    <row r="36" spans="1:13">
      <c r="A36" s="1150">
        <v>7</v>
      </c>
      <c r="B36" s="1103" t="s">
        <v>805</v>
      </c>
      <c r="C36" s="923" t="s">
        <v>797</v>
      </c>
      <c r="D36" s="1115">
        <v>42</v>
      </c>
      <c r="E36" s="1133">
        <v>205</v>
      </c>
      <c r="F36" s="1133">
        <v>8610</v>
      </c>
      <c r="G36" s="1260">
        <f>55%*1</f>
        <v>0.55000000000000004</v>
      </c>
      <c r="H36" s="1542">
        <v>0.4</v>
      </c>
      <c r="I36" s="1542"/>
      <c r="J36" s="1487">
        <f>G36+H36+I36</f>
        <v>0.95000000000000007</v>
      </c>
      <c r="K36" s="1168">
        <f>F36*J36</f>
        <v>8179.5000000000009</v>
      </c>
      <c r="M36" t="s">
        <v>1334</v>
      </c>
    </row>
    <row r="37" spans="1:13">
      <c r="A37" s="1150"/>
      <c r="B37" s="1103"/>
      <c r="C37" s="923"/>
      <c r="D37" s="1182"/>
      <c r="E37" s="1133"/>
      <c r="F37" s="1133"/>
      <c r="G37" s="1156"/>
      <c r="H37" s="1157"/>
      <c r="I37" s="1158"/>
      <c r="J37" s="1158"/>
      <c r="K37" s="875"/>
    </row>
    <row r="38" spans="1:13">
      <c r="A38" s="1150">
        <v>8</v>
      </c>
      <c r="B38" s="1103" t="s">
        <v>806</v>
      </c>
      <c r="C38" s="923" t="s">
        <v>797</v>
      </c>
      <c r="D38" s="1115">
        <v>88.46</v>
      </c>
      <c r="E38" s="1133">
        <v>210</v>
      </c>
      <c r="F38" s="1133">
        <v>18576.599999999999</v>
      </c>
      <c r="G38" s="1260">
        <v>0.55000000000000004</v>
      </c>
      <c r="H38" s="1542">
        <v>0.4</v>
      </c>
      <c r="I38" s="1542"/>
      <c r="J38" s="1487">
        <f>G38+H38+I38</f>
        <v>0.95000000000000007</v>
      </c>
      <c r="K38" s="1168">
        <f>F38*J38</f>
        <v>17647.77</v>
      </c>
      <c r="M38" t="s">
        <v>1334</v>
      </c>
    </row>
    <row r="39" spans="1:13">
      <c r="A39" s="1150"/>
      <c r="B39" s="1103"/>
      <c r="C39" s="923"/>
      <c r="D39" s="1182"/>
      <c r="E39" s="1133"/>
      <c r="F39" s="1133"/>
      <c r="G39" s="1156"/>
      <c r="H39" s="1157"/>
      <c r="I39" s="1158"/>
      <c r="J39" s="1158"/>
      <c r="K39" s="875"/>
    </row>
    <row r="40" spans="1:13">
      <c r="A40" s="1150"/>
      <c r="B40" s="1103"/>
      <c r="C40" s="923"/>
      <c r="D40" s="1182"/>
      <c r="E40" s="1133"/>
      <c r="F40" s="1133"/>
      <c r="G40" s="1156"/>
      <c r="H40" s="1157"/>
      <c r="I40" s="1158"/>
      <c r="J40" s="1158"/>
      <c r="K40" s="875"/>
    </row>
    <row r="41" spans="1:13">
      <c r="A41" s="1173" t="s">
        <v>807</v>
      </c>
      <c r="B41" s="1121"/>
      <c r="C41" s="1121"/>
      <c r="D41" s="1121"/>
      <c r="E41" s="1121"/>
      <c r="F41" s="1172"/>
      <c r="G41" s="1156"/>
      <c r="H41" s="1157"/>
      <c r="I41" s="1158"/>
      <c r="J41" s="1158"/>
      <c r="K41" s="875"/>
    </row>
    <row r="42" spans="1:13">
      <c r="A42" s="1150"/>
      <c r="B42" s="1103"/>
      <c r="C42" s="923"/>
      <c r="D42" s="1182"/>
      <c r="E42" s="1133"/>
      <c r="F42" s="1133"/>
      <c r="G42" s="1156"/>
      <c r="H42" s="1157"/>
      <c r="I42" s="1158"/>
      <c r="J42" s="1158"/>
      <c r="K42" s="875"/>
    </row>
    <row r="43" spans="1:13">
      <c r="A43" s="1150"/>
      <c r="B43" s="1148" t="s">
        <v>794</v>
      </c>
      <c r="C43" s="923"/>
      <c r="D43" s="1182"/>
      <c r="E43" s="1133"/>
      <c r="F43" s="1133"/>
      <c r="G43" s="1156"/>
      <c r="H43" s="1157"/>
      <c r="I43" s="1158"/>
      <c r="J43" s="1158"/>
      <c r="K43" s="875"/>
    </row>
    <row r="44" spans="1:13">
      <c r="A44" s="1150"/>
      <c r="B44" s="1103"/>
      <c r="C44" s="923"/>
      <c r="D44" s="1182"/>
      <c r="E44" s="1133"/>
      <c r="F44" s="1133"/>
      <c r="G44" s="1156"/>
      <c r="H44" s="1157"/>
      <c r="I44" s="1158"/>
      <c r="J44" s="1158"/>
      <c r="K44" s="875"/>
    </row>
    <row r="45" spans="1:13">
      <c r="A45" s="1150"/>
      <c r="B45" s="1148" t="s">
        <v>796</v>
      </c>
      <c r="C45" s="923"/>
      <c r="D45" s="1182"/>
      <c r="E45" s="1133"/>
      <c r="F45" s="1133"/>
      <c r="G45" s="1156"/>
      <c r="H45" s="1157"/>
      <c r="I45" s="1158"/>
      <c r="J45" s="1158"/>
      <c r="K45" s="875"/>
    </row>
    <row r="46" spans="1:13">
      <c r="A46" s="1150"/>
      <c r="B46" s="1103"/>
      <c r="C46" s="923"/>
      <c r="D46" s="1182"/>
      <c r="E46" s="1133"/>
      <c r="F46" s="1133"/>
      <c r="G46" s="1156"/>
      <c r="H46" s="1157"/>
      <c r="I46" s="1158"/>
      <c r="J46" s="1158"/>
      <c r="K46" s="875"/>
    </row>
    <row r="47" spans="1:13">
      <c r="A47" s="1150">
        <v>1</v>
      </c>
      <c r="B47" s="1103" t="s">
        <v>798</v>
      </c>
      <c r="C47" s="923" t="s">
        <v>797</v>
      </c>
      <c r="D47" s="1115">
        <v>99.28</v>
      </c>
      <c r="E47" s="1133">
        <v>210</v>
      </c>
      <c r="F47" s="1133">
        <v>20848.8</v>
      </c>
      <c r="G47" s="1260">
        <v>0.55000000000000004</v>
      </c>
      <c r="H47" s="1261">
        <v>0.4</v>
      </c>
      <c r="I47" s="1261"/>
      <c r="J47" s="1384">
        <f>G47+H47+I47</f>
        <v>0.95000000000000007</v>
      </c>
      <c r="K47" s="1168">
        <f>F47*J47</f>
        <v>19806.36</v>
      </c>
      <c r="M47" t="s">
        <v>1334</v>
      </c>
    </row>
    <row r="48" spans="1:13">
      <c r="A48" s="1150"/>
      <c r="B48" s="1103"/>
      <c r="C48" s="923"/>
      <c r="D48" s="1182"/>
      <c r="E48" s="1133"/>
      <c r="F48" s="1133"/>
      <c r="G48" s="1156"/>
      <c r="H48" s="1158"/>
      <c r="I48" s="1158"/>
      <c r="J48" s="1157"/>
      <c r="K48" s="875"/>
    </row>
    <row r="49" spans="1:13">
      <c r="A49" s="1386">
        <v>2</v>
      </c>
      <c r="B49" s="1385" t="s">
        <v>799</v>
      </c>
      <c r="C49" s="923" t="s">
        <v>797</v>
      </c>
      <c r="D49" s="1387">
        <v>23.7</v>
      </c>
      <c r="E49" s="1388">
        <v>260</v>
      </c>
      <c r="F49" s="1388">
        <v>6162</v>
      </c>
      <c r="G49" s="1260">
        <v>0.55000000000000004</v>
      </c>
      <c r="H49" s="1261">
        <v>0.4</v>
      </c>
      <c r="I49" s="1261"/>
      <c r="J49" s="1384">
        <f>G49+H49+I49</f>
        <v>0.95000000000000007</v>
      </c>
      <c r="K49" s="1168">
        <f>F49*J49</f>
        <v>5853.9000000000005</v>
      </c>
      <c r="M49" t="s">
        <v>1334</v>
      </c>
    </row>
    <row r="50" spans="1:13">
      <c r="A50" s="1150"/>
      <c r="B50" s="1103"/>
      <c r="C50" s="923"/>
      <c r="D50" s="1182"/>
      <c r="E50" s="1133"/>
      <c r="F50" s="1133"/>
      <c r="G50" s="1260"/>
      <c r="H50" s="1261"/>
      <c r="I50" s="1261"/>
      <c r="J50" s="1384"/>
      <c r="K50" s="1168">
        <f t="shared" ref="K50:K54" si="0">F50*J50</f>
        <v>0</v>
      </c>
    </row>
    <row r="51" spans="1:13">
      <c r="A51" s="1150">
        <v>3</v>
      </c>
      <c r="B51" s="1103" t="s">
        <v>800</v>
      </c>
      <c r="C51" s="923" t="s">
        <v>797</v>
      </c>
      <c r="D51" s="1115">
        <v>41.95</v>
      </c>
      <c r="E51" s="1133">
        <v>270</v>
      </c>
      <c r="F51" s="1133">
        <v>11326.5</v>
      </c>
      <c r="G51" s="1260">
        <v>0.55000000000000004</v>
      </c>
      <c r="H51" s="1261">
        <v>0.4</v>
      </c>
      <c r="I51" s="1261"/>
      <c r="J51" s="1384">
        <f>G51+H51+I51</f>
        <v>0.95000000000000007</v>
      </c>
      <c r="K51" s="1168">
        <f>F51*J51</f>
        <v>10760.175000000001</v>
      </c>
      <c r="M51" t="s">
        <v>1334</v>
      </c>
    </row>
    <row r="52" spans="1:13">
      <c r="A52" s="1150"/>
      <c r="B52" s="1103"/>
      <c r="C52" s="923"/>
      <c r="D52" s="1182"/>
      <c r="E52" s="1133"/>
      <c r="F52" s="1133"/>
      <c r="G52" s="1260"/>
      <c r="H52" s="1261"/>
      <c r="I52" s="1261"/>
      <c r="J52" s="1384"/>
      <c r="K52" s="1168">
        <f t="shared" si="0"/>
        <v>0</v>
      </c>
    </row>
    <row r="53" spans="1:13">
      <c r="A53" s="1150">
        <v>4</v>
      </c>
      <c r="B53" s="1103" t="s">
        <v>808</v>
      </c>
      <c r="C53" s="923" t="s">
        <v>797</v>
      </c>
      <c r="D53" s="1115">
        <v>42.6</v>
      </c>
      <c r="E53" s="1133">
        <v>205</v>
      </c>
      <c r="F53" s="1133">
        <v>8733</v>
      </c>
      <c r="G53" s="1260">
        <v>0.55000000000000004</v>
      </c>
      <c r="H53" s="1261">
        <v>0.4</v>
      </c>
      <c r="I53" s="1261"/>
      <c r="J53" s="1384">
        <f>G53+H53+I53</f>
        <v>0.95000000000000007</v>
      </c>
      <c r="K53" s="1168">
        <f>F53*J53</f>
        <v>8296.35</v>
      </c>
      <c r="M53" t="s">
        <v>1334</v>
      </c>
    </row>
    <row r="54" spans="1:13">
      <c r="A54" s="1150"/>
      <c r="B54" s="1103"/>
      <c r="C54" s="923"/>
      <c r="D54" s="1182"/>
      <c r="E54" s="1133"/>
      <c r="F54" s="1133"/>
      <c r="G54" s="1260"/>
      <c r="H54" s="1261"/>
      <c r="I54" s="1261"/>
      <c r="J54" s="1384"/>
      <c r="K54" s="1168">
        <f t="shared" si="0"/>
        <v>0</v>
      </c>
    </row>
    <row r="55" spans="1:13">
      <c r="A55" s="1150">
        <v>5</v>
      </c>
      <c r="B55" s="1103" t="s">
        <v>809</v>
      </c>
      <c r="C55" s="923" t="s">
        <v>797</v>
      </c>
      <c r="D55" s="1115">
        <v>92.73</v>
      </c>
      <c r="E55" s="1133">
        <v>160</v>
      </c>
      <c r="F55" s="1133">
        <v>14836.800000000001</v>
      </c>
      <c r="G55" s="1260">
        <v>0.55000000000000004</v>
      </c>
      <c r="H55" s="1261">
        <v>0.4</v>
      </c>
      <c r="I55" s="1261"/>
      <c r="J55" s="1384">
        <f>G55+H55+I55</f>
        <v>0.95000000000000007</v>
      </c>
      <c r="K55" s="1168">
        <f>F55*J55</f>
        <v>14094.960000000003</v>
      </c>
      <c r="M55" t="s">
        <v>1334</v>
      </c>
    </row>
    <row r="56" spans="1:13">
      <c r="A56" s="1150"/>
      <c r="B56" s="1103"/>
      <c r="C56" s="923"/>
      <c r="D56" s="1182"/>
      <c r="E56" s="1133"/>
      <c r="F56" s="1133"/>
      <c r="G56" s="1260"/>
      <c r="H56" s="1261"/>
      <c r="I56" s="1261"/>
      <c r="J56" s="1384"/>
      <c r="K56" s="1168"/>
    </row>
    <row r="57" spans="1:13">
      <c r="A57" s="1150">
        <v>6</v>
      </c>
      <c r="B57" s="1103" t="s">
        <v>802</v>
      </c>
      <c r="C57" s="923" t="s">
        <v>797</v>
      </c>
      <c r="D57" s="1115">
        <v>33.479999999999997</v>
      </c>
      <c r="E57" s="1133">
        <v>155</v>
      </c>
      <c r="F57" s="1133">
        <v>5189.3999999999996</v>
      </c>
      <c r="G57" s="1260">
        <v>0.55000000000000004</v>
      </c>
      <c r="H57" s="1261">
        <v>0.4</v>
      </c>
      <c r="I57" s="1261"/>
      <c r="J57" s="1384">
        <f>G57+H57+I57</f>
        <v>0.95000000000000007</v>
      </c>
      <c r="K57" s="1168">
        <f>F57*J57</f>
        <v>4929.93</v>
      </c>
      <c r="M57" t="s">
        <v>1334</v>
      </c>
    </row>
    <row r="58" spans="1:13">
      <c r="A58" s="1150"/>
      <c r="B58" s="1103"/>
      <c r="C58" s="923"/>
      <c r="D58" s="1182"/>
      <c r="E58" s="1133"/>
      <c r="F58" s="1133"/>
      <c r="G58" s="1260"/>
      <c r="H58" s="1261"/>
      <c r="I58" s="1261"/>
      <c r="J58" s="1384"/>
      <c r="K58" s="1168"/>
    </row>
    <row r="59" spans="1:13">
      <c r="A59" s="1150">
        <v>7</v>
      </c>
      <c r="B59" s="1103" t="s">
        <v>810</v>
      </c>
      <c r="C59" s="923" t="s">
        <v>797</v>
      </c>
      <c r="D59" s="1182">
        <v>6.37</v>
      </c>
      <c r="E59" s="1133">
        <v>270</v>
      </c>
      <c r="F59" s="1133">
        <v>1719.9</v>
      </c>
      <c r="G59" s="1260">
        <v>0.55000000000000004</v>
      </c>
      <c r="H59" s="1542">
        <v>0.4</v>
      </c>
      <c r="I59" s="1542"/>
      <c r="J59" s="1384">
        <f>G59+H59+I59</f>
        <v>0.95000000000000007</v>
      </c>
      <c r="K59" s="1168">
        <f>F59*J59</f>
        <v>1633.9050000000002</v>
      </c>
      <c r="M59" t="s">
        <v>1334</v>
      </c>
    </row>
    <row r="60" spans="1:13">
      <c r="A60" s="1150"/>
      <c r="B60" s="1103"/>
      <c r="C60" s="923"/>
      <c r="D60" s="1182"/>
      <c r="E60" s="1133"/>
      <c r="F60" s="1133"/>
      <c r="G60" s="1260"/>
      <c r="H60" s="1261"/>
      <c r="I60" s="1261"/>
      <c r="J60" s="1384"/>
      <c r="K60" s="1168"/>
    </row>
    <row r="61" spans="1:13">
      <c r="A61" s="1150">
        <v>8</v>
      </c>
      <c r="B61" s="1103" t="s">
        <v>811</v>
      </c>
      <c r="C61" s="923" t="s">
        <v>797</v>
      </c>
      <c r="D61" s="1182">
        <v>61.06</v>
      </c>
      <c r="E61" s="1133">
        <v>310</v>
      </c>
      <c r="F61" s="1133">
        <v>18928.600000000002</v>
      </c>
      <c r="G61" s="1260">
        <v>0.55000000000000004</v>
      </c>
      <c r="H61" s="1542">
        <v>0.4</v>
      </c>
      <c r="I61" s="1542"/>
      <c r="J61" s="1384">
        <f>G61+H61+I61</f>
        <v>0.95000000000000007</v>
      </c>
      <c r="K61" s="1168">
        <f>F61*J61</f>
        <v>17982.170000000002</v>
      </c>
      <c r="M61" t="s">
        <v>1334</v>
      </c>
    </row>
    <row r="62" spans="1:13">
      <c r="A62" s="1150"/>
      <c r="B62" s="1103"/>
      <c r="C62" s="923"/>
      <c r="D62" s="1182"/>
      <c r="E62" s="1133"/>
      <c r="F62" s="1133"/>
      <c r="G62" s="1156"/>
      <c r="H62" s="1157"/>
      <c r="I62" s="1158"/>
      <c r="J62" s="1158"/>
      <c r="K62" s="875"/>
    </row>
    <row r="63" spans="1:13">
      <c r="A63" s="1150"/>
      <c r="B63" s="1103"/>
      <c r="C63" s="923"/>
      <c r="D63" s="1182"/>
      <c r="E63" s="1133"/>
      <c r="F63" s="1133"/>
      <c r="G63" s="1156"/>
      <c r="H63" s="1157"/>
      <c r="I63" s="1158"/>
      <c r="J63" s="1158"/>
      <c r="K63" s="875"/>
    </row>
    <row r="64" spans="1:13">
      <c r="A64" s="1150"/>
      <c r="B64" s="1148" t="s">
        <v>803</v>
      </c>
      <c r="C64" s="923"/>
      <c r="D64" s="1182"/>
      <c r="E64" s="1133"/>
      <c r="F64" s="1133"/>
      <c r="G64" s="1156"/>
      <c r="H64" s="1157"/>
      <c r="I64" s="1158"/>
      <c r="J64" s="1158"/>
      <c r="K64" s="875"/>
    </row>
    <row r="65" spans="1:13">
      <c r="A65" s="1150"/>
      <c r="B65" s="1142"/>
      <c r="C65" s="923"/>
      <c r="D65" s="1182"/>
      <c r="E65" s="1133"/>
      <c r="F65" s="1133"/>
      <c r="G65" s="1156"/>
      <c r="H65" s="1157"/>
      <c r="I65" s="1158"/>
      <c r="J65" s="1158"/>
      <c r="K65" s="875"/>
    </row>
    <row r="66" spans="1:13">
      <c r="A66" s="1150">
        <v>9</v>
      </c>
      <c r="B66" s="1103" t="s">
        <v>804</v>
      </c>
      <c r="C66" s="923" t="s">
        <v>797</v>
      </c>
      <c r="D66" s="1115">
        <v>131.99</v>
      </c>
      <c r="E66" s="1133">
        <v>220</v>
      </c>
      <c r="F66" s="1133">
        <v>29037.800000000003</v>
      </c>
      <c r="G66" s="1260">
        <v>0.55000000000000004</v>
      </c>
      <c r="H66" s="1542">
        <v>0.4</v>
      </c>
      <c r="I66" s="1542"/>
      <c r="J66" s="1174">
        <f>G66+H66+I66</f>
        <v>0.95000000000000007</v>
      </c>
      <c r="K66" s="1168">
        <f>F66*J66</f>
        <v>27585.910000000003</v>
      </c>
      <c r="M66" t="s">
        <v>1334</v>
      </c>
    </row>
    <row r="67" spans="1:13">
      <c r="A67" s="1150"/>
      <c r="B67" s="1103"/>
      <c r="C67" s="923"/>
      <c r="D67" s="1182"/>
      <c r="E67" s="1133"/>
      <c r="F67" s="1133"/>
      <c r="G67" s="1156"/>
      <c r="H67" s="1157"/>
      <c r="I67" s="1158"/>
      <c r="J67" s="1158"/>
      <c r="K67" s="875"/>
    </row>
    <row r="68" spans="1:13">
      <c r="A68" s="1150">
        <v>10</v>
      </c>
      <c r="B68" s="1103" t="s">
        <v>812</v>
      </c>
      <c r="C68" s="923" t="s">
        <v>797</v>
      </c>
      <c r="D68" s="1115">
        <v>2.2400000000000002</v>
      </c>
      <c r="E68" s="1133">
        <v>280</v>
      </c>
      <c r="F68" s="1133">
        <v>627.20000000000005</v>
      </c>
      <c r="G68" s="1260">
        <v>0.55000000000000004</v>
      </c>
      <c r="H68" s="1542">
        <v>0.4</v>
      </c>
      <c r="I68" s="1542"/>
      <c r="J68" s="1174">
        <f>G68+H68+I68</f>
        <v>0.95000000000000007</v>
      </c>
      <c r="K68" s="1168">
        <f>F68*J68</f>
        <v>595.84</v>
      </c>
      <c r="M68" t="s">
        <v>1334</v>
      </c>
    </row>
    <row r="69" spans="1:13">
      <c r="A69" s="1150"/>
      <c r="B69" s="1103"/>
      <c r="C69" s="923"/>
      <c r="D69" s="1182"/>
      <c r="E69" s="1133"/>
      <c r="F69" s="1133"/>
      <c r="G69" s="1156"/>
      <c r="H69" s="1157"/>
      <c r="I69" s="1158"/>
      <c r="J69" s="1158"/>
      <c r="K69" s="875"/>
    </row>
    <row r="70" spans="1:13">
      <c r="A70" s="1150">
        <v>11</v>
      </c>
      <c r="B70" s="1103" t="s">
        <v>805</v>
      </c>
      <c r="C70" s="923" t="s">
        <v>797</v>
      </c>
      <c r="D70" s="1115">
        <v>36.18</v>
      </c>
      <c r="E70" s="1133">
        <v>205</v>
      </c>
      <c r="F70" s="1133">
        <v>7416.9</v>
      </c>
      <c r="G70" s="1260">
        <v>0.55000000000000004</v>
      </c>
      <c r="H70" s="1542">
        <v>0.4</v>
      </c>
      <c r="I70" s="1542"/>
      <c r="J70" s="1174">
        <f>G70+H70+I70</f>
        <v>0.95000000000000007</v>
      </c>
      <c r="K70" s="1168">
        <f>F70*J70</f>
        <v>7046.0550000000003</v>
      </c>
      <c r="M70" t="s">
        <v>1334</v>
      </c>
    </row>
    <row r="71" spans="1:13">
      <c r="A71" s="1150"/>
      <c r="B71" s="1103"/>
      <c r="C71" s="923"/>
      <c r="D71" s="1182"/>
      <c r="E71" s="1133"/>
      <c r="F71" s="1133"/>
      <c r="G71" s="1156"/>
      <c r="H71" s="1157"/>
      <c r="I71" s="1158"/>
      <c r="J71" s="1158"/>
      <c r="K71" s="875"/>
    </row>
    <row r="72" spans="1:13">
      <c r="A72" s="1150">
        <v>12</v>
      </c>
      <c r="B72" s="1103" t="s">
        <v>813</v>
      </c>
      <c r="C72" s="923" t="s">
        <v>797</v>
      </c>
      <c r="D72" s="1115">
        <v>13.23</v>
      </c>
      <c r="E72" s="1133">
        <v>165</v>
      </c>
      <c r="F72" s="1133">
        <v>2182.9500000000003</v>
      </c>
      <c r="G72" s="1260">
        <v>0.55000000000000004</v>
      </c>
      <c r="H72" s="1542">
        <v>0.4</v>
      </c>
      <c r="I72" s="1542"/>
      <c r="J72" s="1174">
        <f>G72+H72+I72</f>
        <v>0.95000000000000007</v>
      </c>
      <c r="K72" s="1168">
        <f>F72*J72</f>
        <v>2073.8025000000002</v>
      </c>
      <c r="M72" t="s">
        <v>1334</v>
      </c>
    </row>
    <row r="73" spans="1:13">
      <c r="A73" s="1150"/>
      <c r="B73" s="1103"/>
      <c r="C73" s="923"/>
      <c r="D73" s="1182"/>
      <c r="E73" s="1133"/>
      <c r="F73" s="1133"/>
      <c r="G73" s="1156"/>
      <c r="H73" s="1157"/>
      <c r="I73" s="1158"/>
      <c r="J73" s="1158"/>
      <c r="K73" s="875"/>
    </row>
    <row r="74" spans="1:13">
      <c r="A74" s="1150">
        <v>13</v>
      </c>
      <c r="B74" s="1103" t="s">
        <v>814</v>
      </c>
      <c r="C74" s="923" t="s">
        <v>797</v>
      </c>
      <c r="D74" s="1115">
        <v>9.5</v>
      </c>
      <c r="E74" s="1133">
        <v>160</v>
      </c>
      <c r="F74" s="1133">
        <v>1520</v>
      </c>
      <c r="G74" s="1260">
        <v>0.55000000000000004</v>
      </c>
      <c r="H74" s="1542">
        <v>0.4</v>
      </c>
      <c r="I74" s="1542"/>
      <c r="J74" s="1174">
        <f>G74+H74+I74</f>
        <v>0.95000000000000007</v>
      </c>
      <c r="K74" s="1168">
        <f>F74*J74</f>
        <v>1444</v>
      </c>
      <c r="M74" t="s">
        <v>1334</v>
      </c>
    </row>
    <row r="75" spans="1:13">
      <c r="A75" s="1150"/>
      <c r="B75" s="1103"/>
      <c r="C75" s="923"/>
      <c r="D75" s="1182"/>
      <c r="E75" s="1133"/>
      <c r="F75" s="1133"/>
      <c r="G75" s="1156"/>
      <c r="H75" s="1157"/>
      <c r="I75" s="1158"/>
      <c r="J75" s="1158"/>
      <c r="K75" s="875"/>
    </row>
    <row r="76" spans="1:13">
      <c r="A76" s="1150"/>
      <c r="B76" s="1103"/>
      <c r="C76" s="923"/>
      <c r="D76" s="1182"/>
      <c r="E76" s="1133"/>
      <c r="F76" s="1133"/>
      <c r="G76" s="1156"/>
      <c r="H76" s="1157"/>
      <c r="I76" s="1158"/>
      <c r="J76" s="1158"/>
      <c r="K76" s="875"/>
    </row>
    <row r="77" spans="1:13">
      <c r="A77" s="1841" t="s">
        <v>815</v>
      </c>
      <c r="B77" s="1842"/>
      <c r="C77" s="1842"/>
      <c r="D77" s="1842"/>
      <c r="E77" s="1842"/>
      <c r="F77" s="1172"/>
      <c r="G77" s="1156"/>
      <c r="H77" s="1157"/>
      <c r="I77" s="1158"/>
      <c r="J77" s="1158"/>
      <c r="K77" s="875"/>
    </row>
    <row r="78" spans="1:13">
      <c r="A78" s="1104"/>
      <c r="B78" s="1151" t="s">
        <v>816</v>
      </c>
      <c r="C78" s="1108"/>
      <c r="D78" s="1152"/>
      <c r="E78" s="1108"/>
      <c r="F78" s="1109"/>
      <c r="G78" s="1156"/>
      <c r="H78" s="1157"/>
      <c r="I78" s="1158"/>
      <c r="J78" s="1158"/>
      <c r="K78" s="875"/>
    </row>
    <row r="79" spans="1:13">
      <c r="A79" s="1150"/>
      <c r="B79" s="1103" t="s">
        <v>817</v>
      </c>
      <c r="C79" s="923"/>
      <c r="D79" s="1135"/>
      <c r="E79" s="1133"/>
      <c r="F79" s="1133"/>
      <c r="G79" s="1179"/>
      <c r="H79" s="1177"/>
      <c r="I79" s="1119"/>
      <c r="J79" s="1119"/>
      <c r="K79" s="1160"/>
    </row>
    <row r="80" spans="1:13">
      <c r="A80" s="1150"/>
      <c r="B80" s="1103"/>
      <c r="C80" s="923"/>
      <c r="D80" s="1135"/>
      <c r="E80" s="1133"/>
      <c r="F80" s="1133"/>
      <c r="G80" s="1179"/>
      <c r="H80" s="1177"/>
      <c r="I80" s="1119"/>
      <c r="J80" s="1119"/>
      <c r="K80" s="1160"/>
    </row>
    <row r="81" spans="1:12" ht="75" customHeight="1">
      <c r="A81" s="1150"/>
      <c r="B81" s="1144" t="s">
        <v>818</v>
      </c>
      <c r="C81" s="923"/>
      <c r="D81" s="1135"/>
      <c r="E81" s="1133"/>
      <c r="F81" s="1133"/>
      <c r="G81" s="1179"/>
      <c r="H81" s="1177"/>
      <c r="I81" s="1119"/>
      <c r="J81" s="1119"/>
      <c r="K81" s="1160"/>
    </row>
    <row r="82" spans="1:12">
      <c r="A82" s="1150"/>
      <c r="B82" s="1103"/>
      <c r="C82" s="923"/>
      <c r="D82" s="1135"/>
      <c r="E82" s="1133"/>
      <c r="F82" s="1133"/>
      <c r="G82" s="1179"/>
      <c r="H82" s="1177"/>
      <c r="I82" s="1119"/>
      <c r="J82" s="1119"/>
      <c r="K82" s="1160"/>
    </row>
    <row r="83" spans="1:12">
      <c r="A83" s="1150" t="s">
        <v>11</v>
      </c>
      <c r="B83" s="1103" t="s">
        <v>819</v>
      </c>
      <c r="C83" s="923" t="s">
        <v>797</v>
      </c>
      <c r="D83" s="1182">
        <v>38.400000000000006</v>
      </c>
      <c r="E83" s="1133">
        <v>390</v>
      </c>
      <c r="F83" s="1133">
        <v>14976.000000000002</v>
      </c>
      <c r="G83" s="1179"/>
      <c r="H83" s="1177"/>
      <c r="I83" s="1119"/>
      <c r="J83" s="1119"/>
      <c r="K83" s="1160"/>
    </row>
    <row r="84" spans="1:12">
      <c r="A84" s="1150"/>
      <c r="B84" s="1103"/>
      <c r="C84" s="923"/>
      <c r="D84" s="1182"/>
      <c r="E84" s="1133"/>
      <c r="F84" s="1133"/>
      <c r="G84" s="1179"/>
      <c r="H84" s="1177"/>
      <c r="I84" s="1119"/>
      <c r="J84" s="1119"/>
      <c r="K84" s="1160"/>
    </row>
    <row r="85" spans="1:12">
      <c r="A85" s="1150" t="s">
        <v>16</v>
      </c>
      <c r="B85" s="1103" t="s">
        <v>820</v>
      </c>
      <c r="C85" s="923" t="s">
        <v>797</v>
      </c>
      <c r="D85" s="1182">
        <v>21</v>
      </c>
      <c r="E85" s="1133">
        <v>160</v>
      </c>
      <c r="F85" s="1133">
        <v>3360</v>
      </c>
      <c r="G85" s="1179"/>
      <c r="H85" s="1177"/>
      <c r="I85" s="1119"/>
      <c r="J85" s="1119"/>
      <c r="K85" s="1160"/>
    </row>
    <row r="86" spans="1:12">
      <c r="A86" s="1150"/>
      <c r="B86" s="1103"/>
      <c r="C86" s="923"/>
      <c r="D86" s="1182"/>
      <c r="E86" s="1133"/>
      <c r="F86" s="1133"/>
      <c r="G86" s="1179"/>
      <c r="H86" s="1177"/>
      <c r="I86" s="1119"/>
      <c r="J86" s="1119"/>
      <c r="K86" s="1160"/>
    </row>
    <row r="87" spans="1:12">
      <c r="A87" s="1150"/>
      <c r="B87" s="1103" t="s">
        <v>794</v>
      </c>
      <c r="C87" s="923"/>
      <c r="D87" s="1182"/>
      <c r="E87" s="1133"/>
      <c r="F87" s="1133"/>
      <c r="G87" s="1179"/>
      <c r="H87" s="1177"/>
      <c r="I87" s="1119"/>
      <c r="J87" s="1119"/>
      <c r="K87" s="1160"/>
    </row>
    <row r="88" spans="1:12">
      <c r="A88" s="1150"/>
      <c r="B88" s="1103"/>
      <c r="C88" s="923"/>
      <c r="D88" s="1182"/>
      <c r="E88" s="1133"/>
      <c r="F88" s="1133"/>
      <c r="G88" s="1179"/>
      <c r="H88" s="1177"/>
      <c r="I88" s="1119"/>
      <c r="J88" s="1119"/>
      <c r="K88" s="1160"/>
    </row>
    <row r="89" spans="1:12">
      <c r="A89" s="1150"/>
      <c r="B89" s="1103" t="s">
        <v>821</v>
      </c>
      <c r="C89" s="923" t="s">
        <v>797</v>
      </c>
      <c r="D89" s="1182">
        <v>160.80000000000001</v>
      </c>
      <c r="E89" s="1133">
        <v>15</v>
      </c>
      <c r="F89" s="1133">
        <v>2412</v>
      </c>
      <c r="G89" s="1179"/>
      <c r="H89" s="1177"/>
      <c r="I89" s="1119"/>
      <c r="J89" s="1119"/>
      <c r="K89" s="1160"/>
      <c r="L89" s="1390"/>
    </row>
    <row r="90" spans="1:12">
      <c r="A90" s="1150"/>
      <c r="B90" s="1103"/>
      <c r="C90" s="923"/>
      <c r="D90" s="1182"/>
      <c r="E90" s="1133"/>
      <c r="F90" s="1133"/>
      <c r="G90" s="1179"/>
      <c r="H90" s="1177"/>
      <c r="I90" s="1119"/>
      <c r="J90" s="1119"/>
      <c r="K90" s="1160"/>
    </row>
    <row r="91" spans="1:12" ht="36" customHeight="1">
      <c r="A91" s="1150"/>
      <c r="B91" s="1144" t="s">
        <v>822</v>
      </c>
      <c r="C91" s="923" t="s">
        <v>797</v>
      </c>
      <c r="D91" s="1182">
        <v>18.600000000000001</v>
      </c>
      <c r="E91" s="1133">
        <v>470</v>
      </c>
      <c r="F91" s="1133">
        <v>8742</v>
      </c>
      <c r="G91" s="1260">
        <v>0.55000000000000004</v>
      </c>
      <c r="H91" s="1261">
        <v>0.2</v>
      </c>
      <c r="I91" s="382"/>
      <c r="J91" s="1174">
        <f>G91+H91+I91</f>
        <v>0.75</v>
      </c>
      <c r="K91" s="1168">
        <f>F91*J91</f>
        <v>6556.5</v>
      </c>
    </row>
    <row r="92" spans="1:12">
      <c r="A92" s="1150"/>
      <c r="B92" s="1103"/>
      <c r="C92" s="923"/>
      <c r="D92" s="1135"/>
      <c r="E92" s="1133"/>
      <c r="F92" s="1133"/>
      <c r="G92" s="1179"/>
      <c r="H92" s="1177"/>
      <c r="I92" s="1119"/>
      <c r="J92" s="1119"/>
      <c r="K92" s="1160"/>
    </row>
    <row r="93" spans="1:12">
      <c r="A93" s="1150"/>
      <c r="B93" s="922" t="s">
        <v>823</v>
      </c>
      <c r="C93" s="923"/>
      <c r="D93" s="1135"/>
      <c r="E93" s="1133"/>
      <c r="F93" s="1133"/>
      <c r="G93" s="1179"/>
      <c r="H93" s="1177"/>
      <c r="I93" s="1119"/>
      <c r="J93" s="1119"/>
      <c r="K93" s="1389"/>
    </row>
    <row r="94" spans="1:12">
      <c r="A94" s="1150"/>
      <c r="B94" s="1103"/>
      <c r="C94" s="923"/>
      <c r="D94" s="1135"/>
      <c r="E94" s="1133"/>
      <c r="F94" s="1133"/>
      <c r="G94" s="1179"/>
      <c r="H94" s="1177"/>
      <c r="I94" s="1119"/>
      <c r="J94" s="1119"/>
      <c r="K94" s="1160"/>
    </row>
    <row r="95" spans="1:12">
      <c r="A95" s="1150"/>
      <c r="B95" s="922" t="s">
        <v>245</v>
      </c>
      <c r="C95" s="923"/>
      <c r="D95" s="1135"/>
      <c r="E95" s="1133"/>
      <c r="F95" s="1133"/>
      <c r="G95" s="1156"/>
      <c r="H95" s="1157"/>
      <c r="I95" s="1158"/>
      <c r="J95" s="1158"/>
      <c r="K95" s="875"/>
    </row>
    <row r="96" spans="1:12">
      <c r="A96" s="1150"/>
      <c r="B96" s="1103"/>
      <c r="C96" s="923"/>
      <c r="D96" s="1135"/>
      <c r="E96" s="1133"/>
      <c r="F96" s="1133"/>
      <c r="G96" s="1156"/>
      <c r="H96" s="1157"/>
      <c r="I96" s="1158"/>
      <c r="J96" s="1158"/>
      <c r="K96" s="875"/>
    </row>
    <row r="97" spans="1:11">
      <c r="A97" s="1150">
        <v>24</v>
      </c>
      <c r="B97" s="1103" t="s">
        <v>824</v>
      </c>
      <c r="C97" s="923" t="s">
        <v>797</v>
      </c>
      <c r="D97" s="1182">
        <v>244.5</v>
      </c>
      <c r="E97" s="1133">
        <v>155</v>
      </c>
      <c r="F97" s="1133">
        <v>37897.5</v>
      </c>
      <c r="G97" s="1260">
        <v>0.6</v>
      </c>
      <c r="H97" s="1261">
        <v>0.4</v>
      </c>
      <c r="I97" s="1261"/>
      <c r="J97" s="1487">
        <f>G97+H97+I97</f>
        <v>1</v>
      </c>
      <c r="K97" s="1168">
        <f>F97*J97</f>
        <v>37897.5</v>
      </c>
    </row>
    <row r="98" spans="1:11">
      <c r="A98" s="1150"/>
      <c r="B98" s="1103"/>
      <c r="C98" s="923"/>
      <c r="D98" s="1135"/>
      <c r="E98" s="1133"/>
      <c r="F98" s="1133"/>
      <c r="G98" s="1156"/>
      <c r="H98" s="1157"/>
      <c r="I98" s="1158"/>
      <c r="J98" s="1158"/>
      <c r="K98" s="875"/>
    </row>
    <row r="99" spans="1:11" ht="15" thickBot="1">
      <c r="A99" s="1102"/>
      <c r="B99" s="1145"/>
      <c r="C99" s="1106"/>
      <c r="D99" s="901"/>
      <c r="E99" s="1099"/>
      <c r="F99" s="1099"/>
      <c r="G99" s="1156"/>
      <c r="H99" s="1157"/>
      <c r="I99" s="1158"/>
      <c r="J99" s="1158"/>
      <c r="K99" s="875"/>
    </row>
    <row r="100" spans="1:11" ht="32.25" customHeight="1" thickBot="1">
      <c r="A100" s="1143"/>
      <c r="B100" s="899" t="s">
        <v>825</v>
      </c>
      <c r="C100" s="899"/>
      <c r="D100" s="1131"/>
      <c r="E100" s="898"/>
      <c r="F100" s="924">
        <f>SUM(F13:F98)</f>
        <v>283828.84999999998</v>
      </c>
      <c r="G100" s="1171"/>
      <c r="H100" s="1159"/>
      <c r="I100" s="1170"/>
      <c r="J100" s="1170"/>
      <c r="K100" s="1169">
        <f>SUM(K13:K98)</f>
        <v>250073.2825</v>
      </c>
    </row>
    <row r="103" spans="1:11">
      <c r="A103" s="1363" t="s">
        <v>863</v>
      </c>
      <c r="B103" s="1364"/>
    </row>
    <row r="104" spans="1:11" ht="15" thickBot="1">
      <c r="A104" s="941"/>
    </row>
    <row r="105" spans="1:11">
      <c r="A105" s="1365" t="s">
        <v>24</v>
      </c>
      <c r="B105" s="1366" t="s">
        <v>3</v>
      </c>
      <c r="C105" s="1367" t="s">
        <v>789</v>
      </c>
      <c r="D105" s="1368" t="s">
        <v>5</v>
      </c>
      <c r="E105" s="1369" t="s">
        <v>6</v>
      </c>
      <c r="F105" s="1370" t="s">
        <v>790</v>
      </c>
      <c r="G105" s="1838" t="s">
        <v>272</v>
      </c>
      <c r="H105" s="1839"/>
      <c r="I105" s="1840"/>
      <c r="J105" s="1371" t="s">
        <v>273</v>
      </c>
      <c r="K105" s="1371" t="s">
        <v>828</v>
      </c>
    </row>
    <row r="106" spans="1:11">
      <c r="A106" s="1372"/>
      <c r="B106" s="1373"/>
      <c r="C106" s="1374"/>
      <c r="D106" s="1375"/>
      <c r="E106" s="1376"/>
      <c r="F106" s="1377" t="s">
        <v>791</v>
      </c>
      <c r="G106" s="1378" t="s">
        <v>274</v>
      </c>
      <c r="H106" s="1379" t="s">
        <v>275</v>
      </c>
      <c r="I106" s="1380" t="s">
        <v>276</v>
      </c>
      <c r="J106" s="1381"/>
      <c r="K106" s="1382"/>
    </row>
    <row r="107" spans="1:11">
      <c r="A107" s="1285"/>
      <c r="B107" s="1265"/>
      <c r="C107" s="1265"/>
      <c r="D107" s="1265"/>
      <c r="E107" s="1296"/>
      <c r="F107" s="1280"/>
      <c r="G107" s="1180">
        <v>0.6</v>
      </c>
      <c r="H107" s="1178">
        <v>0.35</v>
      </c>
      <c r="I107" s="1176">
        <v>0.05</v>
      </c>
      <c r="J107" s="1120"/>
      <c r="K107" s="875"/>
    </row>
    <row r="108" spans="1:11">
      <c r="A108" s="1835" t="s">
        <v>792</v>
      </c>
      <c r="B108" s="1836"/>
      <c r="C108" s="1836"/>
      <c r="D108" s="1836"/>
      <c r="E108" s="1836"/>
      <c r="F108" s="1837"/>
      <c r="G108" s="1156"/>
      <c r="H108" s="1157"/>
      <c r="I108" s="1158"/>
      <c r="J108" s="1158"/>
      <c r="K108" s="875"/>
    </row>
    <row r="109" spans="1:11">
      <c r="A109" s="1286"/>
      <c r="B109" s="1267"/>
      <c r="C109" s="1267"/>
      <c r="D109" s="1267"/>
      <c r="E109" s="1297"/>
      <c r="F109" s="1281"/>
      <c r="G109" s="1156"/>
      <c r="H109" s="1157"/>
      <c r="I109" s="1158"/>
      <c r="J109" s="1158"/>
      <c r="K109" s="875"/>
    </row>
    <row r="110" spans="1:11">
      <c r="A110" s="1286"/>
      <c r="B110" s="1320" t="s">
        <v>864</v>
      </c>
      <c r="C110" s="1267"/>
      <c r="D110" s="1267"/>
      <c r="E110" s="1297"/>
      <c r="F110" s="1281"/>
      <c r="G110" s="1156"/>
      <c r="H110" s="1157"/>
      <c r="I110" s="1158"/>
      <c r="J110" s="1158"/>
      <c r="K110" s="875"/>
    </row>
    <row r="111" spans="1:11">
      <c r="A111" s="1286"/>
      <c r="B111" s="1267"/>
      <c r="C111" s="1267"/>
      <c r="D111" s="1267"/>
      <c r="E111" s="1297"/>
      <c r="F111" s="1281"/>
      <c r="G111" s="1156"/>
      <c r="H111" s="1157"/>
      <c r="I111" s="1158"/>
      <c r="J111" s="1158"/>
      <c r="K111" s="875"/>
    </row>
    <row r="112" spans="1:11">
      <c r="A112" s="1286"/>
      <c r="B112" s="1298" t="s">
        <v>865</v>
      </c>
      <c r="C112" s="1267"/>
      <c r="D112" s="1267"/>
      <c r="E112" s="1297"/>
      <c r="F112" s="1281"/>
      <c r="G112" s="1156"/>
      <c r="H112" s="1157"/>
      <c r="I112" s="1158"/>
      <c r="J112" s="1158"/>
      <c r="K112" s="875"/>
    </row>
    <row r="113" spans="1:11">
      <c r="A113" s="1286"/>
      <c r="B113" s="1267"/>
      <c r="C113" s="1267"/>
      <c r="D113" s="1267"/>
      <c r="E113" s="1297"/>
      <c r="F113" s="1281"/>
      <c r="G113" s="1156"/>
      <c r="H113" s="1157"/>
      <c r="I113" s="1158"/>
      <c r="J113" s="1158"/>
      <c r="K113" s="875"/>
    </row>
    <row r="114" spans="1:11" ht="50">
      <c r="A114" s="1286"/>
      <c r="B114" s="1269" t="s">
        <v>866</v>
      </c>
      <c r="C114" s="1267"/>
      <c r="D114" s="1267"/>
      <c r="E114" s="1297"/>
      <c r="F114" s="1281"/>
      <c r="G114" s="1156"/>
      <c r="H114" s="1157"/>
      <c r="I114" s="1158"/>
      <c r="J114" s="1158"/>
      <c r="K114" s="875"/>
    </row>
    <row r="115" spans="1:11">
      <c r="A115" s="1286"/>
      <c r="B115" s="1269"/>
      <c r="C115" s="1267"/>
      <c r="D115" s="1267"/>
      <c r="E115" s="1297"/>
      <c r="F115" s="1281"/>
      <c r="G115" s="1156"/>
      <c r="H115" s="1157"/>
      <c r="I115" s="1158"/>
      <c r="J115" s="1158"/>
      <c r="K115" s="875"/>
    </row>
    <row r="116" spans="1:11">
      <c r="A116" s="1286"/>
      <c r="B116" s="1269"/>
      <c r="C116" s="1267"/>
      <c r="D116" s="1267"/>
      <c r="E116" s="1297"/>
      <c r="F116" s="1281"/>
      <c r="G116" s="1156"/>
      <c r="H116" s="1157"/>
      <c r="I116" s="1158"/>
      <c r="J116" s="1158"/>
      <c r="K116" s="875"/>
    </row>
    <row r="117" spans="1:11" ht="25">
      <c r="A117" s="1284" t="s">
        <v>16</v>
      </c>
      <c r="B117" s="1264" t="s">
        <v>867</v>
      </c>
      <c r="C117" s="1262">
        <v>0</v>
      </c>
      <c r="D117" s="1106" t="s">
        <v>868</v>
      </c>
      <c r="E117" s="1263"/>
      <c r="F117" s="1282">
        <v>0</v>
      </c>
      <c r="G117" s="1156"/>
      <c r="H117" s="1157"/>
      <c r="I117" s="1158"/>
      <c r="J117" s="1158"/>
      <c r="K117" s="875"/>
    </row>
    <row r="118" spans="1:11">
      <c r="A118" s="1286"/>
      <c r="B118" s="1267"/>
      <c r="C118" s="1267"/>
      <c r="D118" s="1267"/>
      <c r="E118" s="1297"/>
      <c r="F118" s="1281"/>
      <c r="G118" s="1156"/>
      <c r="H118" s="1157"/>
      <c r="I118" s="1158"/>
      <c r="J118" s="1158"/>
      <c r="K118" s="875"/>
    </row>
    <row r="119" spans="1:11" ht="25">
      <c r="A119" s="1286"/>
      <c r="B119" s="1264" t="s">
        <v>869</v>
      </c>
      <c r="C119" s="1262">
        <v>8.35</v>
      </c>
      <c r="D119" s="1106" t="s">
        <v>868</v>
      </c>
      <c r="E119" s="1263">
        <v>130</v>
      </c>
      <c r="F119" s="1282">
        <v>1085.5</v>
      </c>
      <c r="G119" s="1156"/>
      <c r="H119" s="1157"/>
      <c r="I119" s="1158"/>
      <c r="J119" s="1158"/>
      <c r="K119" s="875"/>
    </row>
    <row r="120" spans="1:11">
      <c r="A120" s="1286"/>
      <c r="B120" s="1267"/>
      <c r="C120" s="1267"/>
      <c r="D120" s="1267"/>
      <c r="E120" s="1297"/>
      <c r="F120" s="1281"/>
      <c r="G120" s="1156"/>
      <c r="H120" s="1157"/>
      <c r="I120" s="1158"/>
      <c r="J120" s="1158"/>
      <c r="K120" s="875"/>
    </row>
    <row r="121" spans="1:11">
      <c r="A121" s="1286"/>
      <c r="B121" s="1267"/>
      <c r="C121" s="1267"/>
      <c r="D121" s="1267"/>
      <c r="E121" s="1297"/>
      <c r="F121" s="1281"/>
      <c r="G121" s="1156"/>
      <c r="H121" s="1157"/>
      <c r="I121" s="1158"/>
      <c r="J121" s="1158"/>
      <c r="K121" s="875"/>
    </row>
    <row r="122" spans="1:11" ht="25">
      <c r="A122" s="1284" t="s">
        <v>19</v>
      </c>
      <c r="B122" s="1264" t="s">
        <v>870</v>
      </c>
      <c r="C122" s="1262">
        <v>1.58</v>
      </c>
      <c r="D122" s="1106" t="s">
        <v>868</v>
      </c>
      <c r="E122" s="1263">
        <v>130</v>
      </c>
      <c r="F122" s="1282">
        <v>205.4</v>
      </c>
      <c r="G122" s="1156"/>
      <c r="H122" s="1157"/>
      <c r="I122" s="1158"/>
      <c r="J122" s="1158"/>
      <c r="K122" s="875"/>
    </row>
    <row r="123" spans="1:11">
      <c r="A123" s="1286"/>
      <c r="B123" s="1268"/>
      <c r="C123" s="1267"/>
      <c r="D123" s="1267"/>
      <c r="E123" s="1297"/>
      <c r="F123" s="1281"/>
      <c r="G123" s="1156"/>
      <c r="H123" s="1157"/>
      <c r="I123" s="1158"/>
      <c r="J123" s="1158"/>
      <c r="K123" s="875"/>
    </row>
    <row r="124" spans="1:11">
      <c r="A124" s="1286"/>
      <c r="B124" s="1268"/>
      <c r="C124" s="1267"/>
      <c r="D124" s="1267"/>
      <c r="E124" s="1297"/>
      <c r="F124" s="1281"/>
      <c r="G124" s="1156"/>
      <c r="H124" s="1157"/>
      <c r="I124" s="1158"/>
      <c r="J124" s="1158"/>
      <c r="K124" s="875"/>
    </row>
    <row r="125" spans="1:11" ht="25">
      <c r="A125" s="1284" t="s">
        <v>21</v>
      </c>
      <c r="B125" s="1264" t="s">
        <v>871</v>
      </c>
      <c r="C125" s="1262"/>
      <c r="D125" s="1106" t="s">
        <v>226</v>
      </c>
      <c r="E125" s="1263" t="s">
        <v>872</v>
      </c>
      <c r="F125" s="1282" t="s">
        <v>872</v>
      </c>
      <c r="G125" s="1156"/>
      <c r="H125" s="1157"/>
      <c r="I125" s="1158"/>
      <c r="J125" s="1158"/>
      <c r="K125" s="875"/>
    </row>
    <row r="126" spans="1:11">
      <c r="A126" s="1286"/>
      <c r="B126" s="1267"/>
      <c r="C126" s="1267"/>
      <c r="D126" s="1267"/>
      <c r="E126" s="1297"/>
      <c r="F126" s="1281"/>
      <c r="G126" s="1156"/>
      <c r="H126" s="1157"/>
      <c r="I126" s="1158"/>
      <c r="J126" s="1158"/>
      <c r="K126" s="875"/>
    </row>
    <row r="127" spans="1:11">
      <c r="A127" s="1286"/>
      <c r="B127" s="1267"/>
      <c r="C127" s="1267"/>
      <c r="D127" s="1267"/>
      <c r="E127" s="1297"/>
      <c r="F127" s="1281"/>
      <c r="G127" s="1156"/>
      <c r="H127" s="1157"/>
      <c r="I127" s="1158"/>
      <c r="J127" s="1158"/>
      <c r="K127" s="875"/>
    </row>
    <row r="128" spans="1:11">
      <c r="A128" s="1286"/>
      <c r="B128" s="1320" t="s">
        <v>873</v>
      </c>
      <c r="C128" s="1267"/>
      <c r="D128" s="1267"/>
      <c r="E128" s="1297"/>
      <c r="F128" s="1281"/>
      <c r="G128" s="1156"/>
      <c r="H128" s="1157"/>
      <c r="I128" s="1158"/>
      <c r="J128" s="1158"/>
      <c r="K128" s="875"/>
    </row>
    <row r="129" spans="1:11">
      <c r="A129" s="1286"/>
      <c r="B129" s="1270"/>
      <c r="C129" s="1267"/>
      <c r="D129" s="1267"/>
      <c r="E129" s="1297"/>
      <c r="F129" s="1281"/>
      <c r="G129" s="1156"/>
      <c r="H129" s="1157"/>
      <c r="I129" s="1158"/>
      <c r="J129" s="1158"/>
      <c r="K129" s="875"/>
    </row>
    <row r="130" spans="1:11">
      <c r="A130" s="1286"/>
      <c r="B130" s="1298" t="s">
        <v>865</v>
      </c>
      <c r="C130" s="1267"/>
      <c r="D130" s="1267"/>
      <c r="E130" s="1297"/>
      <c r="F130" s="1281"/>
      <c r="G130" s="1156"/>
      <c r="H130" s="1157"/>
      <c r="I130" s="1158"/>
      <c r="J130" s="1158"/>
      <c r="K130" s="875"/>
    </row>
    <row r="131" spans="1:11">
      <c r="A131" s="1286"/>
      <c r="B131" s="1267"/>
      <c r="C131" s="1267"/>
      <c r="D131" s="1267"/>
      <c r="E131" s="1297"/>
      <c r="F131" s="1281"/>
      <c r="G131" s="1156"/>
      <c r="H131" s="1157"/>
      <c r="I131" s="1158"/>
      <c r="J131" s="1158"/>
      <c r="K131" s="875"/>
    </row>
    <row r="132" spans="1:11" ht="50">
      <c r="A132" s="1286"/>
      <c r="B132" s="1269" t="s">
        <v>874</v>
      </c>
      <c r="C132" s="1267"/>
      <c r="D132" s="1267"/>
      <c r="E132" s="1297"/>
      <c r="F132" s="1281"/>
      <c r="G132" s="1156"/>
      <c r="H132" s="1157"/>
      <c r="I132" s="1158"/>
      <c r="J132" s="1158"/>
      <c r="K132" s="875"/>
    </row>
    <row r="133" spans="1:11">
      <c r="A133" s="1286"/>
      <c r="B133" s="1269"/>
      <c r="C133" s="1267"/>
      <c r="D133" s="1267"/>
      <c r="E133" s="1297"/>
      <c r="F133" s="1281"/>
      <c r="G133" s="1156"/>
      <c r="H133" s="1157"/>
      <c r="I133" s="1158"/>
      <c r="J133" s="1158"/>
      <c r="K133" s="875"/>
    </row>
    <row r="134" spans="1:11">
      <c r="A134" s="1286"/>
      <c r="B134" s="1269"/>
      <c r="C134" s="1267"/>
      <c r="D134" s="1267"/>
      <c r="E134" s="1297"/>
      <c r="F134" s="1281"/>
      <c r="G134" s="1156"/>
      <c r="H134" s="1157"/>
      <c r="I134" s="1158"/>
      <c r="J134" s="1158"/>
      <c r="K134" s="875"/>
    </row>
    <row r="135" spans="1:11" ht="25">
      <c r="A135" s="1284" t="s">
        <v>16</v>
      </c>
      <c r="B135" s="1264" t="s">
        <v>869</v>
      </c>
      <c r="C135" s="1262">
        <v>33.94</v>
      </c>
      <c r="D135" s="1106" t="s">
        <v>868</v>
      </c>
      <c r="E135" s="1263">
        <v>130</v>
      </c>
      <c r="F135" s="1282">
        <v>4412.2</v>
      </c>
      <c r="G135" s="1156"/>
      <c r="H135" s="1157"/>
      <c r="I135" s="1158"/>
      <c r="J135" s="1158"/>
      <c r="K135" s="875"/>
    </row>
    <row r="136" spans="1:11">
      <c r="A136" s="1286"/>
      <c r="B136" s="1267"/>
      <c r="C136" s="1267"/>
      <c r="D136" s="1267"/>
      <c r="E136" s="1297"/>
      <c r="F136" s="1281"/>
      <c r="G136" s="1156"/>
      <c r="H136" s="1157"/>
      <c r="I136" s="1158"/>
      <c r="J136" s="1158"/>
      <c r="K136" s="875"/>
    </row>
    <row r="137" spans="1:11" ht="25">
      <c r="A137" s="1284" t="s">
        <v>19</v>
      </c>
      <c r="B137" s="1264" t="s">
        <v>867</v>
      </c>
      <c r="C137" s="1262">
        <v>0</v>
      </c>
      <c r="D137" s="1106" t="s">
        <v>868</v>
      </c>
      <c r="E137" s="1263" t="s">
        <v>872</v>
      </c>
      <c r="F137" s="1282" t="s">
        <v>872</v>
      </c>
      <c r="G137" s="1156"/>
      <c r="H137" s="1157"/>
      <c r="I137" s="1158"/>
      <c r="J137" s="1158"/>
      <c r="K137" s="875"/>
    </row>
    <row r="138" spans="1:11">
      <c r="A138" s="1286"/>
      <c r="B138" s="1268"/>
      <c r="C138" s="1267"/>
      <c r="D138" s="1267"/>
      <c r="E138" s="1297"/>
      <c r="F138" s="1281"/>
      <c r="G138" s="1156"/>
      <c r="H138" s="1157"/>
      <c r="I138" s="1158"/>
      <c r="J138" s="1158"/>
      <c r="K138" s="875"/>
    </row>
    <row r="139" spans="1:11" ht="25">
      <c r="A139" s="1284" t="s">
        <v>21</v>
      </c>
      <c r="B139" s="1299" t="s">
        <v>875</v>
      </c>
      <c r="C139" s="1262">
        <v>0</v>
      </c>
      <c r="D139" s="1106" t="s">
        <v>868</v>
      </c>
      <c r="E139" s="1263" t="s">
        <v>872</v>
      </c>
      <c r="F139" s="1282" t="s">
        <v>872</v>
      </c>
      <c r="G139" s="1156"/>
      <c r="H139" s="1157"/>
      <c r="I139" s="1158"/>
      <c r="J139" s="1158"/>
      <c r="K139" s="875"/>
    </row>
    <row r="140" spans="1:11">
      <c r="A140" s="1284"/>
      <c r="B140" s="1299"/>
      <c r="C140" s="1262"/>
      <c r="D140" s="1106"/>
      <c r="E140" s="1263"/>
      <c r="F140" s="1282"/>
      <c r="G140" s="1156"/>
      <c r="H140" s="1157"/>
      <c r="I140" s="1158"/>
      <c r="J140" s="1158"/>
      <c r="K140" s="875"/>
    </row>
    <row r="141" spans="1:11" ht="25">
      <c r="A141" s="1284" t="s">
        <v>25</v>
      </c>
      <c r="B141" s="1264" t="s">
        <v>876</v>
      </c>
      <c r="C141" s="1262">
        <v>3.18</v>
      </c>
      <c r="D141" s="1106" t="s">
        <v>868</v>
      </c>
      <c r="E141" s="1263">
        <v>130</v>
      </c>
      <c r="F141" s="1282">
        <v>413.40000000000003</v>
      </c>
      <c r="G141" s="1156"/>
      <c r="H141" s="1157"/>
      <c r="I141" s="1158"/>
      <c r="J141" s="1158"/>
      <c r="K141" s="875"/>
    </row>
    <row r="142" spans="1:11">
      <c r="A142" s="1286"/>
      <c r="B142" s="1267"/>
      <c r="C142" s="1267"/>
      <c r="D142" s="1267"/>
      <c r="E142" s="1297"/>
      <c r="F142" s="1281"/>
      <c r="G142" s="1156"/>
      <c r="H142" s="1157"/>
      <c r="I142" s="1158"/>
      <c r="J142" s="1158"/>
      <c r="K142" s="875"/>
    </row>
    <row r="143" spans="1:11" ht="25">
      <c r="A143" s="1284" t="s">
        <v>98</v>
      </c>
      <c r="B143" s="1264" t="s">
        <v>870</v>
      </c>
      <c r="C143" s="1262">
        <v>3</v>
      </c>
      <c r="D143" s="1106" t="s">
        <v>868</v>
      </c>
      <c r="E143" s="1263">
        <v>130</v>
      </c>
      <c r="F143" s="1282">
        <v>390</v>
      </c>
      <c r="G143" s="1156"/>
      <c r="H143" s="1157"/>
      <c r="I143" s="1158"/>
      <c r="J143" s="1158"/>
      <c r="K143" s="875"/>
    </row>
    <row r="144" spans="1:11">
      <c r="A144" s="1286"/>
      <c r="B144" s="1267"/>
      <c r="C144" s="1267"/>
      <c r="D144" s="1267"/>
      <c r="E144" s="1297"/>
      <c r="F144" s="1281"/>
      <c r="G144" s="1156"/>
      <c r="H144" s="1157"/>
      <c r="I144" s="1158"/>
      <c r="J144" s="1158"/>
      <c r="K144" s="875"/>
    </row>
    <row r="145" spans="1:11">
      <c r="A145" s="1286"/>
      <c r="B145" s="1270" t="s">
        <v>877</v>
      </c>
      <c r="C145" s="1267"/>
      <c r="D145" s="1267"/>
      <c r="E145" s="1297"/>
      <c r="F145" s="1281"/>
      <c r="G145" s="1156"/>
      <c r="H145" s="1157"/>
      <c r="I145" s="1158"/>
      <c r="J145" s="1158"/>
      <c r="K145" s="875"/>
    </row>
    <row r="146" spans="1:11">
      <c r="A146" s="1286"/>
      <c r="B146" s="1270"/>
      <c r="C146" s="1267"/>
      <c r="D146" s="1267"/>
      <c r="E146" s="1297"/>
      <c r="F146" s="1281"/>
      <c r="G146" s="1156"/>
      <c r="H146" s="1157"/>
      <c r="I146" s="1158"/>
      <c r="J146" s="1158"/>
      <c r="K146" s="875"/>
    </row>
    <row r="147" spans="1:11">
      <c r="A147" s="1286"/>
      <c r="B147" s="1269" t="s">
        <v>865</v>
      </c>
      <c r="C147" s="1267"/>
      <c r="D147" s="1267"/>
      <c r="E147" s="1297"/>
      <c r="F147" s="1281"/>
      <c r="G147" s="1156"/>
      <c r="H147" s="1157"/>
      <c r="I147" s="1158"/>
      <c r="J147" s="1158"/>
      <c r="K147" s="875"/>
    </row>
    <row r="148" spans="1:11">
      <c r="A148" s="1286"/>
      <c r="B148" s="1267"/>
      <c r="C148" s="1267"/>
      <c r="D148" s="1267"/>
      <c r="E148" s="1297"/>
      <c r="F148" s="1281"/>
      <c r="G148" s="1156"/>
      <c r="H148" s="1157"/>
      <c r="I148" s="1158"/>
      <c r="J148" s="1158"/>
      <c r="K148" s="875"/>
    </row>
    <row r="149" spans="1:11" ht="50">
      <c r="A149" s="1284"/>
      <c r="B149" s="1269" t="s">
        <v>878</v>
      </c>
      <c r="C149" s="1267"/>
      <c r="D149" s="1267"/>
      <c r="E149" s="1297"/>
      <c r="F149" s="1281"/>
      <c r="G149" s="1156"/>
      <c r="H149" s="1157"/>
      <c r="I149" s="1158"/>
      <c r="J149" s="1158"/>
      <c r="K149" s="875"/>
    </row>
    <row r="150" spans="1:11">
      <c r="A150" s="1284"/>
      <c r="B150" s="1269"/>
      <c r="C150" s="1267"/>
      <c r="D150" s="1267"/>
      <c r="E150" s="1297"/>
      <c r="F150" s="1281"/>
      <c r="G150" s="1156"/>
      <c r="H150" s="1157"/>
      <c r="I150" s="1158"/>
      <c r="J150" s="1158"/>
      <c r="K150" s="875"/>
    </row>
    <row r="151" spans="1:11" ht="25">
      <c r="A151" s="1284" t="s">
        <v>11</v>
      </c>
      <c r="B151" s="1264" t="s">
        <v>879</v>
      </c>
      <c r="C151" s="1262">
        <v>7.71685</v>
      </c>
      <c r="D151" s="1106" t="s">
        <v>868</v>
      </c>
      <c r="E151" s="1263">
        <v>130</v>
      </c>
      <c r="F151" s="1282">
        <v>1003.1905</v>
      </c>
      <c r="G151" s="1156"/>
      <c r="H151" s="1157"/>
      <c r="I151" s="1158"/>
      <c r="J151" s="1158"/>
      <c r="K151" s="875"/>
    </row>
    <row r="152" spans="1:11">
      <c r="A152" s="1284"/>
      <c r="B152" s="1267"/>
      <c r="C152" s="1267"/>
      <c r="D152" s="1267"/>
      <c r="E152" s="1297"/>
      <c r="F152" s="1281"/>
      <c r="G152" s="1156"/>
      <c r="H152" s="1157"/>
      <c r="I152" s="1158"/>
      <c r="J152" s="1158"/>
      <c r="K152" s="875"/>
    </row>
    <row r="153" spans="1:11">
      <c r="A153" s="1284" t="s">
        <v>16</v>
      </c>
      <c r="B153" s="1264" t="s">
        <v>880</v>
      </c>
      <c r="C153" s="1262">
        <v>13.21</v>
      </c>
      <c r="D153" s="1106" t="s">
        <v>226</v>
      </c>
      <c r="E153" s="1263">
        <v>140</v>
      </c>
      <c r="F153" s="1282">
        <v>1849.4</v>
      </c>
      <c r="G153" s="1156"/>
      <c r="H153" s="1157"/>
      <c r="I153" s="1158"/>
      <c r="J153" s="1158"/>
      <c r="K153" s="875"/>
    </row>
    <row r="154" spans="1:11">
      <c r="A154" s="1295"/>
      <c r="B154" s="1356"/>
      <c r="C154" s="1293"/>
      <c r="D154" s="1294"/>
      <c r="E154" s="1322"/>
      <c r="F154" s="1292"/>
      <c r="G154" s="1156"/>
      <c r="H154" s="1157"/>
      <c r="I154" s="1158"/>
      <c r="J154" s="1158"/>
      <c r="K154" s="875"/>
    </row>
    <row r="155" spans="1:11" ht="25">
      <c r="A155" s="1284" t="s">
        <v>19</v>
      </c>
      <c r="B155" s="1264" t="s">
        <v>881</v>
      </c>
      <c r="C155" s="1262">
        <v>2.3895</v>
      </c>
      <c r="D155" s="1106" t="s">
        <v>868</v>
      </c>
      <c r="E155" s="1263">
        <v>130</v>
      </c>
      <c r="F155" s="1282">
        <v>310.63499999999999</v>
      </c>
      <c r="G155" s="1156"/>
      <c r="H155" s="1157"/>
      <c r="I155" s="1158"/>
      <c r="J155" s="1158"/>
      <c r="K155" s="875"/>
    </row>
    <row r="156" spans="1:11">
      <c r="A156" s="1284"/>
      <c r="B156" s="1267"/>
      <c r="C156" s="1267"/>
      <c r="D156" s="1267"/>
      <c r="E156" s="1297"/>
      <c r="F156" s="1281"/>
      <c r="G156" s="1156"/>
      <c r="H156" s="1157"/>
      <c r="I156" s="1158"/>
      <c r="J156" s="1158"/>
      <c r="K156" s="875"/>
    </row>
    <row r="157" spans="1:11">
      <c r="A157" s="1284" t="s">
        <v>21</v>
      </c>
      <c r="B157" s="1264" t="s">
        <v>882</v>
      </c>
      <c r="C157" s="1262">
        <v>5.52</v>
      </c>
      <c r="D157" s="1106" t="s">
        <v>226</v>
      </c>
      <c r="E157" s="1263">
        <v>150</v>
      </c>
      <c r="F157" s="1282">
        <v>827.99999999999989</v>
      </c>
      <c r="G157" s="1156"/>
      <c r="H157" s="1157"/>
      <c r="I157" s="1158"/>
      <c r="J157" s="1158"/>
      <c r="K157" s="875"/>
    </row>
    <row r="158" spans="1:11">
      <c r="A158" s="1284"/>
      <c r="B158" s="1269"/>
      <c r="C158" s="1267"/>
      <c r="D158" s="1267"/>
      <c r="E158" s="1297"/>
      <c r="F158" s="1281"/>
      <c r="G158" s="1156"/>
      <c r="H158" s="1157"/>
      <c r="I158" s="1158"/>
      <c r="J158" s="1158"/>
      <c r="K158" s="875"/>
    </row>
    <row r="159" spans="1:11" ht="25">
      <c r="A159" s="1284" t="s">
        <v>25</v>
      </c>
      <c r="B159" s="1264" t="s">
        <v>871</v>
      </c>
      <c r="C159" s="1262"/>
      <c r="D159" s="1106"/>
      <c r="E159" s="1263"/>
      <c r="F159" s="1282"/>
      <c r="G159" s="1156"/>
      <c r="H159" s="1157"/>
      <c r="I159" s="1158"/>
      <c r="J159" s="1158"/>
      <c r="K159" s="875"/>
    </row>
    <row r="160" spans="1:11">
      <c r="A160" s="1284">
        <v>1</v>
      </c>
      <c r="B160" s="1264" t="s">
        <v>883</v>
      </c>
      <c r="C160" s="1262">
        <v>7.07</v>
      </c>
      <c r="D160" s="1106" t="s">
        <v>226</v>
      </c>
      <c r="E160" s="1263" t="s">
        <v>872</v>
      </c>
      <c r="F160" s="1282" t="s">
        <v>872</v>
      </c>
      <c r="G160" s="1156"/>
      <c r="H160" s="1157"/>
      <c r="I160" s="1158"/>
      <c r="J160" s="1158"/>
      <c r="K160" s="875"/>
    </row>
    <row r="161" spans="1:11">
      <c r="A161" s="1284">
        <v>2</v>
      </c>
      <c r="B161" s="1264" t="s">
        <v>884</v>
      </c>
      <c r="C161" s="1262">
        <v>11.01</v>
      </c>
      <c r="D161" s="1106" t="s">
        <v>226</v>
      </c>
      <c r="E161" s="1263" t="s">
        <v>872</v>
      </c>
      <c r="F161" s="1282" t="s">
        <v>872</v>
      </c>
      <c r="G161" s="1156"/>
      <c r="H161" s="1157"/>
      <c r="I161" s="1158"/>
      <c r="J161" s="1158"/>
      <c r="K161" s="875"/>
    </row>
    <row r="162" spans="1:11">
      <c r="A162" s="1284">
        <v>3</v>
      </c>
      <c r="B162" s="1264" t="s">
        <v>885</v>
      </c>
      <c r="C162" s="1262">
        <v>12.72</v>
      </c>
      <c r="D162" s="1106" t="s">
        <v>226</v>
      </c>
      <c r="E162" s="1263" t="s">
        <v>872</v>
      </c>
      <c r="F162" s="1282" t="s">
        <v>872</v>
      </c>
      <c r="G162" s="1156"/>
      <c r="H162" s="1157"/>
      <c r="I162" s="1158"/>
      <c r="J162" s="1158"/>
      <c r="K162" s="875"/>
    </row>
    <row r="163" spans="1:11">
      <c r="A163" s="1284"/>
      <c r="B163" s="1264"/>
      <c r="C163" s="1262"/>
      <c r="D163" s="1106"/>
      <c r="E163" s="1263"/>
      <c r="F163" s="1282"/>
      <c r="G163" s="1156"/>
      <c r="H163" s="1157"/>
      <c r="I163" s="1158"/>
      <c r="J163" s="1158"/>
      <c r="K163" s="875"/>
    </row>
    <row r="164" spans="1:11" ht="15.5">
      <c r="A164" s="1284"/>
      <c r="B164" s="1323" t="s">
        <v>794</v>
      </c>
      <c r="C164" s="1262"/>
      <c r="D164" s="1106"/>
      <c r="E164" s="1263"/>
      <c r="F164" s="1282"/>
      <c r="G164" s="1156"/>
      <c r="H164" s="1157"/>
      <c r="I164" s="1158"/>
      <c r="J164" s="1158"/>
      <c r="K164" s="875"/>
    </row>
    <row r="165" spans="1:11">
      <c r="A165" s="1284"/>
      <c r="B165" s="1264"/>
      <c r="C165" s="1262"/>
      <c r="D165" s="1106"/>
      <c r="E165" s="1263"/>
      <c r="F165" s="1282"/>
      <c r="G165" s="1156"/>
      <c r="H165" s="1157"/>
      <c r="I165" s="1158"/>
      <c r="J165" s="1158"/>
      <c r="K165" s="875"/>
    </row>
    <row r="166" spans="1:11">
      <c r="A166" s="1284"/>
      <c r="B166" s="1301" t="s">
        <v>864</v>
      </c>
      <c r="C166" s="1262"/>
      <c r="D166" s="1106"/>
      <c r="E166" s="1263"/>
      <c r="F166" s="1282"/>
      <c r="G166" s="1156"/>
      <c r="H166" s="1157"/>
      <c r="I166" s="1158"/>
      <c r="J166" s="1158"/>
      <c r="K166" s="875"/>
    </row>
    <row r="167" spans="1:11">
      <c r="A167" s="1284"/>
      <c r="B167" s="1264"/>
      <c r="C167" s="1262"/>
      <c r="D167" s="1106"/>
      <c r="E167" s="1263"/>
      <c r="F167" s="1282"/>
      <c r="G167" s="1156"/>
      <c r="H167" s="1157"/>
      <c r="I167" s="1158"/>
      <c r="J167" s="1158"/>
      <c r="K167" s="875"/>
    </row>
    <row r="168" spans="1:11" ht="25">
      <c r="A168" s="1284" t="s">
        <v>16</v>
      </c>
      <c r="B168" s="1264" t="s">
        <v>869</v>
      </c>
      <c r="C168" s="1262">
        <v>106.23</v>
      </c>
      <c r="D168" s="1106" t="s">
        <v>868</v>
      </c>
      <c r="E168" s="1263">
        <v>130</v>
      </c>
      <c r="F168" s="1282">
        <v>13809.9</v>
      </c>
      <c r="G168" s="1156"/>
      <c r="H168" s="1157"/>
      <c r="I168" s="1158"/>
      <c r="J168" s="1158"/>
      <c r="K168" s="875"/>
    </row>
    <row r="169" spans="1:11">
      <c r="A169" s="1284"/>
      <c r="B169" s="1264"/>
      <c r="C169" s="1262"/>
      <c r="D169" s="1106"/>
      <c r="E169" s="1263"/>
      <c r="F169" s="1282"/>
      <c r="G169" s="1156"/>
      <c r="H169" s="1157"/>
      <c r="I169" s="1158"/>
      <c r="J169" s="1158"/>
      <c r="K169" s="875"/>
    </row>
    <row r="170" spans="1:11" ht="25">
      <c r="A170" s="1284" t="s">
        <v>886</v>
      </c>
      <c r="B170" s="1264" t="s">
        <v>887</v>
      </c>
      <c r="C170" s="1262">
        <v>24</v>
      </c>
      <c r="D170" s="1106" t="s">
        <v>868</v>
      </c>
      <c r="E170" s="1099">
        <v>140</v>
      </c>
      <c r="F170" s="1282">
        <v>3360</v>
      </c>
      <c r="G170" s="1156"/>
      <c r="H170" s="1157"/>
      <c r="I170" s="1158"/>
      <c r="J170" s="1158"/>
      <c r="K170" s="875"/>
    </row>
    <row r="171" spans="1:11">
      <c r="A171" s="1284"/>
      <c r="B171" s="1264"/>
      <c r="C171" s="1262"/>
      <c r="D171" s="1106"/>
      <c r="E171" s="1263"/>
      <c r="F171" s="1282"/>
      <c r="G171" s="1156"/>
      <c r="H171" s="1157"/>
      <c r="I171" s="1158"/>
      <c r="J171" s="1158"/>
      <c r="K171" s="875"/>
    </row>
    <row r="172" spans="1:11">
      <c r="A172" s="1284" t="s">
        <v>888</v>
      </c>
      <c r="B172" s="1302" t="s">
        <v>889</v>
      </c>
      <c r="C172" s="1303">
        <v>94.3</v>
      </c>
      <c r="D172" s="1304" t="s">
        <v>226</v>
      </c>
      <c r="E172" s="1263">
        <v>70</v>
      </c>
      <c r="F172" s="1282">
        <v>6601</v>
      </c>
      <c r="G172" s="1156"/>
      <c r="H172" s="1157"/>
      <c r="I172" s="1158"/>
      <c r="J172" s="1158"/>
      <c r="K172" s="875"/>
    </row>
    <row r="173" spans="1:11">
      <c r="A173" s="1284"/>
      <c r="B173" s="1264"/>
      <c r="C173" s="1262"/>
      <c r="D173" s="1106"/>
      <c r="E173" s="1263"/>
      <c r="F173" s="1282"/>
      <c r="G173" s="1156"/>
      <c r="H173" s="1157"/>
      <c r="I173" s="1158"/>
      <c r="J173" s="1158"/>
      <c r="K173" s="875"/>
    </row>
    <row r="174" spans="1:11">
      <c r="A174" s="1284" t="s">
        <v>890</v>
      </c>
      <c r="B174" s="1302" t="s">
        <v>891</v>
      </c>
      <c r="C174" s="1303">
        <v>20</v>
      </c>
      <c r="D174" s="1304" t="s">
        <v>226</v>
      </c>
      <c r="E174" s="1263">
        <v>80</v>
      </c>
      <c r="F174" s="1282">
        <v>1600</v>
      </c>
      <c r="G174" s="1156"/>
      <c r="H174" s="1157"/>
      <c r="I174" s="1158"/>
      <c r="J174" s="1158"/>
      <c r="K174" s="875"/>
    </row>
    <row r="175" spans="1:11">
      <c r="A175" s="1284"/>
      <c r="B175" s="1264"/>
      <c r="C175" s="1262"/>
      <c r="D175" s="1106"/>
      <c r="E175" s="1263"/>
      <c r="F175" s="1282"/>
      <c r="G175" s="1156"/>
      <c r="H175" s="1157"/>
      <c r="I175" s="1158"/>
      <c r="J175" s="1158"/>
      <c r="K175" s="875"/>
    </row>
    <row r="176" spans="1:11">
      <c r="A176" s="1284" t="s">
        <v>892</v>
      </c>
      <c r="B176" s="1302" t="s">
        <v>893</v>
      </c>
      <c r="C176" s="1303">
        <v>4.4000000000000004</v>
      </c>
      <c r="D176" s="1304" t="s">
        <v>226</v>
      </c>
      <c r="E176" s="1263">
        <v>85</v>
      </c>
      <c r="F176" s="1282">
        <v>374.00000000000006</v>
      </c>
      <c r="G176" s="1156"/>
      <c r="H176" s="1157"/>
      <c r="I176" s="1158"/>
      <c r="J176" s="1158"/>
      <c r="K176" s="875"/>
    </row>
    <row r="177" spans="1:11">
      <c r="A177" s="1284"/>
      <c r="B177" s="1264"/>
      <c r="C177" s="1262"/>
      <c r="D177" s="1106"/>
      <c r="E177" s="1263"/>
      <c r="F177" s="1282"/>
      <c r="G177" s="1156"/>
      <c r="H177" s="1157"/>
      <c r="I177" s="1158"/>
      <c r="J177" s="1158"/>
      <c r="K177" s="875"/>
    </row>
    <row r="178" spans="1:11">
      <c r="A178" s="1284" t="s">
        <v>894</v>
      </c>
      <c r="B178" s="1302" t="s">
        <v>895</v>
      </c>
      <c r="C178" s="1303">
        <v>17.12</v>
      </c>
      <c r="D178" s="1304" t="s">
        <v>226</v>
      </c>
      <c r="E178" s="1263">
        <v>105</v>
      </c>
      <c r="F178" s="1282">
        <v>1797.6000000000001</v>
      </c>
      <c r="G178" s="1156"/>
      <c r="H178" s="1157"/>
      <c r="I178" s="1158"/>
      <c r="J178" s="1158"/>
      <c r="K178" s="875"/>
    </row>
    <row r="179" spans="1:11">
      <c r="A179" s="1284"/>
      <c r="B179" s="1264"/>
      <c r="C179" s="1262"/>
      <c r="D179" s="1106"/>
      <c r="E179" s="1263"/>
      <c r="F179" s="1282"/>
      <c r="G179" s="1156"/>
      <c r="H179" s="1157"/>
      <c r="I179" s="1158"/>
      <c r="J179" s="1158"/>
      <c r="K179" s="875"/>
    </row>
    <row r="180" spans="1:11">
      <c r="A180" s="1284" t="s">
        <v>896</v>
      </c>
      <c r="B180" s="1302" t="s">
        <v>897</v>
      </c>
      <c r="C180" s="1303">
        <v>70.3</v>
      </c>
      <c r="D180" s="1304" t="s">
        <v>226</v>
      </c>
      <c r="E180" s="1263">
        <v>475</v>
      </c>
      <c r="F180" s="1282">
        <v>33392.5</v>
      </c>
      <c r="G180" s="1156"/>
      <c r="H180" s="1157"/>
      <c r="I180" s="1158"/>
      <c r="J180" s="1158"/>
      <c r="K180" s="875"/>
    </row>
    <row r="181" spans="1:11">
      <c r="A181" s="1284"/>
      <c r="B181" s="1264"/>
      <c r="C181" s="1262"/>
      <c r="D181" s="1106"/>
      <c r="E181" s="1263"/>
      <c r="F181" s="1282"/>
      <c r="G181" s="1156"/>
      <c r="H181" s="1157"/>
      <c r="I181" s="1158"/>
      <c r="J181" s="1158"/>
      <c r="K181" s="875"/>
    </row>
    <row r="182" spans="1:11">
      <c r="A182" s="1284" t="s">
        <v>898</v>
      </c>
      <c r="B182" s="1302" t="s">
        <v>899</v>
      </c>
      <c r="C182" s="1303">
        <v>26</v>
      </c>
      <c r="D182" s="1304" t="s">
        <v>226</v>
      </c>
      <c r="E182" s="1263">
        <v>140</v>
      </c>
      <c r="F182" s="1282">
        <v>3640</v>
      </c>
      <c r="G182" s="1156"/>
      <c r="H182" s="1157"/>
      <c r="I182" s="1158"/>
      <c r="J182" s="1158"/>
      <c r="K182" s="875"/>
    </row>
    <row r="183" spans="1:11">
      <c r="A183" s="1284"/>
      <c r="B183" s="1264"/>
      <c r="C183" s="1262"/>
      <c r="D183" s="1106"/>
      <c r="E183" s="1263"/>
      <c r="F183" s="1282"/>
      <c r="G183" s="1156"/>
      <c r="H183" s="1157"/>
      <c r="I183" s="1158"/>
      <c r="J183" s="1158"/>
      <c r="K183" s="875"/>
    </row>
    <row r="184" spans="1:11">
      <c r="A184" s="1284" t="s">
        <v>900</v>
      </c>
      <c r="B184" s="1302" t="s">
        <v>901</v>
      </c>
      <c r="C184" s="1303">
        <v>45.14</v>
      </c>
      <c r="D184" s="1304" t="s">
        <v>226</v>
      </c>
      <c r="E184" s="1263">
        <v>140</v>
      </c>
      <c r="F184" s="1282">
        <v>6319.6</v>
      </c>
      <c r="G184" s="1156"/>
      <c r="H184" s="1157"/>
      <c r="I184" s="1158"/>
      <c r="J184" s="1158"/>
      <c r="K184" s="875"/>
    </row>
    <row r="185" spans="1:11">
      <c r="A185" s="1284"/>
      <c r="B185" s="1302"/>
      <c r="C185" s="1303"/>
      <c r="D185" s="1304"/>
      <c r="E185" s="1263"/>
      <c r="F185" s="1282"/>
      <c r="G185" s="1156"/>
      <c r="H185" s="1157"/>
      <c r="I185" s="1158"/>
      <c r="J185" s="1158"/>
      <c r="K185" s="875"/>
    </row>
    <row r="186" spans="1:11">
      <c r="A186" s="1284" t="s">
        <v>902</v>
      </c>
      <c r="B186" s="1302" t="s">
        <v>903</v>
      </c>
      <c r="C186" s="1303">
        <v>22</v>
      </c>
      <c r="D186" s="1304" t="s">
        <v>226</v>
      </c>
      <c r="E186" s="1263">
        <v>220</v>
      </c>
      <c r="F186" s="1282">
        <v>4840</v>
      </c>
      <c r="G186" s="1156"/>
      <c r="H186" s="1157"/>
      <c r="I186" s="1158"/>
      <c r="J186" s="1158"/>
      <c r="K186" s="875"/>
    </row>
    <row r="187" spans="1:11">
      <c r="A187" s="1284"/>
      <c r="B187" s="1302"/>
      <c r="C187" s="1303"/>
      <c r="D187" s="1304"/>
      <c r="E187" s="1263"/>
      <c r="F187" s="1282"/>
      <c r="G187" s="1156"/>
      <c r="H187" s="1157"/>
      <c r="I187" s="1158"/>
      <c r="J187" s="1158"/>
      <c r="K187" s="875"/>
    </row>
    <row r="188" spans="1:11">
      <c r="A188" s="1284" t="s">
        <v>904</v>
      </c>
      <c r="B188" s="1302" t="s">
        <v>905</v>
      </c>
      <c r="C188" s="1303">
        <v>26</v>
      </c>
      <c r="D188" s="1304" t="s">
        <v>226</v>
      </c>
      <c r="E188" s="1263">
        <v>180</v>
      </c>
      <c r="F188" s="1282">
        <v>4680</v>
      </c>
      <c r="G188" s="1156"/>
      <c r="H188" s="1157"/>
      <c r="I188" s="1158"/>
      <c r="J188" s="1158"/>
      <c r="K188" s="875"/>
    </row>
    <row r="189" spans="1:11">
      <c r="A189" s="1284"/>
      <c r="B189" s="1302"/>
      <c r="C189" s="1303"/>
      <c r="D189" s="1304"/>
      <c r="E189" s="1263"/>
      <c r="F189" s="1282"/>
      <c r="G189" s="1156"/>
      <c r="H189" s="1157"/>
      <c r="I189" s="1158"/>
      <c r="J189" s="1158"/>
      <c r="K189" s="875"/>
    </row>
    <row r="190" spans="1:11">
      <c r="A190" s="1284" t="s">
        <v>906</v>
      </c>
      <c r="B190" s="1302" t="s">
        <v>907</v>
      </c>
      <c r="C190" s="1303">
        <v>8</v>
      </c>
      <c r="D190" s="1304" t="s">
        <v>39</v>
      </c>
      <c r="E190" s="1263">
        <v>320</v>
      </c>
      <c r="F190" s="1282">
        <v>2560</v>
      </c>
      <c r="G190" s="1156"/>
      <c r="H190" s="1157"/>
      <c r="I190" s="1158"/>
      <c r="J190" s="1158"/>
      <c r="K190" s="875"/>
    </row>
    <row r="191" spans="1:11">
      <c r="A191" s="1284"/>
      <c r="B191" s="1302"/>
      <c r="C191" s="1303"/>
      <c r="D191" s="1304"/>
      <c r="E191" s="1263"/>
      <c r="F191" s="1282"/>
      <c r="G191" s="1156"/>
      <c r="H191" s="1157"/>
      <c r="I191" s="1158"/>
      <c r="J191" s="1158"/>
      <c r="K191" s="875"/>
    </row>
    <row r="192" spans="1:11">
      <c r="A192" s="1284"/>
      <c r="B192" s="1266" t="s">
        <v>873</v>
      </c>
      <c r="C192" s="1303"/>
      <c r="D192" s="1304"/>
      <c r="E192" s="1263"/>
      <c r="F192" s="1282"/>
      <c r="G192" s="1156"/>
      <c r="H192" s="1157"/>
      <c r="I192" s="1158"/>
      <c r="J192" s="1158"/>
      <c r="K192" s="875"/>
    </row>
    <row r="193" spans="1:13">
      <c r="A193" s="1284"/>
      <c r="B193" s="1302"/>
      <c r="C193" s="1303"/>
      <c r="D193" s="1304"/>
      <c r="E193" s="1263"/>
      <c r="F193" s="1282"/>
      <c r="G193" s="1156"/>
      <c r="H193" s="1157"/>
      <c r="I193" s="1158"/>
      <c r="J193" s="1158"/>
      <c r="K193" s="875"/>
    </row>
    <row r="194" spans="1:13">
      <c r="A194" s="1284" t="s">
        <v>16</v>
      </c>
      <c r="B194" s="1264" t="s">
        <v>880</v>
      </c>
      <c r="C194" s="1262">
        <v>13.79</v>
      </c>
      <c r="D194" s="1106" t="s">
        <v>226</v>
      </c>
      <c r="E194" s="1263">
        <v>140</v>
      </c>
      <c r="F194" s="1282">
        <v>1930.6</v>
      </c>
      <c r="G194" s="1156"/>
      <c r="H194" s="1157"/>
      <c r="I194" s="1158"/>
      <c r="J194" s="1158"/>
      <c r="K194" s="875"/>
    </row>
    <row r="195" spans="1:13">
      <c r="A195" s="1284"/>
      <c r="B195" s="1302"/>
      <c r="C195" s="1303"/>
      <c r="D195" s="1304"/>
      <c r="E195" s="1263"/>
      <c r="F195" s="1282"/>
      <c r="G195" s="1156"/>
      <c r="H195" s="1157"/>
      <c r="I195" s="1158"/>
      <c r="J195" s="1158"/>
      <c r="K195" s="875"/>
    </row>
    <row r="196" spans="1:13">
      <c r="A196" s="1284" t="s">
        <v>888</v>
      </c>
      <c r="B196" s="1302" t="s">
        <v>908</v>
      </c>
      <c r="C196" s="1303">
        <v>42</v>
      </c>
      <c r="D196" s="1304" t="s">
        <v>226</v>
      </c>
      <c r="E196" s="1263">
        <v>60</v>
      </c>
      <c r="F196" s="1282">
        <v>2520</v>
      </c>
      <c r="G196" s="1156"/>
      <c r="H196" s="1157"/>
      <c r="I196" s="1158"/>
      <c r="J196" s="1158"/>
      <c r="K196" s="875"/>
    </row>
    <row r="197" spans="1:13">
      <c r="A197" s="1284"/>
      <c r="B197" s="1302"/>
      <c r="C197" s="1303"/>
      <c r="D197" s="1304"/>
      <c r="E197" s="1263"/>
      <c r="F197" s="1282"/>
      <c r="G197" s="1156"/>
      <c r="H197" s="1157"/>
      <c r="I197" s="1158"/>
      <c r="J197" s="1158"/>
      <c r="K197" s="875"/>
    </row>
    <row r="198" spans="1:13">
      <c r="A198" s="1284" t="s">
        <v>904</v>
      </c>
      <c r="B198" s="1302" t="s">
        <v>905</v>
      </c>
      <c r="C198" s="1303">
        <v>13</v>
      </c>
      <c r="D198" s="1304" t="s">
        <v>226</v>
      </c>
      <c r="E198" s="1263">
        <v>180</v>
      </c>
      <c r="F198" s="1282">
        <v>2340</v>
      </c>
      <c r="G198" s="1156"/>
      <c r="H198" s="1157"/>
      <c r="I198" s="1158"/>
      <c r="J198" s="1158"/>
      <c r="K198" s="875"/>
    </row>
    <row r="199" spans="1:13">
      <c r="A199" s="1284"/>
      <c r="B199" s="1302"/>
      <c r="C199" s="1303"/>
      <c r="D199" s="1304"/>
      <c r="E199" s="1263"/>
      <c r="F199" s="1282"/>
      <c r="G199" s="1156"/>
      <c r="H199" s="1157"/>
      <c r="I199" s="1158"/>
      <c r="J199" s="1158"/>
      <c r="K199" s="875"/>
    </row>
    <row r="200" spans="1:13">
      <c r="A200" s="1295"/>
      <c r="B200" s="1305"/>
      <c r="C200" s="1293"/>
      <c r="D200" s="1294"/>
      <c r="E200" s="1322"/>
      <c r="F200" s="1292"/>
      <c r="G200" s="1156"/>
      <c r="H200" s="1157"/>
      <c r="I200" s="1158"/>
      <c r="J200" s="1158"/>
      <c r="K200" s="875"/>
    </row>
    <row r="201" spans="1:13">
      <c r="A201" s="1285"/>
      <c r="B201" s="1265"/>
      <c r="C201" s="1265"/>
      <c r="D201" s="1265"/>
      <c r="E201" s="1296"/>
      <c r="F201" s="1280"/>
      <c r="G201" s="1156"/>
      <c r="H201" s="1157"/>
      <c r="I201" s="1158"/>
      <c r="J201" s="1158"/>
      <c r="K201" s="875"/>
    </row>
    <row r="202" spans="1:13" ht="15" thickBot="1">
      <c r="A202" s="1336"/>
      <c r="B202" s="1339" t="s">
        <v>909</v>
      </c>
      <c r="C202" s="1337"/>
      <c r="D202" s="1337"/>
      <c r="E202" s="1338"/>
      <c r="F202" s="1340">
        <v>100262.92550000001</v>
      </c>
      <c r="G202" s="1156"/>
      <c r="H202" s="1157"/>
      <c r="I202" s="1158"/>
      <c r="J202" s="1158"/>
      <c r="K202" s="875"/>
    </row>
    <row r="203" spans="1:13">
      <c r="A203" s="1826" t="s">
        <v>807</v>
      </c>
      <c r="B203" s="1827"/>
      <c r="C203" s="1827"/>
      <c r="D203" s="1827"/>
      <c r="E203" s="1827"/>
      <c r="F203" s="1828"/>
      <c r="G203" s="1156"/>
      <c r="H203" s="1157"/>
      <c r="I203" s="1158"/>
      <c r="J203" s="1158"/>
      <c r="K203" s="875"/>
    </row>
    <row r="204" spans="1:13">
      <c r="A204" s="1285"/>
      <c r="B204" s="1265"/>
      <c r="C204" s="1265"/>
      <c r="D204" s="1265"/>
      <c r="E204" s="1265"/>
      <c r="F204" s="1280"/>
      <c r="G204" s="1156"/>
      <c r="H204" s="1157"/>
      <c r="I204" s="1158"/>
      <c r="J204" s="1158"/>
      <c r="K204" s="875"/>
    </row>
    <row r="205" spans="1:13">
      <c r="A205" s="1286"/>
      <c r="B205" s="1266" t="s">
        <v>864</v>
      </c>
      <c r="C205" s="1267"/>
      <c r="D205" s="1267"/>
      <c r="E205" s="1267"/>
      <c r="F205" s="1281"/>
      <c r="G205" s="1156"/>
      <c r="H205" s="1157"/>
      <c r="I205" s="1158"/>
      <c r="J205" s="1158"/>
      <c r="K205" s="875"/>
    </row>
    <row r="206" spans="1:13" ht="25">
      <c r="A206" s="1284" t="s">
        <v>19</v>
      </c>
      <c r="B206" s="1264" t="s">
        <v>910</v>
      </c>
      <c r="C206" s="1262"/>
      <c r="D206" s="1106"/>
      <c r="E206" s="1262"/>
      <c r="F206" s="1282"/>
      <c r="G206" s="1156"/>
      <c r="H206" s="1157"/>
      <c r="I206" s="1158"/>
      <c r="J206" s="1158"/>
      <c r="K206" s="875"/>
    </row>
    <row r="207" spans="1:13">
      <c r="A207" s="1284">
        <v>1</v>
      </c>
      <c r="B207" s="1264" t="s">
        <v>911</v>
      </c>
      <c r="C207" s="1262">
        <v>6.3460000000000001</v>
      </c>
      <c r="D207" s="1106" t="s">
        <v>868</v>
      </c>
      <c r="E207" s="1263">
        <v>130</v>
      </c>
      <c r="F207" s="1282">
        <v>824.98</v>
      </c>
      <c r="G207" s="1180">
        <v>0.6</v>
      </c>
      <c r="H207" s="1559">
        <v>0.35</v>
      </c>
      <c r="I207" s="1559"/>
      <c r="J207" s="1560">
        <f>G207+H207+I207</f>
        <v>0.95</v>
      </c>
      <c r="K207" s="1168">
        <f>F207*J207</f>
        <v>783.73099999999999</v>
      </c>
      <c r="M207" t="s">
        <v>1334</v>
      </c>
    </row>
    <row r="208" spans="1:13">
      <c r="A208" s="1286"/>
      <c r="B208" s="1267"/>
      <c r="C208" s="1267"/>
      <c r="D208" s="1267"/>
      <c r="E208" s="1267"/>
      <c r="F208" s="1281"/>
      <c r="G208" s="1156"/>
      <c r="H208" s="1157"/>
      <c r="I208" s="1158"/>
      <c r="J208" s="1158"/>
      <c r="K208" s="875"/>
    </row>
    <row r="209" spans="1:13" ht="25">
      <c r="A209" s="1284" t="s">
        <v>21</v>
      </c>
      <c r="B209" s="1264" t="s">
        <v>869</v>
      </c>
      <c r="C209" s="1262"/>
      <c r="D209" s="1106"/>
      <c r="E209" s="1262"/>
      <c r="F209" s="1282"/>
      <c r="G209" s="1156"/>
      <c r="H209" s="1157"/>
      <c r="I209" s="1158"/>
      <c r="J209" s="1158"/>
      <c r="K209" s="875"/>
    </row>
    <row r="210" spans="1:13">
      <c r="A210" s="1284">
        <v>1</v>
      </c>
      <c r="B210" s="1264" t="s">
        <v>912</v>
      </c>
      <c r="C210" s="1262">
        <v>5.7140000000000004</v>
      </c>
      <c r="D210" s="1106" t="s">
        <v>868</v>
      </c>
      <c r="E210" s="1263">
        <v>130</v>
      </c>
      <c r="F210" s="1282">
        <v>742.82</v>
      </c>
      <c r="G210" s="1180">
        <v>0.6</v>
      </c>
      <c r="H210" s="1559">
        <v>0.35</v>
      </c>
      <c r="I210" s="1559"/>
      <c r="J210" s="1560">
        <f>G210+H210+I210</f>
        <v>0.95</v>
      </c>
      <c r="K210" s="1168">
        <f t="shared" ref="K210:K211" si="1">F210*J210</f>
        <v>705.67899999999997</v>
      </c>
      <c r="M210" t="s">
        <v>1334</v>
      </c>
    </row>
    <row r="211" spans="1:13">
      <c r="A211" s="1284">
        <v>2</v>
      </c>
      <c r="B211" s="1264" t="s">
        <v>913</v>
      </c>
      <c r="C211" s="1262">
        <v>13.272</v>
      </c>
      <c r="D211" s="1106" t="s">
        <v>868</v>
      </c>
      <c r="E211" s="1263">
        <v>130</v>
      </c>
      <c r="F211" s="1282">
        <v>1725.3600000000001</v>
      </c>
      <c r="G211" s="1180">
        <v>0.6</v>
      </c>
      <c r="H211" s="1157"/>
      <c r="I211" s="1158"/>
      <c r="J211" s="1521">
        <f>G211+H211+I211</f>
        <v>0.6</v>
      </c>
      <c r="K211" s="1168">
        <f t="shared" si="1"/>
        <v>1035.2160000000001</v>
      </c>
    </row>
    <row r="212" spans="1:13">
      <c r="A212" s="1286"/>
      <c r="B212" s="1267"/>
      <c r="C212" s="1267"/>
      <c r="D212" s="1267"/>
      <c r="E212" s="1267"/>
      <c r="F212" s="1281"/>
      <c r="G212" s="1156"/>
      <c r="H212" s="1157"/>
      <c r="I212" s="1158"/>
      <c r="J212" s="1158"/>
      <c r="K212" s="875"/>
    </row>
    <row r="213" spans="1:13" ht="25">
      <c r="A213" s="1284" t="s">
        <v>25</v>
      </c>
      <c r="B213" s="1264" t="s">
        <v>914</v>
      </c>
      <c r="C213" s="1262"/>
      <c r="D213" s="1106"/>
      <c r="E213" s="1262"/>
      <c r="F213" s="1282"/>
      <c r="G213" s="1156"/>
      <c r="H213" s="1157"/>
      <c r="I213" s="1158"/>
      <c r="J213" s="1158"/>
      <c r="K213" s="875"/>
    </row>
    <row r="214" spans="1:13">
      <c r="A214" s="1284">
        <v>1</v>
      </c>
      <c r="B214" s="1264" t="s">
        <v>915</v>
      </c>
      <c r="C214" s="1262">
        <v>4.7679999999999998</v>
      </c>
      <c r="D214" s="1106" t="s">
        <v>868</v>
      </c>
      <c r="E214" s="1263">
        <v>140</v>
      </c>
      <c r="F214" s="1282">
        <v>667.52</v>
      </c>
      <c r="G214" s="1559">
        <v>0.6</v>
      </c>
      <c r="H214" s="1157"/>
      <c r="I214" s="1158"/>
      <c r="J214" s="1521">
        <f>G214+H214+I214</f>
        <v>0.6</v>
      </c>
      <c r="K214" s="1168">
        <f t="shared" ref="K214" si="2">F214*J214</f>
        <v>400.512</v>
      </c>
    </row>
    <row r="215" spans="1:13">
      <c r="A215" s="1357"/>
      <c r="B215" s="1358"/>
      <c r="C215" s="1354"/>
      <c r="D215" s="1354"/>
      <c r="E215" s="1354"/>
      <c r="F215" s="1355"/>
      <c r="G215" s="1156"/>
      <c r="H215" s="1157"/>
      <c r="I215" s="1158"/>
      <c r="J215" s="1158"/>
      <c r="K215" s="875"/>
    </row>
    <row r="216" spans="1:13" ht="25">
      <c r="A216" s="1284" t="s">
        <v>98</v>
      </c>
      <c r="B216" s="1264" t="s">
        <v>916</v>
      </c>
      <c r="C216" s="1262"/>
      <c r="D216" s="1106"/>
      <c r="E216" s="1262"/>
      <c r="F216" s="1282"/>
      <c r="G216" s="1156"/>
      <c r="H216" s="1157"/>
      <c r="I216" s="1158"/>
      <c r="J216" s="1158"/>
      <c r="K216" s="875"/>
    </row>
    <row r="217" spans="1:13">
      <c r="A217" s="1284">
        <v>1</v>
      </c>
      <c r="B217" s="1264" t="s">
        <v>917</v>
      </c>
      <c r="C217" s="1262">
        <v>1.26</v>
      </c>
      <c r="D217" s="1106" t="s">
        <v>868</v>
      </c>
      <c r="E217" s="1263">
        <v>140</v>
      </c>
      <c r="F217" s="1282">
        <v>176.4</v>
      </c>
      <c r="G217" s="1559">
        <v>0.6</v>
      </c>
      <c r="H217" s="1157"/>
      <c r="I217" s="1158"/>
      <c r="J217" s="1521">
        <f>G217+H217+I217</f>
        <v>0.6</v>
      </c>
      <c r="K217" s="1168">
        <f t="shared" ref="K217" si="3">F217*J217</f>
        <v>105.84</v>
      </c>
    </row>
    <row r="218" spans="1:13">
      <c r="A218" s="1286"/>
      <c r="B218" s="1269"/>
      <c r="C218" s="1267"/>
      <c r="D218" s="1267"/>
      <c r="E218" s="1267"/>
      <c r="F218" s="1281"/>
      <c r="G218" s="1156"/>
      <c r="H218" s="1157"/>
      <c r="I218" s="1158"/>
      <c r="J218" s="1158"/>
      <c r="K218" s="875"/>
    </row>
    <row r="219" spans="1:13">
      <c r="A219" s="1286"/>
      <c r="B219" s="1266" t="s">
        <v>873</v>
      </c>
      <c r="C219" s="1267"/>
      <c r="D219" s="1267"/>
      <c r="E219" s="1267"/>
      <c r="F219" s="1281"/>
      <c r="G219" s="1156"/>
      <c r="H219" s="1157"/>
      <c r="I219" s="1158"/>
      <c r="J219" s="1158"/>
      <c r="K219" s="875"/>
    </row>
    <row r="220" spans="1:13" ht="25">
      <c r="A220" s="1284" t="s">
        <v>19</v>
      </c>
      <c r="B220" s="1264" t="s">
        <v>869</v>
      </c>
      <c r="C220" s="1262"/>
      <c r="D220" s="1106"/>
      <c r="E220" s="1262"/>
      <c r="F220" s="1282"/>
      <c r="G220" s="1156"/>
      <c r="H220" s="1157"/>
      <c r="I220" s="1158"/>
      <c r="J220" s="1158"/>
      <c r="K220" s="875"/>
    </row>
    <row r="221" spans="1:13">
      <c r="A221" s="1284">
        <v>1</v>
      </c>
      <c r="B221" s="1264" t="s">
        <v>918</v>
      </c>
      <c r="C221" s="1262">
        <v>15.832000000000001</v>
      </c>
      <c r="D221" s="1106" t="s">
        <v>868</v>
      </c>
      <c r="E221" s="1263">
        <v>130</v>
      </c>
      <c r="F221" s="1282">
        <v>2058.1600000000003</v>
      </c>
      <c r="G221" s="1180">
        <v>0.6</v>
      </c>
      <c r="H221" s="1559">
        <v>0.35</v>
      </c>
      <c r="I221" s="1559"/>
      <c r="J221" s="1560">
        <f>G221+H221+I221</f>
        <v>0.95</v>
      </c>
      <c r="K221" s="1168">
        <f>F221*J221</f>
        <v>1955.2520000000002</v>
      </c>
      <c r="M221" t="s">
        <v>1334</v>
      </c>
    </row>
    <row r="222" spans="1:13">
      <c r="A222" s="1286"/>
      <c r="B222" s="1267"/>
      <c r="C222" s="1267"/>
      <c r="D222" s="1267"/>
      <c r="E222" s="1267"/>
      <c r="F222" s="1281"/>
      <c r="G222" s="1156"/>
      <c r="H222" s="1157"/>
      <c r="I222" s="1158"/>
      <c r="J222" s="1158"/>
      <c r="K222" s="875"/>
    </row>
    <row r="223" spans="1:13" ht="25">
      <c r="A223" s="1284" t="s">
        <v>21</v>
      </c>
      <c r="B223" s="1264" t="s">
        <v>869</v>
      </c>
      <c r="C223" s="1262"/>
      <c r="D223" s="1106"/>
      <c r="E223" s="1262"/>
      <c r="F223" s="1282"/>
      <c r="G223" s="1156"/>
      <c r="H223" s="1157"/>
      <c r="I223" s="1158"/>
      <c r="J223" s="1158"/>
      <c r="K223" s="875"/>
    </row>
    <row r="224" spans="1:13">
      <c r="A224" s="1284">
        <v>1</v>
      </c>
      <c r="B224" s="1264" t="s">
        <v>919</v>
      </c>
      <c r="C224" s="1262">
        <v>10.346</v>
      </c>
      <c r="D224" s="1106" t="s">
        <v>868</v>
      </c>
      <c r="E224" s="1263">
        <v>130</v>
      </c>
      <c r="F224" s="1282">
        <v>1344.98</v>
      </c>
      <c r="G224" s="1180">
        <v>0.6</v>
      </c>
      <c r="H224" s="1559">
        <v>0.35</v>
      </c>
      <c r="I224" s="1559"/>
      <c r="J224" s="1560">
        <f>G224+H224+I224</f>
        <v>0.95</v>
      </c>
      <c r="K224" s="1168">
        <f t="shared" ref="K224:K225" si="4">F224*J224</f>
        <v>1277.731</v>
      </c>
      <c r="M224" t="s">
        <v>1334</v>
      </c>
    </row>
    <row r="225" spans="1:11">
      <c r="A225" s="1284">
        <v>2</v>
      </c>
      <c r="B225" s="1264" t="s">
        <v>920</v>
      </c>
      <c r="C225" s="1262">
        <v>19.376000000000001</v>
      </c>
      <c r="D225" s="1106" t="s">
        <v>868</v>
      </c>
      <c r="E225" s="1263">
        <v>130</v>
      </c>
      <c r="F225" s="1282">
        <v>2518.88</v>
      </c>
      <c r="G225" s="1559">
        <v>0.6</v>
      </c>
      <c r="H225" s="1157"/>
      <c r="I225" s="1158"/>
      <c r="J225" s="1521">
        <f>G225+H225+I225</f>
        <v>0.6</v>
      </c>
      <c r="K225" s="1168">
        <f t="shared" si="4"/>
        <v>1511.328</v>
      </c>
    </row>
    <row r="226" spans="1:11">
      <c r="A226" s="1286"/>
      <c r="B226" s="1267"/>
      <c r="C226" s="1267"/>
      <c r="D226" s="1267"/>
      <c r="E226" s="1267"/>
      <c r="F226" s="1281"/>
      <c r="G226" s="1156"/>
      <c r="H226" s="1157"/>
      <c r="I226" s="1158"/>
      <c r="J226" s="1158"/>
      <c r="K226" s="875"/>
    </row>
    <row r="227" spans="1:11" ht="25">
      <c r="A227" s="1284" t="s">
        <v>25</v>
      </c>
      <c r="B227" s="1264" t="s">
        <v>921</v>
      </c>
      <c r="C227" s="1262"/>
      <c r="D227" s="1106"/>
      <c r="E227" s="1262"/>
      <c r="F227" s="1282"/>
      <c r="G227" s="1156"/>
      <c r="H227" s="1157"/>
      <c r="I227" s="1158"/>
      <c r="J227" s="1158"/>
      <c r="K227" s="875"/>
    </row>
    <row r="228" spans="1:11">
      <c r="A228" s="1284">
        <v>1</v>
      </c>
      <c r="B228" s="1264" t="s">
        <v>922</v>
      </c>
      <c r="C228" s="1262">
        <v>9.3309999999999995</v>
      </c>
      <c r="D228" s="1106" t="s">
        <v>868</v>
      </c>
      <c r="E228" s="1263">
        <v>130</v>
      </c>
      <c r="F228" s="1282">
        <v>1213.03</v>
      </c>
      <c r="G228" s="1559">
        <v>0.6</v>
      </c>
      <c r="H228" s="1157"/>
      <c r="I228" s="1158"/>
      <c r="J228" s="1521">
        <f>G228+H228+I228</f>
        <v>0.6</v>
      </c>
      <c r="K228" s="1168">
        <f>F228*J228</f>
        <v>727.81799999999998</v>
      </c>
    </row>
    <row r="229" spans="1:11">
      <c r="A229" s="1286"/>
      <c r="B229" s="1267"/>
      <c r="C229" s="1267"/>
      <c r="D229" s="1267"/>
      <c r="E229" s="1267"/>
      <c r="F229" s="1281"/>
      <c r="G229" s="1156"/>
      <c r="H229" s="1157"/>
      <c r="I229" s="1158"/>
      <c r="J229" s="1158"/>
      <c r="K229" s="875"/>
    </row>
    <row r="230" spans="1:11" ht="25">
      <c r="A230" s="1284" t="s">
        <v>98</v>
      </c>
      <c r="B230" s="1264" t="s">
        <v>914</v>
      </c>
      <c r="C230" s="1262"/>
      <c r="D230" s="1106"/>
      <c r="E230" s="1262"/>
      <c r="F230" s="1282"/>
      <c r="G230" s="1156"/>
      <c r="H230" s="1157"/>
      <c r="I230" s="1158"/>
      <c r="J230" s="1158"/>
      <c r="K230" s="875"/>
    </row>
    <row r="231" spans="1:11">
      <c r="A231" s="1284">
        <v>1</v>
      </c>
      <c r="B231" s="1264" t="s">
        <v>923</v>
      </c>
      <c r="C231" s="1262">
        <v>3.56</v>
      </c>
      <c r="D231" s="1106" t="s">
        <v>868</v>
      </c>
      <c r="E231" s="1263">
        <v>130</v>
      </c>
      <c r="F231" s="1282">
        <v>462.8</v>
      </c>
      <c r="G231" s="1559">
        <v>0.6</v>
      </c>
      <c r="H231" s="1157"/>
      <c r="I231" s="1158"/>
      <c r="J231" s="1521">
        <f>G231+H231+I231</f>
        <v>0.6</v>
      </c>
      <c r="K231" s="1168">
        <f>F231*J231</f>
        <v>277.68</v>
      </c>
    </row>
    <row r="232" spans="1:11">
      <c r="A232" s="1286"/>
      <c r="B232" s="1268"/>
      <c r="C232" s="1267"/>
      <c r="D232" s="1267"/>
      <c r="E232" s="1267"/>
      <c r="F232" s="1281"/>
      <c r="G232" s="1156"/>
      <c r="H232" s="1157"/>
      <c r="I232" s="1158"/>
      <c r="J232" s="1158"/>
      <c r="K232" s="875"/>
    </row>
    <row r="233" spans="1:11" ht="37.5">
      <c r="A233" s="1284" t="s">
        <v>924</v>
      </c>
      <c r="B233" s="1264" t="s">
        <v>925</v>
      </c>
      <c r="C233" s="1262"/>
      <c r="D233" s="1106"/>
      <c r="E233" s="1262"/>
      <c r="F233" s="1282"/>
      <c r="G233" s="1156"/>
      <c r="H233" s="1157"/>
      <c r="I233" s="1158"/>
      <c r="J233" s="1158"/>
      <c r="K233" s="875"/>
    </row>
    <row r="234" spans="1:11">
      <c r="A234" s="1284">
        <v>1</v>
      </c>
      <c r="B234" s="1264" t="s">
        <v>926</v>
      </c>
      <c r="C234" s="1262">
        <v>0.92800000000000005</v>
      </c>
      <c r="D234" s="1106" t="s">
        <v>868</v>
      </c>
      <c r="E234" s="1263">
        <v>140</v>
      </c>
      <c r="F234" s="1282">
        <v>129.92000000000002</v>
      </c>
      <c r="G234" s="1559">
        <v>0.6</v>
      </c>
      <c r="H234" s="1157"/>
      <c r="I234" s="1158"/>
      <c r="J234" s="1521">
        <f>G234+H234+I234</f>
        <v>0.6</v>
      </c>
      <c r="K234" s="1168">
        <f>F234*J234</f>
        <v>77.952000000000012</v>
      </c>
    </row>
    <row r="235" spans="1:11">
      <c r="A235" s="1286"/>
      <c r="B235" s="1269"/>
      <c r="C235" s="1267"/>
      <c r="D235" s="1267"/>
      <c r="E235" s="1267"/>
      <c r="F235" s="1281"/>
      <c r="G235" s="1156"/>
      <c r="H235" s="1157"/>
      <c r="I235" s="1158"/>
      <c r="J235" s="1158"/>
      <c r="K235" s="875"/>
    </row>
    <row r="236" spans="1:11">
      <c r="A236" s="1286"/>
      <c r="B236" s="1270" t="s">
        <v>877</v>
      </c>
      <c r="C236" s="1267"/>
      <c r="D236" s="1267"/>
      <c r="E236" s="1267"/>
      <c r="F236" s="1281"/>
      <c r="G236" s="1156"/>
      <c r="H236" s="1157"/>
      <c r="I236" s="1158"/>
      <c r="J236" s="1158"/>
      <c r="K236" s="875"/>
    </row>
    <row r="237" spans="1:11">
      <c r="A237" s="1286"/>
      <c r="B237" s="1270"/>
      <c r="C237" s="1267"/>
      <c r="D237" s="1267"/>
      <c r="E237" s="1267"/>
      <c r="F237" s="1281"/>
      <c r="G237" s="1156"/>
      <c r="H237" s="1157"/>
      <c r="I237" s="1158"/>
      <c r="J237" s="1158"/>
      <c r="K237" s="875"/>
    </row>
    <row r="238" spans="1:11">
      <c r="A238" s="1286"/>
      <c r="B238" s="1269" t="s">
        <v>865</v>
      </c>
      <c r="C238" s="1267"/>
      <c r="D238" s="1267"/>
      <c r="E238" s="1267"/>
      <c r="F238" s="1281"/>
      <c r="G238" s="1156"/>
      <c r="H238" s="1157"/>
      <c r="I238" s="1158"/>
      <c r="J238" s="1158"/>
      <c r="K238" s="875"/>
    </row>
    <row r="239" spans="1:11">
      <c r="A239" s="1286"/>
      <c r="B239" s="1267"/>
      <c r="C239" s="1267"/>
      <c r="D239" s="1267"/>
      <c r="E239" s="1267"/>
      <c r="F239" s="1281"/>
      <c r="G239" s="1156"/>
      <c r="H239" s="1157"/>
      <c r="I239" s="1158"/>
      <c r="J239" s="1158"/>
      <c r="K239" s="875"/>
    </row>
    <row r="240" spans="1:11" ht="50">
      <c r="A240" s="1284"/>
      <c r="B240" s="1269" t="s">
        <v>878</v>
      </c>
      <c r="C240" s="1267"/>
      <c r="D240" s="1267"/>
      <c r="E240" s="1267"/>
      <c r="F240" s="1281"/>
      <c r="G240" s="1156"/>
      <c r="H240" s="1157"/>
      <c r="I240" s="1158"/>
      <c r="J240" s="1158"/>
      <c r="K240" s="875"/>
    </row>
    <row r="241" spans="1:11">
      <c r="A241" s="1284"/>
      <c r="B241" s="1264"/>
      <c r="C241" s="1262"/>
      <c r="D241" s="1106"/>
      <c r="E241" s="1262"/>
      <c r="F241" s="1282"/>
      <c r="G241" s="1156"/>
      <c r="H241" s="1157"/>
      <c r="I241" s="1158"/>
      <c r="J241" s="1158"/>
      <c r="K241" s="875"/>
    </row>
    <row r="242" spans="1:11" ht="37.5">
      <c r="A242" s="1284" t="s">
        <v>21</v>
      </c>
      <c r="B242" s="1264" t="s">
        <v>927</v>
      </c>
      <c r="C242" s="1262"/>
      <c r="D242" s="1106"/>
      <c r="E242" s="1262"/>
      <c r="F242" s="1287"/>
      <c r="G242" s="1156"/>
      <c r="H242" s="1157"/>
      <c r="I242" s="1158"/>
      <c r="J242" s="1158"/>
      <c r="K242" s="875"/>
    </row>
    <row r="243" spans="1:11">
      <c r="A243" s="1284">
        <v>1</v>
      </c>
      <c r="B243" s="1264" t="s">
        <v>928</v>
      </c>
      <c r="C243" s="1262">
        <v>0.84</v>
      </c>
      <c r="D243" s="1106" t="s">
        <v>39</v>
      </c>
      <c r="E243" s="1263">
        <v>260</v>
      </c>
      <c r="F243" s="1282">
        <v>218.4</v>
      </c>
      <c r="G243" s="1559">
        <v>0.6</v>
      </c>
      <c r="H243" s="1157"/>
      <c r="I243" s="1158"/>
      <c r="J243" s="1521">
        <f>G243+H243+I243</f>
        <v>0.6</v>
      </c>
      <c r="K243" s="1168">
        <f>F243*J243</f>
        <v>131.04</v>
      </c>
    </row>
    <row r="244" spans="1:11">
      <c r="A244" s="1284"/>
      <c r="B244" s="1264"/>
      <c r="C244" s="1262"/>
      <c r="D244" s="1106"/>
      <c r="E244" s="1263"/>
      <c r="F244" s="1282"/>
      <c r="G244" s="1156"/>
      <c r="H244" s="1157"/>
      <c r="I244" s="1158"/>
      <c r="J244" s="1158"/>
      <c r="K244" s="875"/>
    </row>
    <row r="245" spans="1:11" ht="15.5">
      <c r="A245" s="1284"/>
      <c r="B245" s="1323" t="s">
        <v>794</v>
      </c>
      <c r="C245" s="1262"/>
      <c r="D245" s="1106"/>
      <c r="E245" s="1263"/>
      <c r="F245" s="1282"/>
      <c r="G245" s="1156"/>
      <c r="H245" s="1157"/>
      <c r="I245" s="1158"/>
      <c r="J245" s="1158"/>
      <c r="K245" s="875"/>
    </row>
    <row r="246" spans="1:11">
      <c r="A246" s="1284"/>
      <c r="B246" s="1264"/>
      <c r="C246" s="1262"/>
      <c r="D246" s="1106"/>
      <c r="E246" s="1263"/>
      <c r="F246" s="1282"/>
      <c r="G246" s="1156"/>
      <c r="H246" s="1157"/>
      <c r="I246" s="1158"/>
      <c r="J246" s="1158"/>
      <c r="K246" s="875"/>
    </row>
    <row r="247" spans="1:11">
      <c r="A247" s="1284"/>
      <c r="B247" s="1321" t="s">
        <v>864</v>
      </c>
      <c r="C247" s="1262"/>
      <c r="D247" s="1106"/>
      <c r="E247" s="1263"/>
      <c r="F247" s="1282"/>
      <c r="G247" s="1156"/>
      <c r="H247" s="1157"/>
      <c r="I247" s="1158"/>
      <c r="J247" s="1158"/>
      <c r="K247" s="875"/>
    </row>
    <row r="248" spans="1:11">
      <c r="A248" s="1284"/>
      <c r="B248" s="1264"/>
      <c r="C248" s="1262"/>
      <c r="D248" s="1106"/>
      <c r="E248" s="1263"/>
      <c r="F248" s="1282"/>
      <c r="G248" s="1156"/>
      <c r="H248" s="1157"/>
      <c r="I248" s="1158"/>
      <c r="J248" s="1158"/>
      <c r="K248" s="875"/>
    </row>
    <row r="249" spans="1:11" ht="25">
      <c r="A249" s="1284" t="s">
        <v>19</v>
      </c>
      <c r="B249" s="1264" t="s">
        <v>929</v>
      </c>
      <c r="C249" s="1262">
        <v>72.2</v>
      </c>
      <c r="D249" s="1106" t="s">
        <v>868</v>
      </c>
      <c r="E249" s="1263">
        <v>130</v>
      </c>
      <c r="F249" s="1282">
        <v>9386</v>
      </c>
      <c r="G249" s="1559">
        <v>0.6</v>
      </c>
      <c r="H249" s="1157"/>
      <c r="I249" s="1158"/>
      <c r="J249" s="1521">
        <f>G249+H249+I249</f>
        <v>0.6</v>
      </c>
      <c r="K249" s="1168">
        <f>F249*J249</f>
        <v>5631.5999999999995</v>
      </c>
    </row>
    <row r="250" spans="1:11">
      <c r="A250" s="1284"/>
      <c r="B250" s="1264"/>
      <c r="C250" s="1262"/>
      <c r="D250" s="1106"/>
      <c r="E250" s="1263"/>
      <c r="F250" s="1282"/>
      <c r="G250" s="1156"/>
      <c r="H250" s="1157"/>
      <c r="I250" s="1158"/>
      <c r="J250" s="1158"/>
      <c r="K250" s="875"/>
    </row>
    <row r="251" spans="1:11" ht="25">
      <c r="A251" s="1284" t="s">
        <v>924</v>
      </c>
      <c r="B251" s="1264" t="s">
        <v>930</v>
      </c>
      <c r="C251" s="1262">
        <v>25.799999999999997</v>
      </c>
      <c r="D251" s="1106" t="s">
        <v>868</v>
      </c>
      <c r="E251" s="1263">
        <v>140</v>
      </c>
      <c r="F251" s="1282">
        <v>3611.9999999999995</v>
      </c>
      <c r="G251" s="1559">
        <v>0.6</v>
      </c>
      <c r="H251" s="1157"/>
      <c r="I251" s="1158"/>
      <c r="J251" s="1521">
        <f>G251+H251+I251</f>
        <v>0.6</v>
      </c>
      <c r="K251" s="1168">
        <f>F251*J251</f>
        <v>2167.1999999999998</v>
      </c>
    </row>
    <row r="252" spans="1:11">
      <c r="A252" s="1284"/>
      <c r="B252" s="1264"/>
      <c r="C252" s="1262"/>
      <c r="D252" s="1106"/>
      <c r="E252" s="1263"/>
      <c r="F252" s="1282"/>
      <c r="G252" s="1156"/>
      <c r="H252" s="1157"/>
      <c r="I252" s="1158"/>
      <c r="J252" s="1158"/>
      <c r="K252" s="875"/>
    </row>
    <row r="253" spans="1:11">
      <c r="A253" s="1284" t="s">
        <v>888</v>
      </c>
      <c r="B253" s="1302" t="s">
        <v>889</v>
      </c>
      <c r="C253" s="1303">
        <v>137</v>
      </c>
      <c r="D253" s="1304" t="s">
        <v>226</v>
      </c>
      <c r="E253" s="1263">
        <v>70</v>
      </c>
      <c r="F253" s="1282">
        <v>9590</v>
      </c>
      <c r="G253" s="1559">
        <v>0.6</v>
      </c>
      <c r="H253" s="1157"/>
      <c r="I253" s="1158"/>
      <c r="J253" s="1521">
        <f>G253+H253+I253</f>
        <v>0.6</v>
      </c>
      <c r="K253" s="1168">
        <f>F253*J253</f>
        <v>5754</v>
      </c>
    </row>
    <row r="254" spans="1:11">
      <c r="A254" s="1284"/>
      <c r="B254" s="1264"/>
      <c r="C254" s="1262"/>
      <c r="D254" s="1106"/>
      <c r="E254" s="1263"/>
      <c r="F254" s="1282"/>
      <c r="G254" s="1156"/>
      <c r="H254" s="1157"/>
      <c r="I254" s="1158"/>
      <c r="J254" s="1158"/>
      <c r="K254" s="875"/>
    </row>
    <row r="255" spans="1:11">
      <c r="A255" s="1284" t="s">
        <v>898</v>
      </c>
      <c r="B255" s="1302" t="s">
        <v>931</v>
      </c>
      <c r="C255" s="1303">
        <v>34.61</v>
      </c>
      <c r="D255" s="1304" t="s">
        <v>226</v>
      </c>
      <c r="E255" s="1263">
        <v>140</v>
      </c>
      <c r="F255" s="1282">
        <v>4845.3999999999996</v>
      </c>
      <c r="G255" s="1559">
        <v>0.6</v>
      </c>
      <c r="H255" s="1157"/>
      <c r="I255" s="1158"/>
      <c r="J255" s="1521">
        <f>G255+H255+I255</f>
        <v>0.6</v>
      </c>
      <c r="K255" s="1168">
        <f>F255*J255</f>
        <v>2907.24</v>
      </c>
    </row>
    <row r="256" spans="1:11">
      <c r="A256" s="1284"/>
      <c r="B256" s="1264"/>
      <c r="C256" s="1262"/>
      <c r="D256" s="1106"/>
      <c r="E256" s="1263"/>
      <c r="F256" s="1282"/>
      <c r="G256" s="1156"/>
      <c r="H256" s="1157"/>
      <c r="I256" s="1158"/>
      <c r="J256" s="1158"/>
      <c r="K256" s="875"/>
    </row>
    <row r="257" spans="1:11">
      <c r="A257" s="1284" t="s">
        <v>932</v>
      </c>
      <c r="B257" s="1302" t="s">
        <v>933</v>
      </c>
      <c r="C257" s="1303">
        <v>37.71</v>
      </c>
      <c r="D257" s="1304" t="s">
        <v>226</v>
      </c>
      <c r="E257" s="1263">
        <v>140</v>
      </c>
      <c r="F257" s="1282">
        <v>5279.4000000000005</v>
      </c>
      <c r="G257" s="1559">
        <v>0.6</v>
      </c>
      <c r="H257" s="1157"/>
      <c r="I257" s="1158"/>
      <c r="J257" s="1521">
        <f>G257+H257+I257</f>
        <v>0.6</v>
      </c>
      <c r="K257" s="1168">
        <f>F257*J257</f>
        <v>3167.6400000000003</v>
      </c>
    </row>
    <row r="258" spans="1:11">
      <c r="A258" s="1284"/>
      <c r="B258" s="1264"/>
      <c r="C258" s="1262"/>
      <c r="D258" s="1106"/>
      <c r="E258" s="1263"/>
      <c r="F258" s="1282"/>
      <c r="G258" s="1156"/>
      <c r="H258" s="1157"/>
      <c r="I258" s="1158"/>
      <c r="J258" s="1158"/>
      <c r="K258" s="875"/>
    </row>
    <row r="259" spans="1:11">
      <c r="A259" s="1284" t="s">
        <v>902</v>
      </c>
      <c r="B259" s="1302" t="s">
        <v>934</v>
      </c>
      <c r="C259" s="1303">
        <v>21.42</v>
      </c>
      <c r="D259" s="1304" t="s">
        <v>226</v>
      </c>
      <c r="E259" s="1263">
        <v>220</v>
      </c>
      <c r="F259" s="1282">
        <v>4712.4000000000005</v>
      </c>
      <c r="G259" s="1559">
        <v>0.6</v>
      </c>
      <c r="H259" s="1157"/>
      <c r="I259" s="1158"/>
      <c r="J259" s="1521">
        <f>G259+H259+I259</f>
        <v>0.6</v>
      </c>
      <c r="K259" s="1168">
        <f>F259*J259</f>
        <v>2827.44</v>
      </c>
    </row>
    <row r="260" spans="1:11">
      <c r="A260" s="1284"/>
      <c r="B260" s="1264"/>
      <c r="C260" s="1262"/>
      <c r="D260" s="1106"/>
      <c r="E260" s="1263"/>
      <c r="F260" s="1282"/>
      <c r="G260" s="1156"/>
      <c r="H260" s="1157"/>
      <c r="I260" s="1158"/>
      <c r="J260" s="1158"/>
      <c r="K260" s="875"/>
    </row>
    <row r="261" spans="1:11">
      <c r="A261" s="1284" t="s">
        <v>935</v>
      </c>
      <c r="B261" s="1302" t="s">
        <v>936</v>
      </c>
      <c r="C261" s="1303">
        <v>77.3</v>
      </c>
      <c r="D261" s="1304" t="s">
        <v>226</v>
      </c>
      <c r="E261" s="1263">
        <v>175</v>
      </c>
      <c r="F261" s="1282">
        <v>13527.5</v>
      </c>
      <c r="G261" s="1559">
        <v>0.6</v>
      </c>
      <c r="H261" s="1157"/>
      <c r="I261" s="1158"/>
      <c r="J261" s="1521">
        <f>G261+H261+I261</f>
        <v>0.6</v>
      </c>
      <c r="K261" s="1168">
        <f>F261*J261</f>
        <v>8116.5</v>
      </c>
    </row>
    <row r="262" spans="1:11">
      <c r="A262" s="1284"/>
      <c r="B262" s="1264"/>
      <c r="C262" s="1262"/>
      <c r="D262" s="1106"/>
      <c r="E262" s="1263"/>
      <c r="F262" s="1282"/>
      <c r="G262" s="1156"/>
      <c r="H262" s="1157"/>
      <c r="I262" s="1158"/>
      <c r="J262" s="1158"/>
      <c r="K262" s="875"/>
    </row>
    <row r="263" spans="1:11">
      <c r="A263" s="1284" t="s">
        <v>904</v>
      </c>
      <c r="B263" s="1302" t="s">
        <v>937</v>
      </c>
      <c r="C263" s="1303">
        <v>4.75</v>
      </c>
      <c r="D263" s="1304" t="s">
        <v>226</v>
      </c>
      <c r="E263" s="1263">
        <v>180</v>
      </c>
      <c r="F263" s="1282">
        <v>855</v>
      </c>
      <c r="G263" s="1559">
        <v>0.6</v>
      </c>
      <c r="H263" s="1157"/>
      <c r="I263" s="1158"/>
      <c r="J263" s="1521">
        <f>G263+H263+I263</f>
        <v>0.6</v>
      </c>
      <c r="K263" s="1168">
        <f>F263*J263</f>
        <v>513</v>
      </c>
    </row>
    <row r="264" spans="1:11">
      <c r="A264" s="1284"/>
      <c r="B264" s="1302"/>
      <c r="C264" s="1303"/>
      <c r="D264" s="1304"/>
      <c r="E264" s="1263"/>
      <c r="F264" s="1282"/>
      <c r="G264" s="1156"/>
      <c r="H264" s="1157"/>
      <c r="I264" s="1158"/>
      <c r="J264" s="1158"/>
      <c r="K264" s="875"/>
    </row>
    <row r="265" spans="1:11">
      <c r="A265" s="1284" t="s">
        <v>938</v>
      </c>
      <c r="B265" s="1302" t="s">
        <v>939</v>
      </c>
      <c r="C265" s="1303">
        <v>28.54</v>
      </c>
      <c r="D265" s="1304" t="s">
        <v>226</v>
      </c>
      <c r="E265" s="1263">
        <v>180</v>
      </c>
      <c r="F265" s="1282">
        <v>5137.2</v>
      </c>
      <c r="G265" s="1559">
        <v>0.6</v>
      </c>
      <c r="H265" s="1157"/>
      <c r="I265" s="1158"/>
      <c r="J265" s="1521">
        <f>G265+H265+I265</f>
        <v>0.6</v>
      </c>
      <c r="K265" s="1168">
        <f>F265*J265</f>
        <v>3082.3199999999997</v>
      </c>
    </row>
    <row r="266" spans="1:11">
      <c r="A266" s="1284"/>
      <c r="B266" s="1264"/>
      <c r="C266" s="1262"/>
      <c r="D266" s="1106"/>
      <c r="E266" s="1263"/>
      <c r="F266" s="1282"/>
      <c r="G266" s="1156"/>
      <c r="H266" s="1157"/>
      <c r="I266" s="1158"/>
      <c r="J266" s="1158"/>
      <c r="K266" s="875"/>
    </row>
    <row r="267" spans="1:11">
      <c r="A267" s="1284" t="s">
        <v>940</v>
      </c>
      <c r="B267" s="1302" t="s">
        <v>941</v>
      </c>
      <c r="C267" s="1303">
        <v>24.93</v>
      </c>
      <c r="D267" s="1304" t="s">
        <v>226</v>
      </c>
      <c r="E267" s="1263">
        <v>275</v>
      </c>
      <c r="F267" s="1282">
        <v>6855.75</v>
      </c>
      <c r="G267" s="1559">
        <v>0.6</v>
      </c>
      <c r="H267" s="1157"/>
      <c r="I267" s="1158"/>
      <c r="J267" s="1521">
        <f>G267+H267+I267</f>
        <v>0.6</v>
      </c>
      <c r="K267" s="1168">
        <f>F267*J267</f>
        <v>4113.45</v>
      </c>
    </row>
    <row r="268" spans="1:11">
      <c r="A268" s="1284"/>
      <c r="B268" s="1264"/>
      <c r="C268" s="1262"/>
      <c r="D268" s="1106"/>
      <c r="E268" s="1263"/>
      <c r="F268" s="1282"/>
      <c r="G268" s="1156"/>
      <c r="H268" s="1157"/>
      <c r="I268" s="1158"/>
      <c r="J268" s="1158"/>
      <c r="K268" s="875"/>
    </row>
    <row r="269" spans="1:11">
      <c r="A269" s="1284"/>
      <c r="B269" s="1320" t="s">
        <v>873</v>
      </c>
      <c r="C269" s="1262"/>
      <c r="D269" s="1106"/>
      <c r="E269" s="1263"/>
      <c r="F269" s="1282"/>
      <c r="G269" s="1156"/>
      <c r="H269" s="1157"/>
      <c r="I269" s="1158"/>
      <c r="J269" s="1158"/>
      <c r="K269" s="875"/>
    </row>
    <row r="270" spans="1:11">
      <c r="A270" s="1284"/>
      <c r="B270" s="1264"/>
      <c r="C270" s="1262"/>
      <c r="D270" s="1106"/>
      <c r="E270" s="1263"/>
      <c r="F270" s="1282"/>
      <c r="G270" s="1156"/>
      <c r="H270" s="1157"/>
      <c r="I270" s="1158"/>
      <c r="J270" s="1158"/>
      <c r="K270" s="875"/>
    </row>
    <row r="271" spans="1:11" ht="25">
      <c r="A271" s="1295" t="s">
        <v>19</v>
      </c>
      <c r="B271" s="1305" t="s">
        <v>929</v>
      </c>
      <c r="C271" s="1293">
        <v>52.72</v>
      </c>
      <c r="D271" s="1294" t="s">
        <v>868</v>
      </c>
      <c r="E271" s="1322">
        <v>130</v>
      </c>
      <c r="F271" s="1292">
        <v>6853.5999999999995</v>
      </c>
      <c r="G271" s="1559">
        <v>0.6</v>
      </c>
      <c r="H271" s="1157"/>
      <c r="I271" s="1158"/>
      <c r="J271" s="1521">
        <f>G271+H271+I271</f>
        <v>0.6</v>
      </c>
      <c r="K271" s="1168">
        <f>F271*J271</f>
        <v>4112.16</v>
      </c>
    </row>
    <row r="272" spans="1:11">
      <c r="A272" s="1284"/>
      <c r="B272" s="1264"/>
      <c r="C272" s="1262"/>
      <c r="D272" s="1106"/>
      <c r="E272" s="1352"/>
      <c r="F272" s="1282"/>
      <c r="G272" s="1156"/>
      <c r="H272" s="1157"/>
      <c r="I272" s="1158"/>
      <c r="J272" s="1158"/>
      <c r="K272" s="875"/>
    </row>
    <row r="273" spans="1:11" ht="25">
      <c r="A273" s="1284" t="s">
        <v>924</v>
      </c>
      <c r="B273" s="1264" t="s">
        <v>930</v>
      </c>
      <c r="C273" s="1262">
        <v>48.3</v>
      </c>
      <c r="D273" s="1106" t="s">
        <v>868</v>
      </c>
      <c r="E273" s="1263">
        <v>140</v>
      </c>
      <c r="F273" s="1282">
        <v>6762</v>
      </c>
      <c r="G273" s="1559">
        <v>0.6</v>
      </c>
      <c r="H273" s="1157"/>
      <c r="I273" s="1158"/>
      <c r="J273" s="1521">
        <f>G273+H273+I273</f>
        <v>0.6</v>
      </c>
      <c r="K273" s="1168">
        <f>F273*J273</f>
        <v>4057.2</v>
      </c>
    </row>
    <row r="274" spans="1:11">
      <c r="A274" s="1284"/>
      <c r="B274" s="1264"/>
      <c r="C274" s="1262"/>
      <c r="D274" s="1106"/>
      <c r="E274" s="1263"/>
      <c r="F274" s="1282"/>
      <c r="G274" s="1156"/>
      <c r="H274" s="1157"/>
      <c r="I274" s="1158"/>
      <c r="J274" s="1158"/>
      <c r="K274" s="875"/>
    </row>
    <row r="275" spans="1:11">
      <c r="A275" s="1284" t="s">
        <v>888</v>
      </c>
      <c r="B275" s="1302" t="s">
        <v>889</v>
      </c>
      <c r="C275" s="1303">
        <v>147.18</v>
      </c>
      <c r="D275" s="1304" t="s">
        <v>226</v>
      </c>
      <c r="E275" s="1263">
        <v>70</v>
      </c>
      <c r="F275" s="1282">
        <v>10302.6</v>
      </c>
      <c r="G275" s="1559">
        <v>0.6</v>
      </c>
      <c r="H275" s="1157"/>
      <c r="I275" s="1158"/>
      <c r="J275" s="1521">
        <f>G275+H275+I275</f>
        <v>0.6</v>
      </c>
      <c r="K275" s="1168">
        <f>F275*J275</f>
        <v>6181.56</v>
      </c>
    </row>
    <row r="276" spans="1:11">
      <c r="A276" s="1284"/>
      <c r="B276" s="1264"/>
      <c r="C276" s="1262"/>
      <c r="D276" s="1106"/>
      <c r="E276" s="1263"/>
      <c r="F276" s="1282"/>
      <c r="G276" s="1156"/>
      <c r="H276" s="1157"/>
      <c r="I276" s="1158"/>
      <c r="J276" s="1158"/>
      <c r="K276" s="875"/>
    </row>
    <row r="277" spans="1:11">
      <c r="A277" s="1284" t="s">
        <v>898</v>
      </c>
      <c r="B277" s="1302" t="s">
        <v>942</v>
      </c>
      <c r="C277" s="1303">
        <v>46.769999999999996</v>
      </c>
      <c r="D277" s="1304" t="s">
        <v>226</v>
      </c>
      <c r="E277" s="1263">
        <v>140</v>
      </c>
      <c r="F277" s="1282">
        <v>6547.7999999999993</v>
      </c>
      <c r="G277" s="1559">
        <v>0.6</v>
      </c>
      <c r="H277" s="1157"/>
      <c r="I277" s="1158"/>
      <c r="J277" s="1521">
        <f>G277+H277+I277</f>
        <v>0.6</v>
      </c>
      <c r="K277" s="1168">
        <f>F277*J277</f>
        <v>3928.6799999999994</v>
      </c>
    </row>
    <row r="278" spans="1:11">
      <c r="A278" s="1284"/>
      <c r="B278" s="1264"/>
      <c r="C278" s="1262"/>
      <c r="D278" s="1106"/>
      <c r="E278" s="1263"/>
      <c r="F278" s="1282"/>
      <c r="G278" s="1156"/>
      <c r="H278" s="1157"/>
      <c r="I278" s="1158"/>
      <c r="J278" s="1158"/>
      <c r="K278" s="875"/>
    </row>
    <row r="279" spans="1:11">
      <c r="A279" s="1284" t="s">
        <v>900</v>
      </c>
      <c r="B279" s="1302" t="s">
        <v>901</v>
      </c>
      <c r="C279" s="1303">
        <v>49.260000000000005</v>
      </c>
      <c r="D279" s="1304" t="s">
        <v>226</v>
      </c>
      <c r="E279" s="1263">
        <v>140</v>
      </c>
      <c r="F279" s="1282">
        <v>6896.4000000000005</v>
      </c>
      <c r="G279" s="1559">
        <v>0.6</v>
      </c>
      <c r="H279" s="1157"/>
      <c r="I279" s="1158"/>
      <c r="J279" s="1521">
        <f>G279+H279+I279</f>
        <v>0.6</v>
      </c>
      <c r="K279" s="1168">
        <f>F279*J279</f>
        <v>4137.84</v>
      </c>
    </row>
    <row r="280" spans="1:11">
      <c r="A280" s="1284"/>
      <c r="B280" s="1264"/>
      <c r="C280" s="1262"/>
      <c r="D280" s="1106"/>
      <c r="E280" s="1263"/>
      <c r="F280" s="1282"/>
      <c r="G280" s="1156"/>
      <c r="H280" s="1157"/>
      <c r="I280" s="1158"/>
      <c r="J280" s="1158"/>
      <c r="K280" s="875"/>
    </row>
    <row r="281" spans="1:11">
      <c r="A281" s="1284" t="s">
        <v>902</v>
      </c>
      <c r="B281" s="1302" t="s">
        <v>903</v>
      </c>
      <c r="C281" s="1303">
        <v>8.82</v>
      </c>
      <c r="D281" s="1304" t="s">
        <v>226</v>
      </c>
      <c r="E281" s="1263">
        <v>220</v>
      </c>
      <c r="F281" s="1282">
        <v>1940.4</v>
      </c>
      <c r="G281" s="1559">
        <v>0.6</v>
      </c>
      <c r="H281" s="1157"/>
      <c r="I281" s="1158"/>
      <c r="J281" s="1521">
        <f>G281+H281+I281</f>
        <v>0.6</v>
      </c>
      <c r="K281" s="1168">
        <f>F281*J281</f>
        <v>1164.24</v>
      </c>
    </row>
    <row r="282" spans="1:11">
      <c r="A282" s="1284"/>
      <c r="B282" s="1302"/>
      <c r="C282" s="1303"/>
      <c r="D282" s="1304"/>
      <c r="E282" s="1263"/>
      <c r="F282" s="1282"/>
      <c r="G282" s="1156"/>
      <c r="H282" s="1157"/>
      <c r="I282" s="1158"/>
      <c r="J282" s="1158"/>
      <c r="K282" s="875"/>
    </row>
    <row r="283" spans="1:11">
      <c r="A283" s="1284" t="s">
        <v>904</v>
      </c>
      <c r="B283" s="1302" t="s">
        <v>943</v>
      </c>
      <c r="C283" s="1303">
        <v>22.7</v>
      </c>
      <c r="D283" s="1304" t="s">
        <v>226</v>
      </c>
      <c r="E283" s="1263">
        <v>180</v>
      </c>
      <c r="F283" s="1282">
        <v>4086</v>
      </c>
      <c r="G283" s="1559">
        <v>0.6</v>
      </c>
      <c r="H283" s="1157"/>
      <c r="I283" s="1158"/>
      <c r="J283" s="1521">
        <f>G283+H283+I283</f>
        <v>0.6</v>
      </c>
      <c r="K283" s="1168">
        <f>F283*J283</f>
        <v>2451.6</v>
      </c>
    </row>
    <row r="284" spans="1:11">
      <c r="A284" s="1284"/>
      <c r="B284" s="1302"/>
      <c r="C284" s="1303"/>
      <c r="D284" s="1304"/>
      <c r="E284" s="1263"/>
      <c r="F284" s="1282"/>
      <c r="G284" s="1156"/>
      <c r="H284" s="1157"/>
      <c r="I284" s="1158"/>
      <c r="J284" s="1158"/>
      <c r="K284" s="875"/>
    </row>
    <row r="285" spans="1:11">
      <c r="A285" s="1284" t="s">
        <v>938</v>
      </c>
      <c r="B285" s="1302" t="s">
        <v>944</v>
      </c>
      <c r="C285" s="1303">
        <v>4.32</v>
      </c>
      <c r="D285" s="1304" t="s">
        <v>226</v>
      </c>
      <c r="E285" s="1263">
        <v>280</v>
      </c>
      <c r="F285" s="1282">
        <v>1209.6000000000001</v>
      </c>
      <c r="G285" s="1559">
        <v>0.6</v>
      </c>
      <c r="H285" s="1157"/>
      <c r="I285" s="1158"/>
      <c r="J285" s="1521">
        <f>G285+H285+I285</f>
        <v>0.6</v>
      </c>
      <c r="K285" s="1168">
        <f>F285*J285</f>
        <v>725.7600000000001</v>
      </c>
    </row>
    <row r="286" spans="1:11">
      <c r="A286" s="1284"/>
      <c r="B286" s="1264"/>
      <c r="C286" s="1262"/>
      <c r="D286" s="1106"/>
      <c r="E286" s="1263"/>
      <c r="F286" s="1282"/>
      <c r="G286" s="1156"/>
      <c r="H286" s="1157"/>
      <c r="I286" s="1158"/>
      <c r="J286" s="1158"/>
      <c r="K286" s="875"/>
    </row>
    <row r="287" spans="1:11">
      <c r="A287" s="1284" t="s">
        <v>945</v>
      </c>
      <c r="B287" s="1302" t="s">
        <v>946</v>
      </c>
      <c r="C287" s="1303">
        <v>4.3499999999999996</v>
      </c>
      <c r="D287" s="1304" t="s">
        <v>226</v>
      </c>
      <c r="E287" s="1263">
        <v>340</v>
      </c>
      <c r="F287" s="1282">
        <v>1478.9999999999998</v>
      </c>
      <c r="G287" s="1559">
        <v>0.6</v>
      </c>
      <c r="H287" s="1157"/>
      <c r="I287" s="1158"/>
      <c r="J287" s="1521">
        <f>G287+H287+I287</f>
        <v>0.6</v>
      </c>
      <c r="K287" s="1168">
        <f>F287*J287</f>
        <v>887.39999999999986</v>
      </c>
    </row>
    <row r="288" spans="1:11">
      <c r="A288" s="1284"/>
      <c r="B288" s="1264"/>
      <c r="C288" s="1262"/>
      <c r="D288" s="1106"/>
      <c r="E288" s="1263"/>
      <c r="F288" s="1282"/>
      <c r="G288" s="1156"/>
      <c r="H288" s="1157"/>
      <c r="I288" s="1158"/>
      <c r="J288" s="1158"/>
      <c r="K288" s="875"/>
    </row>
    <row r="289" spans="1:11">
      <c r="A289" s="1284" t="s">
        <v>947</v>
      </c>
      <c r="B289" s="1302" t="s">
        <v>948</v>
      </c>
      <c r="C289" s="1303">
        <v>8.82</v>
      </c>
      <c r="D289" s="1304" t="s">
        <v>226</v>
      </c>
      <c r="E289" s="1263">
        <v>350</v>
      </c>
      <c r="F289" s="1282">
        <v>3087</v>
      </c>
      <c r="G289" s="1559">
        <v>0.6</v>
      </c>
      <c r="H289" s="1157"/>
      <c r="I289" s="1158"/>
      <c r="J289" s="1521">
        <f>G289+H289+I289</f>
        <v>0.6</v>
      </c>
      <c r="K289" s="1168">
        <f>F289*J289</f>
        <v>1852.1999999999998</v>
      </c>
    </row>
    <row r="290" spans="1:11">
      <c r="A290" s="1284"/>
      <c r="B290" s="1264"/>
      <c r="C290" s="1262"/>
      <c r="D290" s="1106"/>
      <c r="E290" s="1263"/>
      <c r="F290" s="1282"/>
      <c r="G290" s="1156"/>
      <c r="H290" s="1157"/>
      <c r="I290" s="1158"/>
      <c r="J290" s="1158"/>
      <c r="K290" s="875"/>
    </row>
    <row r="291" spans="1:11">
      <c r="A291" s="1284" t="s">
        <v>906</v>
      </c>
      <c r="B291" s="1302" t="s">
        <v>949</v>
      </c>
      <c r="C291" s="1303">
        <v>18.82</v>
      </c>
      <c r="D291" s="1304" t="s">
        <v>226</v>
      </c>
      <c r="E291" s="1263">
        <v>280</v>
      </c>
      <c r="F291" s="1282">
        <v>5269.6</v>
      </c>
      <c r="G291" s="1559">
        <v>0.6</v>
      </c>
      <c r="H291" s="1157"/>
      <c r="I291" s="1158"/>
      <c r="J291" s="1521">
        <f>G291+H291+I291</f>
        <v>0.6</v>
      </c>
      <c r="K291" s="1168">
        <f>F291*J291</f>
        <v>3161.76</v>
      </c>
    </row>
    <row r="292" spans="1:11">
      <c r="A292" s="1284"/>
      <c r="B292" s="1264"/>
      <c r="C292" s="1262"/>
      <c r="D292" s="1106"/>
      <c r="E292" s="1263"/>
      <c r="F292" s="1282"/>
      <c r="G292" s="1156"/>
      <c r="H292" s="1157"/>
      <c r="I292" s="1158"/>
      <c r="J292" s="1158"/>
      <c r="K292" s="875"/>
    </row>
    <row r="293" spans="1:11">
      <c r="A293" s="1284"/>
      <c r="B293" s="1264"/>
      <c r="C293" s="1262"/>
      <c r="D293" s="1106"/>
      <c r="E293" s="1263"/>
      <c r="F293" s="1282"/>
      <c r="G293" s="1156"/>
      <c r="H293" s="1157"/>
      <c r="I293" s="1158"/>
      <c r="J293" s="1158"/>
      <c r="K293" s="875"/>
    </row>
    <row r="294" spans="1:11">
      <c r="A294" s="1285"/>
      <c r="B294" s="1265"/>
      <c r="C294" s="1265"/>
      <c r="D294" s="1265"/>
      <c r="E294" s="1265"/>
      <c r="F294" s="1280"/>
      <c r="G294" s="1156"/>
      <c r="H294" s="1157"/>
      <c r="I294" s="1158"/>
      <c r="J294" s="1158"/>
      <c r="K294" s="875"/>
    </row>
    <row r="295" spans="1:11" ht="15" thickBot="1">
      <c r="A295" s="1336"/>
      <c r="B295" s="1339" t="s">
        <v>909</v>
      </c>
      <c r="C295" s="1337"/>
      <c r="D295" s="1337"/>
      <c r="E295" s="1337"/>
      <c r="F295" s="1340">
        <v>130317.90000000002</v>
      </c>
      <c r="G295" s="1156"/>
      <c r="H295" s="1157"/>
      <c r="I295" s="1158"/>
      <c r="J295" s="1158"/>
      <c r="K295" s="875"/>
    </row>
    <row r="296" spans="1:11">
      <c r="A296" s="1829" t="s">
        <v>815</v>
      </c>
      <c r="B296" s="1830"/>
      <c r="C296" s="1830"/>
      <c r="D296" s="1830"/>
      <c r="E296" s="1830"/>
      <c r="F296" s="1831"/>
      <c r="G296" s="1156"/>
      <c r="H296" s="1157"/>
      <c r="I296" s="1158"/>
      <c r="J296" s="1158"/>
      <c r="K296" s="875"/>
    </row>
    <row r="297" spans="1:11">
      <c r="A297" s="1324"/>
      <c r="B297" s="1325"/>
      <c r="C297" s="1326"/>
      <c r="D297" s="1326"/>
      <c r="E297" s="1327"/>
      <c r="F297" s="1328"/>
      <c r="G297" s="1156"/>
      <c r="H297" s="1157"/>
      <c r="I297" s="1158"/>
      <c r="J297" s="1158"/>
      <c r="K297" s="875"/>
    </row>
    <row r="298" spans="1:11">
      <c r="A298" s="1329"/>
      <c r="B298" s="1330" t="s">
        <v>950</v>
      </c>
      <c r="C298" s="1331"/>
      <c r="D298" s="1331"/>
      <c r="E298" s="1332"/>
      <c r="F298" s="1333"/>
      <c r="G298" s="1156"/>
      <c r="H298" s="1157"/>
      <c r="I298" s="1158"/>
      <c r="J298" s="1158"/>
      <c r="K298" s="875"/>
    </row>
    <row r="299" spans="1:11">
      <c r="A299" s="1329"/>
      <c r="B299" s="1334"/>
      <c r="C299" s="1331"/>
      <c r="D299" s="1331"/>
      <c r="E299" s="1332"/>
      <c r="F299" s="1333"/>
      <c r="G299" s="1156"/>
      <c r="H299" s="1157"/>
      <c r="I299" s="1158"/>
      <c r="J299" s="1158"/>
      <c r="K299" s="875"/>
    </row>
    <row r="300" spans="1:11" ht="87">
      <c r="A300" s="1329"/>
      <c r="B300" s="1334" t="s">
        <v>951</v>
      </c>
      <c r="C300" s="1331"/>
      <c r="D300" s="1331"/>
      <c r="E300" s="1332"/>
      <c r="F300" s="1333"/>
      <c r="G300" s="1156"/>
      <c r="H300" s="1157"/>
      <c r="I300" s="1158"/>
      <c r="J300" s="1158"/>
      <c r="K300" s="875"/>
    </row>
    <row r="301" spans="1:11">
      <c r="A301" s="1329"/>
      <c r="B301" s="1334"/>
      <c r="C301" s="1331"/>
      <c r="D301" s="1331"/>
      <c r="E301" s="1332"/>
      <c r="F301" s="1333"/>
      <c r="G301" s="1156"/>
      <c r="H301" s="1157"/>
      <c r="I301" s="1158"/>
      <c r="J301" s="1158"/>
      <c r="K301" s="875"/>
    </row>
    <row r="302" spans="1:11">
      <c r="A302" s="1329"/>
      <c r="B302" s="1335" t="s">
        <v>952</v>
      </c>
      <c r="C302" s="1331"/>
      <c r="D302" s="1331"/>
      <c r="E302" s="1332"/>
      <c r="F302" s="1333"/>
      <c r="G302" s="1156"/>
      <c r="H302" s="1157"/>
      <c r="I302" s="1158"/>
      <c r="J302" s="1158"/>
      <c r="K302" s="875"/>
    </row>
    <row r="303" spans="1:11">
      <c r="A303" s="1329"/>
      <c r="B303" s="1334"/>
      <c r="C303" s="1331"/>
      <c r="D303" s="1331"/>
      <c r="E303" s="1332"/>
      <c r="F303" s="1333"/>
      <c r="G303" s="1156"/>
      <c r="H303" s="1157"/>
      <c r="I303" s="1158"/>
      <c r="J303" s="1158"/>
      <c r="K303" s="875"/>
    </row>
    <row r="304" spans="1:11" ht="72.5">
      <c r="A304" s="1329"/>
      <c r="B304" s="1334" t="s">
        <v>953</v>
      </c>
      <c r="C304" s="1331"/>
      <c r="D304" s="1331"/>
      <c r="E304" s="1332"/>
      <c r="F304" s="1333"/>
      <c r="G304" s="1156"/>
      <c r="H304" s="1157"/>
      <c r="I304" s="1158"/>
      <c r="J304" s="1158"/>
      <c r="K304" s="875"/>
    </row>
    <row r="305" spans="1:11">
      <c r="A305" s="1329"/>
      <c r="B305" s="1334"/>
      <c r="C305" s="1331"/>
      <c r="D305" s="1331"/>
      <c r="E305" s="1332"/>
      <c r="F305" s="1333"/>
      <c r="G305" s="1156"/>
      <c r="H305" s="1157"/>
      <c r="I305" s="1158"/>
      <c r="J305" s="1158"/>
      <c r="K305" s="875"/>
    </row>
    <row r="306" spans="1:11">
      <c r="A306" s="1329" t="s">
        <v>11</v>
      </c>
      <c r="B306" s="1334" t="s">
        <v>954</v>
      </c>
      <c r="C306" s="1331">
        <v>134</v>
      </c>
      <c r="D306" s="1331" t="s">
        <v>955</v>
      </c>
      <c r="E306" s="1263">
        <v>130</v>
      </c>
      <c r="F306" s="1282">
        <v>17420</v>
      </c>
      <c r="G306" s="1180">
        <v>0.6</v>
      </c>
      <c r="H306" s="1157"/>
      <c r="I306" s="1158"/>
      <c r="J306" s="1521">
        <f>G306+H306+I306</f>
        <v>0.6</v>
      </c>
      <c r="K306" s="1168">
        <f t="shared" ref="K306" si="5">F306*J306</f>
        <v>10452</v>
      </c>
    </row>
    <row r="307" spans="1:11">
      <c r="A307" s="1329"/>
      <c r="B307" s="1334"/>
      <c r="C307" s="1331"/>
      <c r="D307" s="1331"/>
      <c r="E307" s="1332"/>
      <c r="F307" s="1333"/>
      <c r="G307" s="1156"/>
      <c r="H307" s="1157"/>
      <c r="I307" s="1158"/>
      <c r="J307" s="1158"/>
      <c r="K307" s="875"/>
    </row>
    <row r="308" spans="1:11">
      <c r="A308" s="1329" t="s">
        <v>16</v>
      </c>
      <c r="B308" s="1334" t="s">
        <v>956</v>
      </c>
      <c r="C308" s="1331">
        <v>188</v>
      </c>
      <c r="D308" s="1331" t="s">
        <v>226</v>
      </c>
      <c r="E308" s="1263">
        <v>240</v>
      </c>
      <c r="F308" s="1282">
        <v>45120</v>
      </c>
      <c r="G308" s="1180">
        <v>0.6</v>
      </c>
      <c r="H308" s="1157"/>
      <c r="I308" s="1158"/>
      <c r="J308" s="1521">
        <f>G308+H308+I308</f>
        <v>0.6</v>
      </c>
      <c r="K308" s="1168">
        <f t="shared" ref="K308" si="6">F308*J308</f>
        <v>27072</v>
      </c>
    </row>
    <row r="309" spans="1:11">
      <c r="A309" s="1329"/>
      <c r="B309" s="1334"/>
      <c r="C309" s="1331"/>
      <c r="D309" s="1331"/>
      <c r="E309" s="1332"/>
      <c r="F309" s="1333"/>
      <c r="G309" s="1156"/>
      <c r="H309" s="1157"/>
      <c r="I309" s="1158"/>
      <c r="J309" s="1158"/>
      <c r="K309" s="875"/>
    </row>
    <row r="310" spans="1:11">
      <c r="A310" s="1329" t="s">
        <v>19</v>
      </c>
      <c r="B310" s="1334" t="s">
        <v>957</v>
      </c>
      <c r="C310" s="1331">
        <v>26</v>
      </c>
      <c r="D310" s="1331" t="s">
        <v>226</v>
      </c>
      <c r="E310" s="1263">
        <v>150</v>
      </c>
      <c r="F310" s="1282">
        <v>3900</v>
      </c>
      <c r="G310" s="1180">
        <v>0.6</v>
      </c>
      <c r="H310" s="1157"/>
      <c r="I310" s="1158"/>
      <c r="J310" s="1521">
        <f>G310+H310+I310</f>
        <v>0.6</v>
      </c>
      <c r="K310" s="1168">
        <f t="shared" ref="K310" si="7">F310*J310</f>
        <v>2340</v>
      </c>
    </row>
    <row r="311" spans="1:11">
      <c r="A311" s="1329"/>
      <c r="B311" s="1334"/>
      <c r="C311" s="1331"/>
      <c r="D311" s="1331"/>
      <c r="E311" s="1332"/>
      <c r="F311" s="1333"/>
      <c r="G311" s="1156"/>
      <c r="H311" s="1157"/>
      <c r="I311" s="1158"/>
      <c r="J311" s="1158"/>
      <c r="K311" s="875"/>
    </row>
    <row r="312" spans="1:11">
      <c r="A312" s="1329" t="s">
        <v>21</v>
      </c>
      <c r="B312" s="1334" t="s">
        <v>958</v>
      </c>
      <c r="C312" s="1331">
        <v>36</v>
      </c>
      <c r="D312" s="1331" t="s">
        <v>226</v>
      </c>
      <c r="E312" s="1263">
        <v>150</v>
      </c>
      <c r="F312" s="1282">
        <v>5400</v>
      </c>
      <c r="G312" s="1180">
        <v>0.6</v>
      </c>
      <c r="H312" s="1157"/>
      <c r="I312" s="1158"/>
      <c r="J312" s="1521">
        <f>G312+H312+I312</f>
        <v>0.6</v>
      </c>
      <c r="K312" s="1168">
        <f t="shared" ref="K312" si="8">F312*J312</f>
        <v>3240</v>
      </c>
    </row>
    <row r="313" spans="1:11">
      <c r="A313" s="1329"/>
      <c r="B313" s="1334"/>
      <c r="C313" s="1331"/>
      <c r="D313" s="1331"/>
      <c r="E313" s="1332"/>
      <c r="F313" s="1333"/>
      <c r="G313" s="1156"/>
      <c r="H313" s="1157"/>
      <c r="I313" s="1158"/>
      <c r="J313" s="1158"/>
      <c r="K313" s="875"/>
    </row>
    <row r="314" spans="1:11">
      <c r="A314" s="1329"/>
      <c r="B314" s="1334"/>
      <c r="C314" s="1331"/>
      <c r="D314" s="1331"/>
      <c r="E314" s="1332"/>
      <c r="F314" s="1333"/>
      <c r="G314" s="1156"/>
      <c r="H314" s="1157"/>
      <c r="I314" s="1158"/>
      <c r="J314" s="1158"/>
      <c r="K314" s="875"/>
    </row>
    <row r="315" spans="1:11" ht="15" thickBot="1">
      <c r="A315" s="1350"/>
      <c r="B315" s="1344" t="s">
        <v>909</v>
      </c>
      <c r="C315" s="1345"/>
      <c r="D315" s="1345"/>
      <c r="E315" s="1346"/>
      <c r="F315" s="1351">
        <v>71840</v>
      </c>
      <c r="G315" s="1156"/>
      <c r="H315" s="1157"/>
      <c r="I315" s="1158"/>
      <c r="J315" s="1158"/>
      <c r="K315" s="875"/>
    </row>
    <row r="316" spans="1:11">
      <c r="A316" s="1832" t="s">
        <v>959</v>
      </c>
      <c r="B316" s="1833"/>
      <c r="C316" s="1833"/>
      <c r="D316" s="1833"/>
      <c r="E316" s="1833"/>
      <c r="F316" s="1834"/>
      <c r="G316" s="1156"/>
      <c r="H316" s="1157"/>
      <c r="I316" s="1158"/>
      <c r="J316" s="1158"/>
      <c r="K316" s="875"/>
    </row>
    <row r="317" spans="1:11">
      <c r="A317" s="1286"/>
      <c r="B317" s="1270" t="s">
        <v>952</v>
      </c>
      <c r="C317" s="1267"/>
      <c r="D317" s="1267"/>
      <c r="E317" s="1267"/>
      <c r="F317" s="1281"/>
      <c r="G317" s="1156"/>
      <c r="H317" s="1157"/>
      <c r="I317" s="1158"/>
      <c r="J317" s="1158"/>
      <c r="K317" s="875"/>
    </row>
    <row r="318" spans="1:11">
      <c r="A318" s="1286"/>
      <c r="B318" s="1267"/>
      <c r="C318" s="1267"/>
      <c r="D318" s="1267"/>
      <c r="E318" s="1267"/>
      <c r="F318" s="1281"/>
      <c r="G318" s="1156"/>
      <c r="H318" s="1157"/>
      <c r="I318" s="1158"/>
      <c r="J318" s="1158"/>
      <c r="K318" s="875"/>
    </row>
    <row r="319" spans="1:11">
      <c r="A319" s="1286"/>
      <c r="B319" s="1269" t="s">
        <v>865</v>
      </c>
      <c r="C319" s="1267"/>
      <c r="D319" s="1267"/>
      <c r="E319" s="1267"/>
      <c r="F319" s="1281"/>
      <c r="G319" s="1156"/>
      <c r="H319" s="1157"/>
      <c r="I319" s="1158"/>
      <c r="J319" s="1158"/>
      <c r="K319" s="875"/>
    </row>
    <row r="320" spans="1:11">
      <c r="A320" s="1286"/>
      <c r="B320" s="1267"/>
      <c r="C320" s="1267"/>
      <c r="D320" s="1267"/>
      <c r="E320" s="1267"/>
      <c r="F320" s="1281"/>
      <c r="G320" s="1156"/>
      <c r="H320" s="1157"/>
      <c r="I320" s="1158"/>
      <c r="J320" s="1158"/>
      <c r="K320" s="875"/>
    </row>
    <row r="321" spans="1:13" ht="50">
      <c r="A321" s="1286"/>
      <c r="B321" s="1269" t="s">
        <v>874</v>
      </c>
      <c r="C321" s="1267"/>
      <c r="D321" s="1267"/>
      <c r="E321" s="1267"/>
      <c r="F321" s="1281"/>
      <c r="G321" s="1156"/>
      <c r="H321" s="1157"/>
      <c r="I321" s="1158"/>
      <c r="J321" s="1158"/>
      <c r="K321" s="875"/>
    </row>
    <row r="322" spans="1:13">
      <c r="A322" s="1286"/>
      <c r="B322" s="1356"/>
      <c r="C322" s="1267"/>
      <c r="D322" s="1267"/>
      <c r="E322" s="1354"/>
      <c r="F322" s="1355"/>
      <c r="G322" s="1156"/>
      <c r="H322" s="1157"/>
      <c r="I322" s="1158"/>
      <c r="J322" s="1158"/>
      <c r="K322" s="875"/>
    </row>
    <row r="323" spans="1:13" ht="37.5">
      <c r="A323" s="1288" t="s">
        <v>11</v>
      </c>
      <c r="B323" s="1269" t="s">
        <v>960</v>
      </c>
      <c r="C323" s="1309"/>
      <c r="D323" s="1273"/>
      <c r="E323" s="1262"/>
      <c r="F323" s="1282"/>
      <c r="G323" s="1156"/>
      <c r="H323" s="1157"/>
      <c r="I323" s="1158"/>
      <c r="J323" s="1158"/>
      <c r="K323" s="875"/>
    </row>
    <row r="324" spans="1:13">
      <c r="A324" s="1284">
        <v>1</v>
      </c>
      <c r="B324" s="1264" t="s">
        <v>961</v>
      </c>
      <c r="C324" s="1262">
        <v>9.85</v>
      </c>
      <c r="D324" s="1106" t="s">
        <v>868</v>
      </c>
      <c r="E324" s="1263">
        <v>140</v>
      </c>
      <c r="F324" s="1282">
        <v>1379</v>
      </c>
      <c r="G324" s="1260">
        <f>60%*1</f>
        <v>0.6</v>
      </c>
      <c r="H324" s="1261"/>
      <c r="I324" s="1261"/>
      <c r="J324" s="1487">
        <f>G324+H324+I324</f>
        <v>0.6</v>
      </c>
      <c r="K324" s="1168">
        <f>F324*J324</f>
        <v>827.4</v>
      </c>
    </row>
    <row r="325" spans="1:13">
      <c r="A325" s="1284">
        <v>2</v>
      </c>
      <c r="B325" s="1300" t="s">
        <v>962</v>
      </c>
      <c r="C325" s="1262">
        <v>10.231999999999999</v>
      </c>
      <c r="D325" s="1106" t="s">
        <v>868</v>
      </c>
      <c r="E325" s="1263">
        <v>140</v>
      </c>
      <c r="F325" s="1282">
        <v>1432.48</v>
      </c>
      <c r="G325" s="1260">
        <f>60%*1</f>
        <v>0.6</v>
      </c>
      <c r="H325" s="1261"/>
      <c r="I325" s="1261"/>
      <c r="J325" s="1487">
        <f>G325+H325+I325</f>
        <v>0.6</v>
      </c>
      <c r="K325" s="1168">
        <f>F325*J325</f>
        <v>859.48799999999994</v>
      </c>
    </row>
    <row r="326" spans="1:13">
      <c r="A326" s="1284">
        <v>3</v>
      </c>
      <c r="B326" s="1264" t="s">
        <v>963</v>
      </c>
      <c r="C326" s="1262">
        <v>20.338000000000001</v>
      </c>
      <c r="D326" s="1106" t="s">
        <v>868</v>
      </c>
      <c r="E326" s="1263">
        <v>140</v>
      </c>
      <c r="F326" s="1282">
        <v>2847.32</v>
      </c>
      <c r="G326" s="1260">
        <f>60%*1</f>
        <v>0.6</v>
      </c>
      <c r="H326" s="1559">
        <v>0.35</v>
      </c>
      <c r="I326" s="1559"/>
      <c r="J326" s="1560">
        <f>G326+H326+I326</f>
        <v>0.95</v>
      </c>
      <c r="K326" s="1168">
        <f>F326*J326</f>
        <v>2704.9540000000002</v>
      </c>
      <c r="M326" t="s">
        <v>1334</v>
      </c>
    </row>
    <row r="327" spans="1:13">
      <c r="A327" s="1284">
        <v>4</v>
      </c>
      <c r="B327" s="1300" t="s">
        <v>964</v>
      </c>
      <c r="C327" s="1262">
        <v>13.983000000000001</v>
      </c>
      <c r="D327" s="1106" t="s">
        <v>868</v>
      </c>
      <c r="E327" s="1263">
        <v>140</v>
      </c>
      <c r="F327" s="1282">
        <v>1957.6200000000001</v>
      </c>
      <c r="G327" s="1260">
        <f>60%*1</f>
        <v>0.6</v>
      </c>
      <c r="H327" s="1559">
        <v>0.35</v>
      </c>
      <c r="I327" s="1559"/>
      <c r="J327" s="1560">
        <f>G327+H327+I327</f>
        <v>0.95</v>
      </c>
      <c r="K327" s="1168">
        <f>F327*J327</f>
        <v>1859.739</v>
      </c>
      <c r="M327" t="s">
        <v>1334</v>
      </c>
    </row>
    <row r="328" spans="1:13">
      <c r="A328" s="1284">
        <v>5</v>
      </c>
      <c r="B328" s="1264" t="s">
        <v>579</v>
      </c>
      <c r="C328" s="1262">
        <v>2.2130000000000001</v>
      </c>
      <c r="D328" s="1106" t="s">
        <v>868</v>
      </c>
      <c r="E328" s="1263">
        <v>140</v>
      </c>
      <c r="F328" s="1282">
        <v>309.82</v>
      </c>
      <c r="G328" s="1260">
        <f>60%*1</f>
        <v>0.6</v>
      </c>
      <c r="H328" s="1261"/>
      <c r="I328" s="1261"/>
      <c r="J328" s="1487">
        <f>G328+H328+I328</f>
        <v>0.6</v>
      </c>
      <c r="K328" s="1168">
        <f>F328*J328</f>
        <v>185.892</v>
      </c>
    </row>
    <row r="329" spans="1:13">
      <c r="A329" s="1284"/>
      <c r="B329" s="1264"/>
      <c r="C329" s="1262"/>
      <c r="D329" s="1106"/>
      <c r="E329" s="1262"/>
      <c r="F329" s="1282"/>
      <c r="G329" s="1156"/>
      <c r="H329" s="1157"/>
      <c r="I329" s="1158"/>
      <c r="J329" s="1158"/>
      <c r="K329" s="875"/>
    </row>
    <row r="330" spans="1:13">
      <c r="A330" s="1284"/>
      <c r="B330" s="1264"/>
      <c r="C330" s="1262"/>
      <c r="D330" s="1106"/>
      <c r="E330" s="1262"/>
      <c r="F330" s="1282"/>
      <c r="G330" s="1156"/>
      <c r="H330" s="1157"/>
      <c r="I330" s="1158"/>
      <c r="J330" s="1158"/>
      <c r="K330" s="875"/>
    </row>
    <row r="331" spans="1:13">
      <c r="A331" s="1284" t="s">
        <v>16</v>
      </c>
      <c r="B331" s="1264" t="s">
        <v>965</v>
      </c>
      <c r="C331" s="1262">
        <v>35.950000000000003</v>
      </c>
      <c r="D331" s="1106" t="s">
        <v>226</v>
      </c>
      <c r="E331" s="1263">
        <v>60</v>
      </c>
      <c r="F331" s="1282">
        <v>2157</v>
      </c>
      <c r="G331" s="1520">
        <f>60%*1</f>
        <v>0.6</v>
      </c>
      <c r="H331" s="1261"/>
      <c r="I331" s="1261"/>
      <c r="J331" s="1487">
        <f>G331+H331+I331</f>
        <v>0.6</v>
      </c>
      <c r="K331" s="1168">
        <f>F331*J331</f>
        <v>1294.2</v>
      </c>
    </row>
    <row r="332" spans="1:13">
      <c r="A332" s="1286"/>
      <c r="B332" s="1306"/>
      <c r="C332" s="1267"/>
      <c r="D332" s="1267"/>
      <c r="E332" s="1267"/>
      <c r="F332" s="1281"/>
      <c r="G332" s="1156"/>
      <c r="H332" s="1157"/>
      <c r="I332" s="1158"/>
      <c r="J332" s="1158"/>
      <c r="K332" s="875"/>
    </row>
    <row r="333" spans="1:13">
      <c r="A333" s="1284" t="s">
        <v>19</v>
      </c>
      <c r="B333" s="1264" t="s">
        <v>966</v>
      </c>
      <c r="C333" s="1262">
        <v>35.950000000000003</v>
      </c>
      <c r="D333" s="1106" t="s">
        <v>226</v>
      </c>
      <c r="E333" s="1263">
        <v>140</v>
      </c>
      <c r="F333" s="1282">
        <v>5033</v>
      </c>
      <c r="G333" s="1520">
        <f>60%*1</f>
        <v>0.6</v>
      </c>
      <c r="H333" s="1261"/>
      <c r="I333" s="1261"/>
      <c r="J333" s="1487">
        <f>G333+H333+I333</f>
        <v>0.6</v>
      </c>
      <c r="K333" s="1168">
        <f>F333*J333</f>
        <v>3019.7999999999997</v>
      </c>
    </row>
    <row r="334" spans="1:13">
      <c r="A334" s="1295"/>
      <c r="B334" s="1305"/>
      <c r="C334" s="1293"/>
      <c r="D334" s="1294"/>
      <c r="E334" s="1322"/>
      <c r="F334" s="1292"/>
      <c r="G334" s="1156"/>
      <c r="H334" s="1157"/>
      <c r="I334" s="1158"/>
      <c r="J334" s="1158"/>
      <c r="K334" s="875"/>
    </row>
    <row r="335" spans="1:13">
      <c r="A335" s="1288"/>
      <c r="B335" s="1308" t="s">
        <v>909</v>
      </c>
      <c r="C335" s="1309"/>
      <c r="D335" s="1273"/>
      <c r="E335" s="1309"/>
      <c r="F335" s="1310">
        <v>15116.24</v>
      </c>
      <c r="G335" s="1156"/>
      <c r="H335" s="1157"/>
      <c r="I335" s="1158"/>
      <c r="J335" s="1158"/>
      <c r="K335" s="875"/>
    </row>
    <row r="336" spans="1:13" ht="15" thickBot="1">
      <c r="A336" s="1311"/>
      <c r="B336" s="1312"/>
      <c r="C336" s="1313"/>
      <c r="D336" s="1314"/>
      <c r="E336" s="1313"/>
      <c r="F336" s="1283"/>
      <c r="G336" s="1156"/>
      <c r="H336" s="1157"/>
      <c r="I336" s="1158"/>
      <c r="J336" s="1158"/>
      <c r="K336" s="875"/>
    </row>
    <row r="337" spans="1:13" ht="15" thickTop="1">
      <c r="A337" s="1829" t="s">
        <v>967</v>
      </c>
      <c r="B337" s="1830"/>
      <c r="C337" s="1830"/>
      <c r="D337" s="1830"/>
      <c r="E337" s="1830"/>
      <c r="F337" s="1831"/>
      <c r="G337" s="1156"/>
      <c r="H337" s="1157"/>
      <c r="I337" s="1158"/>
      <c r="J337" s="1158"/>
      <c r="K337" s="875"/>
    </row>
    <row r="338" spans="1:13">
      <c r="A338" s="1288"/>
      <c r="B338" s="1271"/>
      <c r="C338" s="1272"/>
      <c r="D338" s="1273"/>
      <c r="E338" s="1272"/>
      <c r="F338" s="1289"/>
      <c r="G338" s="1156"/>
      <c r="H338" s="1157"/>
      <c r="I338" s="1158"/>
      <c r="J338" s="1158"/>
      <c r="K338" s="875"/>
    </row>
    <row r="339" spans="1:13">
      <c r="A339" s="1284"/>
      <c r="B339" s="1274" t="s">
        <v>952</v>
      </c>
      <c r="C339" s="1275"/>
      <c r="D339" s="1106"/>
      <c r="E339" s="1275"/>
      <c r="F339" s="1290"/>
      <c r="G339" s="1156"/>
      <c r="H339" s="1157"/>
      <c r="I339" s="1158"/>
      <c r="J339" s="1158"/>
      <c r="K339" s="875"/>
    </row>
    <row r="340" spans="1:13">
      <c r="A340" s="1284"/>
      <c r="B340" s="1276"/>
      <c r="C340" s="1275"/>
      <c r="D340" s="1106"/>
      <c r="E340" s="1275"/>
      <c r="F340" s="1290"/>
      <c r="G340" s="1156"/>
      <c r="H340" s="1157"/>
      <c r="I340" s="1158"/>
      <c r="J340" s="1158"/>
      <c r="K340" s="875"/>
    </row>
    <row r="341" spans="1:13">
      <c r="A341" s="1284"/>
      <c r="B341" s="1277" t="s">
        <v>865</v>
      </c>
      <c r="C341" s="1275"/>
      <c r="D341" s="1106"/>
      <c r="E341" s="1275"/>
      <c r="F341" s="1290"/>
      <c r="G341" s="1156"/>
      <c r="H341" s="1157"/>
      <c r="I341" s="1158"/>
      <c r="J341" s="1158"/>
      <c r="K341" s="875"/>
    </row>
    <row r="342" spans="1:13">
      <c r="A342" s="1284"/>
      <c r="B342" s="1276"/>
      <c r="C342" s="1275"/>
      <c r="D342" s="1106"/>
      <c r="E342" s="1275"/>
      <c r="F342" s="1290"/>
      <c r="G342" s="1156"/>
      <c r="H342" s="1157"/>
      <c r="I342" s="1158"/>
      <c r="J342" s="1158"/>
      <c r="K342" s="875"/>
    </row>
    <row r="343" spans="1:13" ht="62.5">
      <c r="A343" s="1284"/>
      <c r="B343" s="1277" t="s">
        <v>968</v>
      </c>
      <c r="C343" s="1275"/>
      <c r="D343" s="1106"/>
      <c r="E343" s="1275"/>
      <c r="F343" s="1290"/>
      <c r="G343" s="1156"/>
      <c r="H343" s="1157"/>
      <c r="I343" s="1158"/>
      <c r="J343" s="1158"/>
      <c r="K343" s="875"/>
    </row>
    <row r="344" spans="1:13">
      <c r="A344" s="1284"/>
      <c r="B344" s="1277"/>
      <c r="C344" s="1275"/>
      <c r="D344" s="1106"/>
      <c r="E344" s="1275"/>
      <c r="F344" s="1290"/>
      <c r="G344" s="1156"/>
      <c r="H344" s="1157"/>
      <c r="I344" s="1158"/>
      <c r="J344" s="1158"/>
      <c r="K344" s="875"/>
    </row>
    <row r="345" spans="1:13" ht="37.5">
      <c r="A345" s="1284">
        <v>1</v>
      </c>
      <c r="B345" s="1278" t="s">
        <v>969</v>
      </c>
      <c r="C345" s="1291">
        <v>40</v>
      </c>
      <c r="D345" s="1106" t="s">
        <v>39</v>
      </c>
      <c r="E345" s="1263">
        <v>280</v>
      </c>
      <c r="F345" s="1282">
        <v>11200</v>
      </c>
      <c r="G345" s="1260">
        <f>60%*1</f>
        <v>0.6</v>
      </c>
      <c r="H345" s="1261"/>
      <c r="I345" s="1261"/>
      <c r="J345" s="1487">
        <f>G345+H345+I345</f>
        <v>0.6</v>
      </c>
      <c r="K345" s="1168">
        <f>F345*J345</f>
        <v>6720</v>
      </c>
    </row>
    <row r="346" spans="1:13">
      <c r="A346" s="1284"/>
      <c r="B346" s="1278"/>
      <c r="C346" s="1291"/>
      <c r="D346" s="1106"/>
      <c r="E346" s="1275"/>
      <c r="F346" s="1290"/>
      <c r="G346" s="1156"/>
      <c r="H346" s="1157"/>
      <c r="I346" s="1158"/>
      <c r="J346" s="1158"/>
      <c r="K346" s="875"/>
    </row>
    <row r="347" spans="1:13">
      <c r="A347" s="1284">
        <v>2</v>
      </c>
      <c r="B347" s="1278" t="s">
        <v>965</v>
      </c>
      <c r="C347" s="1291">
        <v>21</v>
      </c>
      <c r="D347" s="1106" t="s">
        <v>226</v>
      </c>
      <c r="E347" s="1263">
        <v>130</v>
      </c>
      <c r="F347" s="1282">
        <v>2730</v>
      </c>
      <c r="G347" s="1260">
        <f>60%*1</f>
        <v>0.6</v>
      </c>
      <c r="H347" s="1261"/>
      <c r="I347" s="1261"/>
      <c r="J347" s="1487">
        <f>G347+H347+I347</f>
        <v>0.6</v>
      </c>
      <c r="K347" s="1168">
        <f>F347*J347</f>
        <v>1638</v>
      </c>
    </row>
    <row r="348" spans="1:13">
      <c r="A348" s="1284"/>
      <c r="B348" s="1279"/>
      <c r="C348" s="1291"/>
      <c r="D348" s="1106"/>
      <c r="E348" s="1275"/>
      <c r="F348" s="1290"/>
      <c r="G348" s="1156"/>
      <c r="H348" s="1157"/>
      <c r="I348" s="1158"/>
      <c r="J348" s="1158"/>
      <c r="K348" s="875"/>
    </row>
    <row r="349" spans="1:13">
      <c r="A349" s="1284">
        <v>3</v>
      </c>
      <c r="B349" s="1278" t="s">
        <v>966</v>
      </c>
      <c r="C349" s="1291">
        <v>21</v>
      </c>
      <c r="D349" s="1106" t="s">
        <v>226</v>
      </c>
      <c r="E349" s="1263">
        <v>260</v>
      </c>
      <c r="F349" s="1282">
        <v>5460</v>
      </c>
      <c r="G349" s="1260">
        <f>60%*1</f>
        <v>0.6</v>
      </c>
      <c r="H349" s="1261"/>
      <c r="I349" s="1261"/>
      <c r="J349" s="1487">
        <f>G349+H349+I349</f>
        <v>0.6</v>
      </c>
      <c r="K349" s="1168">
        <f>F349*J349</f>
        <v>3276</v>
      </c>
    </row>
    <row r="350" spans="1:13">
      <c r="A350" s="1284"/>
      <c r="B350" s="1278"/>
      <c r="C350" s="1291"/>
      <c r="D350" s="1106"/>
      <c r="E350" s="1275"/>
      <c r="F350" s="1290"/>
      <c r="G350" s="1156"/>
      <c r="H350" s="1157"/>
      <c r="I350" s="1158"/>
      <c r="J350" s="1158"/>
      <c r="K350" s="875"/>
    </row>
    <row r="351" spans="1:13" ht="37.5">
      <c r="A351" s="1284">
        <v>4</v>
      </c>
      <c r="B351" s="1278" t="s">
        <v>970</v>
      </c>
      <c r="C351" s="1291">
        <v>167</v>
      </c>
      <c r="D351" s="1106" t="s">
        <v>39</v>
      </c>
      <c r="E351" s="1263">
        <v>130</v>
      </c>
      <c r="F351" s="1282">
        <v>21710</v>
      </c>
      <c r="G351" s="1260">
        <f>60%*1</f>
        <v>0.6</v>
      </c>
      <c r="H351" s="1559">
        <v>0.35</v>
      </c>
      <c r="I351" s="1559"/>
      <c r="J351" s="1560">
        <f>G351+H351+I351</f>
        <v>0.95</v>
      </c>
      <c r="K351" s="1168">
        <f>F351*J351</f>
        <v>20624.5</v>
      </c>
      <c r="M351" t="s">
        <v>1334</v>
      </c>
    </row>
    <row r="352" spans="1:13">
      <c r="A352" s="1284"/>
      <c r="B352" s="1278"/>
      <c r="C352" s="1291"/>
      <c r="D352" s="1106"/>
      <c r="E352" s="1275"/>
      <c r="F352" s="1290"/>
      <c r="G352" s="1156"/>
      <c r="H352" s="1157"/>
      <c r="I352" s="1158"/>
      <c r="J352" s="1158"/>
      <c r="K352" s="875"/>
    </row>
    <row r="353" spans="1:13">
      <c r="A353" s="1284">
        <v>5</v>
      </c>
      <c r="B353" s="1278" t="s">
        <v>965</v>
      </c>
      <c r="C353" s="1291">
        <v>126</v>
      </c>
      <c r="D353" s="1106" t="s">
        <v>226</v>
      </c>
      <c r="E353" s="1263">
        <v>60</v>
      </c>
      <c r="F353" s="1282">
        <v>7560</v>
      </c>
      <c r="G353" s="1260">
        <f>60%*1</f>
        <v>0.6</v>
      </c>
      <c r="H353" s="1559">
        <v>0.35</v>
      </c>
      <c r="I353" s="1559"/>
      <c r="J353" s="1560">
        <f>G353+H353+I353</f>
        <v>0.95</v>
      </c>
      <c r="K353" s="1168">
        <f>F353*J353</f>
        <v>7182</v>
      </c>
      <c r="M353" t="s">
        <v>1334</v>
      </c>
    </row>
    <row r="354" spans="1:13">
      <c r="A354" s="1284"/>
      <c r="B354" s="1279"/>
      <c r="C354" s="1291"/>
      <c r="D354" s="1106"/>
      <c r="E354" s="1275"/>
      <c r="F354" s="1290"/>
      <c r="G354" s="1156"/>
      <c r="H354" s="1157"/>
      <c r="I354" s="1158"/>
      <c r="J354" s="1158"/>
      <c r="K354" s="875"/>
    </row>
    <row r="355" spans="1:13">
      <c r="A355" s="1284">
        <v>6</v>
      </c>
      <c r="B355" s="1278" t="s">
        <v>966</v>
      </c>
      <c r="C355" s="1291">
        <v>129</v>
      </c>
      <c r="D355" s="1106" t="s">
        <v>226</v>
      </c>
      <c r="E355" s="1263">
        <v>140</v>
      </c>
      <c r="F355" s="1282">
        <v>18060</v>
      </c>
      <c r="G355" s="1260">
        <f>60%*1</f>
        <v>0.6</v>
      </c>
      <c r="H355" s="1559">
        <v>0.35</v>
      </c>
      <c r="I355" s="1559"/>
      <c r="J355" s="1560">
        <f>G355+H355+I355</f>
        <v>0.95</v>
      </c>
      <c r="K355" s="1168">
        <f>F355*J355</f>
        <v>17157</v>
      </c>
      <c r="M355" t="s">
        <v>1334</v>
      </c>
    </row>
    <row r="356" spans="1:13">
      <c r="A356" s="1284"/>
      <c r="B356" s="1278"/>
      <c r="C356" s="1275"/>
      <c r="D356" s="1106"/>
      <c r="E356" s="1275"/>
      <c r="F356" s="1290"/>
      <c r="G356" s="1156"/>
      <c r="H356" s="1157"/>
      <c r="I356" s="1158"/>
      <c r="J356" s="1158"/>
      <c r="K356" s="875"/>
    </row>
    <row r="357" spans="1:13">
      <c r="A357" s="1284"/>
      <c r="B357" s="1274" t="s">
        <v>971</v>
      </c>
      <c r="C357" s="1275"/>
      <c r="D357" s="1106"/>
      <c r="E357" s="1275"/>
      <c r="F357" s="1290"/>
      <c r="G357" s="1156"/>
      <c r="H357" s="1157"/>
      <c r="I357" s="1158"/>
      <c r="J357" s="1158"/>
      <c r="K357" s="875"/>
    </row>
    <row r="358" spans="1:13">
      <c r="A358" s="1284"/>
      <c r="B358" s="1274"/>
      <c r="C358" s="1275"/>
      <c r="D358" s="1106"/>
      <c r="E358" s="1275"/>
      <c r="F358" s="1290"/>
      <c r="G358" s="1156"/>
      <c r="H358" s="1157"/>
      <c r="I358" s="1158"/>
      <c r="J358" s="1158"/>
      <c r="K358" s="875"/>
    </row>
    <row r="359" spans="1:13">
      <c r="A359" s="1284"/>
      <c r="B359" s="1274" t="s">
        <v>794</v>
      </c>
      <c r="C359" s="1275"/>
      <c r="D359" s="1106"/>
      <c r="E359" s="1275"/>
      <c r="F359" s="1290"/>
      <c r="G359" s="1156"/>
      <c r="H359" s="1157"/>
      <c r="I359" s="1158"/>
      <c r="J359" s="1158"/>
      <c r="K359" s="875"/>
    </row>
    <row r="360" spans="1:13">
      <c r="A360" s="1284"/>
      <c r="B360" s="1276"/>
      <c r="C360" s="1275"/>
      <c r="D360" s="1106"/>
      <c r="E360" s="1275"/>
      <c r="F360" s="1290"/>
      <c r="G360" s="1156"/>
      <c r="H360" s="1157"/>
      <c r="I360" s="1158"/>
      <c r="J360" s="1158"/>
      <c r="K360" s="875"/>
    </row>
    <row r="361" spans="1:13" ht="25">
      <c r="A361" s="1284"/>
      <c r="B361" s="1277" t="s">
        <v>972</v>
      </c>
      <c r="C361" s="1291">
        <v>1</v>
      </c>
      <c r="D361" s="1106" t="s">
        <v>159</v>
      </c>
      <c r="E361" s="1262" t="s">
        <v>973</v>
      </c>
      <c r="F361" s="1307" t="s">
        <v>974</v>
      </c>
      <c r="G361" s="1156"/>
      <c r="H361" s="1157"/>
      <c r="I361" s="1158"/>
      <c r="J361" s="1158"/>
      <c r="K361" s="875"/>
    </row>
    <row r="362" spans="1:13">
      <c r="A362" s="1284"/>
      <c r="B362" s="1277"/>
      <c r="C362" s="1291"/>
      <c r="D362" s="1106"/>
      <c r="E362" s="1262"/>
      <c r="F362" s="1307"/>
      <c r="G362" s="1156"/>
      <c r="H362" s="1157"/>
      <c r="I362" s="1158"/>
      <c r="J362" s="1158"/>
      <c r="K362" s="875"/>
    </row>
    <row r="363" spans="1:13" ht="29">
      <c r="A363" s="1359" t="s">
        <v>11</v>
      </c>
      <c r="B363" s="1302" t="s">
        <v>975</v>
      </c>
      <c r="C363" s="1353" t="s">
        <v>976</v>
      </c>
      <c r="D363" s="1361" t="s">
        <v>356</v>
      </c>
      <c r="E363" s="1360">
        <v>260</v>
      </c>
      <c r="F363" s="1282" t="s">
        <v>977</v>
      </c>
      <c r="G363" s="1156"/>
      <c r="H363" s="1157"/>
      <c r="I363" s="1158"/>
      <c r="J363" s="1158"/>
      <c r="K363" s="875"/>
    </row>
    <row r="364" spans="1:13">
      <c r="A364" s="1359"/>
      <c r="B364" s="1302"/>
      <c r="C364" s="1353"/>
      <c r="D364" s="1361"/>
      <c r="E364" s="1360"/>
      <c r="F364" s="1362"/>
      <c r="G364" s="1156"/>
      <c r="H364" s="1157"/>
      <c r="I364" s="1158"/>
      <c r="J364" s="1158"/>
      <c r="K364" s="875"/>
    </row>
    <row r="365" spans="1:13" ht="29">
      <c r="A365" s="1359" t="s">
        <v>16</v>
      </c>
      <c r="B365" s="1302" t="s">
        <v>978</v>
      </c>
      <c r="C365" s="1353" t="s">
        <v>976</v>
      </c>
      <c r="D365" s="1361" t="s">
        <v>356</v>
      </c>
      <c r="E365" s="1360">
        <v>110</v>
      </c>
      <c r="F365" s="1282" t="s">
        <v>977</v>
      </c>
      <c r="G365" s="1156"/>
      <c r="H365" s="1157"/>
      <c r="I365" s="1158"/>
      <c r="J365" s="1158"/>
      <c r="K365" s="875"/>
    </row>
    <row r="366" spans="1:13">
      <c r="A366" s="1284"/>
      <c r="B366" s="1277"/>
      <c r="C366" s="1291"/>
      <c r="D366" s="1106"/>
      <c r="E366" s="1262"/>
      <c r="F366" s="1307"/>
      <c r="G366" s="1156"/>
      <c r="H366" s="1157"/>
      <c r="I366" s="1158"/>
      <c r="J366" s="1158"/>
      <c r="K366" s="875"/>
    </row>
    <row r="367" spans="1:13">
      <c r="A367" s="1284"/>
      <c r="B367" s="1277"/>
      <c r="C367" s="1291"/>
      <c r="D367" s="1106"/>
      <c r="E367" s="1262"/>
      <c r="F367" s="1307"/>
      <c r="G367" s="1156"/>
      <c r="H367" s="1157"/>
      <c r="I367" s="1158"/>
      <c r="J367" s="1158"/>
      <c r="K367" s="875"/>
    </row>
    <row r="368" spans="1:13">
      <c r="A368" s="1288"/>
      <c r="B368" s="1308" t="s">
        <v>909</v>
      </c>
      <c r="C368" s="1272"/>
      <c r="D368" s="1273"/>
      <c r="E368" s="1309"/>
      <c r="F368" s="1315">
        <v>66720</v>
      </c>
      <c r="G368" s="1156"/>
      <c r="H368" s="1157"/>
      <c r="I368" s="1158"/>
      <c r="J368" s="1158"/>
      <c r="K368" s="875"/>
    </row>
    <row r="369" spans="1:11" ht="15" thickBot="1">
      <c r="A369" s="1341"/>
      <c r="B369" s="1347"/>
      <c r="C369" s="1348"/>
      <c r="D369" s="1343"/>
      <c r="E369" s="1342"/>
      <c r="F369" s="1349"/>
      <c r="G369" s="1156"/>
      <c r="H369" s="1157"/>
      <c r="I369" s="1158"/>
      <c r="J369" s="1158"/>
      <c r="K369" s="875"/>
    </row>
    <row r="370" spans="1:11" ht="19" thickBot="1">
      <c r="A370" s="1316"/>
      <c r="B370" s="899" t="s">
        <v>825</v>
      </c>
      <c r="C370" s="1317"/>
      <c r="D370" s="1317"/>
      <c r="E370" s="1318"/>
      <c r="F370" s="1319">
        <v>384257.06550000003</v>
      </c>
      <c r="G370" s="1171"/>
      <c r="H370" s="1159"/>
      <c r="I370" s="1170"/>
      <c r="J370" s="1170"/>
      <c r="K370" s="1169">
        <f>SUM(K108:K368)</f>
        <v>190383.54199999996</v>
      </c>
    </row>
    <row r="372" spans="1:11" ht="18.5">
      <c r="H372" s="1825" t="s">
        <v>979</v>
      </c>
      <c r="I372" s="1825"/>
      <c r="J372" s="1825"/>
      <c r="K372" s="1391">
        <f>K100+K370</f>
        <v>440456.82449999999</v>
      </c>
    </row>
  </sheetData>
  <mergeCells count="11">
    <mergeCell ref="A7:F7"/>
    <mergeCell ref="H372:J372"/>
    <mergeCell ref="A203:F203"/>
    <mergeCell ref="A296:F296"/>
    <mergeCell ref="A316:F316"/>
    <mergeCell ref="A337:F337"/>
    <mergeCell ref="A108:F108"/>
    <mergeCell ref="G105:I105"/>
    <mergeCell ref="G8:I8"/>
    <mergeCell ref="A77:E77"/>
    <mergeCell ref="A11:F11"/>
  </mergeCells>
  <pageMargins left="0.7" right="0.7" top="0.75" bottom="0.75" header="0.3" footer="0.3"/>
  <pageSetup paperSize="9" scale="52" orientation="portrait" verticalDpi="3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J185"/>
  <sheetViews>
    <sheetView view="pageBreakPreview" topLeftCell="C173" zoomScale="60" zoomScaleNormal="100" workbookViewId="0">
      <selection activeCell="V178" sqref="V178"/>
    </sheetView>
  </sheetViews>
  <sheetFormatPr defaultRowHeight="14.5"/>
  <cols>
    <col min="5" max="5" width="19.453125" customWidth="1"/>
    <col min="6" max="6" width="11.54296875" customWidth="1"/>
    <col min="7" max="7" width="5.1796875" customWidth="1"/>
    <col min="8" max="8" width="9.81640625" customWidth="1"/>
    <col min="9" max="9" width="14.7265625" customWidth="1"/>
    <col min="10" max="10" width="5.1796875" customWidth="1"/>
  </cols>
  <sheetData>
    <row r="1" spans="1:10">
      <c r="A1" s="628" t="s">
        <v>149</v>
      </c>
      <c r="B1" s="203" t="s">
        <v>409</v>
      </c>
      <c r="C1" s="203"/>
      <c r="D1" s="203"/>
      <c r="E1" s="1759" t="s">
        <v>604</v>
      </c>
      <c r="F1" s="1759"/>
      <c r="G1" s="1759"/>
      <c r="H1" s="204"/>
      <c r="I1" s="205"/>
      <c r="J1" s="629"/>
    </row>
    <row r="2" spans="1:10">
      <c r="A2" s="206" t="s">
        <v>149</v>
      </c>
      <c r="B2" s="211" t="s">
        <v>411</v>
      </c>
      <c r="C2" s="211"/>
      <c r="D2" s="211"/>
      <c r="E2" s="211" t="s">
        <v>605</v>
      </c>
      <c r="F2" s="209"/>
      <c r="G2" s="209"/>
      <c r="H2" s="210"/>
      <c r="I2" s="209"/>
      <c r="J2" s="212"/>
    </row>
    <row r="3" spans="1:10">
      <c r="A3" s="206" t="s">
        <v>149</v>
      </c>
      <c r="B3" s="211" t="s">
        <v>413</v>
      </c>
      <c r="C3" s="211"/>
      <c r="D3" s="211"/>
      <c r="E3" s="1774" t="s">
        <v>414</v>
      </c>
      <c r="F3" s="1774"/>
      <c r="G3" s="1774"/>
      <c r="H3" s="1774"/>
      <c r="I3" s="1774"/>
      <c r="J3" s="212"/>
    </row>
    <row r="4" spans="1:10">
      <c r="A4" s="213"/>
      <c r="B4" s="1849" t="s">
        <v>606</v>
      </c>
      <c r="C4" s="1849"/>
      <c r="D4" s="1849"/>
      <c r="E4" s="1849"/>
      <c r="F4" s="1849"/>
      <c r="G4" s="1849"/>
      <c r="H4" s="1849"/>
      <c r="I4" s="1849"/>
      <c r="J4" s="1850"/>
    </row>
    <row r="5" spans="1:10">
      <c r="A5" s="218"/>
      <c r="B5" s="1762"/>
      <c r="C5" s="1762"/>
      <c r="D5" s="1762"/>
      <c r="E5" s="1762"/>
      <c r="F5" s="219"/>
      <c r="G5" s="741"/>
      <c r="H5" s="741" t="s">
        <v>153</v>
      </c>
      <c r="I5" s="742"/>
      <c r="J5" s="337"/>
    </row>
    <row r="6" spans="1:10" ht="28.5" customHeight="1">
      <c r="A6" s="220" t="s">
        <v>156</v>
      </c>
      <c r="B6" s="802" t="s">
        <v>123</v>
      </c>
      <c r="C6" s="220" t="s">
        <v>607</v>
      </c>
      <c r="D6" s="220" t="s">
        <v>608</v>
      </c>
      <c r="E6" s="220" t="s">
        <v>607</v>
      </c>
      <c r="F6" s="635" t="s">
        <v>159</v>
      </c>
      <c r="G6" s="737"/>
      <c r="H6" s="738" t="s">
        <v>164</v>
      </c>
      <c r="I6" s="743" t="s">
        <v>162</v>
      </c>
      <c r="J6" s="331" t="s">
        <v>128</v>
      </c>
    </row>
    <row r="7" spans="1:10" ht="15" customHeight="1">
      <c r="A7" s="315"/>
      <c r="B7" s="794" t="s">
        <v>609</v>
      </c>
      <c r="C7" s="805">
        <v>801</v>
      </c>
      <c r="D7" s="794" t="s">
        <v>610</v>
      </c>
      <c r="E7" s="805" t="s">
        <v>611</v>
      </c>
      <c r="F7" s="819">
        <v>1</v>
      </c>
      <c r="G7" s="231"/>
      <c r="H7" s="231">
        <v>1</v>
      </c>
      <c r="I7" s="232"/>
      <c r="J7" s="229"/>
    </row>
    <row r="8" spans="1:10" ht="15" customHeight="1">
      <c r="A8" s="315"/>
      <c r="B8" s="794" t="s">
        <v>609</v>
      </c>
      <c r="C8" s="805">
        <v>802</v>
      </c>
      <c r="D8" s="794" t="s">
        <v>612</v>
      </c>
      <c r="E8" s="805" t="s">
        <v>613</v>
      </c>
      <c r="F8" s="819">
        <v>1</v>
      </c>
      <c r="G8" s="231"/>
      <c r="H8" s="231">
        <v>1</v>
      </c>
      <c r="I8" s="232"/>
      <c r="J8" s="229"/>
    </row>
    <row r="9" spans="1:10" ht="15" customHeight="1">
      <c r="A9" s="315"/>
      <c r="B9" s="794" t="s">
        <v>609</v>
      </c>
      <c r="C9" s="805">
        <v>803</v>
      </c>
      <c r="D9" s="794" t="s">
        <v>614</v>
      </c>
      <c r="E9" s="805" t="s">
        <v>613</v>
      </c>
      <c r="F9" s="819">
        <v>1</v>
      </c>
      <c r="G9" s="231"/>
      <c r="H9" s="231">
        <v>1</v>
      </c>
      <c r="I9" s="232"/>
      <c r="J9" s="229"/>
    </row>
    <row r="10" spans="1:10" ht="15" customHeight="1">
      <c r="A10" s="315"/>
      <c r="B10" s="795" t="s">
        <v>609</v>
      </c>
      <c r="C10" s="774">
        <v>806</v>
      </c>
      <c r="D10" s="795" t="s">
        <v>615</v>
      </c>
      <c r="E10" s="774" t="s">
        <v>613</v>
      </c>
      <c r="F10" s="819">
        <v>1</v>
      </c>
      <c r="G10" s="231"/>
      <c r="H10" s="231">
        <v>1</v>
      </c>
      <c r="I10" s="232"/>
      <c r="J10" s="229"/>
    </row>
    <row r="11" spans="1:10" ht="15" customHeight="1">
      <c r="A11" s="315"/>
      <c r="B11" s="794" t="s">
        <v>609</v>
      </c>
      <c r="C11" s="805">
        <v>807</v>
      </c>
      <c r="D11" s="794" t="s">
        <v>616</v>
      </c>
      <c r="E11" s="805" t="s">
        <v>613</v>
      </c>
      <c r="F11" s="819">
        <v>1</v>
      </c>
      <c r="G11" s="231"/>
      <c r="H11" s="231">
        <v>1</v>
      </c>
      <c r="I11" s="232"/>
      <c r="J11" s="229"/>
    </row>
    <row r="12" spans="1:10" ht="15" customHeight="1">
      <c r="A12" s="315"/>
      <c r="B12" s="778" t="s">
        <v>609</v>
      </c>
      <c r="C12" s="783">
        <v>707.1</v>
      </c>
      <c r="D12" s="793" t="s">
        <v>617</v>
      </c>
      <c r="E12" s="783" t="s">
        <v>618</v>
      </c>
      <c r="F12" s="819">
        <v>1</v>
      </c>
      <c r="G12" s="231"/>
      <c r="H12" s="231">
        <v>1</v>
      </c>
      <c r="I12" s="232"/>
      <c r="J12" s="229"/>
    </row>
    <row r="13" spans="1:10" ht="15" customHeight="1">
      <c r="A13" s="315"/>
      <c r="B13" s="794" t="s">
        <v>609</v>
      </c>
      <c r="C13" s="805">
        <v>808</v>
      </c>
      <c r="D13" s="794" t="s">
        <v>619</v>
      </c>
      <c r="E13" s="805" t="s">
        <v>620</v>
      </c>
      <c r="F13" s="819">
        <v>1</v>
      </c>
      <c r="G13" s="231"/>
      <c r="H13" s="231">
        <v>1</v>
      </c>
      <c r="I13" s="232"/>
      <c r="J13" s="229"/>
    </row>
    <row r="14" spans="1:10" ht="15" customHeight="1">
      <c r="A14" s="315"/>
      <c r="B14" s="794" t="s">
        <v>621</v>
      </c>
      <c r="C14" s="805">
        <v>901</v>
      </c>
      <c r="D14" s="794" t="s">
        <v>610</v>
      </c>
      <c r="E14" s="805" t="s">
        <v>611</v>
      </c>
      <c r="F14" s="819">
        <v>1</v>
      </c>
      <c r="G14" s="231"/>
      <c r="H14" s="231">
        <v>1</v>
      </c>
      <c r="I14" s="232"/>
      <c r="J14" s="229"/>
    </row>
    <row r="15" spans="1:10" ht="15" customHeight="1">
      <c r="A15" s="315"/>
      <c r="B15" s="794" t="s">
        <v>621</v>
      </c>
      <c r="C15" s="805">
        <v>902</v>
      </c>
      <c r="D15" s="794" t="s">
        <v>612</v>
      </c>
      <c r="E15" s="805" t="s">
        <v>613</v>
      </c>
      <c r="F15" s="819">
        <v>1</v>
      </c>
      <c r="G15" s="231"/>
      <c r="H15" s="231">
        <v>1</v>
      </c>
      <c r="I15" s="232"/>
      <c r="J15" s="229"/>
    </row>
    <row r="16" spans="1:10" ht="15" customHeight="1">
      <c r="A16" s="315"/>
      <c r="B16" s="794" t="s">
        <v>621</v>
      </c>
      <c r="C16" s="805">
        <v>903</v>
      </c>
      <c r="D16" s="794" t="s">
        <v>614</v>
      </c>
      <c r="E16" s="805" t="s">
        <v>613</v>
      </c>
      <c r="F16" s="819">
        <v>1</v>
      </c>
      <c r="G16" s="231"/>
      <c r="H16" s="231">
        <v>1</v>
      </c>
      <c r="I16" s="232"/>
      <c r="J16" s="229"/>
    </row>
    <row r="17" spans="1:10" ht="15" customHeight="1">
      <c r="A17" s="315"/>
      <c r="B17" s="795" t="s">
        <v>621</v>
      </c>
      <c r="C17" s="805">
        <v>906</v>
      </c>
      <c r="D17" s="794" t="s">
        <v>615</v>
      </c>
      <c r="E17" s="805" t="s">
        <v>613</v>
      </c>
      <c r="F17" s="819">
        <v>1</v>
      </c>
      <c r="G17" s="231"/>
      <c r="H17" s="231">
        <v>1</v>
      </c>
      <c r="I17" s="232"/>
      <c r="J17" s="229"/>
    </row>
    <row r="18" spans="1:10" ht="15" customHeight="1">
      <c r="A18" s="315"/>
      <c r="B18" s="794" t="s">
        <v>621</v>
      </c>
      <c r="C18" s="805">
        <v>907</v>
      </c>
      <c r="D18" s="794" t="s">
        <v>622</v>
      </c>
      <c r="E18" s="774" t="s">
        <v>611</v>
      </c>
      <c r="F18" s="819">
        <v>1</v>
      </c>
      <c r="G18" s="231"/>
      <c r="H18" s="231">
        <v>1</v>
      </c>
      <c r="I18" s="232"/>
      <c r="J18" s="229"/>
    </row>
    <row r="19" spans="1:10" ht="15" customHeight="1">
      <c r="A19" s="315"/>
      <c r="B19" s="795" t="s">
        <v>621</v>
      </c>
      <c r="C19" s="805">
        <v>908</v>
      </c>
      <c r="D19" s="795" t="s">
        <v>623</v>
      </c>
      <c r="E19" s="820" t="s">
        <v>611</v>
      </c>
      <c r="F19" s="819">
        <v>1</v>
      </c>
      <c r="G19" s="231"/>
      <c r="H19" s="231">
        <v>1</v>
      </c>
      <c r="I19" s="232"/>
      <c r="J19" s="229"/>
    </row>
    <row r="20" spans="1:10" ht="15" customHeight="1">
      <c r="A20" s="315"/>
      <c r="B20" s="794" t="s">
        <v>621</v>
      </c>
      <c r="C20" s="774">
        <v>909</v>
      </c>
      <c r="D20" s="794" t="s">
        <v>616</v>
      </c>
      <c r="E20" s="820" t="s">
        <v>613</v>
      </c>
      <c r="F20" s="819">
        <v>1</v>
      </c>
      <c r="G20" s="231"/>
      <c r="H20" s="231">
        <v>1</v>
      </c>
      <c r="I20" s="232"/>
      <c r="J20" s="229"/>
    </row>
    <row r="21" spans="1:10" ht="15" customHeight="1">
      <c r="A21" s="315"/>
      <c r="B21" s="794" t="s">
        <v>621</v>
      </c>
      <c r="C21" s="820">
        <v>910</v>
      </c>
      <c r="D21" s="794" t="s">
        <v>619</v>
      </c>
      <c r="E21" s="805" t="s">
        <v>620</v>
      </c>
      <c r="F21" s="819">
        <v>1</v>
      </c>
      <c r="G21" s="231"/>
      <c r="H21" s="231">
        <v>1</v>
      </c>
      <c r="I21" s="232"/>
      <c r="J21" s="229"/>
    </row>
    <row r="22" spans="1:10" ht="15" customHeight="1">
      <c r="A22" s="315"/>
      <c r="B22" s="794" t="s">
        <v>624</v>
      </c>
      <c r="C22" s="805">
        <v>1001</v>
      </c>
      <c r="D22" s="794" t="s">
        <v>610</v>
      </c>
      <c r="E22" s="805" t="s">
        <v>611</v>
      </c>
      <c r="F22" s="819">
        <v>1</v>
      </c>
      <c r="G22" s="231"/>
      <c r="H22" s="231">
        <v>1</v>
      </c>
      <c r="I22" s="232"/>
      <c r="J22" s="229"/>
    </row>
    <row r="23" spans="1:10" ht="15" customHeight="1">
      <c r="A23" s="315"/>
      <c r="B23" s="794" t="s">
        <v>624</v>
      </c>
      <c r="C23" s="805">
        <v>1002</v>
      </c>
      <c r="D23" s="794" t="s">
        <v>612</v>
      </c>
      <c r="E23" s="805" t="s">
        <v>613</v>
      </c>
      <c r="F23" s="819">
        <v>1</v>
      </c>
      <c r="G23" s="231"/>
      <c r="H23" s="231">
        <v>1</v>
      </c>
      <c r="I23" s="232"/>
      <c r="J23" s="229"/>
    </row>
    <row r="24" spans="1:10" ht="15" customHeight="1">
      <c r="A24" s="315"/>
      <c r="B24" s="794" t="s">
        <v>624</v>
      </c>
      <c r="C24" s="805">
        <v>1003</v>
      </c>
      <c r="D24" s="794" t="s">
        <v>614</v>
      </c>
      <c r="E24" s="805" t="s">
        <v>613</v>
      </c>
      <c r="F24" s="819">
        <v>1</v>
      </c>
      <c r="G24" s="231"/>
      <c r="H24" s="231">
        <v>1</v>
      </c>
      <c r="I24" s="232"/>
      <c r="J24" s="229"/>
    </row>
    <row r="25" spans="1:10" ht="15" customHeight="1">
      <c r="A25" s="315"/>
      <c r="B25" s="794" t="s">
        <v>624</v>
      </c>
      <c r="C25" s="805">
        <v>1006</v>
      </c>
      <c r="D25" s="794" t="s">
        <v>615</v>
      </c>
      <c r="E25" s="805" t="s">
        <v>613</v>
      </c>
      <c r="F25" s="819">
        <v>1</v>
      </c>
      <c r="G25" s="231"/>
      <c r="H25" s="231">
        <v>1</v>
      </c>
      <c r="I25" s="232"/>
      <c r="J25" s="229"/>
    </row>
    <row r="26" spans="1:10" ht="15" customHeight="1">
      <c r="A26" s="315"/>
      <c r="B26" s="818" t="s">
        <v>624</v>
      </c>
      <c r="C26" s="799">
        <v>1007</v>
      </c>
      <c r="D26" s="818" t="s">
        <v>625</v>
      </c>
      <c r="E26" s="799" t="s">
        <v>611</v>
      </c>
      <c r="F26" s="819">
        <v>1</v>
      </c>
      <c r="G26" s="231"/>
      <c r="H26" s="231">
        <v>1</v>
      </c>
      <c r="I26" s="232"/>
      <c r="J26" s="229"/>
    </row>
    <row r="27" spans="1:10" ht="15" customHeight="1">
      <c r="A27" s="315"/>
      <c r="B27" s="795" t="s">
        <v>624</v>
      </c>
      <c r="C27" s="774">
        <v>1008</v>
      </c>
      <c r="D27" s="795" t="s">
        <v>616</v>
      </c>
      <c r="E27" s="774" t="s">
        <v>613</v>
      </c>
      <c r="F27" s="819">
        <v>1</v>
      </c>
      <c r="G27" s="231"/>
      <c r="H27" s="231">
        <v>1</v>
      </c>
      <c r="I27" s="232"/>
      <c r="J27" s="229"/>
    </row>
    <row r="28" spans="1:10" ht="15" customHeight="1">
      <c r="A28" s="315"/>
      <c r="B28" s="794" t="s">
        <v>624</v>
      </c>
      <c r="C28" s="805">
        <v>1009</v>
      </c>
      <c r="D28" s="794" t="s">
        <v>619</v>
      </c>
      <c r="E28" s="805" t="s">
        <v>620</v>
      </c>
      <c r="F28" s="819">
        <v>1</v>
      </c>
      <c r="G28" s="231"/>
      <c r="H28" s="231">
        <v>1</v>
      </c>
      <c r="I28" s="232"/>
      <c r="J28" s="229"/>
    </row>
    <row r="29" spans="1:10" ht="15" customHeight="1">
      <c r="A29" s="315"/>
      <c r="B29" s="795" t="s">
        <v>177</v>
      </c>
      <c r="C29" s="774">
        <v>1101</v>
      </c>
      <c r="D29" s="795" t="s">
        <v>610</v>
      </c>
      <c r="E29" s="774" t="s">
        <v>611</v>
      </c>
      <c r="F29" s="819">
        <v>1</v>
      </c>
      <c r="G29" s="231"/>
      <c r="H29" s="231">
        <v>1</v>
      </c>
      <c r="I29" s="232"/>
      <c r="J29" s="229"/>
    </row>
    <row r="30" spans="1:10" ht="15" customHeight="1">
      <c r="A30" s="315"/>
      <c r="B30" s="794" t="s">
        <v>177</v>
      </c>
      <c r="C30" s="805">
        <v>1102</v>
      </c>
      <c r="D30" s="794" t="s">
        <v>612</v>
      </c>
      <c r="E30" s="805" t="s">
        <v>613</v>
      </c>
      <c r="F30" s="819">
        <v>1</v>
      </c>
      <c r="G30" s="231"/>
      <c r="H30" s="231">
        <v>1</v>
      </c>
      <c r="I30" s="232"/>
      <c r="J30" s="229"/>
    </row>
    <row r="31" spans="1:10" ht="15" customHeight="1">
      <c r="A31" s="315"/>
      <c r="B31" s="795" t="s">
        <v>177</v>
      </c>
      <c r="C31" s="774">
        <v>1103</v>
      </c>
      <c r="D31" s="795" t="s">
        <v>614</v>
      </c>
      <c r="E31" s="774" t="s">
        <v>613</v>
      </c>
      <c r="F31" s="819">
        <v>1</v>
      </c>
      <c r="G31" s="231"/>
      <c r="H31" s="231">
        <v>1</v>
      </c>
      <c r="I31" s="232"/>
      <c r="J31" s="229"/>
    </row>
    <row r="32" spans="1:10" ht="15" customHeight="1">
      <c r="A32" s="228"/>
      <c r="B32" s="794" t="s">
        <v>177</v>
      </c>
      <c r="C32" s="805">
        <v>1106</v>
      </c>
      <c r="D32" s="794" t="s">
        <v>615</v>
      </c>
      <c r="E32" s="805" t="s">
        <v>613</v>
      </c>
      <c r="F32" s="819">
        <v>1</v>
      </c>
      <c r="G32" s="231"/>
      <c r="H32" s="231">
        <v>1</v>
      </c>
      <c r="I32" s="232"/>
      <c r="J32" s="229"/>
    </row>
    <row r="33" spans="1:10" ht="15" customHeight="1">
      <c r="A33" s="315"/>
      <c r="B33" s="794" t="s">
        <v>177</v>
      </c>
      <c r="C33" s="805">
        <v>1107</v>
      </c>
      <c r="D33" s="794" t="s">
        <v>626</v>
      </c>
      <c r="E33" s="805" t="s">
        <v>613</v>
      </c>
      <c r="F33" s="819">
        <v>1</v>
      </c>
      <c r="G33" s="231"/>
      <c r="H33" s="231">
        <v>1</v>
      </c>
      <c r="I33" s="232"/>
      <c r="J33" s="229"/>
    </row>
    <row r="34" spans="1:10" ht="15" customHeight="1">
      <c r="A34" s="315"/>
      <c r="B34" s="794" t="s">
        <v>177</v>
      </c>
      <c r="C34" s="805">
        <v>1108</v>
      </c>
      <c r="D34" s="794" t="s">
        <v>616</v>
      </c>
      <c r="E34" s="805" t="s">
        <v>613</v>
      </c>
      <c r="F34" s="819">
        <v>1</v>
      </c>
      <c r="G34" s="231"/>
      <c r="H34" s="231">
        <v>1</v>
      </c>
      <c r="I34" s="232"/>
      <c r="J34" s="229"/>
    </row>
    <row r="35" spans="1:10" ht="15" customHeight="1">
      <c r="A35" s="315"/>
      <c r="B35" s="794" t="s">
        <v>177</v>
      </c>
      <c r="C35" s="805">
        <v>1109</v>
      </c>
      <c r="D35" s="794" t="s">
        <v>619</v>
      </c>
      <c r="E35" s="805" t="s">
        <v>620</v>
      </c>
      <c r="F35" s="819">
        <v>1</v>
      </c>
      <c r="G35" s="231"/>
      <c r="H35" s="231">
        <v>1</v>
      </c>
      <c r="I35" s="232"/>
      <c r="J35" s="229"/>
    </row>
    <row r="36" spans="1:10" ht="15" customHeight="1">
      <c r="A36" s="315"/>
      <c r="B36" s="794" t="s">
        <v>178</v>
      </c>
      <c r="C36" s="805">
        <v>1201</v>
      </c>
      <c r="D36" s="794" t="s">
        <v>627</v>
      </c>
      <c r="E36" s="805" t="s">
        <v>611</v>
      </c>
      <c r="F36" s="819">
        <v>1</v>
      </c>
      <c r="G36" s="231"/>
      <c r="H36" s="231">
        <v>1</v>
      </c>
      <c r="I36" s="232"/>
      <c r="J36" s="229"/>
    </row>
    <row r="37" spans="1:10" ht="15" customHeight="1">
      <c r="A37" s="315"/>
      <c r="B37" s="794" t="s">
        <v>178</v>
      </c>
      <c r="C37" s="805">
        <v>1203</v>
      </c>
      <c r="D37" s="794" t="s">
        <v>612</v>
      </c>
      <c r="E37" s="805" t="s">
        <v>613</v>
      </c>
      <c r="F37" s="819">
        <v>1</v>
      </c>
      <c r="G37" s="231"/>
      <c r="H37" s="231">
        <v>1</v>
      </c>
      <c r="I37" s="232"/>
      <c r="J37" s="229"/>
    </row>
    <row r="38" spans="1:10" ht="15" customHeight="1">
      <c r="A38" s="315"/>
      <c r="B38" s="794" t="s">
        <v>178</v>
      </c>
      <c r="C38" s="805">
        <v>1204</v>
      </c>
      <c r="D38" s="794" t="s">
        <v>628</v>
      </c>
      <c r="E38" s="805" t="s">
        <v>611</v>
      </c>
      <c r="F38" s="819">
        <v>1</v>
      </c>
      <c r="G38" s="231"/>
      <c r="H38" s="231">
        <v>1</v>
      </c>
      <c r="I38" s="232"/>
      <c r="J38" s="229"/>
    </row>
    <row r="39" spans="1:10" ht="15" customHeight="1">
      <c r="A39" s="315"/>
      <c r="B39" s="794" t="s">
        <v>178</v>
      </c>
      <c r="C39" s="805">
        <v>1206</v>
      </c>
      <c r="D39" s="794" t="s">
        <v>612</v>
      </c>
      <c r="E39" s="805" t="s">
        <v>613</v>
      </c>
      <c r="F39" s="819">
        <v>1</v>
      </c>
      <c r="G39" s="231"/>
      <c r="H39" s="231">
        <v>1</v>
      </c>
      <c r="I39" s="232"/>
      <c r="J39" s="229"/>
    </row>
    <row r="40" spans="1:10" ht="15" customHeight="1">
      <c r="A40" s="315"/>
      <c r="B40" s="794" t="s">
        <v>178</v>
      </c>
      <c r="C40" s="805">
        <v>1207</v>
      </c>
      <c r="D40" s="794" t="s">
        <v>628</v>
      </c>
      <c r="E40" s="805" t="s">
        <v>611</v>
      </c>
      <c r="F40" s="819">
        <v>1</v>
      </c>
      <c r="G40" s="231"/>
      <c r="H40" s="231">
        <v>1</v>
      </c>
      <c r="I40" s="232"/>
      <c r="J40" s="229"/>
    </row>
    <row r="41" spans="1:10" ht="15" customHeight="1">
      <c r="A41" s="315"/>
      <c r="B41" s="794" t="s">
        <v>178</v>
      </c>
      <c r="C41" s="805">
        <v>1209</v>
      </c>
      <c r="D41" s="794" t="s">
        <v>615</v>
      </c>
      <c r="E41" s="805" t="s">
        <v>613</v>
      </c>
      <c r="F41" s="819">
        <v>1</v>
      </c>
      <c r="G41" s="231"/>
      <c r="H41" s="231">
        <v>1</v>
      </c>
      <c r="I41" s="232"/>
      <c r="J41" s="229"/>
    </row>
    <row r="42" spans="1:10" ht="15" customHeight="1">
      <c r="A42" s="315"/>
      <c r="B42" s="794" t="s">
        <v>178</v>
      </c>
      <c r="C42" s="805">
        <v>1210</v>
      </c>
      <c r="D42" s="794" t="s">
        <v>622</v>
      </c>
      <c r="E42" s="805" t="s">
        <v>611</v>
      </c>
      <c r="F42" s="819">
        <v>1</v>
      </c>
      <c r="G42" s="231"/>
      <c r="H42" s="231">
        <v>1</v>
      </c>
      <c r="I42" s="232"/>
      <c r="J42" s="229"/>
    </row>
    <row r="43" spans="1:10" ht="15" customHeight="1">
      <c r="A43" s="315"/>
      <c r="B43" s="794" t="s">
        <v>178</v>
      </c>
      <c r="C43" s="805">
        <v>1211</v>
      </c>
      <c r="D43" s="794" t="s">
        <v>623</v>
      </c>
      <c r="E43" s="805" t="s">
        <v>611</v>
      </c>
      <c r="F43" s="819">
        <v>1</v>
      </c>
      <c r="G43" s="231"/>
      <c r="H43" s="231">
        <v>1</v>
      </c>
      <c r="I43" s="232"/>
      <c r="J43" s="229"/>
    </row>
    <row r="44" spans="1:10" ht="15" customHeight="1">
      <c r="A44" s="315"/>
      <c r="B44" s="794" t="s">
        <v>178</v>
      </c>
      <c r="C44" s="805">
        <v>1212</v>
      </c>
      <c r="D44" s="794" t="s">
        <v>629</v>
      </c>
      <c r="E44" s="805" t="s">
        <v>613</v>
      </c>
      <c r="F44" s="819">
        <v>1</v>
      </c>
      <c r="G44" s="231"/>
      <c r="H44" s="231">
        <v>1</v>
      </c>
      <c r="I44" s="232"/>
      <c r="J44" s="229"/>
    </row>
    <row r="45" spans="1:10" ht="15" customHeight="1">
      <c r="A45" s="315"/>
      <c r="B45" s="795" t="s">
        <v>178</v>
      </c>
      <c r="C45" s="774">
        <v>1213</v>
      </c>
      <c r="D45" s="795" t="s">
        <v>630</v>
      </c>
      <c r="E45" s="774" t="s">
        <v>613</v>
      </c>
      <c r="F45" s="819">
        <v>1</v>
      </c>
      <c r="G45" s="231"/>
      <c r="H45" s="231">
        <v>1</v>
      </c>
      <c r="I45" s="232"/>
      <c r="J45" s="229"/>
    </row>
    <row r="46" spans="1:10" ht="15" customHeight="1">
      <c r="A46" s="315"/>
      <c r="B46" s="794" t="s">
        <v>178</v>
      </c>
      <c r="C46" s="805">
        <v>1216</v>
      </c>
      <c r="D46" s="794" t="s">
        <v>631</v>
      </c>
      <c r="E46" s="805" t="s">
        <v>613</v>
      </c>
      <c r="F46" s="819">
        <v>1</v>
      </c>
      <c r="G46" s="231"/>
      <c r="H46" s="231">
        <v>1</v>
      </c>
      <c r="I46" s="232"/>
      <c r="J46" s="229"/>
    </row>
    <row r="47" spans="1:10" ht="15" customHeight="1">
      <c r="A47" s="315"/>
      <c r="B47" s="794" t="s">
        <v>178</v>
      </c>
      <c r="C47" s="805">
        <v>1217</v>
      </c>
      <c r="D47" s="794" t="s">
        <v>632</v>
      </c>
      <c r="E47" s="805" t="s">
        <v>613</v>
      </c>
      <c r="F47" s="819">
        <v>1</v>
      </c>
      <c r="G47" s="231"/>
      <c r="H47" s="231">
        <v>1</v>
      </c>
      <c r="I47" s="232"/>
      <c r="J47" s="229"/>
    </row>
    <row r="48" spans="1:10" ht="15" customHeight="1">
      <c r="A48" s="315"/>
      <c r="B48" s="794" t="s">
        <v>178</v>
      </c>
      <c r="C48" s="805">
        <v>1218</v>
      </c>
      <c r="D48" s="794" t="s">
        <v>633</v>
      </c>
      <c r="E48" s="805" t="s">
        <v>611</v>
      </c>
      <c r="F48" s="819">
        <v>1</v>
      </c>
      <c r="G48" s="231"/>
      <c r="H48" s="231">
        <v>1</v>
      </c>
      <c r="I48" s="232"/>
      <c r="J48" s="229"/>
    </row>
    <row r="49" spans="1:10" ht="15" customHeight="1">
      <c r="A49" s="315"/>
      <c r="B49" s="794" t="s">
        <v>179</v>
      </c>
      <c r="C49" s="805">
        <v>1401</v>
      </c>
      <c r="D49" s="794" t="s">
        <v>627</v>
      </c>
      <c r="E49" s="805" t="s">
        <v>611</v>
      </c>
      <c r="F49" s="819">
        <v>1</v>
      </c>
      <c r="G49" s="231"/>
      <c r="H49" s="231">
        <v>1</v>
      </c>
      <c r="I49" s="232"/>
      <c r="J49" s="229"/>
    </row>
    <row r="50" spans="1:10" ht="15" customHeight="1">
      <c r="A50" s="315"/>
      <c r="B50" s="794" t="s">
        <v>179</v>
      </c>
      <c r="C50" s="805">
        <v>1403</v>
      </c>
      <c r="D50" s="794" t="s">
        <v>612</v>
      </c>
      <c r="E50" s="805" t="s">
        <v>613</v>
      </c>
      <c r="F50" s="819">
        <v>1</v>
      </c>
      <c r="G50" s="231"/>
      <c r="H50" s="231">
        <v>1</v>
      </c>
      <c r="I50" s="232"/>
      <c r="J50" s="229"/>
    </row>
    <row r="51" spans="1:10" ht="15" customHeight="1">
      <c r="A51" s="315"/>
      <c r="B51" s="794" t="s">
        <v>179</v>
      </c>
      <c r="C51" s="805">
        <v>1404</v>
      </c>
      <c r="D51" s="794" t="s">
        <v>628</v>
      </c>
      <c r="E51" s="805" t="s">
        <v>611</v>
      </c>
      <c r="F51" s="819">
        <v>1</v>
      </c>
      <c r="G51" s="231"/>
      <c r="H51" s="231">
        <v>1</v>
      </c>
      <c r="I51" s="232"/>
      <c r="J51" s="229"/>
    </row>
    <row r="52" spans="1:10" ht="15" customHeight="1">
      <c r="A52" s="228"/>
      <c r="B52" s="794" t="s">
        <v>179</v>
      </c>
      <c r="C52" s="805">
        <v>1406</v>
      </c>
      <c r="D52" s="794" t="s">
        <v>612</v>
      </c>
      <c r="E52" s="805" t="s">
        <v>613</v>
      </c>
      <c r="F52" s="819">
        <v>1</v>
      </c>
      <c r="G52" s="231"/>
      <c r="H52" s="231">
        <v>1</v>
      </c>
      <c r="I52" s="232"/>
      <c r="J52" s="229"/>
    </row>
    <row r="53" spans="1:10" ht="15" customHeight="1">
      <c r="A53" s="315"/>
      <c r="B53" s="794" t="s">
        <v>179</v>
      </c>
      <c r="C53" s="805">
        <v>1407</v>
      </c>
      <c r="D53" s="794" t="s">
        <v>628</v>
      </c>
      <c r="E53" s="805" t="s">
        <v>611</v>
      </c>
      <c r="F53" s="819">
        <v>1</v>
      </c>
      <c r="G53" s="231"/>
      <c r="H53" s="231">
        <v>1</v>
      </c>
      <c r="I53" s="232"/>
      <c r="J53" s="229"/>
    </row>
    <row r="54" spans="1:10" ht="15" customHeight="1">
      <c r="A54" s="315"/>
      <c r="B54" s="794" t="s">
        <v>179</v>
      </c>
      <c r="C54" s="805">
        <v>1409</v>
      </c>
      <c r="D54" s="794" t="s">
        <v>615</v>
      </c>
      <c r="E54" s="805" t="s">
        <v>613</v>
      </c>
      <c r="F54" s="819">
        <v>1</v>
      </c>
      <c r="G54" s="231"/>
      <c r="H54" s="231">
        <v>1</v>
      </c>
      <c r="I54" s="232"/>
      <c r="J54" s="229"/>
    </row>
    <row r="55" spans="1:10" ht="15" customHeight="1">
      <c r="A55" s="315"/>
      <c r="B55" s="818" t="s">
        <v>179</v>
      </c>
      <c r="C55" s="799">
        <v>1410</v>
      </c>
      <c r="D55" s="818" t="s">
        <v>617</v>
      </c>
      <c r="E55" s="799" t="s">
        <v>618</v>
      </c>
      <c r="F55" s="819">
        <v>1</v>
      </c>
      <c r="G55" s="231"/>
      <c r="H55" s="231">
        <v>1</v>
      </c>
      <c r="I55" s="232"/>
      <c r="J55" s="229"/>
    </row>
    <row r="56" spans="1:10" ht="15" customHeight="1">
      <c r="A56" s="243"/>
      <c r="B56" s="796" t="s">
        <v>179</v>
      </c>
      <c r="C56" s="815">
        <v>1411</v>
      </c>
      <c r="D56" s="796" t="s">
        <v>634</v>
      </c>
      <c r="E56" s="815" t="s">
        <v>613</v>
      </c>
      <c r="F56" s="823">
        <v>1</v>
      </c>
      <c r="G56" s="245"/>
      <c r="H56" s="231">
        <v>1</v>
      </c>
      <c r="I56" s="247"/>
      <c r="J56" s="792"/>
    </row>
    <row r="57" spans="1:10" ht="15" customHeight="1">
      <c r="A57" s="222"/>
      <c r="B57" s="788" t="s">
        <v>179</v>
      </c>
      <c r="C57" s="777">
        <v>1412</v>
      </c>
      <c r="D57" s="788" t="s">
        <v>629</v>
      </c>
      <c r="E57" s="777" t="s">
        <v>613</v>
      </c>
      <c r="F57" s="801">
        <v>1</v>
      </c>
      <c r="G57" s="225"/>
      <c r="H57" s="231">
        <v>1</v>
      </c>
      <c r="I57" s="226"/>
      <c r="J57" s="781"/>
    </row>
    <row r="58" spans="1:10" ht="15" customHeight="1">
      <c r="A58" s="315"/>
      <c r="B58" s="794" t="s">
        <v>179</v>
      </c>
      <c r="C58" s="805">
        <v>1413</v>
      </c>
      <c r="D58" s="794" t="s">
        <v>630</v>
      </c>
      <c r="E58" s="805" t="s">
        <v>613</v>
      </c>
      <c r="F58" s="819">
        <v>1</v>
      </c>
      <c r="G58" s="231"/>
      <c r="H58" s="231">
        <v>1</v>
      </c>
      <c r="I58" s="232"/>
      <c r="J58" s="229"/>
    </row>
    <row r="59" spans="1:10" ht="15" customHeight="1">
      <c r="A59" s="315"/>
      <c r="B59" s="794" t="s">
        <v>179</v>
      </c>
      <c r="C59" s="805">
        <v>1416</v>
      </c>
      <c r="D59" s="794" t="s">
        <v>631</v>
      </c>
      <c r="E59" s="805" t="s">
        <v>613</v>
      </c>
      <c r="F59" s="819">
        <v>1</v>
      </c>
      <c r="G59" s="231"/>
      <c r="H59" s="231">
        <v>1</v>
      </c>
      <c r="I59" s="232"/>
      <c r="J59" s="229"/>
    </row>
    <row r="60" spans="1:10" ht="15" customHeight="1">
      <c r="A60" s="315"/>
      <c r="B60" s="794" t="s">
        <v>179</v>
      </c>
      <c r="C60" s="805">
        <v>1417</v>
      </c>
      <c r="D60" s="794" t="s">
        <v>632</v>
      </c>
      <c r="E60" s="805" t="s">
        <v>613</v>
      </c>
      <c r="F60" s="819">
        <v>1</v>
      </c>
      <c r="G60" s="231"/>
      <c r="H60" s="231">
        <v>1</v>
      </c>
      <c r="I60" s="232"/>
      <c r="J60" s="229"/>
    </row>
    <row r="61" spans="1:10" ht="15" customHeight="1">
      <c r="A61" s="315"/>
      <c r="B61" s="794" t="s">
        <v>179</v>
      </c>
      <c r="C61" s="805">
        <v>1418</v>
      </c>
      <c r="D61" s="794" t="s">
        <v>633</v>
      </c>
      <c r="E61" s="774" t="s">
        <v>611</v>
      </c>
      <c r="F61" s="819">
        <v>1</v>
      </c>
      <c r="G61" s="231"/>
      <c r="H61" s="231">
        <v>1</v>
      </c>
      <c r="I61" s="232"/>
      <c r="J61" s="229"/>
    </row>
    <row r="62" spans="1:10" ht="15" customHeight="1">
      <c r="A62" s="315"/>
      <c r="B62" s="794" t="s">
        <v>180</v>
      </c>
      <c r="C62" s="774">
        <v>1501</v>
      </c>
      <c r="D62" s="795" t="s">
        <v>627</v>
      </c>
      <c r="E62" s="820" t="s">
        <v>611</v>
      </c>
      <c r="F62" s="819">
        <v>1</v>
      </c>
      <c r="G62" s="231"/>
      <c r="H62" s="231">
        <v>1</v>
      </c>
      <c r="I62" s="232"/>
      <c r="J62" s="229"/>
    </row>
    <row r="63" spans="1:10" ht="15" customHeight="1">
      <c r="A63" s="315"/>
      <c r="B63" s="794" t="s">
        <v>180</v>
      </c>
      <c r="C63" s="805">
        <v>1503</v>
      </c>
      <c r="D63" s="794" t="s">
        <v>612</v>
      </c>
      <c r="E63" s="805" t="s">
        <v>613</v>
      </c>
      <c r="F63" s="819">
        <v>1</v>
      </c>
      <c r="G63" s="231"/>
      <c r="H63" s="231">
        <v>1</v>
      </c>
      <c r="I63" s="232"/>
      <c r="J63" s="229"/>
    </row>
    <row r="64" spans="1:10" ht="15" customHeight="1">
      <c r="A64" s="228"/>
      <c r="B64" s="794" t="s">
        <v>180</v>
      </c>
      <c r="C64" s="805">
        <v>1504</v>
      </c>
      <c r="D64" s="794" t="s">
        <v>628</v>
      </c>
      <c r="E64" s="805" t="s">
        <v>611</v>
      </c>
      <c r="F64" s="819">
        <v>1</v>
      </c>
      <c r="G64" s="231"/>
      <c r="H64" s="231">
        <v>1</v>
      </c>
      <c r="I64" s="232"/>
      <c r="J64" s="229"/>
    </row>
    <row r="65" spans="1:10" ht="15" customHeight="1">
      <c r="A65" s="315"/>
      <c r="B65" s="794" t="s">
        <v>180</v>
      </c>
      <c r="C65" s="805">
        <v>1506</v>
      </c>
      <c r="D65" s="794" t="s">
        <v>612</v>
      </c>
      <c r="E65" s="805" t="s">
        <v>613</v>
      </c>
      <c r="F65" s="819">
        <v>1</v>
      </c>
      <c r="G65" s="231"/>
      <c r="H65" s="231">
        <v>1</v>
      </c>
      <c r="I65" s="232"/>
      <c r="J65" s="229"/>
    </row>
    <row r="66" spans="1:10" ht="15" customHeight="1">
      <c r="A66" s="315"/>
      <c r="B66" s="794" t="s">
        <v>180</v>
      </c>
      <c r="C66" s="805">
        <v>1507</v>
      </c>
      <c r="D66" s="794" t="s">
        <v>628</v>
      </c>
      <c r="E66" s="805" t="s">
        <v>611</v>
      </c>
      <c r="F66" s="819">
        <v>1</v>
      </c>
      <c r="G66" s="231"/>
      <c r="H66" s="231">
        <v>1</v>
      </c>
      <c r="I66" s="232"/>
      <c r="J66" s="229"/>
    </row>
    <row r="67" spans="1:10" ht="15" customHeight="1">
      <c r="A67" s="315"/>
      <c r="B67" s="794" t="s">
        <v>180</v>
      </c>
      <c r="C67" s="805">
        <v>1509</v>
      </c>
      <c r="D67" s="794" t="s">
        <v>615</v>
      </c>
      <c r="E67" s="805" t="s">
        <v>613</v>
      </c>
      <c r="F67" s="819">
        <v>1</v>
      </c>
      <c r="G67" s="231"/>
      <c r="H67" s="231">
        <v>1</v>
      </c>
      <c r="I67" s="232"/>
      <c r="J67" s="229"/>
    </row>
    <row r="68" spans="1:10" ht="15" customHeight="1">
      <c r="A68" s="315"/>
      <c r="B68" s="794" t="s">
        <v>180</v>
      </c>
      <c r="C68" s="805">
        <v>1510</v>
      </c>
      <c r="D68" s="794" t="s">
        <v>629</v>
      </c>
      <c r="E68" s="805" t="s">
        <v>613</v>
      </c>
      <c r="F68" s="819">
        <v>1</v>
      </c>
      <c r="G68" s="231"/>
      <c r="H68" s="231">
        <v>1</v>
      </c>
      <c r="I68" s="232"/>
      <c r="J68" s="229"/>
    </row>
    <row r="69" spans="1:10" ht="15" customHeight="1">
      <c r="A69" s="315"/>
      <c r="B69" s="794" t="s">
        <v>180</v>
      </c>
      <c r="C69" s="805">
        <v>1511</v>
      </c>
      <c r="D69" s="794" t="s">
        <v>630</v>
      </c>
      <c r="E69" s="805" t="s">
        <v>613</v>
      </c>
      <c r="F69" s="819">
        <v>1</v>
      </c>
      <c r="G69" s="231"/>
      <c r="H69" s="231">
        <v>1</v>
      </c>
      <c r="I69" s="232"/>
      <c r="J69" s="229"/>
    </row>
    <row r="70" spans="1:10" ht="15" customHeight="1">
      <c r="A70" s="315"/>
      <c r="B70" s="818" t="s">
        <v>180</v>
      </c>
      <c r="C70" s="799">
        <v>1510.1</v>
      </c>
      <c r="D70" s="818" t="s">
        <v>617</v>
      </c>
      <c r="E70" s="799" t="s">
        <v>618</v>
      </c>
      <c r="F70" s="819">
        <v>1</v>
      </c>
      <c r="G70" s="231"/>
      <c r="H70" s="231">
        <v>1</v>
      </c>
      <c r="I70" s="232"/>
      <c r="J70" s="229"/>
    </row>
    <row r="71" spans="1:10" ht="15" customHeight="1">
      <c r="A71" s="315"/>
      <c r="B71" s="794" t="s">
        <v>180</v>
      </c>
      <c r="C71" s="805">
        <v>1514</v>
      </c>
      <c r="D71" s="794" t="s">
        <v>631</v>
      </c>
      <c r="E71" s="805" t="s">
        <v>613</v>
      </c>
      <c r="F71" s="819">
        <v>1</v>
      </c>
      <c r="G71" s="231"/>
      <c r="H71" s="231">
        <v>1</v>
      </c>
      <c r="I71" s="232"/>
      <c r="J71" s="229"/>
    </row>
    <row r="72" spans="1:10" ht="15" customHeight="1">
      <c r="A72" s="315"/>
      <c r="B72" s="794" t="s">
        <v>180</v>
      </c>
      <c r="C72" s="805">
        <v>1515</v>
      </c>
      <c r="D72" s="794" t="s">
        <v>632</v>
      </c>
      <c r="E72" s="805" t="s">
        <v>613</v>
      </c>
      <c r="F72" s="819">
        <v>1</v>
      </c>
      <c r="G72" s="231"/>
      <c r="H72" s="231">
        <v>1</v>
      </c>
      <c r="I72" s="232"/>
      <c r="J72" s="229"/>
    </row>
    <row r="73" spans="1:10" ht="15" customHeight="1">
      <c r="A73" s="315"/>
      <c r="B73" s="786" t="s">
        <v>180</v>
      </c>
      <c r="C73" s="821">
        <v>1516</v>
      </c>
      <c r="D73" s="786" t="s">
        <v>633</v>
      </c>
      <c r="E73" s="821" t="s">
        <v>611</v>
      </c>
      <c r="F73" s="826">
        <v>1</v>
      </c>
      <c r="G73" s="825"/>
      <c r="H73" s="231">
        <v>1</v>
      </c>
      <c r="I73" s="232"/>
      <c r="J73" s="229"/>
    </row>
    <row r="74" spans="1:10" ht="15" customHeight="1">
      <c r="A74" s="315"/>
      <c r="B74" s="794" t="s">
        <v>181</v>
      </c>
      <c r="C74" s="805">
        <v>1601</v>
      </c>
      <c r="D74" s="794" t="s">
        <v>627</v>
      </c>
      <c r="E74" s="805" t="s">
        <v>611</v>
      </c>
      <c r="F74" s="819">
        <v>1</v>
      </c>
      <c r="G74" s="231"/>
      <c r="H74" s="231">
        <v>1</v>
      </c>
      <c r="I74" s="232"/>
      <c r="J74" s="229"/>
    </row>
    <row r="75" spans="1:10" ht="15" customHeight="1">
      <c r="A75" s="315"/>
      <c r="B75" s="794" t="s">
        <v>181</v>
      </c>
      <c r="C75" s="805">
        <v>1603</v>
      </c>
      <c r="D75" s="794" t="s">
        <v>612</v>
      </c>
      <c r="E75" s="805" t="s">
        <v>613</v>
      </c>
      <c r="F75" s="819">
        <v>1</v>
      </c>
      <c r="G75" s="231"/>
      <c r="H75" s="231">
        <v>1</v>
      </c>
      <c r="I75" s="232"/>
      <c r="J75" s="229"/>
    </row>
    <row r="76" spans="1:10" ht="15" customHeight="1">
      <c r="A76" s="315"/>
      <c r="B76" s="794" t="s">
        <v>181</v>
      </c>
      <c r="C76" s="805">
        <v>1604</v>
      </c>
      <c r="D76" s="794" t="s">
        <v>628</v>
      </c>
      <c r="E76" s="805" t="s">
        <v>611</v>
      </c>
      <c r="F76" s="819">
        <v>1</v>
      </c>
      <c r="G76" s="231"/>
      <c r="H76" s="231">
        <v>1</v>
      </c>
      <c r="I76" s="232"/>
      <c r="J76" s="229"/>
    </row>
    <row r="77" spans="1:10" ht="15" customHeight="1">
      <c r="A77" s="315"/>
      <c r="B77" s="794" t="s">
        <v>181</v>
      </c>
      <c r="C77" s="805">
        <v>1606</v>
      </c>
      <c r="D77" s="794" t="s">
        <v>612</v>
      </c>
      <c r="E77" s="805" t="s">
        <v>613</v>
      </c>
      <c r="F77" s="819">
        <v>1</v>
      </c>
      <c r="G77" s="231"/>
      <c r="H77" s="231">
        <v>1</v>
      </c>
      <c r="I77" s="232"/>
      <c r="J77" s="229"/>
    </row>
    <row r="78" spans="1:10" ht="15" customHeight="1">
      <c r="A78" s="315"/>
      <c r="B78" s="794" t="s">
        <v>181</v>
      </c>
      <c r="C78" s="805">
        <v>1607</v>
      </c>
      <c r="D78" s="794" t="s">
        <v>628</v>
      </c>
      <c r="E78" s="805" t="s">
        <v>611</v>
      </c>
      <c r="F78" s="819">
        <v>1</v>
      </c>
      <c r="G78" s="231"/>
      <c r="H78" s="231">
        <v>1</v>
      </c>
      <c r="I78" s="232"/>
      <c r="J78" s="229"/>
    </row>
    <row r="79" spans="1:10" ht="15" customHeight="1">
      <c r="A79" s="315"/>
      <c r="B79" s="794" t="s">
        <v>181</v>
      </c>
      <c r="C79" s="805">
        <v>1609</v>
      </c>
      <c r="D79" s="794" t="s">
        <v>615</v>
      </c>
      <c r="E79" s="805" t="s">
        <v>613</v>
      </c>
      <c r="F79" s="819">
        <v>1</v>
      </c>
      <c r="G79" s="231"/>
      <c r="H79" s="231">
        <v>1</v>
      </c>
      <c r="I79" s="232"/>
      <c r="J79" s="229"/>
    </row>
    <row r="80" spans="1:10" ht="15" customHeight="1">
      <c r="A80" s="315"/>
      <c r="B80" s="818" t="s">
        <v>181</v>
      </c>
      <c r="C80" s="799">
        <v>1610</v>
      </c>
      <c r="D80" s="818" t="s">
        <v>617</v>
      </c>
      <c r="E80" s="799" t="s">
        <v>618</v>
      </c>
      <c r="F80" s="819">
        <v>1</v>
      </c>
      <c r="G80" s="231"/>
      <c r="H80" s="231">
        <v>1</v>
      </c>
      <c r="I80" s="232"/>
      <c r="J80" s="229"/>
    </row>
    <row r="81" spans="1:10" ht="15" customHeight="1">
      <c r="A81" s="315"/>
      <c r="B81" s="795" t="s">
        <v>181</v>
      </c>
      <c r="C81" s="805">
        <v>1611</v>
      </c>
      <c r="D81" s="794" t="s">
        <v>634</v>
      </c>
      <c r="E81" s="805" t="s">
        <v>613</v>
      </c>
      <c r="F81" s="819">
        <v>1</v>
      </c>
      <c r="G81" s="231"/>
      <c r="H81" s="231">
        <v>1</v>
      </c>
      <c r="I81" s="232"/>
      <c r="J81" s="229"/>
    </row>
    <row r="82" spans="1:10" ht="15" customHeight="1">
      <c r="A82" s="315"/>
      <c r="B82" s="797" t="s">
        <v>181</v>
      </c>
      <c r="C82" s="805">
        <v>1612</v>
      </c>
      <c r="D82" s="794" t="s">
        <v>629</v>
      </c>
      <c r="E82" s="805" t="s">
        <v>613</v>
      </c>
      <c r="F82" s="819">
        <v>1</v>
      </c>
      <c r="G82" s="231"/>
      <c r="H82" s="231">
        <v>1</v>
      </c>
      <c r="I82" s="232"/>
      <c r="J82" s="229"/>
    </row>
    <row r="83" spans="1:10" ht="15" customHeight="1">
      <c r="A83" s="315"/>
      <c r="B83" s="797" t="s">
        <v>181</v>
      </c>
      <c r="C83" s="805">
        <v>1613</v>
      </c>
      <c r="D83" s="794" t="s">
        <v>630</v>
      </c>
      <c r="E83" s="805" t="s">
        <v>613</v>
      </c>
      <c r="F83" s="819">
        <v>1</v>
      </c>
      <c r="G83" s="231"/>
      <c r="H83" s="231">
        <v>1</v>
      </c>
      <c r="I83" s="232"/>
      <c r="J83" s="229"/>
    </row>
    <row r="84" spans="1:10" ht="15" customHeight="1">
      <c r="A84" s="315"/>
      <c r="B84" s="794" t="s">
        <v>181</v>
      </c>
      <c r="C84" s="805">
        <v>1616</v>
      </c>
      <c r="D84" s="794" t="s">
        <v>631</v>
      </c>
      <c r="E84" s="805" t="s">
        <v>613</v>
      </c>
      <c r="F84" s="819">
        <v>1</v>
      </c>
      <c r="G84" s="231"/>
      <c r="H84" s="231">
        <v>1</v>
      </c>
      <c r="I84" s="232"/>
      <c r="J84" s="229"/>
    </row>
    <row r="85" spans="1:10" ht="15" customHeight="1">
      <c r="A85" s="315"/>
      <c r="B85" s="794" t="s">
        <v>181</v>
      </c>
      <c r="C85" s="782">
        <v>1617</v>
      </c>
      <c r="D85" s="816" t="s">
        <v>632</v>
      </c>
      <c r="E85" s="782" t="s">
        <v>613</v>
      </c>
      <c r="F85" s="819">
        <v>1</v>
      </c>
      <c r="G85" s="231"/>
      <c r="H85" s="231">
        <v>1</v>
      </c>
      <c r="I85" s="232"/>
      <c r="J85" s="229"/>
    </row>
    <row r="86" spans="1:10" ht="15" customHeight="1">
      <c r="A86" s="228"/>
      <c r="B86" s="795" t="s">
        <v>181</v>
      </c>
      <c r="C86" s="805">
        <v>1618</v>
      </c>
      <c r="D86" s="794" t="s">
        <v>633</v>
      </c>
      <c r="E86" s="805" t="s">
        <v>611</v>
      </c>
      <c r="F86" s="819">
        <v>1</v>
      </c>
      <c r="G86" s="231"/>
      <c r="H86" s="231">
        <v>1</v>
      </c>
      <c r="I86" s="232"/>
      <c r="J86" s="229"/>
    </row>
    <row r="87" spans="1:10" ht="15" customHeight="1">
      <c r="A87" s="315"/>
      <c r="B87" s="797" t="s">
        <v>182</v>
      </c>
      <c r="C87" s="774">
        <v>1701</v>
      </c>
      <c r="D87" s="795" t="s">
        <v>627</v>
      </c>
      <c r="E87" s="774" t="s">
        <v>611</v>
      </c>
      <c r="F87" s="819">
        <v>1</v>
      </c>
      <c r="G87" s="231"/>
      <c r="H87" s="231">
        <v>1</v>
      </c>
      <c r="I87" s="232"/>
      <c r="J87" s="229"/>
    </row>
    <row r="88" spans="1:10" ht="15" customHeight="1">
      <c r="A88" s="315"/>
      <c r="B88" s="794" t="s">
        <v>182</v>
      </c>
      <c r="C88" s="805">
        <v>1702</v>
      </c>
      <c r="D88" s="794" t="s">
        <v>635</v>
      </c>
      <c r="E88" s="805" t="s">
        <v>611</v>
      </c>
      <c r="F88" s="819">
        <v>1</v>
      </c>
      <c r="G88" s="231"/>
      <c r="H88" s="231">
        <v>1</v>
      </c>
      <c r="I88" s="232"/>
      <c r="J88" s="229"/>
    </row>
    <row r="89" spans="1:10" ht="15" customHeight="1">
      <c r="A89" s="315"/>
      <c r="B89" s="794" t="s">
        <v>182</v>
      </c>
      <c r="C89" s="805">
        <v>1703</v>
      </c>
      <c r="D89" s="794" t="s">
        <v>614</v>
      </c>
      <c r="E89" s="805" t="s">
        <v>613</v>
      </c>
      <c r="F89" s="819">
        <v>1</v>
      </c>
      <c r="G89" s="231"/>
      <c r="H89" s="231">
        <v>1</v>
      </c>
      <c r="I89" s="232"/>
      <c r="J89" s="229"/>
    </row>
    <row r="90" spans="1:10" ht="15" customHeight="1">
      <c r="A90" s="315"/>
      <c r="B90" s="794" t="s">
        <v>182</v>
      </c>
      <c r="C90" s="805">
        <v>1706</v>
      </c>
      <c r="D90" s="794" t="s">
        <v>612</v>
      </c>
      <c r="E90" s="805" t="s">
        <v>613</v>
      </c>
      <c r="F90" s="819">
        <v>1</v>
      </c>
      <c r="G90" s="231"/>
      <c r="H90" s="231">
        <v>1</v>
      </c>
      <c r="I90" s="232"/>
      <c r="J90" s="229"/>
    </row>
    <row r="91" spans="1:10" ht="15" customHeight="1">
      <c r="A91" s="315"/>
      <c r="B91" s="794" t="s">
        <v>182</v>
      </c>
      <c r="C91" s="805">
        <v>1707</v>
      </c>
      <c r="D91" s="794" t="s">
        <v>628</v>
      </c>
      <c r="E91" s="805" t="s">
        <v>611</v>
      </c>
      <c r="F91" s="819">
        <v>1</v>
      </c>
      <c r="G91" s="231"/>
      <c r="H91" s="231">
        <v>1</v>
      </c>
      <c r="I91" s="232"/>
      <c r="J91" s="229"/>
    </row>
    <row r="92" spans="1:10" ht="15" customHeight="1">
      <c r="A92" s="315"/>
      <c r="B92" s="794" t="s">
        <v>182</v>
      </c>
      <c r="C92" s="805">
        <v>1709</v>
      </c>
      <c r="D92" s="794" t="s">
        <v>615</v>
      </c>
      <c r="E92" s="805" t="s">
        <v>613</v>
      </c>
      <c r="F92" s="819">
        <v>1</v>
      </c>
      <c r="G92" s="231"/>
      <c r="H92" s="231">
        <v>1</v>
      </c>
      <c r="I92" s="232"/>
      <c r="J92" s="229"/>
    </row>
    <row r="93" spans="1:10" ht="15" customHeight="1">
      <c r="A93" s="315"/>
      <c r="B93" s="818" t="s">
        <v>182</v>
      </c>
      <c r="C93" s="799">
        <v>1710.1</v>
      </c>
      <c r="D93" s="818" t="s">
        <v>617</v>
      </c>
      <c r="E93" s="799" t="s">
        <v>618</v>
      </c>
      <c r="F93" s="819">
        <v>1</v>
      </c>
      <c r="G93" s="231"/>
      <c r="H93" s="231">
        <v>1</v>
      </c>
      <c r="I93" s="232"/>
      <c r="J93" s="229"/>
    </row>
    <row r="94" spans="1:10" ht="15" customHeight="1">
      <c r="A94" s="315"/>
      <c r="B94" s="794" t="s">
        <v>182</v>
      </c>
      <c r="C94" s="805">
        <v>1710</v>
      </c>
      <c r="D94" s="794" t="s">
        <v>636</v>
      </c>
      <c r="E94" s="805" t="s">
        <v>613</v>
      </c>
      <c r="F94" s="819">
        <v>1</v>
      </c>
      <c r="G94" s="231"/>
      <c r="H94" s="231">
        <v>1</v>
      </c>
      <c r="I94" s="232"/>
      <c r="J94" s="229"/>
    </row>
    <row r="95" spans="1:10" ht="15" customHeight="1">
      <c r="A95" s="315"/>
      <c r="B95" s="794" t="s">
        <v>182</v>
      </c>
      <c r="C95" s="805">
        <v>1711</v>
      </c>
      <c r="D95" s="794" t="s">
        <v>637</v>
      </c>
      <c r="E95" s="805" t="s">
        <v>613</v>
      </c>
      <c r="F95" s="819">
        <v>1</v>
      </c>
      <c r="G95" s="231"/>
      <c r="H95" s="231">
        <v>1</v>
      </c>
      <c r="I95" s="232"/>
      <c r="J95" s="229"/>
    </row>
    <row r="96" spans="1:10" ht="15" customHeight="1">
      <c r="A96" s="315"/>
      <c r="B96" s="794" t="s">
        <v>182</v>
      </c>
      <c r="C96" s="805">
        <v>1714</v>
      </c>
      <c r="D96" s="794" t="s">
        <v>631</v>
      </c>
      <c r="E96" s="805" t="s">
        <v>613</v>
      </c>
      <c r="F96" s="819">
        <v>1</v>
      </c>
      <c r="G96" s="231"/>
      <c r="H96" s="231">
        <v>1</v>
      </c>
      <c r="I96" s="232"/>
      <c r="J96" s="229"/>
    </row>
    <row r="97" spans="1:10" ht="15" customHeight="1">
      <c r="A97" s="315"/>
      <c r="B97" s="794" t="s">
        <v>182</v>
      </c>
      <c r="C97" s="805">
        <v>1715</v>
      </c>
      <c r="D97" s="794" t="s">
        <v>632</v>
      </c>
      <c r="E97" s="805" t="s">
        <v>613</v>
      </c>
      <c r="F97" s="819">
        <v>1</v>
      </c>
      <c r="G97" s="231"/>
      <c r="H97" s="231">
        <v>1</v>
      </c>
      <c r="I97" s="232"/>
      <c r="J97" s="229"/>
    </row>
    <row r="98" spans="1:10" ht="15" customHeight="1">
      <c r="A98" s="315"/>
      <c r="B98" s="794" t="s">
        <v>182</v>
      </c>
      <c r="C98" s="805">
        <v>1716</v>
      </c>
      <c r="D98" s="794" t="s">
        <v>633</v>
      </c>
      <c r="E98" s="805" t="s">
        <v>611</v>
      </c>
      <c r="F98" s="819">
        <v>1</v>
      </c>
      <c r="G98" s="231"/>
      <c r="H98" s="231">
        <v>1</v>
      </c>
      <c r="I98" s="232"/>
      <c r="J98" s="229"/>
    </row>
    <row r="99" spans="1:10" ht="15" customHeight="1">
      <c r="A99" s="315"/>
      <c r="B99" s="794" t="s">
        <v>638</v>
      </c>
      <c r="C99" s="805">
        <v>701</v>
      </c>
      <c r="D99" s="794" t="s">
        <v>610</v>
      </c>
      <c r="E99" s="805" t="s">
        <v>611</v>
      </c>
      <c r="F99" s="819">
        <v>1</v>
      </c>
      <c r="G99" s="231"/>
      <c r="H99" s="231">
        <v>1</v>
      </c>
      <c r="I99" s="232"/>
      <c r="J99" s="229"/>
    </row>
    <row r="100" spans="1:10" ht="15" customHeight="1">
      <c r="A100" s="228"/>
      <c r="B100" s="794" t="s">
        <v>638</v>
      </c>
      <c r="C100" s="805">
        <v>702</v>
      </c>
      <c r="D100" s="794" t="s">
        <v>612</v>
      </c>
      <c r="E100" s="805" t="s">
        <v>613</v>
      </c>
      <c r="F100" s="819">
        <v>1</v>
      </c>
      <c r="G100" s="231"/>
      <c r="H100" s="231">
        <v>1</v>
      </c>
      <c r="I100" s="232"/>
      <c r="J100" s="229"/>
    </row>
    <row r="101" spans="1:10" ht="15" customHeight="1">
      <c r="A101" s="315"/>
      <c r="B101" s="794" t="s">
        <v>638</v>
      </c>
      <c r="C101" s="805">
        <v>703</v>
      </c>
      <c r="D101" s="794" t="s">
        <v>614</v>
      </c>
      <c r="E101" s="805" t="s">
        <v>613</v>
      </c>
      <c r="F101" s="819">
        <v>1</v>
      </c>
      <c r="G101" s="231"/>
      <c r="H101" s="231">
        <v>1</v>
      </c>
      <c r="I101" s="232"/>
      <c r="J101" s="229"/>
    </row>
    <row r="102" spans="1:10" ht="15" customHeight="1">
      <c r="A102" s="315"/>
      <c r="B102" s="794" t="s">
        <v>638</v>
      </c>
      <c r="C102" s="805">
        <v>706</v>
      </c>
      <c r="D102" s="794" t="s">
        <v>615</v>
      </c>
      <c r="E102" s="805" t="s">
        <v>613</v>
      </c>
      <c r="F102" s="819">
        <v>1</v>
      </c>
      <c r="G102" s="231"/>
      <c r="H102" s="231">
        <v>1</v>
      </c>
      <c r="I102" s="232"/>
      <c r="J102" s="229"/>
    </row>
    <row r="103" spans="1:10" ht="15" customHeight="1">
      <c r="A103" s="315"/>
      <c r="B103" s="818" t="s">
        <v>638</v>
      </c>
      <c r="C103" s="799">
        <v>707</v>
      </c>
      <c r="D103" s="818" t="s">
        <v>617</v>
      </c>
      <c r="E103" s="799" t="s">
        <v>618</v>
      </c>
      <c r="F103" s="819">
        <v>1</v>
      </c>
      <c r="G103" s="231"/>
      <c r="H103" s="231">
        <v>1</v>
      </c>
      <c r="I103" s="232"/>
      <c r="J103" s="229"/>
    </row>
    <row r="104" spans="1:10" ht="15" customHeight="1">
      <c r="A104" s="315"/>
      <c r="B104" s="794" t="s">
        <v>638</v>
      </c>
      <c r="C104" s="805">
        <v>708</v>
      </c>
      <c r="D104" s="794" t="s">
        <v>634</v>
      </c>
      <c r="E104" s="805" t="s">
        <v>613</v>
      </c>
      <c r="F104" s="819">
        <v>1</v>
      </c>
      <c r="G104" s="231"/>
      <c r="H104" s="231">
        <v>1</v>
      </c>
      <c r="I104" s="232"/>
      <c r="J104" s="229"/>
    </row>
    <row r="105" spans="1:10" ht="15" customHeight="1">
      <c r="A105" s="315"/>
      <c r="B105" s="794" t="s">
        <v>638</v>
      </c>
      <c r="C105" s="805">
        <v>709</v>
      </c>
      <c r="D105" s="794" t="s">
        <v>636</v>
      </c>
      <c r="E105" s="805" t="s">
        <v>613</v>
      </c>
      <c r="F105" s="819">
        <v>1</v>
      </c>
      <c r="G105" s="231"/>
      <c r="H105" s="231">
        <v>1</v>
      </c>
      <c r="I105" s="232"/>
      <c r="J105" s="229"/>
    </row>
    <row r="106" spans="1:10" ht="15" customHeight="1">
      <c r="A106" s="315"/>
      <c r="B106" s="794" t="s">
        <v>638</v>
      </c>
      <c r="C106" s="805">
        <v>710</v>
      </c>
      <c r="D106" s="794" t="s">
        <v>639</v>
      </c>
      <c r="E106" s="805" t="s">
        <v>620</v>
      </c>
      <c r="F106" s="819">
        <v>1</v>
      </c>
      <c r="G106" s="231"/>
      <c r="H106" s="231">
        <v>1</v>
      </c>
      <c r="I106" s="232"/>
      <c r="J106" s="229"/>
    </row>
    <row r="107" spans="1:10" ht="15" customHeight="1">
      <c r="A107" s="315"/>
      <c r="B107" s="794" t="s">
        <v>183</v>
      </c>
      <c r="C107" s="805">
        <v>2001</v>
      </c>
      <c r="D107" s="794" t="s">
        <v>640</v>
      </c>
      <c r="E107" s="805" t="s">
        <v>611</v>
      </c>
      <c r="F107" s="819">
        <v>1</v>
      </c>
      <c r="G107" s="231"/>
      <c r="H107" s="231">
        <v>1</v>
      </c>
      <c r="I107" s="232"/>
      <c r="J107" s="229"/>
    </row>
    <row r="108" spans="1:10" ht="15" customHeight="1">
      <c r="A108" s="315"/>
      <c r="B108" s="818" t="s">
        <v>183</v>
      </c>
      <c r="C108" s="799">
        <v>2002</v>
      </c>
      <c r="D108" s="818" t="s">
        <v>641</v>
      </c>
      <c r="E108" s="799" t="s">
        <v>642</v>
      </c>
      <c r="F108" s="819">
        <v>1</v>
      </c>
      <c r="G108" s="231"/>
      <c r="H108" s="231">
        <v>1</v>
      </c>
      <c r="I108" s="232"/>
      <c r="J108" s="229"/>
    </row>
    <row r="109" spans="1:10" ht="15" customHeight="1">
      <c r="A109" s="315"/>
      <c r="B109" s="794" t="s">
        <v>183</v>
      </c>
      <c r="C109" s="805">
        <v>2003</v>
      </c>
      <c r="D109" s="794" t="s">
        <v>634</v>
      </c>
      <c r="E109" s="805" t="s">
        <v>613</v>
      </c>
      <c r="F109" s="819">
        <v>1</v>
      </c>
      <c r="G109" s="231"/>
      <c r="H109" s="231">
        <v>1</v>
      </c>
      <c r="I109" s="232"/>
      <c r="J109" s="229"/>
    </row>
    <row r="110" spans="1:10" ht="15" customHeight="1">
      <c r="A110" s="315"/>
      <c r="B110" s="794" t="s">
        <v>183</v>
      </c>
      <c r="C110" s="805">
        <v>2004</v>
      </c>
      <c r="D110" s="794" t="s">
        <v>643</v>
      </c>
      <c r="E110" s="805" t="s">
        <v>611</v>
      </c>
      <c r="F110" s="819">
        <v>1</v>
      </c>
      <c r="G110" s="231"/>
      <c r="H110" s="231">
        <v>1</v>
      </c>
      <c r="I110" s="232"/>
      <c r="J110" s="229"/>
    </row>
    <row r="111" spans="1:10" ht="15" customHeight="1">
      <c r="A111" s="315"/>
      <c r="B111" s="794" t="s">
        <v>184</v>
      </c>
      <c r="C111" s="805">
        <v>2101</v>
      </c>
      <c r="D111" s="794" t="s">
        <v>640</v>
      </c>
      <c r="E111" s="805" t="s">
        <v>611</v>
      </c>
      <c r="F111" s="819">
        <v>1</v>
      </c>
      <c r="G111" s="231"/>
      <c r="H111" s="231">
        <v>1</v>
      </c>
      <c r="I111" s="232"/>
      <c r="J111" s="229"/>
    </row>
    <row r="112" spans="1:10" ht="15" customHeight="1">
      <c r="A112" s="315"/>
      <c r="B112" s="794" t="s">
        <v>184</v>
      </c>
      <c r="C112" s="805">
        <v>2102</v>
      </c>
      <c r="D112" s="794" t="s">
        <v>644</v>
      </c>
      <c r="E112" s="805" t="s">
        <v>613</v>
      </c>
      <c r="F112" s="819">
        <v>1</v>
      </c>
      <c r="G112" s="231"/>
      <c r="H112" s="231">
        <v>1</v>
      </c>
      <c r="I112" s="232"/>
      <c r="J112" s="229"/>
    </row>
    <row r="113" spans="1:10" ht="15" customHeight="1">
      <c r="A113" s="315"/>
      <c r="B113" s="794" t="s">
        <v>184</v>
      </c>
      <c r="C113" s="805">
        <v>2104</v>
      </c>
      <c r="D113" s="794" t="s">
        <v>645</v>
      </c>
      <c r="E113" s="805" t="s">
        <v>611</v>
      </c>
      <c r="F113" s="819">
        <v>1</v>
      </c>
      <c r="G113" s="231"/>
      <c r="H113" s="231">
        <v>1</v>
      </c>
      <c r="I113" s="232"/>
      <c r="J113" s="229"/>
    </row>
    <row r="114" spans="1:10" ht="15" customHeight="1">
      <c r="A114" s="315"/>
      <c r="B114" s="818" t="s">
        <v>184</v>
      </c>
      <c r="C114" s="799">
        <v>2105</v>
      </c>
      <c r="D114" s="818" t="s">
        <v>617</v>
      </c>
      <c r="E114" s="799" t="s">
        <v>618</v>
      </c>
      <c r="F114" s="819">
        <v>1</v>
      </c>
      <c r="G114" s="231"/>
      <c r="H114" s="231">
        <v>1</v>
      </c>
      <c r="I114" s="232"/>
      <c r="J114" s="229"/>
    </row>
    <row r="115" spans="1:10" ht="15" customHeight="1">
      <c r="A115" s="315"/>
      <c r="B115" s="794" t="s">
        <v>184</v>
      </c>
      <c r="C115" s="805">
        <v>2106</v>
      </c>
      <c r="D115" s="794" t="s">
        <v>634</v>
      </c>
      <c r="E115" s="805" t="s">
        <v>613</v>
      </c>
      <c r="F115" s="819">
        <v>1</v>
      </c>
      <c r="G115" s="231"/>
      <c r="H115" s="231">
        <v>1</v>
      </c>
      <c r="I115" s="232"/>
      <c r="J115" s="229"/>
    </row>
    <row r="116" spans="1:10" ht="15" customHeight="1">
      <c r="A116" s="315"/>
      <c r="B116" s="794" t="s">
        <v>184</v>
      </c>
      <c r="C116" s="805">
        <v>2107</v>
      </c>
      <c r="D116" s="795" t="s">
        <v>643</v>
      </c>
      <c r="E116" s="805" t="s">
        <v>611</v>
      </c>
      <c r="F116" s="819">
        <v>1</v>
      </c>
      <c r="G116" s="231"/>
      <c r="H116" s="231">
        <v>1</v>
      </c>
      <c r="I116" s="232"/>
      <c r="J116" s="229"/>
    </row>
    <row r="117" spans="1:10" ht="15" customHeight="1">
      <c r="A117" s="315"/>
      <c r="B117" s="794" t="s">
        <v>185</v>
      </c>
      <c r="C117" s="774">
        <v>2201</v>
      </c>
      <c r="D117" s="794" t="s">
        <v>640</v>
      </c>
      <c r="E117" s="805" t="s">
        <v>611</v>
      </c>
      <c r="F117" s="819">
        <v>1</v>
      </c>
      <c r="G117" s="231"/>
      <c r="H117" s="231">
        <v>1</v>
      </c>
      <c r="I117" s="232"/>
      <c r="J117" s="229"/>
    </row>
    <row r="118" spans="1:10" ht="15" customHeight="1">
      <c r="A118" s="315"/>
      <c r="B118" s="795" t="s">
        <v>185</v>
      </c>
      <c r="C118" s="820">
        <v>2202</v>
      </c>
      <c r="D118" s="795" t="s">
        <v>644</v>
      </c>
      <c r="E118" s="805" t="s">
        <v>613</v>
      </c>
      <c r="F118" s="819">
        <v>1</v>
      </c>
      <c r="G118" s="231"/>
      <c r="H118" s="231">
        <v>1</v>
      </c>
      <c r="I118" s="232"/>
      <c r="J118" s="229"/>
    </row>
    <row r="119" spans="1:10" ht="15" customHeight="1">
      <c r="A119" s="243"/>
      <c r="B119" s="796" t="s">
        <v>185</v>
      </c>
      <c r="C119" s="815">
        <v>2204</v>
      </c>
      <c r="D119" s="796" t="s">
        <v>645</v>
      </c>
      <c r="E119" s="815" t="s">
        <v>611</v>
      </c>
      <c r="F119" s="823">
        <v>1</v>
      </c>
      <c r="G119" s="245"/>
      <c r="H119" s="231">
        <v>1</v>
      </c>
      <c r="I119" s="247"/>
      <c r="J119" s="792"/>
    </row>
    <row r="120" spans="1:10" ht="15" customHeight="1">
      <c r="A120" s="222"/>
      <c r="B120" s="803" t="s">
        <v>185</v>
      </c>
      <c r="C120" s="813">
        <v>2205.1</v>
      </c>
      <c r="D120" s="803" t="s">
        <v>617</v>
      </c>
      <c r="E120" s="813" t="s">
        <v>618</v>
      </c>
      <c r="F120" s="801">
        <v>1</v>
      </c>
      <c r="G120" s="225"/>
      <c r="H120" s="231">
        <v>1</v>
      </c>
      <c r="I120" s="226"/>
      <c r="J120" s="781"/>
    </row>
    <row r="121" spans="1:10" ht="15" customHeight="1">
      <c r="A121" s="315"/>
      <c r="B121" s="794" t="s">
        <v>185</v>
      </c>
      <c r="C121" s="805">
        <v>2205</v>
      </c>
      <c r="D121" s="794" t="s">
        <v>643</v>
      </c>
      <c r="E121" s="805" t="s">
        <v>611</v>
      </c>
      <c r="F121" s="819">
        <v>1</v>
      </c>
      <c r="G121" s="231"/>
      <c r="H121" s="231">
        <v>1</v>
      </c>
      <c r="I121" s="232"/>
      <c r="J121" s="229"/>
    </row>
    <row r="122" spans="1:10" ht="15" customHeight="1">
      <c r="A122" s="315"/>
      <c r="B122" s="794" t="s">
        <v>186</v>
      </c>
      <c r="C122" s="805">
        <v>2301</v>
      </c>
      <c r="D122" s="794" t="s">
        <v>640</v>
      </c>
      <c r="E122" s="805" t="s">
        <v>611</v>
      </c>
      <c r="F122" s="819">
        <v>1</v>
      </c>
      <c r="G122" s="231"/>
      <c r="H122" s="231">
        <v>1</v>
      </c>
      <c r="I122" s="232"/>
      <c r="J122" s="229"/>
    </row>
    <row r="123" spans="1:10" ht="15" customHeight="1">
      <c r="A123" s="315"/>
      <c r="B123" s="794" t="s">
        <v>186</v>
      </c>
      <c r="C123" s="805">
        <v>2302</v>
      </c>
      <c r="D123" s="794" t="s">
        <v>646</v>
      </c>
      <c r="E123" s="805" t="s">
        <v>611</v>
      </c>
      <c r="F123" s="819">
        <v>1</v>
      </c>
      <c r="G123" s="231"/>
      <c r="H123" s="231">
        <v>1</v>
      </c>
      <c r="I123" s="232"/>
      <c r="J123" s="229"/>
    </row>
    <row r="124" spans="1:10" ht="15" customHeight="1">
      <c r="A124" s="315"/>
      <c r="B124" s="794" t="s">
        <v>186</v>
      </c>
      <c r="C124" s="805">
        <v>2304</v>
      </c>
      <c r="D124" s="794" t="s">
        <v>615</v>
      </c>
      <c r="E124" s="805" t="s">
        <v>613</v>
      </c>
      <c r="F124" s="819">
        <v>1</v>
      </c>
      <c r="G124" s="231"/>
      <c r="H124" s="231">
        <v>1</v>
      </c>
      <c r="I124" s="232"/>
      <c r="J124" s="229"/>
    </row>
    <row r="125" spans="1:10" ht="15" customHeight="1">
      <c r="A125" s="315"/>
      <c r="B125" s="818" t="s">
        <v>186</v>
      </c>
      <c r="C125" s="799">
        <v>2305</v>
      </c>
      <c r="D125" s="818" t="s">
        <v>647</v>
      </c>
      <c r="E125" s="799" t="s">
        <v>611</v>
      </c>
      <c r="F125" s="819">
        <v>1</v>
      </c>
      <c r="G125" s="231"/>
      <c r="H125" s="231">
        <v>1</v>
      </c>
      <c r="I125" s="232"/>
      <c r="J125" s="229"/>
    </row>
    <row r="126" spans="1:10" ht="15" customHeight="1">
      <c r="A126" s="228"/>
      <c r="B126" s="794" t="s">
        <v>186</v>
      </c>
      <c r="C126" s="805">
        <v>2306</v>
      </c>
      <c r="D126" s="794" t="s">
        <v>643</v>
      </c>
      <c r="E126" s="805" t="s">
        <v>611</v>
      </c>
      <c r="F126" s="819">
        <v>1</v>
      </c>
      <c r="G126" s="231"/>
      <c r="H126" s="231">
        <v>1</v>
      </c>
      <c r="I126" s="232"/>
      <c r="J126" s="229"/>
    </row>
    <row r="127" spans="1:10" ht="15" customHeight="1">
      <c r="A127" s="228"/>
      <c r="B127" s="794" t="s">
        <v>135</v>
      </c>
      <c r="C127" s="805">
        <v>2401</v>
      </c>
      <c r="D127" s="794" t="s">
        <v>640</v>
      </c>
      <c r="E127" s="805" t="s">
        <v>611</v>
      </c>
      <c r="F127" s="819">
        <v>1</v>
      </c>
      <c r="G127" s="231"/>
      <c r="H127" s="231">
        <v>1</v>
      </c>
      <c r="I127" s="232"/>
      <c r="J127" s="229"/>
    </row>
    <row r="128" spans="1:10" ht="15" customHeight="1">
      <c r="A128" s="228"/>
      <c r="B128" s="794" t="s">
        <v>135</v>
      </c>
      <c r="C128" s="805">
        <v>2402</v>
      </c>
      <c r="D128" s="794" t="s">
        <v>644</v>
      </c>
      <c r="E128" s="805" t="s">
        <v>613</v>
      </c>
      <c r="F128" s="819">
        <v>1</v>
      </c>
      <c r="G128" s="231"/>
      <c r="H128" s="231">
        <v>1</v>
      </c>
      <c r="I128" s="232"/>
      <c r="J128" s="229"/>
    </row>
    <row r="129" spans="1:10" ht="15" customHeight="1">
      <c r="A129" s="725"/>
      <c r="B129" s="794" t="s">
        <v>135</v>
      </c>
      <c r="C129" s="805">
        <v>2404</v>
      </c>
      <c r="D129" s="794" t="s">
        <v>645</v>
      </c>
      <c r="E129" s="805" t="s">
        <v>611</v>
      </c>
      <c r="F129" s="819">
        <v>1</v>
      </c>
      <c r="G129" s="231"/>
      <c r="H129" s="231">
        <v>1</v>
      </c>
      <c r="I129" s="232"/>
      <c r="J129" s="229"/>
    </row>
    <row r="130" spans="1:10" ht="15" customHeight="1">
      <c r="A130" s="228"/>
      <c r="B130" s="794" t="s">
        <v>135</v>
      </c>
      <c r="C130" s="805">
        <v>2405</v>
      </c>
      <c r="D130" s="794" t="s">
        <v>626</v>
      </c>
      <c r="E130" s="805" t="s">
        <v>613</v>
      </c>
      <c r="F130" s="819">
        <v>1</v>
      </c>
      <c r="G130" s="231"/>
      <c r="H130" s="231">
        <v>1</v>
      </c>
      <c r="I130" s="232"/>
      <c r="J130" s="229"/>
    </row>
    <row r="131" spans="1:10" ht="15" customHeight="1">
      <c r="A131" s="228"/>
      <c r="B131" s="794" t="s">
        <v>135</v>
      </c>
      <c r="C131" s="805">
        <v>2406</v>
      </c>
      <c r="D131" s="794" t="s">
        <v>643</v>
      </c>
      <c r="E131" s="805" t="s">
        <v>611</v>
      </c>
      <c r="F131" s="819">
        <v>1</v>
      </c>
      <c r="G131" s="231"/>
      <c r="H131" s="231">
        <v>1</v>
      </c>
      <c r="I131" s="232"/>
      <c r="J131" s="229"/>
    </row>
    <row r="132" spans="1:10" ht="15" customHeight="1">
      <c r="A132" s="228"/>
      <c r="B132" s="794" t="s">
        <v>193</v>
      </c>
      <c r="C132" s="774">
        <v>2501</v>
      </c>
      <c r="D132" s="795" t="s">
        <v>648</v>
      </c>
      <c r="E132" s="774" t="s">
        <v>611</v>
      </c>
      <c r="F132" s="819">
        <v>1</v>
      </c>
      <c r="G132" s="231"/>
      <c r="H132" s="231">
        <v>1</v>
      </c>
      <c r="I132" s="232"/>
      <c r="J132" s="229"/>
    </row>
    <row r="133" spans="1:10" ht="15" customHeight="1">
      <c r="A133" s="228"/>
      <c r="B133" s="795" t="s">
        <v>193</v>
      </c>
      <c r="C133" s="820">
        <v>2502</v>
      </c>
      <c r="D133" s="797" t="s">
        <v>649</v>
      </c>
      <c r="E133" s="820" t="s">
        <v>611</v>
      </c>
      <c r="F133" s="819">
        <v>1</v>
      </c>
      <c r="G133" s="231"/>
      <c r="H133" s="231">
        <v>1</v>
      </c>
      <c r="I133" s="232"/>
      <c r="J133" s="229"/>
    </row>
    <row r="134" spans="1:10" ht="15" customHeight="1">
      <c r="A134" s="228"/>
      <c r="B134" s="797" t="s">
        <v>193</v>
      </c>
      <c r="C134" s="820">
        <v>2503</v>
      </c>
      <c r="D134" s="797" t="s">
        <v>644</v>
      </c>
      <c r="E134" s="820" t="s">
        <v>613</v>
      </c>
      <c r="F134" s="819">
        <v>1</v>
      </c>
      <c r="G134" s="231"/>
      <c r="H134" s="231">
        <v>1</v>
      </c>
      <c r="I134" s="232"/>
      <c r="J134" s="229"/>
    </row>
    <row r="135" spans="1:10" ht="15" customHeight="1">
      <c r="A135" s="228"/>
      <c r="B135" s="797" t="s">
        <v>193</v>
      </c>
      <c r="C135" s="820">
        <v>2506</v>
      </c>
      <c r="D135" s="794" t="s">
        <v>612</v>
      </c>
      <c r="E135" s="805" t="s">
        <v>613</v>
      </c>
      <c r="F135" s="819">
        <v>1</v>
      </c>
      <c r="G135" s="231"/>
      <c r="H135" s="231">
        <v>1</v>
      </c>
      <c r="I135" s="232"/>
      <c r="J135" s="229"/>
    </row>
    <row r="136" spans="1:10" ht="15" customHeight="1">
      <c r="A136" s="228"/>
      <c r="B136" s="794" t="s">
        <v>193</v>
      </c>
      <c r="C136" s="805">
        <v>2507</v>
      </c>
      <c r="D136" s="794" t="s">
        <v>628</v>
      </c>
      <c r="E136" s="805" t="s">
        <v>611</v>
      </c>
      <c r="F136" s="819">
        <v>1</v>
      </c>
      <c r="G136" s="231"/>
      <c r="H136" s="231">
        <v>1</v>
      </c>
      <c r="I136" s="232"/>
      <c r="J136" s="229"/>
    </row>
    <row r="137" spans="1:10" ht="15" customHeight="1">
      <c r="A137" s="228"/>
      <c r="B137" s="794" t="s">
        <v>193</v>
      </c>
      <c r="C137" s="805">
        <v>2509</v>
      </c>
      <c r="D137" s="794" t="s">
        <v>615</v>
      </c>
      <c r="E137" s="805" t="s">
        <v>613</v>
      </c>
      <c r="F137" s="819">
        <v>1</v>
      </c>
      <c r="G137" s="231"/>
      <c r="H137" s="231">
        <v>1</v>
      </c>
      <c r="I137" s="232"/>
      <c r="J137" s="229"/>
    </row>
    <row r="138" spans="1:10" ht="15" customHeight="1">
      <c r="A138" s="228"/>
      <c r="B138" s="818" t="s">
        <v>193</v>
      </c>
      <c r="C138" s="799">
        <v>2510</v>
      </c>
      <c r="D138" s="818" t="s">
        <v>617</v>
      </c>
      <c r="E138" s="799" t="s">
        <v>618</v>
      </c>
      <c r="F138" s="819">
        <v>1</v>
      </c>
      <c r="G138" s="231"/>
      <c r="H138" s="231">
        <v>1</v>
      </c>
      <c r="I138" s="232"/>
      <c r="J138" s="229"/>
    </row>
    <row r="139" spans="1:10" ht="15" customHeight="1">
      <c r="A139" s="228"/>
      <c r="B139" s="794" t="s">
        <v>193</v>
      </c>
      <c r="C139" s="805">
        <v>2511</v>
      </c>
      <c r="D139" s="794" t="s">
        <v>634</v>
      </c>
      <c r="E139" s="805" t="s">
        <v>613</v>
      </c>
      <c r="F139" s="819">
        <v>1</v>
      </c>
      <c r="G139" s="231"/>
      <c r="H139" s="231">
        <v>1</v>
      </c>
      <c r="I139" s="232"/>
      <c r="J139" s="229"/>
    </row>
    <row r="140" spans="1:10" ht="15" customHeight="1">
      <c r="A140" s="228"/>
      <c r="B140" s="794" t="s">
        <v>193</v>
      </c>
      <c r="C140" s="805">
        <v>2512</v>
      </c>
      <c r="D140" s="794" t="s">
        <v>629</v>
      </c>
      <c r="E140" s="805" t="s">
        <v>613</v>
      </c>
      <c r="F140" s="819">
        <v>1</v>
      </c>
      <c r="G140" s="231"/>
      <c r="H140" s="231">
        <v>1</v>
      </c>
      <c r="I140" s="232"/>
      <c r="J140" s="229"/>
    </row>
    <row r="141" spans="1:10" ht="15" customHeight="1">
      <c r="A141" s="228"/>
      <c r="B141" s="794" t="s">
        <v>193</v>
      </c>
      <c r="C141" s="805">
        <v>2513</v>
      </c>
      <c r="D141" s="794" t="s">
        <v>630</v>
      </c>
      <c r="E141" s="805" t="s">
        <v>613</v>
      </c>
      <c r="F141" s="819">
        <v>1</v>
      </c>
      <c r="G141" s="231"/>
      <c r="H141" s="231">
        <v>1</v>
      </c>
      <c r="I141" s="232"/>
      <c r="J141" s="229"/>
    </row>
    <row r="142" spans="1:10" ht="15" customHeight="1">
      <c r="A142" s="228"/>
      <c r="B142" s="794" t="s">
        <v>193</v>
      </c>
      <c r="C142" s="805">
        <v>2516</v>
      </c>
      <c r="D142" s="794" t="s">
        <v>631</v>
      </c>
      <c r="E142" s="805" t="s">
        <v>613</v>
      </c>
      <c r="F142" s="819">
        <v>1</v>
      </c>
      <c r="G142" s="231"/>
      <c r="H142" s="231">
        <v>1</v>
      </c>
      <c r="I142" s="232"/>
      <c r="J142" s="229"/>
    </row>
    <row r="143" spans="1:10" ht="15" customHeight="1">
      <c r="A143" s="228"/>
      <c r="B143" s="794" t="s">
        <v>193</v>
      </c>
      <c r="C143" s="805">
        <v>2517</v>
      </c>
      <c r="D143" s="794" t="s">
        <v>632</v>
      </c>
      <c r="E143" s="805" t="s">
        <v>613</v>
      </c>
      <c r="F143" s="819">
        <v>1</v>
      </c>
      <c r="G143" s="231"/>
      <c r="H143" s="231">
        <v>1</v>
      </c>
      <c r="I143" s="728"/>
      <c r="J143" s="229"/>
    </row>
    <row r="144" spans="1:10" ht="15" customHeight="1">
      <c r="A144" s="243"/>
      <c r="B144" s="794" t="s">
        <v>193</v>
      </c>
      <c r="C144" s="805">
        <v>2518</v>
      </c>
      <c r="D144" s="794" t="s">
        <v>633</v>
      </c>
      <c r="E144" s="805" t="s">
        <v>611</v>
      </c>
      <c r="F144" s="819">
        <v>1</v>
      </c>
      <c r="G144" s="231"/>
      <c r="H144" s="231">
        <v>1</v>
      </c>
      <c r="I144" s="728"/>
      <c r="J144" s="229"/>
    </row>
    <row r="145" spans="1:10" ht="15" customHeight="1">
      <c r="A145" s="732"/>
      <c r="B145" s="794" t="s">
        <v>194</v>
      </c>
      <c r="C145" s="805">
        <v>2601</v>
      </c>
      <c r="D145" s="794" t="s">
        <v>650</v>
      </c>
      <c r="E145" s="805" t="s">
        <v>611</v>
      </c>
      <c r="F145" s="819">
        <v>1</v>
      </c>
      <c r="G145" s="231"/>
      <c r="H145" s="231">
        <v>1</v>
      </c>
      <c r="I145" s="728"/>
      <c r="J145" s="229"/>
    </row>
    <row r="146" spans="1:10" ht="15" customHeight="1">
      <c r="A146" s="732"/>
      <c r="B146" s="794" t="s">
        <v>194</v>
      </c>
      <c r="C146" s="805">
        <v>2602</v>
      </c>
      <c r="D146" s="794" t="s">
        <v>649</v>
      </c>
      <c r="E146" s="805" t="s">
        <v>611</v>
      </c>
      <c r="F146" s="819">
        <v>1</v>
      </c>
      <c r="G146" s="231"/>
      <c r="H146" s="231">
        <v>1</v>
      </c>
      <c r="I146" s="728"/>
      <c r="J146" s="229"/>
    </row>
    <row r="147" spans="1:10" ht="15" customHeight="1">
      <c r="A147" s="732"/>
      <c r="B147" s="794" t="s">
        <v>194</v>
      </c>
      <c r="C147" s="805">
        <v>2603</v>
      </c>
      <c r="D147" s="794" t="s">
        <v>644</v>
      </c>
      <c r="E147" s="805" t="s">
        <v>613</v>
      </c>
      <c r="F147" s="819">
        <v>1</v>
      </c>
      <c r="G147" s="231"/>
      <c r="H147" s="231">
        <v>1</v>
      </c>
      <c r="I147" s="728"/>
      <c r="J147" s="229"/>
    </row>
    <row r="148" spans="1:10" ht="15" customHeight="1">
      <c r="A148" s="732"/>
      <c r="B148" s="794" t="s">
        <v>194</v>
      </c>
      <c r="C148" s="805">
        <v>2606</v>
      </c>
      <c r="D148" s="794" t="s">
        <v>612</v>
      </c>
      <c r="E148" s="805" t="s">
        <v>613</v>
      </c>
      <c r="F148" s="819">
        <v>1</v>
      </c>
      <c r="G148" s="231"/>
      <c r="H148" s="231">
        <v>1</v>
      </c>
      <c r="I148" s="728"/>
      <c r="J148" s="229"/>
    </row>
    <row r="149" spans="1:10" ht="15" customHeight="1">
      <c r="A149" s="732"/>
      <c r="B149" s="794" t="s">
        <v>194</v>
      </c>
      <c r="C149" s="805">
        <v>2607</v>
      </c>
      <c r="D149" s="794" t="s">
        <v>628</v>
      </c>
      <c r="E149" s="805" t="s">
        <v>611</v>
      </c>
      <c r="F149" s="819">
        <v>1</v>
      </c>
      <c r="G149" s="231"/>
      <c r="H149" s="231">
        <v>1</v>
      </c>
      <c r="I149" s="728"/>
      <c r="J149" s="229"/>
    </row>
    <row r="150" spans="1:10" ht="15" customHeight="1">
      <c r="A150" s="732"/>
      <c r="B150" s="794" t="s">
        <v>194</v>
      </c>
      <c r="C150" s="805">
        <v>2609</v>
      </c>
      <c r="D150" s="794" t="s">
        <v>615</v>
      </c>
      <c r="E150" s="805" t="s">
        <v>613</v>
      </c>
      <c r="F150" s="819">
        <v>1</v>
      </c>
      <c r="G150" s="231"/>
      <c r="H150" s="231">
        <v>1</v>
      </c>
      <c r="I150" s="728"/>
      <c r="J150" s="229"/>
    </row>
    <row r="151" spans="1:10" ht="15" customHeight="1">
      <c r="A151" s="732"/>
      <c r="B151" s="818" t="s">
        <v>194</v>
      </c>
      <c r="C151" s="799">
        <v>2610.1</v>
      </c>
      <c r="D151" s="818" t="s">
        <v>617</v>
      </c>
      <c r="E151" s="799" t="s">
        <v>618</v>
      </c>
      <c r="F151" s="819">
        <v>1</v>
      </c>
      <c r="G151" s="231"/>
      <c r="H151" s="231">
        <v>1</v>
      </c>
      <c r="I151" s="728"/>
      <c r="J151" s="229"/>
    </row>
    <row r="152" spans="1:10" ht="15" customHeight="1">
      <c r="A152" s="732"/>
      <c r="B152" s="795" t="s">
        <v>194</v>
      </c>
      <c r="C152" s="805">
        <v>2610</v>
      </c>
      <c r="D152" s="795" t="s">
        <v>629</v>
      </c>
      <c r="E152" s="805" t="s">
        <v>613</v>
      </c>
      <c r="F152" s="819">
        <v>1</v>
      </c>
      <c r="G152" s="231"/>
      <c r="H152" s="231">
        <v>1</v>
      </c>
      <c r="I152" s="728"/>
      <c r="J152" s="229"/>
    </row>
    <row r="153" spans="1:10" ht="15" customHeight="1">
      <c r="A153" s="732"/>
      <c r="B153" s="794" t="s">
        <v>194</v>
      </c>
      <c r="C153" s="805">
        <v>2611</v>
      </c>
      <c r="D153" s="794" t="s">
        <v>630</v>
      </c>
      <c r="E153" s="805" t="s">
        <v>613</v>
      </c>
      <c r="F153" s="819">
        <v>1</v>
      </c>
      <c r="G153" s="231"/>
      <c r="H153" s="231">
        <v>1</v>
      </c>
      <c r="I153" s="728"/>
      <c r="J153" s="229"/>
    </row>
    <row r="154" spans="1:10" ht="15" customHeight="1">
      <c r="A154" s="732"/>
      <c r="B154" s="794" t="s">
        <v>194</v>
      </c>
      <c r="C154" s="805">
        <v>2614</v>
      </c>
      <c r="D154" s="794" t="s">
        <v>631</v>
      </c>
      <c r="E154" s="805" t="s">
        <v>613</v>
      </c>
      <c r="F154" s="819">
        <v>1</v>
      </c>
      <c r="G154" s="231"/>
      <c r="H154" s="231">
        <v>1</v>
      </c>
      <c r="I154" s="728"/>
      <c r="J154" s="229"/>
    </row>
    <row r="155" spans="1:10" ht="15" customHeight="1">
      <c r="A155" s="732"/>
      <c r="B155" s="797" t="s">
        <v>194</v>
      </c>
      <c r="C155" s="820">
        <v>2615</v>
      </c>
      <c r="D155" s="797" t="s">
        <v>632</v>
      </c>
      <c r="E155" s="805" t="s">
        <v>613</v>
      </c>
      <c r="F155" s="819">
        <v>1</v>
      </c>
      <c r="G155" s="231"/>
      <c r="H155" s="231">
        <v>1</v>
      </c>
      <c r="I155" s="728"/>
      <c r="J155" s="229"/>
    </row>
    <row r="156" spans="1:10" ht="15" customHeight="1">
      <c r="A156" s="732"/>
      <c r="B156" s="794" t="s">
        <v>194</v>
      </c>
      <c r="C156" s="805">
        <v>2616</v>
      </c>
      <c r="D156" s="794" t="s">
        <v>633</v>
      </c>
      <c r="E156" s="782" t="s">
        <v>611</v>
      </c>
      <c r="F156" s="819">
        <v>1</v>
      </c>
      <c r="G156" s="231"/>
      <c r="H156" s="231">
        <v>1</v>
      </c>
      <c r="I156" s="728"/>
      <c r="J156" s="229"/>
    </row>
    <row r="157" spans="1:10" ht="15" customHeight="1">
      <c r="A157" s="732"/>
      <c r="B157" s="794" t="s">
        <v>195</v>
      </c>
      <c r="C157" s="805">
        <v>2701</v>
      </c>
      <c r="D157" s="794" t="s">
        <v>650</v>
      </c>
      <c r="E157" s="805" t="s">
        <v>611</v>
      </c>
      <c r="F157" s="819">
        <v>1</v>
      </c>
      <c r="G157" s="231"/>
      <c r="H157" s="231">
        <v>1</v>
      </c>
      <c r="I157" s="728"/>
      <c r="J157" s="229"/>
    </row>
    <row r="158" spans="1:10" ht="15" customHeight="1">
      <c r="A158" s="732"/>
      <c r="B158" s="794" t="s">
        <v>195</v>
      </c>
      <c r="C158" s="805">
        <v>2702</v>
      </c>
      <c r="D158" s="794" t="s">
        <v>649</v>
      </c>
      <c r="E158" s="805" t="s">
        <v>611</v>
      </c>
      <c r="F158" s="819">
        <v>1</v>
      </c>
      <c r="G158" s="231"/>
      <c r="H158" s="231">
        <v>1</v>
      </c>
      <c r="I158" s="728"/>
      <c r="J158" s="229"/>
    </row>
    <row r="159" spans="1:10" ht="15" customHeight="1">
      <c r="A159" s="732"/>
      <c r="B159" s="794" t="s">
        <v>195</v>
      </c>
      <c r="C159" s="805">
        <v>2703</v>
      </c>
      <c r="D159" s="794" t="s">
        <v>644</v>
      </c>
      <c r="E159" s="805" t="s">
        <v>613</v>
      </c>
      <c r="F159" s="819">
        <v>1</v>
      </c>
      <c r="G159" s="231"/>
      <c r="H159" s="231">
        <v>1</v>
      </c>
      <c r="I159" s="728"/>
      <c r="J159" s="229"/>
    </row>
    <row r="160" spans="1:10" ht="15" customHeight="1">
      <c r="A160" s="732"/>
      <c r="B160" s="794" t="s">
        <v>195</v>
      </c>
      <c r="C160" s="805">
        <v>2705</v>
      </c>
      <c r="D160" s="794" t="s">
        <v>635</v>
      </c>
      <c r="E160" s="805" t="s">
        <v>611</v>
      </c>
      <c r="F160" s="819">
        <v>1</v>
      </c>
      <c r="G160" s="231"/>
      <c r="H160" s="231">
        <v>1</v>
      </c>
      <c r="I160" s="728"/>
      <c r="J160" s="229"/>
    </row>
    <row r="161" spans="1:10" ht="15" customHeight="1">
      <c r="A161" s="732"/>
      <c r="B161" s="794" t="s">
        <v>195</v>
      </c>
      <c r="C161" s="805">
        <v>2706</v>
      </c>
      <c r="D161" s="794" t="s">
        <v>614</v>
      </c>
      <c r="E161" s="805" t="s">
        <v>613</v>
      </c>
      <c r="F161" s="819">
        <v>1</v>
      </c>
      <c r="G161" s="231"/>
      <c r="H161" s="231">
        <v>1</v>
      </c>
      <c r="I161" s="728"/>
      <c r="J161" s="229"/>
    </row>
    <row r="162" spans="1:10" ht="15" customHeight="1">
      <c r="A162" s="732"/>
      <c r="B162" s="818" t="s">
        <v>195</v>
      </c>
      <c r="C162" s="799">
        <v>2708</v>
      </c>
      <c r="D162" s="818" t="s">
        <v>651</v>
      </c>
      <c r="E162" s="799" t="s">
        <v>652</v>
      </c>
      <c r="F162" s="819">
        <v>1</v>
      </c>
      <c r="G162" s="231"/>
      <c r="H162" s="231">
        <v>1</v>
      </c>
      <c r="I162" s="728"/>
      <c r="J162" s="229"/>
    </row>
    <row r="163" spans="1:10" ht="15" customHeight="1">
      <c r="A163" s="804"/>
      <c r="B163" s="794" t="s">
        <v>195</v>
      </c>
      <c r="C163" s="805">
        <v>2709</v>
      </c>
      <c r="D163" s="794" t="s">
        <v>629</v>
      </c>
      <c r="E163" s="805" t="s">
        <v>613</v>
      </c>
      <c r="F163" s="819">
        <v>1</v>
      </c>
      <c r="G163" s="231"/>
      <c r="H163" s="231">
        <v>1</v>
      </c>
      <c r="I163" s="728"/>
      <c r="J163" s="229"/>
    </row>
    <row r="164" spans="1:10" ht="15" customHeight="1">
      <c r="A164" s="804"/>
      <c r="B164" s="794" t="s">
        <v>195</v>
      </c>
      <c r="C164" s="805">
        <v>2710</v>
      </c>
      <c r="D164" s="794" t="s">
        <v>630</v>
      </c>
      <c r="E164" s="805" t="s">
        <v>613</v>
      </c>
      <c r="F164" s="819">
        <v>1</v>
      </c>
      <c r="G164" s="231"/>
      <c r="H164" s="231">
        <v>1</v>
      </c>
      <c r="I164" s="728"/>
      <c r="J164" s="229"/>
    </row>
    <row r="165" spans="1:10" ht="15" customHeight="1">
      <c r="A165" s="804"/>
      <c r="B165" s="794" t="s">
        <v>195</v>
      </c>
      <c r="C165" s="805">
        <v>2713</v>
      </c>
      <c r="D165" s="794" t="s">
        <v>631</v>
      </c>
      <c r="E165" s="805" t="s">
        <v>613</v>
      </c>
      <c r="F165" s="819">
        <v>1</v>
      </c>
      <c r="G165" s="231"/>
      <c r="H165" s="231">
        <v>1</v>
      </c>
      <c r="I165" s="728"/>
      <c r="J165" s="229"/>
    </row>
    <row r="166" spans="1:10" ht="15" customHeight="1">
      <c r="A166" s="804"/>
      <c r="B166" s="794" t="s">
        <v>195</v>
      </c>
      <c r="C166" s="805">
        <v>2714</v>
      </c>
      <c r="D166" s="795" t="s">
        <v>632</v>
      </c>
      <c r="E166" s="805" t="s">
        <v>613</v>
      </c>
      <c r="F166" s="819">
        <v>1</v>
      </c>
      <c r="G166" s="231"/>
      <c r="H166" s="231">
        <v>1</v>
      </c>
      <c r="I166" s="728"/>
      <c r="J166" s="229"/>
    </row>
    <row r="167" spans="1:10" ht="15" customHeight="1">
      <c r="A167" s="804"/>
      <c r="B167" s="794" t="s">
        <v>195</v>
      </c>
      <c r="C167" s="805">
        <v>2715</v>
      </c>
      <c r="D167" s="794" t="s">
        <v>633</v>
      </c>
      <c r="E167" s="805" t="s">
        <v>611</v>
      </c>
      <c r="F167" s="819">
        <v>1</v>
      </c>
      <c r="G167" s="231"/>
      <c r="H167" s="231">
        <v>1</v>
      </c>
      <c r="I167" s="728"/>
      <c r="J167" s="229"/>
    </row>
    <row r="168" spans="1:10" ht="15" customHeight="1">
      <c r="A168" s="804"/>
      <c r="B168" s="794" t="s">
        <v>196</v>
      </c>
      <c r="C168" s="805">
        <v>2801</v>
      </c>
      <c r="D168" s="794" t="s">
        <v>650</v>
      </c>
      <c r="E168" s="805" t="s">
        <v>611</v>
      </c>
      <c r="F168" s="819">
        <v>1</v>
      </c>
      <c r="G168" s="231"/>
      <c r="H168" s="231">
        <v>1</v>
      </c>
      <c r="I168" s="728"/>
      <c r="J168" s="229"/>
    </row>
    <row r="169" spans="1:10" ht="15" customHeight="1">
      <c r="A169" s="804"/>
      <c r="B169" s="794" t="s">
        <v>196</v>
      </c>
      <c r="C169" s="805">
        <v>2802</v>
      </c>
      <c r="D169" s="794" t="s">
        <v>649</v>
      </c>
      <c r="E169" s="805" t="s">
        <v>611</v>
      </c>
      <c r="F169" s="819">
        <v>1</v>
      </c>
      <c r="G169" s="231"/>
      <c r="H169" s="231">
        <v>1</v>
      </c>
      <c r="I169" s="728"/>
      <c r="J169" s="229"/>
    </row>
    <row r="170" spans="1:10" ht="15" customHeight="1">
      <c r="A170" s="804"/>
      <c r="B170" s="794" t="s">
        <v>196</v>
      </c>
      <c r="C170" s="805">
        <v>2803</v>
      </c>
      <c r="D170" s="794" t="s">
        <v>644</v>
      </c>
      <c r="E170" s="805" t="s">
        <v>613</v>
      </c>
      <c r="F170" s="819">
        <v>1</v>
      </c>
      <c r="G170" s="231"/>
      <c r="H170" s="231">
        <v>1</v>
      </c>
      <c r="I170" s="728"/>
      <c r="J170" s="229"/>
    </row>
    <row r="171" spans="1:10" ht="15" customHeight="1">
      <c r="A171" s="804"/>
      <c r="B171" s="794" t="s">
        <v>196</v>
      </c>
      <c r="C171" s="805">
        <v>2806</v>
      </c>
      <c r="D171" s="794" t="s">
        <v>614</v>
      </c>
      <c r="E171" s="805" t="s">
        <v>613</v>
      </c>
      <c r="F171" s="819">
        <v>1</v>
      </c>
      <c r="G171" s="231"/>
      <c r="H171" s="231">
        <v>1</v>
      </c>
      <c r="I171" s="728"/>
      <c r="J171" s="229"/>
    </row>
    <row r="172" spans="1:10" ht="15" customHeight="1">
      <c r="A172" s="804"/>
      <c r="B172" s="794" t="s">
        <v>196</v>
      </c>
      <c r="C172" s="805">
        <v>2805</v>
      </c>
      <c r="D172" s="794" t="s">
        <v>635</v>
      </c>
      <c r="E172" s="805" t="s">
        <v>611</v>
      </c>
      <c r="F172" s="819">
        <v>1</v>
      </c>
      <c r="G172" s="231"/>
      <c r="H172" s="231">
        <v>1</v>
      </c>
      <c r="I172" s="728"/>
      <c r="J172" s="229"/>
    </row>
    <row r="173" spans="1:10" ht="15" customHeight="1">
      <c r="A173" s="804"/>
      <c r="B173" s="794" t="s">
        <v>196</v>
      </c>
      <c r="C173" s="805">
        <v>2808</v>
      </c>
      <c r="D173" s="794" t="s">
        <v>645</v>
      </c>
      <c r="E173" s="805" t="s">
        <v>611</v>
      </c>
      <c r="F173" s="819">
        <v>1</v>
      </c>
      <c r="G173" s="231"/>
      <c r="H173" s="231">
        <v>1</v>
      </c>
      <c r="I173" s="728"/>
      <c r="J173" s="229"/>
    </row>
    <row r="174" spans="1:10" ht="15" customHeight="1">
      <c r="A174" s="804"/>
      <c r="B174" s="794" t="s">
        <v>196</v>
      </c>
      <c r="C174" s="805">
        <v>2809</v>
      </c>
      <c r="D174" s="794" t="s">
        <v>626</v>
      </c>
      <c r="E174" s="805" t="s">
        <v>613</v>
      </c>
      <c r="F174" s="819">
        <v>1</v>
      </c>
      <c r="G174" s="231"/>
      <c r="H174" s="231">
        <v>1</v>
      </c>
      <c r="I174" s="728"/>
      <c r="J174" s="229"/>
    </row>
    <row r="175" spans="1:10" ht="15" customHeight="1">
      <c r="A175" s="804"/>
      <c r="B175" s="794" t="s">
        <v>196</v>
      </c>
      <c r="C175" s="805">
        <v>2810</v>
      </c>
      <c r="D175" s="794" t="s">
        <v>629</v>
      </c>
      <c r="E175" s="805" t="s">
        <v>613</v>
      </c>
      <c r="F175" s="819">
        <v>1</v>
      </c>
      <c r="G175" s="231"/>
      <c r="H175" s="231">
        <v>1</v>
      </c>
      <c r="I175" s="728"/>
      <c r="J175" s="229"/>
    </row>
    <row r="176" spans="1:10" ht="15" customHeight="1">
      <c r="A176" s="804"/>
      <c r="B176" s="794" t="s">
        <v>196</v>
      </c>
      <c r="C176" s="805">
        <v>2811</v>
      </c>
      <c r="D176" s="794" t="s">
        <v>630</v>
      </c>
      <c r="E176" s="805" t="s">
        <v>613</v>
      </c>
      <c r="F176" s="819">
        <v>1</v>
      </c>
      <c r="G176" s="231"/>
      <c r="H176" s="231">
        <v>1</v>
      </c>
      <c r="I176" s="728"/>
      <c r="J176" s="229"/>
    </row>
    <row r="177" spans="1:10" ht="15" customHeight="1">
      <c r="A177" s="804"/>
      <c r="B177" s="794" t="s">
        <v>196</v>
      </c>
      <c r="C177" s="805">
        <v>2814</v>
      </c>
      <c r="D177" s="794" t="s">
        <v>631</v>
      </c>
      <c r="E177" s="805" t="s">
        <v>613</v>
      </c>
      <c r="F177" s="819">
        <v>1</v>
      </c>
      <c r="G177" s="231"/>
      <c r="H177" s="231">
        <v>1</v>
      </c>
      <c r="I177" s="728"/>
      <c r="J177" s="229"/>
    </row>
    <row r="178" spans="1:10" ht="15" customHeight="1">
      <c r="A178" s="804"/>
      <c r="B178" s="794" t="s">
        <v>196</v>
      </c>
      <c r="C178" s="805">
        <v>2815</v>
      </c>
      <c r="D178" s="794" t="s">
        <v>632</v>
      </c>
      <c r="E178" s="805" t="s">
        <v>613</v>
      </c>
      <c r="F178" s="819">
        <v>1</v>
      </c>
      <c r="G178" s="231"/>
      <c r="H178" s="231">
        <v>1</v>
      </c>
      <c r="I178" s="728"/>
      <c r="J178" s="229"/>
    </row>
    <row r="179" spans="1:10" ht="15" customHeight="1">
      <c r="A179" s="804"/>
      <c r="B179" s="795" t="s">
        <v>196</v>
      </c>
      <c r="C179" s="789">
        <v>2816</v>
      </c>
      <c r="D179" s="795" t="s">
        <v>633</v>
      </c>
      <c r="E179" s="789" t="s">
        <v>611</v>
      </c>
      <c r="F179" s="790">
        <v>1</v>
      </c>
      <c r="G179" s="723"/>
      <c r="H179" s="231">
        <v>1</v>
      </c>
      <c r="I179" s="728"/>
      <c r="J179" s="779"/>
    </row>
    <row r="180" spans="1:10" ht="35.25" customHeight="1">
      <c r="B180" s="800"/>
      <c r="C180" s="252"/>
      <c r="D180" s="252"/>
      <c r="E180" s="252"/>
      <c r="F180" s="253">
        <v>173</v>
      </c>
      <c r="G180" s="253"/>
      <c r="H180" s="707">
        <f>SUM(H7:H179)</f>
        <v>173</v>
      </c>
      <c r="I180" s="798">
        <v>173</v>
      </c>
      <c r="J180" s="814"/>
    </row>
    <row r="183" spans="1:10" ht="101.25" customHeight="1">
      <c r="B183" s="780" t="s">
        <v>653</v>
      </c>
      <c r="C183" s="1844" t="s">
        <v>600</v>
      </c>
      <c r="D183" s="1845"/>
      <c r="E183" s="1846"/>
      <c r="F183" s="784">
        <v>173</v>
      </c>
      <c r="G183" s="791" t="s">
        <v>85</v>
      </c>
      <c r="H183" s="775">
        <v>245</v>
      </c>
      <c r="I183" s="775">
        <f>F183*H183</f>
        <v>42385</v>
      </c>
      <c r="J183" s="824"/>
    </row>
    <row r="184" spans="1:10" ht="31.5" customHeight="1">
      <c r="B184" s="1847" t="s">
        <v>654</v>
      </c>
      <c r="C184" s="1848"/>
      <c r="D184" s="1848"/>
      <c r="E184" s="822"/>
      <c r="F184" s="784"/>
      <c r="G184" s="791"/>
      <c r="H184" s="775"/>
      <c r="I184" s="775"/>
      <c r="J184" s="785"/>
    </row>
    <row r="185" spans="1:10" ht="33" customHeight="1">
      <c r="B185" s="780" t="s">
        <v>653</v>
      </c>
      <c r="C185" s="1844" t="s">
        <v>600</v>
      </c>
      <c r="D185" s="1845"/>
      <c r="E185" s="1846"/>
      <c r="F185" s="817">
        <f>SUM(H180)</f>
        <v>173</v>
      </c>
      <c r="G185" s="791" t="s">
        <v>85</v>
      </c>
      <c r="H185" s="775">
        <v>245</v>
      </c>
      <c r="I185" s="776">
        <f>F185*H185</f>
        <v>42385</v>
      </c>
    </row>
  </sheetData>
  <mergeCells count="7">
    <mergeCell ref="C185:E185"/>
    <mergeCell ref="B184:D184"/>
    <mergeCell ref="E1:G1"/>
    <mergeCell ref="E3:I3"/>
    <mergeCell ref="B5:E5"/>
    <mergeCell ref="B4:J4"/>
    <mergeCell ref="C183:E183"/>
  </mergeCells>
  <pageMargins left="0.7" right="0.7" top="0.75" bottom="0.75" header="0.3" footer="0.3"/>
  <pageSetup paperSize="9" scale="85" orientation="portrait" verticalDpi="3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O43"/>
  <sheetViews>
    <sheetView view="pageBreakPreview" zoomScale="60" zoomScaleNormal="100" workbookViewId="0">
      <selection activeCell="R17" sqref="R17"/>
    </sheetView>
  </sheetViews>
  <sheetFormatPr defaultRowHeight="14.5"/>
  <cols>
    <col min="2" max="2" width="12.81640625" customWidth="1"/>
    <col min="3" max="3" width="42" customWidth="1"/>
    <col min="8" max="8" width="15.7265625" customWidth="1"/>
    <col min="10" max="10" width="17.453125" customWidth="1"/>
  </cols>
  <sheetData>
    <row r="1" spans="1:11">
      <c r="B1" s="1851" t="s">
        <v>656</v>
      </c>
      <c r="C1" s="1852"/>
      <c r="D1" s="1852"/>
      <c r="E1" s="1852"/>
      <c r="F1" s="1852"/>
      <c r="G1" s="1852"/>
      <c r="H1" s="1852"/>
      <c r="I1" s="1852"/>
      <c r="J1" s="1852"/>
      <c r="K1" s="1853"/>
    </row>
    <row r="2" spans="1:11">
      <c r="B2" s="1854"/>
      <c r="C2" s="1855"/>
      <c r="D2" s="1855"/>
      <c r="E2" s="1855"/>
      <c r="F2" s="1855"/>
      <c r="G2" s="1855"/>
      <c r="H2" s="1855"/>
      <c r="I2" s="1855"/>
      <c r="J2" s="1855"/>
      <c r="K2" s="1856"/>
    </row>
    <row r="3" spans="1:11">
      <c r="B3" s="1854"/>
      <c r="C3" s="1855"/>
      <c r="D3" s="1855"/>
      <c r="E3" s="1855"/>
      <c r="F3" s="1855"/>
      <c r="G3" s="1855"/>
      <c r="H3" s="1855"/>
      <c r="I3" s="1855"/>
      <c r="J3" s="1855"/>
      <c r="K3" s="1856"/>
    </row>
    <row r="4" spans="1:11">
      <c r="B4" s="1857" t="s">
        <v>605</v>
      </c>
      <c r="C4" s="1858"/>
      <c r="D4" s="1858"/>
      <c r="E4" s="1858"/>
      <c r="F4" s="1858"/>
      <c r="G4" s="1858"/>
      <c r="H4" s="1858"/>
      <c r="I4" s="1858"/>
      <c r="J4" s="1858"/>
      <c r="K4" s="1859"/>
    </row>
    <row r="5" spans="1:11" ht="15.5">
      <c r="B5" s="1868" t="s">
        <v>657</v>
      </c>
      <c r="C5" s="1869"/>
      <c r="D5" s="1869"/>
      <c r="E5" s="1869"/>
      <c r="F5" s="1869"/>
      <c r="G5" s="1869"/>
      <c r="H5" s="1869"/>
      <c r="I5" s="1869"/>
      <c r="J5" s="1869"/>
      <c r="K5" s="1870"/>
    </row>
    <row r="6" spans="1:11" ht="18">
      <c r="B6" s="828"/>
      <c r="C6" s="829"/>
      <c r="D6" s="829"/>
      <c r="E6" s="829"/>
      <c r="F6" s="829"/>
      <c r="G6" s="830"/>
      <c r="H6" s="831"/>
      <c r="I6" s="831"/>
      <c r="J6" s="831"/>
      <c r="K6" s="832"/>
    </row>
    <row r="7" spans="1:11" ht="18">
      <c r="B7" s="833"/>
      <c r="C7" s="834"/>
      <c r="D7" s="834"/>
      <c r="E7" s="834"/>
      <c r="F7" s="834"/>
      <c r="G7" s="835"/>
      <c r="H7" s="836"/>
      <c r="I7" s="836"/>
      <c r="J7" s="836"/>
      <c r="K7" s="837"/>
    </row>
    <row r="8" spans="1:11">
      <c r="B8" s="838" t="s">
        <v>658</v>
      </c>
      <c r="C8" s="839" t="s">
        <v>659</v>
      </c>
      <c r="D8" s="840"/>
      <c r="E8" s="840"/>
      <c r="F8" s="840"/>
      <c r="G8" s="835"/>
      <c r="H8" s="836"/>
      <c r="I8" s="836"/>
      <c r="J8" s="841"/>
      <c r="K8" s="837"/>
    </row>
    <row r="9" spans="1:11">
      <c r="B9" s="838" t="s">
        <v>660</v>
      </c>
      <c r="C9" s="842">
        <v>44803</v>
      </c>
      <c r="D9" s="840"/>
      <c r="E9" s="840"/>
      <c r="F9" s="840"/>
      <c r="G9" s="835"/>
      <c r="H9" s="836"/>
      <c r="I9" s="836"/>
      <c r="J9" s="841"/>
      <c r="K9" s="837"/>
    </row>
    <row r="10" spans="1:11">
      <c r="B10" s="838" t="s">
        <v>661</v>
      </c>
      <c r="C10" s="839" t="s">
        <v>662</v>
      </c>
      <c r="D10" s="840"/>
      <c r="E10" s="840"/>
      <c r="F10" s="840"/>
      <c r="G10" s="835"/>
      <c r="H10" s="836"/>
      <c r="I10" s="836"/>
      <c r="J10" s="841"/>
      <c r="K10" s="837"/>
    </row>
    <row r="11" spans="1:11">
      <c r="B11" s="838" t="s">
        <v>663</v>
      </c>
      <c r="C11" s="840" t="s">
        <v>668</v>
      </c>
      <c r="D11" s="840"/>
      <c r="E11" s="840"/>
      <c r="F11" s="840"/>
      <c r="G11" s="835"/>
      <c r="H11" s="836"/>
      <c r="I11" s="836"/>
      <c r="J11" s="836"/>
      <c r="K11" s="837"/>
    </row>
    <row r="12" spans="1:11" ht="18">
      <c r="B12" s="833"/>
      <c r="C12" s="834"/>
      <c r="D12" s="834"/>
      <c r="E12" s="834"/>
      <c r="F12" s="834"/>
      <c r="G12" s="835"/>
      <c r="H12" s="836"/>
      <c r="I12" s="836"/>
      <c r="J12" s="836"/>
      <c r="K12" s="837"/>
    </row>
    <row r="13" spans="1:11">
      <c r="B13" s="1861" t="s">
        <v>202</v>
      </c>
      <c r="C13" s="1865" t="s">
        <v>3</v>
      </c>
      <c r="D13" s="1861" t="s">
        <v>203</v>
      </c>
      <c r="E13" s="1861" t="s">
        <v>204</v>
      </c>
      <c r="F13" s="1861" t="s">
        <v>153</v>
      </c>
      <c r="G13" s="1861" t="s">
        <v>5</v>
      </c>
      <c r="H13" s="1860" t="s">
        <v>205</v>
      </c>
      <c r="I13" s="1860" t="s">
        <v>664</v>
      </c>
      <c r="J13" s="1860" t="s">
        <v>206</v>
      </c>
      <c r="K13" s="1862" t="s">
        <v>128</v>
      </c>
    </row>
    <row r="14" spans="1:11">
      <c r="A14" s="827"/>
      <c r="B14" s="1861"/>
      <c r="C14" s="1866"/>
      <c r="D14" s="1861"/>
      <c r="E14" s="1861"/>
      <c r="F14" s="1861" t="s">
        <v>153</v>
      </c>
      <c r="G14" s="1861" t="s">
        <v>5</v>
      </c>
      <c r="H14" s="1861"/>
      <c r="I14" s="1861"/>
      <c r="J14" s="1861"/>
      <c r="K14" s="1863"/>
    </row>
    <row r="15" spans="1:11">
      <c r="A15" s="827"/>
      <c r="B15" s="1861"/>
      <c r="C15" s="1867"/>
      <c r="D15" s="1861"/>
      <c r="E15" s="1861"/>
      <c r="F15" s="1861"/>
      <c r="G15" s="1861"/>
      <c r="H15" s="1861"/>
      <c r="I15" s="1861"/>
      <c r="J15" s="1861"/>
      <c r="K15" s="1864"/>
    </row>
    <row r="16" spans="1:11">
      <c r="A16" s="827"/>
      <c r="B16" s="843"/>
      <c r="C16" s="843"/>
      <c r="D16" s="843"/>
      <c r="E16" s="843"/>
      <c r="F16" s="843"/>
      <c r="G16" s="844"/>
      <c r="H16" s="845"/>
      <c r="I16" s="845"/>
      <c r="J16" s="845"/>
      <c r="K16" s="846"/>
    </row>
    <row r="17" spans="1:15" ht="20">
      <c r="A17" s="827"/>
      <c r="B17" s="780" t="s">
        <v>665</v>
      </c>
      <c r="C17" s="848" t="s">
        <v>666</v>
      </c>
      <c r="D17" s="780"/>
      <c r="E17" s="849"/>
      <c r="F17" s="784">
        <v>89.5</v>
      </c>
      <c r="G17" s="791" t="s">
        <v>39</v>
      </c>
      <c r="H17" s="775">
        <v>192</v>
      </c>
      <c r="I17" s="775"/>
      <c r="J17" s="824">
        <v>17184</v>
      </c>
      <c r="K17" s="872"/>
      <c r="L17" s="847"/>
      <c r="M17" s="847"/>
      <c r="N17" s="847"/>
      <c r="O17" s="847"/>
    </row>
    <row r="18" spans="1:15" ht="20">
      <c r="A18" s="827"/>
      <c r="B18" s="850"/>
      <c r="C18" s="850"/>
      <c r="D18" s="850"/>
      <c r="E18" s="850"/>
      <c r="F18" s="850"/>
      <c r="G18" s="851"/>
      <c r="H18" s="852"/>
      <c r="I18" s="852"/>
      <c r="J18" s="852"/>
      <c r="K18" s="873"/>
      <c r="L18" s="854"/>
      <c r="M18" s="854"/>
      <c r="N18" s="854"/>
      <c r="O18" s="854"/>
    </row>
    <row r="19" spans="1:15" ht="20">
      <c r="A19" s="827"/>
      <c r="B19" s="780"/>
      <c r="C19" s="848"/>
      <c r="D19" s="780"/>
      <c r="E19" s="849"/>
      <c r="F19" s="784"/>
      <c r="G19" s="791"/>
      <c r="H19" s="775"/>
      <c r="I19" s="775"/>
      <c r="J19" s="824"/>
      <c r="K19" s="873"/>
      <c r="L19" s="847"/>
      <c r="M19" s="847"/>
      <c r="N19" s="847"/>
      <c r="O19" s="847"/>
    </row>
    <row r="20" spans="1:15" ht="15.5">
      <c r="A20" s="827"/>
      <c r="B20" s="850"/>
      <c r="C20" s="850"/>
      <c r="D20" s="850"/>
      <c r="E20" s="850"/>
      <c r="F20" s="850"/>
      <c r="G20" s="851"/>
      <c r="H20" s="852"/>
      <c r="I20" s="852"/>
      <c r="J20" s="852"/>
      <c r="K20" s="874"/>
      <c r="L20" s="847"/>
      <c r="M20" s="847"/>
      <c r="N20" s="847"/>
      <c r="O20" s="847"/>
    </row>
    <row r="21" spans="1:15" ht="18">
      <c r="A21" s="827"/>
      <c r="B21" s="780"/>
      <c r="C21" s="848" t="s">
        <v>670</v>
      </c>
      <c r="D21" s="780"/>
      <c r="E21" s="849"/>
      <c r="F21" s="784"/>
      <c r="G21" s="791"/>
      <c r="H21" s="853"/>
      <c r="I21" s="775"/>
      <c r="J21" s="824"/>
      <c r="K21" s="853"/>
      <c r="L21" s="847"/>
      <c r="M21" s="847"/>
      <c r="N21" s="855"/>
      <c r="O21" s="855"/>
    </row>
    <row r="22" spans="1:15">
      <c r="A22" s="827"/>
      <c r="B22" s="849"/>
      <c r="C22" s="230" t="s">
        <v>669</v>
      </c>
      <c r="D22" s="313" t="s">
        <v>166</v>
      </c>
      <c r="E22" s="230" t="s">
        <v>671</v>
      </c>
      <c r="F22" s="231">
        <v>89.5</v>
      </c>
      <c r="G22" s="231"/>
      <c r="H22" s="231"/>
      <c r="I22" s="231"/>
      <c r="J22" s="232"/>
      <c r="K22" s="853"/>
      <c r="L22" s="847"/>
      <c r="M22" s="847"/>
      <c r="N22" s="855"/>
      <c r="O22" s="855"/>
    </row>
    <row r="23" spans="1:15" ht="18">
      <c r="A23" s="827"/>
      <c r="B23" s="780"/>
      <c r="C23" s="848"/>
      <c r="D23" s="780"/>
      <c r="E23" s="849"/>
      <c r="F23" s="784"/>
      <c r="G23" s="791"/>
      <c r="H23" s="775"/>
      <c r="I23" s="775"/>
      <c r="J23" s="824"/>
      <c r="K23" s="853"/>
      <c r="L23" s="847"/>
      <c r="M23" s="847"/>
      <c r="N23" s="855"/>
      <c r="O23" s="855"/>
    </row>
    <row r="24" spans="1:15" ht="18">
      <c r="A24" s="827"/>
      <c r="B24" s="780"/>
      <c r="C24" s="848"/>
      <c r="D24" s="780"/>
      <c r="E24" s="849"/>
      <c r="F24" s="784"/>
      <c r="G24" s="791"/>
      <c r="H24" s="775"/>
      <c r="I24" s="775"/>
      <c r="J24" s="824"/>
      <c r="K24" s="853"/>
      <c r="L24" s="847"/>
      <c r="M24" s="847"/>
      <c r="N24" s="855"/>
      <c r="O24" s="855"/>
    </row>
    <row r="25" spans="1:15">
      <c r="A25" s="827"/>
      <c r="B25" s="849"/>
      <c r="C25" s="849"/>
      <c r="D25" s="849"/>
      <c r="E25" s="849"/>
      <c r="F25" s="849"/>
      <c r="G25" s="856"/>
      <c r="H25" s="853"/>
      <c r="I25" s="853"/>
      <c r="J25" s="853"/>
      <c r="K25" s="853"/>
      <c r="L25" s="847"/>
      <c r="M25" s="847"/>
      <c r="N25" s="855"/>
      <c r="O25" s="855"/>
    </row>
    <row r="26" spans="1:15">
      <c r="A26" s="827"/>
      <c r="B26" s="849"/>
      <c r="C26" s="849"/>
      <c r="D26" s="849"/>
      <c r="E26" s="849"/>
      <c r="F26" s="849"/>
      <c r="G26" s="856"/>
      <c r="H26" s="853"/>
      <c r="I26" s="853"/>
      <c r="J26" s="853"/>
      <c r="K26" s="853"/>
      <c r="L26" s="847"/>
      <c r="M26" s="847"/>
      <c r="N26" s="855"/>
      <c r="O26" s="855"/>
    </row>
    <row r="27" spans="1:15">
      <c r="A27" s="827"/>
      <c r="B27" s="849"/>
      <c r="C27" s="849"/>
      <c r="D27" s="849"/>
      <c r="E27" s="849"/>
      <c r="F27" s="849"/>
      <c r="G27" s="856"/>
      <c r="H27" s="853"/>
      <c r="I27" s="853"/>
      <c r="J27" s="853"/>
      <c r="K27" s="853"/>
      <c r="L27" s="847"/>
      <c r="M27" s="847"/>
      <c r="N27" s="855"/>
      <c r="O27" s="855"/>
    </row>
    <row r="28" spans="1:15">
      <c r="A28" s="827"/>
      <c r="B28" s="849"/>
      <c r="C28" s="849"/>
      <c r="D28" s="849"/>
      <c r="E28" s="849"/>
      <c r="F28" s="849"/>
      <c r="G28" s="856"/>
      <c r="H28" s="853"/>
      <c r="I28" s="853"/>
      <c r="J28" s="853"/>
      <c r="K28" s="853"/>
      <c r="L28" s="847"/>
      <c r="M28" s="847"/>
      <c r="N28" s="855"/>
      <c r="O28" s="855"/>
    </row>
    <row r="29" spans="1:15">
      <c r="A29" s="827"/>
      <c r="B29" s="849"/>
      <c r="C29" s="849"/>
      <c r="D29" s="849"/>
      <c r="E29" s="849"/>
      <c r="F29" s="849"/>
      <c r="G29" s="856"/>
      <c r="H29" s="853"/>
      <c r="I29" s="853"/>
      <c r="J29" s="853"/>
      <c r="K29" s="853"/>
      <c r="L29" s="847"/>
      <c r="M29" s="847"/>
      <c r="N29" s="855"/>
      <c r="O29" s="855"/>
    </row>
    <row r="30" spans="1:15">
      <c r="A30" s="827"/>
      <c r="B30" s="849"/>
      <c r="C30" s="849"/>
      <c r="D30" s="849"/>
      <c r="E30" s="849"/>
      <c r="F30" s="849"/>
      <c r="G30" s="856"/>
      <c r="H30" s="853"/>
      <c r="I30" s="853"/>
      <c r="J30" s="853"/>
      <c r="K30" s="853"/>
      <c r="L30" s="847"/>
      <c r="M30" s="847"/>
      <c r="N30" s="855"/>
      <c r="O30" s="855"/>
    </row>
    <row r="31" spans="1:15">
      <c r="A31" s="827"/>
      <c r="B31" s="849"/>
      <c r="C31" s="849"/>
      <c r="D31" s="849"/>
      <c r="E31" s="849"/>
      <c r="F31" s="849"/>
      <c r="G31" s="856"/>
      <c r="H31" s="853"/>
      <c r="I31" s="853"/>
      <c r="J31" s="853"/>
      <c r="K31" s="853"/>
      <c r="L31" s="847"/>
      <c r="M31" s="847"/>
      <c r="N31" s="855"/>
      <c r="O31" s="855"/>
    </row>
    <row r="32" spans="1:15">
      <c r="A32" s="827"/>
      <c r="B32" s="849"/>
      <c r="C32" s="849"/>
      <c r="D32" s="849"/>
      <c r="E32" s="849"/>
      <c r="F32" s="849"/>
      <c r="G32" s="856"/>
      <c r="H32" s="853"/>
      <c r="I32" s="853"/>
      <c r="J32" s="853"/>
      <c r="K32" s="853"/>
      <c r="L32" s="847"/>
      <c r="M32" s="847"/>
      <c r="N32" s="855"/>
      <c r="O32" s="855"/>
    </row>
    <row r="33" spans="1:15">
      <c r="A33" s="827"/>
      <c r="B33" s="849"/>
      <c r="C33" s="849"/>
      <c r="D33" s="849"/>
      <c r="E33" s="849"/>
      <c r="F33" s="849"/>
      <c r="G33" s="856"/>
      <c r="H33" s="853"/>
      <c r="I33" s="853"/>
      <c r="J33" s="853"/>
      <c r="K33" s="853"/>
      <c r="L33" s="847"/>
      <c r="M33" s="847"/>
      <c r="N33" s="855"/>
      <c r="O33" s="855"/>
    </row>
    <row r="34" spans="1:15" ht="18.5" thickBot="1">
      <c r="A34" s="827"/>
      <c r="B34" s="849"/>
      <c r="C34" s="848" t="s">
        <v>667</v>
      </c>
      <c r="D34" s="780"/>
      <c r="E34" s="780"/>
      <c r="F34" s="780"/>
      <c r="G34" s="857"/>
      <c r="H34" s="824"/>
      <c r="I34" s="858">
        <v>0</v>
      </c>
      <c r="J34" s="858">
        <v>17184</v>
      </c>
      <c r="K34" s="852"/>
      <c r="L34" s="847"/>
      <c r="M34" s="847"/>
      <c r="N34" s="855"/>
      <c r="O34" s="855"/>
    </row>
    <row r="35" spans="1:15" ht="18.5" thickTop="1">
      <c r="A35" s="827"/>
      <c r="B35" s="849"/>
      <c r="C35" s="848"/>
      <c r="D35" s="780"/>
      <c r="E35" s="780"/>
      <c r="F35" s="780"/>
      <c r="G35" s="857"/>
      <c r="H35" s="824"/>
      <c r="I35" s="859"/>
      <c r="J35" s="859"/>
      <c r="K35" s="852"/>
      <c r="L35" s="847"/>
      <c r="M35" s="847"/>
      <c r="N35" s="855"/>
      <c r="O35" s="855"/>
    </row>
    <row r="36" spans="1:15" ht="18">
      <c r="A36" s="827"/>
      <c r="B36" s="849"/>
      <c r="C36" s="860"/>
      <c r="D36" s="780"/>
      <c r="E36" s="780"/>
      <c r="F36" s="780"/>
      <c r="G36" s="857"/>
      <c r="H36" s="824"/>
      <c r="I36" s="861"/>
      <c r="J36" s="862"/>
      <c r="K36" s="852"/>
      <c r="L36" s="847"/>
      <c r="M36" s="847"/>
      <c r="N36" s="855"/>
      <c r="O36" s="855"/>
    </row>
    <row r="37" spans="1:15" ht="18.5" thickBot="1">
      <c r="A37" s="827"/>
      <c r="B37" s="849"/>
      <c r="C37" s="863" t="s">
        <v>237</v>
      </c>
      <c r="D37" s="780"/>
      <c r="E37" s="780"/>
      <c r="F37" s="780"/>
      <c r="G37" s="857"/>
      <c r="H37" s="824"/>
      <c r="I37" s="861"/>
      <c r="J37" s="858">
        <v>17184</v>
      </c>
      <c r="K37" s="852"/>
      <c r="L37" s="847"/>
      <c r="M37" s="847"/>
      <c r="N37" s="855"/>
      <c r="O37" s="855"/>
    </row>
    <row r="38" spans="1:15" ht="15" thickTop="1">
      <c r="A38" s="864"/>
      <c r="B38" s="865"/>
      <c r="C38" s="865"/>
      <c r="D38" s="865"/>
      <c r="E38" s="865"/>
      <c r="F38" s="865"/>
      <c r="G38" s="866"/>
      <c r="H38" s="867"/>
      <c r="I38" s="867"/>
      <c r="J38" s="868"/>
      <c r="K38" s="867"/>
      <c r="L38" s="869"/>
      <c r="M38" s="869"/>
      <c r="N38" s="869"/>
      <c r="O38" s="869"/>
    </row>
    <row r="39" spans="1:15">
      <c r="A39" s="827"/>
      <c r="B39" s="870"/>
      <c r="C39" s="870"/>
      <c r="D39" s="870"/>
      <c r="E39" s="870"/>
      <c r="F39" s="870"/>
      <c r="G39" s="871"/>
      <c r="H39" s="855"/>
      <c r="I39" s="855"/>
      <c r="J39" s="855"/>
      <c r="K39" s="855"/>
      <c r="L39" s="847"/>
      <c r="M39" s="847"/>
      <c r="N39" s="847"/>
      <c r="O39" s="847"/>
    </row>
    <row r="40" spans="1:15">
      <c r="G40" s="835"/>
    </row>
    <row r="41" spans="1:15">
      <c r="G41" s="835"/>
    </row>
    <row r="42" spans="1:15">
      <c r="G42" s="835"/>
    </row>
    <row r="43" spans="1:15">
      <c r="G43" s="835"/>
    </row>
  </sheetData>
  <mergeCells count="13">
    <mergeCell ref="B1:K3"/>
    <mergeCell ref="B4:K4"/>
    <mergeCell ref="I13:I15"/>
    <mergeCell ref="J13:J15"/>
    <mergeCell ref="K13:K15"/>
    <mergeCell ref="C13:C15"/>
    <mergeCell ref="D13:D15"/>
    <mergeCell ref="E13:E15"/>
    <mergeCell ref="F13:F15"/>
    <mergeCell ref="G13:G15"/>
    <mergeCell ref="H13:H15"/>
    <mergeCell ref="B5:K5"/>
    <mergeCell ref="B13:B15"/>
  </mergeCells>
  <pageMargins left="0.7" right="0.7" top="0.75" bottom="0.75" header="0.3" footer="0.3"/>
  <pageSetup paperSize="9" scale="57" orientation="portrait" verticalDpi="3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U92"/>
  <sheetViews>
    <sheetView view="pageBreakPreview" zoomScale="85" zoomScaleNormal="100" zoomScaleSheetLayoutView="85" workbookViewId="0">
      <selection activeCell="P69" sqref="P69"/>
    </sheetView>
  </sheetViews>
  <sheetFormatPr defaultRowHeight="14.5"/>
  <cols>
    <col min="5" max="5" width="7.1796875" customWidth="1"/>
    <col min="9" max="9" width="7.1796875" customWidth="1"/>
    <col min="13" max="13" width="11" customWidth="1"/>
    <col min="14" max="14" width="9.1796875"/>
    <col min="15" max="15" width="11.453125" customWidth="1"/>
    <col min="16" max="17" width="9.1796875"/>
    <col min="18" max="18" width="10.1796875" customWidth="1"/>
    <col min="19" max="19" width="8.54296875" customWidth="1"/>
    <col min="20" max="20" width="11.453125" customWidth="1"/>
    <col min="21" max="21" width="14.7265625" customWidth="1"/>
  </cols>
  <sheetData>
    <row r="1" spans="1:21">
      <c r="A1" s="628" t="s">
        <v>149</v>
      </c>
      <c r="B1" s="203" t="s">
        <v>409</v>
      </c>
      <c r="C1" s="203" t="s">
        <v>980</v>
      </c>
      <c r="D1" s="1412"/>
      <c r="E1" s="1412"/>
      <c r="F1" s="1412"/>
      <c r="G1" s="204"/>
      <c r="H1" s="205"/>
      <c r="I1" s="205"/>
      <c r="J1" s="205"/>
      <c r="K1" s="752"/>
      <c r="L1" s="204"/>
      <c r="M1" s="205"/>
      <c r="N1" s="205"/>
      <c r="O1" s="205"/>
      <c r="P1" s="205"/>
      <c r="Q1" s="205"/>
      <c r="R1" s="205"/>
      <c r="S1" s="205"/>
      <c r="T1" s="205"/>
      <c r="U1" s="629"/>
    </row>
    <row r="2" spans="1:21">
      <c r="A2" s="206" t="s">
        <v>149</v>
      </c>
      <c r="B2" s="211" t="s">
        <v>411</v>
      </c>
      <c r="C2" s="211" t="s">
        <v>981</v>
      </c>
      <c r="D2" s="211"/>
      <c r="E2" s="209"/>
      <c r="F2" s="209"/>
      <c r="G2" s="210"/>
      <c r="H2" s="209"/>
      <c r="I2" s="209"/>
      <c r="J2" s="209"/>
      <c r="K2" s="753"/>
      <c r="L2" s="210"/>
      <c r="M2" s="209"/>
      <c r="N2" s="209"/>
      <c r="O2" s="209"/>
      <c r="P2" s="209"/>
      <c r="Q2" s="209"/>
      <c r="R2" s="209"/>
      <c r="S2" s="209"/>
      <c r="T2" s="209"/>
      <c r="U2" s="212"/>
    </row>
    <row r="3" spans="1:21">
      <c r="A3" s="206" t="s">
        <v>149</v>
      </c>
      <c r="B3" s="211" t="s">
        <v>413</v>
      </c>
      <c r="C3" s="211" t="s">
        <v>982</v>
      </c>
      <c r="D3" s="1413"/>
      <c r="E3" s="1413"/>
      <c r="F3" s="1413"/>
      <c r="G3" s="1413"/>
      <c r="H3" s="1413"/>
      <c r="I3" s="1413"/>
      <c r="J3" s="209"/>
      <c r="K3" s="753"/>
      <c r="L3" s="210"/>
      <c r="M3" s="209"/>
      <c r="N3" s="209"/>
      <c r="O3" s="209"/>
      <c r="P3" s="209"/>
      <c r="Q3" s="209"/>
      <c r="R3" s="209"/>
      <c r="S3" s="209"/>
      <c r="T3" s="209"/>
      <c r="U3" s="212"/>
    </row>
    <row r="4" spans="1:21">
      <c r="A4" s="206" t="s">
        <v>149</v>
      </c>
      <c r="B4" s="1401" t="s">
        <v>150</v>
      </c>
      <c r="C4" s="1401" t="s">
        <v>983</v>
      </c>
      <c r="D4" s="1401"/>
      <c r="E4" s="1400"/>
      <c r="F4" s="209"/>
      <c r="G4" s="210"/>
      <c r="H4" s="307"/>
      <c r="I4" s="307"/>
      <c r="J4" s="209"/>
      <c r="K4" s="753"/>
      <c r="L4" s="751"/>
      <c r="M4" s="308"/>
      <c r="N4" s="1416"/>
      <c r="O4" s="1416"/>
      <c r="P4" s="1416"/>
      <c r="Q4" s="1416"/>
      <c r="R4" s="1416"/>
      <c r="S4" s="1416"/>
      <c r="T4" s="308"/>
      <c r="U4" s="212"/>
    </row>
    <row r="5" spans="1:21" ht="19.5" customHeight="1">
      <c r="A5" s="218"/>
      <c r="B5" s="1762" t="s">
        <v>984</v>
      </c>
      <c r="C5" s="1762"/>
      <c r="D5" s="1873"/>
      <c r="E5" s="219"/>
      <c r="F5" s="741"/>
      <c r="G5" s="741" t="s">
        <v>153</v>
      </c>
      <c r="H5" s="742"/>
      <c r="I5" s="748"/>
      <c r="J5" s="749"/>
      <c r="K5" s="755" t="s">
        <v>127</v>
      </c>
      <c r="L5" s="750"/>
      <c r="M5" s="744" t="s">
        <v>357</v>
      </c>
      <c r="N5" s="744"/>
      <c r="O5" s="1418" t="s">
        <v>1011</v>
      </c>
      <c r="P5" s="1417" t="s">
        <v>491</v>
      </c>
      <c r="Q5" s="1417" t="s">
        <v>1012</v>
      </c>
      <c r="R5" s="1417" t="s">
        <v>1013</v>
      </c>
      <c r="S5" s="1417" t="s">
        <v>1014</v>
      </c>
      <c r="T5" s="1414" t="s">
        <v>1015</v>
      </c>
      <c r="U5" s="740"/>
    </row>
    <row r="6" spans="1:21" ht="24">
      <c r="A6" s="220" t="s">
        <v>156</v>
      </c>
      <c r="B6" s="220" t="s">
        <v>241</v>
      </c>
      <c r="C6" s="220" t="s">
        <v>123</v>
      </c>
      <c r="D6" s="220" t="s">
        <v>985</v>
      </c>
      <c r="E6" s="635" t="s">
        <v>159</v>
      </c>
      <c r="F6" s="737" t="s">
        <v>160</v>
      </c>
      <c r="G6" s="738" t="s">
        <v>161</v>
      </c>
      <c r="H6" s="743" t="s">
        <v>162</v>
      </c>
      <c r="I6" s="747" t="s">
        <v>160</v>
      </c>
      <c r="J6" s="710" t="s">
        <v>161</v>
      </c>
      <c r="K6" s="635" t="s">
        <v>159</v>
      </c>
      <c r="L6" s="685" t="s">
        <v>162</v>
      </c>
      <c r="M6" s="639" t="s">
        <v>986</v>
      </c>
      <c r="N6" s="1422"/>
      <c r="O6" s="1419">
        <v>1</v>
      </c>
      <c r="P6" s="1420">
        <v>0.2</v>
      </c>
      <c r="Q6" s="1420">
        <v>0.3</v>
      </c>
      <c r="R6" s="1421">
        <v>0.3</v>
      </c>
      <c r="S6" s="1421">
        <v>0.2</v>
      </c>
      <c r="T6" s="1415" t="s">
        <v>987</v>
      </c>
      <c r="U6" s="739" t="s">
        <v>9</v>
      </c>
    </row>
    <row r="7" spans="1:21">
      <c r="A7" s="222"/>
      <c r="B7" s="224"/>
      <c r="C7" s="224"/>
      <c r="D7" s="225"/>
      <c r="E7" s="225"/>
      <c r="F7" s="225"/>
      <c r="G7" s="225"/>
      <c r="H7" s="226"/>
      <c r="I7" s="225"/>
      <c r="J7" s="225"/>
      <c r="K7" s="757"/>
      <c r="L7" s="226"/>
      <c r="M7" s="225"/>
      <c r="N7" s="225"/>
      <c r="O7" s="225"/>
      <c r="P7" s="225"/>
      <c r="Q7" s="225"/>
      <c r="R7" s="225"/>
      <c r="S7" s="225"/>
      <c r="T7" s="225"/>
      <c r="U7" s="225"/>
    </row>
    <row r="8" spans="1:21">
      <c r="A8" s="1405">
        <v>1</v>
      </c>
      <c r="B8" s="1404" t="s">
        <v>988</v>
      </c>
      <c r="C8" s="1404" t="s">
        <v>989</v>
      </c>
      <c r="D8" s="1409" t="s">
        <v>990</v>
      </c>
      <c r="E8" s="1403">
        <v>1</v>
      </c>
      <c r="F8" s="1403">
        <v>19.46</v>
      </c>
      <c r="G8" s="1403">
        <v>9.1</v>
      </c>
      <c r="H8" s="1406">
        <v>177.08600000000001</v>
      </c>
      <c r="I8" s="1403">
        <v>1.1000000000000001</v>
      </c>
      <c r="J8" s="1403">
        <v>2.1</v>
      </c>
      <c r="K8" s="1407">
        <v>-1</v>
      </c>
      <c r="L8" s="1406">
        <v>-2.3100000000000005</v>
      </c>
      <c r="M8" s="1408">
        <v>174.77600000000001</v>
      </c>
      <c r="N8" s="1408"/>
      <c r="O8" s="1408">
        <f>M8*1</f>
        <v>174.77600000000001</v>
      </c>
      <c r="P8" s="1403">
        <f>M8*0.2</f>
        <v>34.955200000000005</v>
      </c>
      <c r="Q8" s="1403">
        <f>M8*0.3</f>
        <v>52.4328</v>
      </c>
      <c r="R8" s="1403">
        <f>M8*0.3</f>
        <v>52.4328</v>
      </c>
      <c r="S8" s="1403">
        <f>M8*0.2</f>
        <v>34.955200000000005</v>
      </c>
      <c r="T8" s="1408">
        <f>P8+Q8+R8+S8</f>
        <v>174.77600000000001</v>
      </c>
      <c r="U8" s="1403"/>
    </row>
    <row r="9" spans="1:21">
      <c r="A9" s="1405"/>
      <c r="B9" s="1404"/>
      <c r="C9" s="1404" t="s">
        <v>991</v>
      </c>
      <c r="D9" s="1409" t="s">
        <v>990</v>
      </c>
      <c r="E9" s="1403">
        <v>1</v>
      </c>
      <c r="F9" s="1403">
        <v>19.95</v>
      </c>
      <c r="G9" s="1403">
        <v>1</v>
      </c>
      <c r="H9" s="1406">
        <v>19.95</v>
      </c>
      <c r="I9" s="1403"/>
      <c r="J9" s="1403"/>
      <c r="K9" s="1407"/>
      <c r="L9" s="1406"/>
      <c r="M9" s="1408">
        <v>19.95</v>
      </c>
      <c r="N9" s="1408"/>
      <c r="O9" s="1408">
        <f>M9*1</f>
        <v>19.95</v>
      </c>
      <c r="P9" s="1403">
        <f>M9*0.2</f>
        <v>3.99</v>
      </c>
      <c r="Q9" s="1403">
        <f>M9*0.3</f>
        <v>5.9849999999999994</v>
      </c>
      <c r="R9" s="1403">
        <f>M9*0.3</f>
        <v>5.9849999999999994</v>
      </c>
      <c r="S9" s="1403">
        <f>M9*0.2</f>
        <v>3.99</v>
      </c>
      <c r="T9" s="1408">
        <f>P9+Q9+R9+S9</f>
        <v>19.95</v>
      </c>
      <c r="U9" s="1403"/>
    </row>
    <row r="10" spans="1:21">
      <c r="A10" s="1405"/>
      <c r="B10" s="1404"/>
      <c r="C10" s="1404"/>
      <c r="D10" s="1409"/>
      <c r="E10" s="1403"/>
      <c r="F10" s="1403"/>
      <c r="G10" s="1403"/>
      <c r="H10" s="1406"/>
      <c r="I10" s="1403"/>
      <c r="J10" s="1403"/>
      <c r="K10" s="1407"/>
      <c r="L10" s="1406"/>
      <c r="M10" s="1408"/>
      <c r="N10" s="1408"/>
      <c r="O10" s="1408"/>
      <c r="P10" s="1408"/>
      <c r="Q10" s="1408"/>
      <c r="R10" s="1408"/>
      <c r="S10" s="1408"/>
      <c r="T10" s="1408"/>
      <c r="U10" s="1403"/>
    </row>
    <row r="11" spans="1:21">
      <c r="A11" s="1405"/>
      <c r="B11" s="1404"/>
      <c r="C11" s="1404"/>
      <c r="D11" s="1409"/>
      <c r="E11" s="1403"/>
      <c r="F11" s="1403"/>
      <c r="G11" s="1403"/>
      <c r="H11" s="1406"/>
      <c r="I11" s="1403"/>
      <c r="J11" s="1403"/>
      <c r="K11" s="1407"/>
      <c r="L11" s="1406"/>
      <c r="M11" s="1408">
        <v>0</v>
      </c>
      <c r="N11" s="1408"/>
      <c r="O11" s="1408"/>
      <c r="P11" s="1408"/>
      <c r="Q11" s="1408"/>
      <c r="R11" s="1408"/>
      <c r="S11" s="1408"/>
      <c r="T11" s="1408"/>
      <c r="U11" s="1403"/>
    </row>
    <row r="12" spans="1:21">
      <c r="A12" s="1405"/>
      <c r="B12" s="1404" t="s">
        <v>988</v>
      </c>
      <c r="C12" s="1404" t="s">
        <v>989</v>
      </c>
      <c r="D12" s="1409" t="s">
        <v>992</v>
      </c>
      <c r="E12" s="1403">
        <v>1</v>
      </c>
      <c r="F12" s="1403">
        <v>18.95</v>
      </c>
      <c r="G12" s="1403">
        <v>10.88</v>
      </c>
      <c r="H12" s="1406">
        <v>206.17600000000002</v>
      </c>
      <c r="I12" s="1403">
        <v>1.1000000000000001</v>
      </c>
      <c r="J12" s="1403">
        <v>2.1</v>
      </c>
      <c r="K12" s="1407">
        <v>-2</v>
      </c>
      <c r="L12" s="1406">
        <v>-4.620000000000001</v>
      </c>
      <c r="M12" s="1408">
        <v>201.55600000000001</v>
      </c>
      <c r="N12" s="1408"/>
      <c r="O12" s="1408">
        <f>M12*1</f>
        <v>201.55600000000001</v>
      </c>
      <c r="P12" s="1403">
        <f>M12*0.2</f>
        <v>40.311200000000007</v>
      </c>
      <c r="Q12" s="1403">
        <f>M12*0.3</f>
        <v>60.466799999999999</v>
      </c>
      <c r="R12" s="1403">
        <f>M12*0.3</f>
        <v>60.466799999999999</v>
      </c>
      <c r="S12" s="1403">
        <f>M12*0.2</f>
        <v>40.311200000000007</v>
      </c>
      <c r="T12" s="1408">
        <f>P12+Q12+R12+S12</f>
        <v>201.55600000000001</v>
      </c>
      <c r="U12" s="1403"/>
    </row>
    <row r="13" spans="1:21">
      <c r="A13" s="1405"/>
      <c r="B13" s="1404" t="s">
        <v>988</v>
      </c>
      <c r="C13" s="1404" t="s">
        <v>991</v>
      </c>
      <c r="D13" s="1409" t="s">
        <v>992</v>
      </c>
      <c r="E13" s="1403">
        <v>1</v>
      </c>
      <c r="F13" s="1403">
        <v>31.65</v>
      </c>
      <c r="G13" s="1403">
        <v>3.05</v>
      </c>
      <c r="H13" s="1406">
        <v>96.532499999999985</v>
      </c>
      <c r="I13" s="1403">
        <v>1.1000000000000001</v>
      </c>
      <c r="J13" s="1403">
        <v>2.1</v>
      </c>
      <c r="K13" s="1407">
        <v>-4</v>
      </c>
      <c r="L13" s="1406">
        <v>-9.240000000000002</v>
      </c>
      <c r="M13" s="1408">
        <v>87.29249999999999</v>
      </c>
      <c r="N13" s="1408"/>
      <c r="O13" s="1408">
        <f>M13*1</f>
        <v>87.29249999999999</v>
      </c>
      <c r="P13" s="1403">
        <f>M13*0.2</f>
        <v>17.458499999999997</v>
      </c>
      <c r="Q13" s="1403">
        <f>M13*0.3</f>
        <v>26.187749999999998</v>
      </c>
      <c r="R13" s="1403">
        <f>M13*0.3</f>
        <v>26.187749999999998</v>
      </c>
      <c r="S13" s="1403">
        <f>M13*0.2</f>
        <v>17.458499999999997</v>
      </c>
      <c r="T13" s="1408">
        <f>P13+Q13+R13+S13</f>
        <v>87.29249999999999</v>
      </c>
      <c r="U13" s="1403"/>
    </row>
    <row r="14" spans="1:21">
      <c r="A14" s="1405"/>
      <c r="B14" s="1404" t="s">
        <v>988</v>
      </c>
      <c r="C14" s="1404" t="s">
        <v>172</v>
      </c>
      <c r="D14" s="1409" t="s">
        <v>992</v>
      </c>
      <c r="E14" s="1403">
        <v>1</v>
      </c>
      <c r="F14" s="1403">
        <v>18.95</v>
      </c>
      <c r="G14" s="1403">
        <v>3.05</v>
      </c>
      <c r="H14" s="1406">
        <v>57.797499999999992</v>
      </c>
      <c r="I14" s="1403">
        <v>1.1000000000000001</v>
      </c>
      <c r="J14" s="1403">
        <v>2.1</v>
      </c>
      <c r="K14" s="1407">
        <v>-1</v>
      </c>
      <c r="L14" s="1406">
        <v>-2.3100000000000005</v>
      </c>
      <c r="M14" s="1408">
        <v>55.48749999999999</v>
      </c>
      <c r="N14" s="1408"/>
      <c r="O14" s="1408">
        <f>M14*1</f>
        <v>55.48749999999999</v>
      </c>
      <c r="P14" s="1403">
        <f>M14*0.2</f>
        <v>11.097499999999998</v>
      </c>
      <c r="Q14" s="1403">
        <f>M14*0.3</f>
        <v>16.646249999999995</v>
      </c>
      <c r="R14" s="1403">
        <f>M14*0.3</f>
        <v>16.646249999999995</v>
      </c>
      <c r="S14" s="1543">
        <f>M14*0.2</f>
        <v>11.097499999999998</v>
      </c>
      <c r="T14" s="1408">
        <f>P14+Q14+R14+S14</f>
        <v>55.487499999999983</v>
      </c>
      <c r="U14" s="1403"/>
    </row>
    <row r="15" spans="1:21">
      <c r="A15" s="1405"/>
      <c r="B15" s="1404" t="s">
        <v>988</v>
      </c>
      <c r="C15" s="1404" t="s">
        <v>173</v>
      </c>
      <c r="D15" s="1409" t="s">
        <v>992</v>
      </c>
      <c r="E15" s="1403">
        <v>1</v>
      </c>
      <c r="F15" s="1403">
        <v>25.95</v>
      </c>
      <c r="G15" s="1403">
        <v>4.25</v>
      </c>
      <c r="H15" s="1406">
        <v>110.28749999999999</v>
      </c>
      <c r="I15" s="1403">
        <v>1.1000000000000001</v>
      </c>
      <c r="J15" s="1403">
        <v>2.1</v>
      </c>
      <c r="K15" s="1407">
        <v>-3</v>
      </c>
      <c r="L15" s="1406">
        <v>-6.9300000000000015</v>
      </c>
      <c r="M15" s="1408">
        <v>103.35749999999999</v>
      </c>
      <c r="N15" s="1408"/>
      <c r="O15" s="1408">
        <f>M15*1</f>
        <v>103.35749999999999</v>
      </c>
      <c r="P15" s="1403">
        <f>M15*0.2</f>
        <v>20.671499999999998</v>
      </c>
      <c r="Q15" s="1403">
        <f>M15*0.3</f>
        <v>31.007249999999996</v>
      </c>
      <c r="R15" s="1403">
        <f>M15*0.3</f>
        <v>31.007249999999996</v>
      </c>
      <c r="S15" s="1543">
        <f>M15*0.2</f>
        <v>20.671499999999998</v>
      </c>
      <c r="T15" s="1408">
        <f t="shared" ref="T15" si="0">P15+Q15+R15+S15</f>
        <v>103.35749999999999</v>
      </c>
      <c r="U15" s="1403"/>
    </row>
    <row r="16" spans="1:21">
      <c r="A16" s="1405"/>
      <c r="B16" s="1404"/>
      <c r="C16" s="1404"/>
      <c r="D16" s="1409"/>
      <c r="E16" s="1403"/>
      <c r="F16" s="1403"/>
      <c r="G16" s="1403"/>
      <c r="H16" s="1406"/>
      <c r="I16" s="1403"/>
      <c r="J16" s="1403"/>
      <c r="K16" s="1407"/>
      <c r="L16" s="1406"/>
      <c r="M16" s="1408"/>
      <c r="N16" s="1408"/>
      <c r="O16" s="1408"/>
      <c r="P16" s="1408"/>
      <c r="Q16" s="1408"/>
      <c r="R16" s="1408"/>
      <c r="S16" s="1408"/>
      <c r="T16" s="1408"/>
      <c r="U16" s="1403"/>
    </row>
    <row r="17" spans="1:21">
      <c r="A17" s="1405"/>
      <c r="B17" s="1404"/>
      <c r="C17" s="1404"/>
      <c r="D17" s="1409"/>
      <c r="E17" s="1403"/>
      <c r="F17" s="1403"/>
      <c r="G17" s="1403"/>
      <c r="H17" s="1406"/>
      <c r="I17" s="1403"/>
      <c r="J17" s="1403"/>
      <c r="K17" s="1407"/>
      <c r="L17" s="1406"/>
      <c r="M17" s="1408"/>
      <c r="N17" s="1408"/>
      <c r="O17" s="1408"/>
      <c r="P17" s="1408"/>
      <c r="Q17" s="1408"/>
      <c r="R17" s="1408"/>
      <c r="S17" s="1408"/>
      <c r="T17" s="1408"/>
      <c r="U17" s="1403"/>
    </row>
    <row r="18" spans="1:21">
      <c r="A18" s="1405"/>
      <c r="B18" s="1404" t="s">
        <v>993</v>
      </c>
      <c r="C18" s="1404" t="s">
        <v>989</v>
      </c>
      <c r="D18" s="1409" t="s">
        <v>994</v>
      </c>
      <c r="E18" s="1403">
        <v>1</v>
      </c>
      <c r="F18" s="1403">
        <v>21.06</v>
      </c>
      <c r="G18" s="1403">
        <v>11.2</v>
      </c>
      <c r="H18" s="1406">
        <v>235.87199999999996</v>
      </c>
      <c r="I18" s="1403">
        <v>1.2</v>
      </c>
      <c r="J18" s="1403">
        <v>2.1</v>
      </c>
      <c r="K18" s="1407">
        <v>-2</v>
      </c>
      <c r="L18" s="1406">
        <v>-5.04</v>
      </c>
      <c r="M18" s="1408">
        <v>230.83199999999997</v>
      </c>
      <c r="N18" s="1408"/>
      <c r="O18" s="1408">
        <f t="shared" ref="O18:O20" si="1">M18*1</f>
        <v>230.83199999999997</v>
      </c>
      <c r="P18" s="1408"/>
      <c r="Q18" s="1408"/>
      <c r="R18" s="1408"/>
      <c r="S18" s="1408"/>
      <c r="T18" s="1408"/>
      <c r="U18" s="1403"/>
    </row>
    <row r="19" spans="1:21">
      <c r="A19" s="1405"/>
      <c r="B19" s="1404"/>
      <c r="C19" s="1404"/>
      <c r="D19" s="1409"/>
      <c r="E19" s="1403"/>
      <c r="F19" s="1403"/>
      <c r="G19" s="1403"/>
      <c r="H19" s="1406"/>
      <c r="I19" s="1403">
        <v>1.1000000000000001</v>
      </c>
      <c r="J19" s="1403">
        <v>2.1</v>
      </c>
      <c r="K19" s="1407">
        <v>-2</v>
      </c>
      <c r="L19" s="1406">
        <v>-4.620000000000001</v>
      </c>
      <c r="M19" s="1408">
        <v>-4.620000000000001</v>
      </c>
      <c r="N19" s="1408"/>
      <c r="O19" s="1408">
        <f t="shared" si="1"/>
        <v>-4.620000000000001</v>
      </c>
      <c r="P19" s="1408"/>
      <c r="Q19" s="1408"/>
      <c r="R19" s="1408"/>
      <c r="S19" s="1408"/>
      <c r="T19" s="1408"/>
      <c r="U19" s="1403"/>
    </row>
    <row r="20" spans="1:21">
      <c r="A20" s="1405"/>
      <c r="B20" s="1404" t="s">
        <v>993</v>
      </c>
      <c r="C20" s="1404" t="s">
        <v>991</v>
      </c>
      <c r="D20" s="1409" t="s">
        <v>994</v>
      </c>
      <c r="E20" s="1403">
        <v>1</v>
      </c>
      <c r="F20" s="1403">
        <v>31.48</v>
      </c>
      <c r="G20" s="1403">
        <v>4.57</v>
      </c>
      <c r="H20" s="1406">
        <v>143.86360000000002</v>
      </c>
      <c r="I20" s="1403">
        <v>1.2</v>
      </c>
      <c r="J20" s="1403">
        <v>2.1</v>
      </c>
      <c r="K20" s="1407">
        <v>-2</v>
      </c>
      <c r="L20" s="1406">
        <v>-5.04</v>
      </c>
      <c r="M20" s="1408">
        <v>138.82360000000003</v>
      </c>
      <c r="N20" s="1408"/>
      <c r="O20" s="1408">
        <f t="shared" si="1"/>
        <v>138.82360000000003</v>
      </c>
      <c r="P20" s="1408"/>
      <c r="Q20" s="1408"/>
      <c r="R20" s="1408"/>
      <c r="S20" s="1408"/>
      <c r="T20" s="1408"/>
      <c r="U20" s="1403"/>
    </row>
    <row r="21" spans="1:21">
      <c r="A21" s="1405"/>
      <c r="B21" s="1404" t="s">
        <v>993</v>
      </c>
      <c r="C21" s="1404" t="s">
        <v>995</v>
      </c>
      <c r="D21" s="1409" t="s">
        <v>994</v>
      </c>
      <c r="E21" s="1403">
        <v>1</v>
      </c>
      <c r="F21" s="1403">
        <v>21.06</v>
      </c>
      <c r="G21" s="1403">
        <v>129</v>
      </c>
      <c r="H21" s="1406">
        <v>2716.74</v>
      </c>
      <c r="I21" s="1403">
        <v>1.2</v>
      </c>
      <c r="J21" s="1403">
        <v>2.1</v>
      </c>
      <c r="K21" s="1407">
        <v>-29</v>
      </c>
      <c r="L21" s="1406">
        <v>-73.08</v>
      </c>
      <c r="M21" s="1408">
        <v>2643.66</v>
      </c>
      <c r="N21" s="1403" t="s">
        <v>1031</v>
      </c>
      <c r="O21" s="1408">
        <f>M21*0.8</f>
        <v>2114.9279999999999</v>
      </c>
      <c r="P21" s="1403">
        <f>M21*0.2*0.8</f>
        <v>422.98559999999998</v>
      </c>
      <c r="Q21" s="1403">
        <f>M21*0.3*0.8</f>
        <v>634.47839999999997</v>
      </c>
      <c r="R21" s="1403">
        <f>M21*0.3*0.8</f>
        <v>634.47839999999997</v>
      </c>
      <c r="S21" s="1543">
        <f>M21*0.2*0.5</f>
        <v>264.36599999999999</v>
      </c>
      <c r="T21" s="1408">
        <f>P21+Q21+R21+S21</f>
        <v>1956.3083999999999</v>
      </c>
      <c r="U21" s="1543" t="s">
        <v>1246</v>
      </c>
    </row>
    <row r="22" spans="1:21">
      <c r="A22" s="1405"/>
      <c r="B22" s="1404"/>
      <c r="C22" s="1404"/>
      <c r="D22" s="1409"/>
      <c r="E22" s="1403"/>
      <c r="F22" s="1403"/>
      <c r="G22" s="1403"/>
      <c r="H22" s="1406"/>
      <c r="I22" s="1403">
        <v>1.1000000000000001</v>
      </c>
      <c r="J22" s="1403">
        <v>2.1</v>
      </c>
      <c r="K22" s="1407">
        <v>-30</v>
      </c>
      <c r="L22" s="1406">
        <v>-69.300000000000011</v>
      </c>
      <c r="M22" s="1408">
        <v>-69.300000000000011</v>
      </c>
      <c r="N22" s="1403" t="s">
        <v>1031</v>
      </c>
      <c r="O22" s="1408">
        <f>M22*0.8</f>
        <v>-55.440000000000012</v>
      </c>
      <c r="P22" s="1403">
        <f>M22*0.2*0.8</f>
        <v>-11.088000000000003</v>
      </c>
      <c r="Q22" s="1403">
        <f>M22*0.3*0.8</f>
        <v>-16.632000000000001</v>
      </c>
      <c r="R22" s="1403">
        <f>M22*0.3*0.8</f>
        <v>-16.632000000000001</v>
      </c>
      <c r="S22" s="1543">
        <f>M22*0.2*0.5</f>
        <v>-6.9300000000000015</v>
      </c>
      <c r="T22" s="1408">
        <f>P22+Q22+R22+S22</f>
        <v>-51.282000000000004</v>
      </c>
      <c r="U22" s="1403" t="s">
        <v>1031</v>
      </c>
    </row>
    <row r="23" spans="1:21">
      <c r="A23" s="1405"/>
      <c r="B23" s="1404"/>
      <c r="C23" s="1404"/>
      <c r="D23" s="1409"/>
      <c r="E23" s="1403"/>
      <c r="F23" s="1403"/>
      <c r="G23" s="1403"/>
      <c r="H23" s="1406"/>
      <c r="I23" s="1403"/>
      <c r="J23" s="1403"/>
      <c r="K23" s="1407"/>
      <c r="L23" s="1406"/>
      <c r="M23" s="1408">
        <v>0</v>
      </c>
      <c r="N23" s="1408"/>
      <c r="O23" s="1408"/>
      <c r="P23" s="1408"/>
      <c r="Q23" s="1408"/>
      <c r="R23" s="1408"/>
      <c r="S23" s="1408"/>
      <c r="T23" s="1408"/>
      <c r="U23" s="1403"/>
    </row>
    <row r="24" spans="1:21">
      <c r="A24" s="1405"/>
      <c r="B24" s="1404"/>
      <c r="C24" s="1404"/>
      <c r="D24" s="1403"/>
      <c r="E24" s="1403"/>
      <c r="F24" s="1403"/>
      <c r="G24" s="1403"/>
      <c r="H24" s="1406"/>
      <c r="I24" s="1403"/>
      <c r="J24" s="1403"/>
      <c r="K24" s="1407"/>
      <c r="L24" s="1406"/>
      <c r="M24" s="1408"/>
      <c r="N24" s="1408"/>
      <c r="O24" s="1408"/>
      <c r="P24" s="1408"/>
      <c r="Q24" s="1408"/>
      <c r="R24" s="1408"/>
      <c r="S24" s="1408"/>
      <c r="T24" s="1408"/>
      <c r="U24" s="1403"/>
    </row>
    <row r="25" spans="1:21">
      <c r="A25" s="1405"/>
      <c r="B25" s="1404"/>
      <c r="C25" s="1404"/>
      <c r="D25" s="1403"/>
      <c r="E25" s="1403"/>
      <c r="F25" s="1403"/>
      <c r="G25" s="1403"/>
      <c r="H25" s="1406"/>
      <c r="I25" s="1403"/>
      <c r="J25" s="1403"/>
      <c r="K25" s="1407"/>
      <c r="L25" s="1406"/>
      <c r="M25" s="1408"/>
      <c r="N25" s="1408"/>
      <c r="O25" s="1408"/>
      <c r="P25" s="1408"/>
      <c r="Q25" s="1408"/>
      <c r="R25" s="1408"/>
      <c r="S25" s="1408"/>
      <c r="T25" s="1408"/>
      <c r="U25" s="1403"/>
    </row>
    <row r="26" spans="1:21">
      <c r="A26" s="1405"/>
      <c r="B26" s="1404" t="s">
        <v>993</v>
      </c>
      <c r="C26" s="1404" t="s">
        <v>989</v>
      </c>
      <c r="D26" s="1409" t="s">
        <v>996</v>
      </c>
      <c r="E26" s="1403">
        <v>1</v>
      </c>
      <c r="F26" s="1403">
        <v>21.06</v>
      </c>
      <c r="G26" s="1403">
        <v>11.2</v>
      </c>
      <c r="H26" s="1406">
        <v>235.87199999999996</v>
      </c>
      <c r="I26" s="1403">
        <v>1.2</v>
      </c>
      <c r="J26" s="1403">
        <v>2.1</v>
      </c>
      <c r="K26" s="1407">
        <v>-2</v>
      </c>
      <c r="L26" s="1406">
        <v>-5.04</v>
      </c>
      <c r="M26" s="1408">
        <v>230.83199999999997</v>
      </c>
      <c r="N26" s="1408"/>
      <c r="O26" s="1408">
        <f>M26*1</f>
        <v>230.83199999999997</v>
      </c>
      <c r="P26" s="1403">
        <f>M26*0.2</f>
        <v>46.166399999999996</v>
      </c>
      <c r="Q26" s="1403">
        <f>M26*0.3</f>
        <v>69.249599999999987</v>
      </c>
      <c r="R26" s="1403">
        <f>M26*0.3</f>
        <v>69.249599999999987</v>
      </c>
      <c r="S26" s="1403"/>
      <c r="T26" s="1408">
        <f>P26+Q26+R26+S26</f>
        <v>184.66559999999998</v>
      </c>
      <c r="U26" s="1403"/>
    </row>
    <row r="27" spans="1:21">
      <c r="A27" s="1405"/>
      <c r="B27" s="1404"/>
      <c r="C27" s="1404"/>
      <c r="D27" s="1409"/>
      <c r="E27" s="1403"/>
      <c r="F27" s="1403"/>
      <c r="G27" s="1403"/>
      <c r="H27" s="1406"/>
      <c r="I27" s="1403">
        <v>1.1000000000000001</v>
      </c>
      <c r="J27" s="1403">
        <v>2.1</v>
      </c>
      <c r="K27" s="1407">
        <v>-2</v>
      </c>
      <c r="L27" s="1406">
        <v>-4.620000000000001</v>
      </c>
      <c r="M27" s="1408">
        <v>-4.620000000000001</v>
      </c>
      <c r="N27" s="1408"/>
      <c r="O27" s="1408">
        <f t="shared" ref="O27:O28" si="2">M27*1</f>
        <v>-4.620000000000001</v>
      </c>
      <c r="P27" s="1403">
        <f>M27*0.2</f>
        <v>-0.92400000000000027</v>
      </c>
      <c r="Q27" s="1403">
        <f>M27*0.3</f>
        <v>-1.3860000000000003</v>
      </c>
      <c r="R27" s="1403">
        <f>M27*0.3</f>
        <v>-1.3860000000000003</v>
      </c>
      <c r="S27" s="1403"/>
      <c r="T27" s="1408">
        <f>P27+Q27+R27+S27</f>
        <v>-3.6960000000000006</v>
      </c>
      <c r="U27" s="1403"/>
    </row>
    <row r="28" spans="1:21">
      <c r="A28" s="1405"/>
      <c r="B28" s="1404" t="s">
        <v>993</v>
      </c>
      <c r="C28" s="1404" t="s">
        <v>991</v>
      </c>
      <c r="D28" s="1409" t="s">
        <v>996</v>
      </c>
      <c r="E28" s="1403">
        <v>1</v>
      </c>
      <c r="F28" s="1403">
        <v>31.48</v>
      </c>
      <c r="G28" s="1403">
        <v>4.57</v>
      </c>
      <c r="H28" s="1406">
        <v>143.86360000000002</v>
      </c>
      <c r="I28" s="1403">
        <v>1.2</v>
      </c>
      <c r="J28" s="1403">
        <v>2.1</v>
      </c>
      <c r="K28" s="1407">
        <v>-2</v>
      </c>
      <c r="L28" s="1406">
        <v>-5.04</v>
      </c>
      <c r="M28" s="1408">
        <v>138.82360000000003</v>
      </c>
      <c r="N28" s="1408"/>
      <c r="O28" s="1408">
        <f t="shared" si="2"/>
        <v>138.82360000000003</v>
      </c>
      <c r="P28" s="1403">
        <f>M28*0.2</f>
        <v>27.764720000000008</v>
      </c>
      <c r="Q28" s="1403">
        <f>M28*0.3</f>
        <v>41.64708000000001</v>
      </c>
      <c r="R28" s="1403">
        <f>M28*0.3</f>
        <v>41.64708000000001</v>
      </c>
      <c r="S28" s="1403"/>
      <c r="T28" s="1408">
        <f>P28+Q28+R28+S28</f>
        <v>111.05888000000002</v>
      </c>
      <c r="U28" s="1403"/>
    </row>
    <row r="29" spans="1:21">
      <c r="A29" s="1405"/>
      <c r="B29" s="1404" t="s">
        <v>993</v>
      </c>
      <c r="C29" s="1404" t="s">
        <v>995</v>
      </c>
      <c r="D29" s="1409" t="s">
        <v>996</v>
      </c>
      <c r="E29" s="1403">
        <v>1</v>
      </c>
      <c r="F29" s="1403">
        <v>21.06</v>
      </c>
      <c r="G29" s="1403">
        <v>129</v>
      </c>
      <c r="H29" s="1406">
        <v>2716.74</v>
      </c>
      <c r="I29" s="1403">
        <v>1.2</v>
      </c>
      <c r="J29" s="1403">
        <v>2.1</v>
      </c>
      <c r="K29" s="1407">
        <v>-29</v>
      </c>
      <c r="L29" s="1406">
        <v>-73.08</v>
      </c>
      <c r="M29" s="1408">
        <v>2643.66</v>
      </c>
      <c r="N29" s="1408"/>
      <c r="O29" s="1408">
        <f>M29*0.4</f>
        <v>1057.4639999999999</v>
      </c>
      <c r="P29" s="1403">
        <f>M29*0.2*0.06</f>
        <v>31.723919999999996</v>
      </c>
      <c r="Q29" s="1403">
        <f>M29*0.3*0.06</f>
        <v>47.585879999999996</v>
      </c>
      <c r="R29" s="1403">
        <f>M29*0.3*0.06</f>
        <v>47.585879999999996</v>
      </c>
      <c r="S29" s="1403"/>
      <c r="T29" s="1408">
        <f>P29+Q29+R29+S29</f>
        <v>126.89568</v>
      </c>
      <c r="U29" s="1403" t="s">
        <v>1131</v>
      </c>
    </row>
    <row r="30" spans="1:21">
      <c r="A30" s="1405"/>
      <c r="B30" s="1404"/>
      <c r="C30" s="1404"/>
      <c r="D30" s="1409"/>
      <c r="E30" s="1403"/>
      <c r="F30" s="1403"/>
      <c r="G30" s="1403"/>
      <c r="H30" s="1406"/>
      <c r="I30" s="1403">
        <v>1.1000000000000001</v>
      </c>
      <c r="J30" s="1403">
        <v>2.1</v>
      </c>
      <c r="K30" s="1407">
        <v>-30</v>
      </c>
      <c r="L30" s="1406">
        <v>-69.300000000000011</v>
      </c>
      <c r="M30" s="1408">
        <v>-69.300000000000011</v>
      </c>
      <c r="N30" s="1408"/>
      <c r="O30" s="1408">
        <f>M30*0.4</f>
        <v>-27.720000000000006</v>
      </c>
      <c r="P30" s="1403">
        <f>M30*0.2*0.06</f>
        <v>-0.83160000000000012</v>
      </c>
      <c r="Q30" s="1403">
        <f>M30*0.3*0.06</f>
        <v>-1.2474000000000001</v>
      </c>
      <c r="R30" s="1403">
        <f>M30*0.3*0.06</f>
        <v>-1.2474000000000001</v>
      </c>
      <c r="S30" s="1403"/>
      <c r="T30" s="1408">
        <f>P30+Q30+R30+S30</f>
        <v>-3.3264000000000005</v>
      </c>
      <c r="U30" s="1403"/>
    </row>
    <row r="31" spans="1:21">
      <c r="A31" s="1405"/>
      <c r="B31" s="1404"/>
      <c r="C31" s="1404"/>
      <c r="D31" s="1409"/>
      <c r="E31" s="1403"/>
      <c r="F31" s="1403"/>
      <c r="G31" s="1403"/>
      <c r="H31" s="1406"/>
      <c r="I31" s="1403"/>
      <c r="J31" s="1403"/>
      <c r="K31" s="1407"/>
      <c r="L31" s="1406"/>
      <c r="M31" s="1408">
        <v>0</v>
      </c>
      <c r="N31" s="1408"/>
      <c r="O31" s="1408"/>
      <c r="P31" s="1408"/>
      <c r="Q31" s="1408"/>
      <c r="R31" s="1408"/>
      <c r="S31" s="1408"/>
      <c r="T31" s="1408"/>
      <c r="U31" s="1403"/>
    </row>
    <row r="32" spans="1:21">
      <c r="A32" s="1405"/>
      <c r="B32" s="1404"/>
      <c r="C32" s="1404"/>
      <c r="D32" s="1403"/>
      <c r="E32" s="1403"/>
      <c r="F32" s="1403"/>
      <c r="G32" s="1403"/>
      <c r="H32" s="1406"/>
      <c r="I32" s="1403"/>
      <c r="J32" s="1403"/>
      <c r="K32" s="1407"/>
      <c r="L32" s="1406"/>
      <c r="M32" s="1408"/>
      <c r="N32" s="1408"/>
      <c r="O32" s="1408"/>
      <c r="P32" s="1408"/>
      <c r="Q32" s="1408"/>
      <c r="R32" s="1408"/>
      <c r="S32" s="1408"/>
      <c r="T32" s="1408"/>
      <c r="U32" s="1408"/>
    </row>
    <row r="33" spans="1:21">
      <c r="A33" s="1405"/>
      <c r="B33" s="1404"/>
      <c r="C33" s="1404"/>
      <c r="D33" s="1403"/>
      <c r="E33" s="1403"/>
      <c r="F33" s="1403"/>
      <c r="G33" s="1403"/>
      <c r="H33" s="1406"/>
      <c r="I33" s="1403"/>
      <c r="J33" s="1403"/>
      <c r="K33" s="1407"/>
      <c r="L33" s="1406"/>
      <c r="M33" s="1403"/>
      <c r="N33" s="1403"/>
      <c r="O33" s="1403"/>
      <c r="P33" s="1403"/>
      <c r="Q33" s="1403"/>
      <c r="R33" s="1403"/>
      <c r="S33" s="1403"/>
      <c r="T33" s="1403"/>
      <c r="U33" s="1403"/>
    </row>
    <row r="34" spans="1:21">
      <c r="A34" s="1405"/>
      <c r="B34" s="1404" t="s">
        <v>997</v>
      </c>
      <c r="C34" s="1404" t="s">
        <v>989</v>
      </c>
      <c r="D34" s="1409" t="s">
        <v>998</v>
      </c>
      <c r="E34" s="1403">
        <v>1</v>
      </c>
      <c r="F34" s="1403">
        <v>19.14</v>
      </c>
      <c r="G34" s="1403">
        <v>11.4</v>
      </c>
      <c r="H34" s="1406">
        <v>218.19600000000003</v>
      </c>
      <c r="I34" s="1403">
        <v>1.2</v>
      </c>
      <c r="J34" s="1403">
        <v>2.1</v>
      </c>
      <c r="K34" s="1407">
        <v>-2</v>
      </c>
      <c r="L34" s="1406">
        <v>-5.04</v>
      </c>
      <c r="M34" s="1408">
        <v>213.15600000000003</v>
      </c>
      <c r="N34" s="1408"/>
      <c r="O34" s="1408">
        <f t="shared" ref="O34" si="3">M34*1</f>
        <v>213.15600000000003</v>
      </c>
      <c r="P34" s="1403">
        <f>M34*0.2</f>
        <v>42.631200000000007</v>
      </c>
      <c r="Q34" s="1403">
        <f>M34*0.3</f>
        <v>63.94680000000001</v>
      </c>
      <c r="R34" s="1403">
        <f>M34*0.3</f>
        <v>63.94680000000001</v>
      </c>
      <c r="S34" s="1403">
        <f>M34*0.2</f>
        <v>42.631200000000007</v>
      </c>
      <c r="T34" s="1408">
        <f>P34+Q34+R34+S34</f>
        <v>213.15600000000003</v>
      </c>
      <c r="U34" s="1403"/>
    </row>
    <row r="35" spans="1:21">
      <c r="A35" s="1405"/>
      <c r="B35" s="1404"/>
      <c r="C35" s="1404"/>
      <c r="D35" s="1409"/>
      <c r="E35" s="1403"/>
      <c r="F35" s="1403"/>
      <c r="G35" s="1403"/>
      <c r="H35" s="1406"/>
      <c r="I35" s="1403"/>
      <c r="J35" s="1403"/>
      <c r="K35" s="1407"/>
      <c r="L35" s="1406"/>
      <c r="M35" s="1408"/>
      <c r="N35" s="1408"/>
      <c r="O35" s="1408"/>
      <c r="P35" s="1408"/>
      <c r="Q35" s="1408"/>
      <c r="R35" s="1408"/>
      <c r="S35" s="1408"/>
      <c r="T35" s="1408"/>
      <c r="U35" s="1403"/>
    </row>
    <row r="36" spans="1:21">
      <c r="A36" s="1405"/>
      <c r="B36" s="1404"/>
      <c r="C36" s="1404"/>
      <c r="D36" s="1409"/>
      <c r="E36" s="1403"/>
      <c r="F36" s="1403"/>
      <c r="G36" s="1403"/>
      <c r="H36" s="1406"/>
      <c r="I36" s="1403"/>
      <c r="J36" s="1403"/>
      <c r="K36" s="1407"/>
      <c r="L36" s="1406"/>
      <c r="M36" s="1408">
        <v>0</v>
      </c>
      <c r="N36" s="1408"/>
      <c r="O36" s="1408"/>
      <c r="P36" s="1408"/>
      <c r="Q36" s="1408"/>
      <c r="R36" s="1408"/>
      <c r="S36" s="1408"/>
      <c r="T36" s="1408"/>
      <c r="U36" s="1403"/>
    </row>
    <row r="37" spans="1:21">
      <c r="A37" s="1405"/>
      <c r="B37" s="1404" t="s">
        <v>999</v>
      </c>
      <c r="C37" s="1404" t="s">
        <v>989</v>
      </c>
      <c r="D37" s="1409" t="s">
        <v>1000</v>
      </c>
      <c r="E37" s="1403">
        <v>1</v>
      </c>
      <c r="F37" s="1403">
        <v>18.399999999999999</v>
      </c>
      <c r="G37" s="1403">
        <v>11.22</v>
      </c>
      <c r="H37" s="1406">
        <v>206.44800000000001</v>
      </c>
      <c r="I37" s="1403">
        <v>1.1000000000000001</v>
      </c>
      <c r="J37" s="1403">
        <v>2.1</v>
      </c>
      <c r="K37" s="1407">
        <v>-2</v>
      </c>
      <c r="L37" s="1406">
        <v>-4.620000000000001</v>
      </c>
      <c r="M37" s="1408">
        <v>201.828</v>
      </c>
      <c r="N37" s="1408"/>
      <c r="O37" s="1408">
        <f t="shared" ref="O37:O38" si="4">M37*1</f>
        <v>201.828</v>
      </c>
      <c r="P37" s="1403">
        <f>M37*0.2</f>
        <v>40.365600000000001</v>
      </c>
      <c r="Q37" s="1403">
        <f>M37*0.3</f>
        <v>60.548400000000001</v>
      </c>
      <c r="R37" s="1403">
        <f>M37*0.3</f>
        <v>60.548400000000001</v>
      </c>
      <c r="S37" s="1403"/>
      <c r="T37" s="1408">
        <f>P37+Q37+R37+S37</f>
        <v>161.4624</v>
      </c>
      <c r="U37" s="1403"/>
    </row>
    <row r="38" spans="1:21">
      <c r="A38" s="1405"/>
      <c r="B38" s="1404" t="s">
        <v>999</v>
      </c>
      <c r="C38" s="1404" t="s">
        <v>991</v>
      </c>
      <c r="D38" s="1409" t="s">
        <v>1000</v>
      </c>
      <c r="E38" s="1403">
        <v>1</v>
      </c>
      <c r="F38" s="1403">
        <v>21.06</v>
      </c>
      <c r="G38" s="1403">
        <v>3.14</v>
      </c>
      <c r="H38" s="1406">
        <v>66.128399999999999</v>
      </c>
      <c r="I38" s="1403">
        <v>1.1000000000000001</v>
      </c>
      <c r="J38" s="1403">
        <v>2.1</v>
      </c>
      <c r="K38" s="1407">
        <v>-2</v>
      </c>
      <c r="L38" s="1406">
        <v>-4.620000000000001</v>
      </c>
      <c r="M38" s="1408">
        <v>61.508399999999995</v>
      </c>
      <c r="N38" s="1408"/>
      <c r="O38" s="1408">
        <f t="shared" si="4"/>
        <v>61.508399999999995</v>
      </c>
      <c r="P38" s="1403">
        <f>M38*0.2</f>
        <v>12.301679999999999</v>
      </c>
      <c r="Q38" s="1403">
        <f>M38*0.3</f>
        <v>18.452519999999996</v>
      </c>
      <c r="R38" s="1403">
        <f>M38*0.3</f>
        <v>18.452519999999996</v>
      </c>
      <c r="S38" s="1403"/>
      <c r="T38" s="1408">
        <f>P38+Q38+R38+S38</f>
        <v>49.20671999999999</v>
      </c>
      <c r="U38" s="1403"/>
    </row>
    <row r="39" spans="1:21">
      <c r="A39" s="1405"/>
      <c r="B39" s="1404" t="s">
        <v>999</v>
      </c>
      <c r="C39" s="1404" t="s">
        <v>1001</v>
      </c>
      <c r="D39" s="1409" t="s">
        <v>1000</v>
      </c>
      <c r="E39" s="1403">
        <v>1</v>
      </c>
      <c r="F39" s="1403">
        <v>18.399999999999999</v>
      </c>
      <c r="G39" s="1403">
        <v>105.24</v>
      </c>
      <c r="H39" s="1406">
        <v>1936.4159999999997</v>
      </c>
      <c r="I39" s="1403">
        <v>1.1000000000000001</v>
      </c>
      <c r="J39" s="1403">
        <v>2.1</v>
      </c>
      <c r="K39" s="1407">
        <v>-28</v>
      </c>
      <c r="L39" s="1406">
        <v>-64.680000000000007</v>
      </c>
      <c r="M39" s="1408">
        <v>1871.7359999999996</v>
      </c>
      <c r="N39" s="1408"/>
      <c r="O39" s="1408">
        <f>M39*0.1</f>
        <v>187.17359999999996</v>
      </c>
      <c r="P39" s="1403">
        <f>M39*0.2*0.05</f>
        <v>18.717359999999996</v>
      </c>
      <c r="Q39" s="1403">
        <f>M39*0.3*0.05</f>
        <v>28.076039999999995</v>
      </c>
      <c r="R39" s="1403">
        <f>M39*0.3*0.05</f>
        <v>28.076039999999995</v>
      </c>
      <c r="S39" s="1403"/>
      <c r="T39" s="1408">
        <f>P39+Q39+R39+S39</f>
        <v>74.869439999999983</v>
      </c>
      <c r="U39" s="1403" t="s">
        <v>1132</v>
      </c>
    </row>
    <row r="40" spans="1:21">
      <c r="A40" s="1405"/>
      <c r="B40" s="1404"/>
      <c r="C40" s="1404"/>
      <c r="D40" s="1409"/>
      <c r="E40" s="1403"/>
      <c r="F40" s="1403"/>
      <c r="G40" s="1403"/>
      <c r="H40" s="1406"/>
      <c r="I40" s="1403"/>
      <c r="J40" s="1403"/>
      <c r="K40" s="1407"/>
      <c r="L40" s="1406"/>
      <c r="M40" s="1408"/>
      <c r="N40" s="1408"/>
      <c r="O40" s="1408"/>
      <c r="P40" s="1408"/>
      <c r="Q40" s="1408"/>
      <c r="R40" s="1408"/>
      <c r="S40" s="1408"/>
      <c r="T40" s="1408"/>
      <c r="U40" s="1403"/>
    </row>
    <row r="41" spans="1:21">
      <c r="A41" s="1405"/>
      <c r="B41" s="1404"/>
      <c r="C41" s="1404"/>
      <c r="D41" s="1403"/>
      <c r="E41" s="1403"/>
      <c r="F41" s="1403"/>
      <c r="G41" s="1403"/>
      <c r="H41" s="1406"/>
      <c r="I41" s="1403"/>
      <c r="J41" s="1403"/>
      <c r="K41" s="1407"/>
      <c r="L41" s="1406"/>
      <c r="M41" s="1408"/>
      <c r="N41" s="1408"/>
      <c r="O41" s="1408"/>
      <c r="P41" s="1408"/>
      <c r="Q41" s="1408"/>
      <c r="R41" s="1408"/>
      <c r="S41" s="1408"/>
      <c r="T41" s="1408"/>
      <c r="U41" s="1403"/>
    </row>
    <row r="42" spans="1:21">
      <c r="A42" s="1405"/>
      <c r="B42" s="1404" t="s">
        <v>1002</v>
      </c>
      <c r="C42" s="1404" t="s">
        <v>989</v>
      </c>
      <c r="D42" s="1409" t="s">
        <v>1003</v>
      </c>
      <c r="E42" s="1403">
        <v>1</v>
      </c>
      <c r="F42" s="1403">
        <v>21.16</v>
      </c>
      <c r="G42" s="1403">
        <v>11.22</v>
      </c>
      <c r="H42" s="1406">
        <v>237.41520000000003</v>
      </c>
      <c r="I42" s="1403">
        <v>1.1000000000000001</v>
      </c>
      <c r="J42" s="1403">
        <v>2.1</v>
      </c>
      <c r="K42" s="1407">
        <v>-2</v>
      </c>
      <c r="L42" s="1406">
        <v>-4.620000000000001</v>
      </c>
      <c r="M42" s="1408">
        <v>232.79520000000002</v>
      </c>
      <c r="N42" s="1408"/>
      <c r="O42" s="1408">
        <f t="shared" ref="O42" si="5">M42*1</f>
        <v>232.79520000000002</v>
      </c>
      <c r="P42" s="1408"/>
      <c r="Q42" s="1408"/>
      <c r="R42" s="1408"/>
      <c r="S42" s="1408"/>
      <c r="T42" s="1408"/>
      <c r="U42" s="1403"/>
    </row>
    <row r="43" spans="1:21">
      <c r="A43" s="1405"/>
      <c r="B43" s="1404" t="s">
        <v>1002</v>
      </c>
      <c r="C43" s="1404" t="s">
        <v>991</v>
      </c>
      <c r="D43" s="1409" t="s">
        <v>1003</v>
      </c>
      <c r="E43" s="1403">
        <v>1</v>
      </c>
      <c r="F43" s="1403">
        <v>37.24</v>
      </c>
      <c r="G43" s="1403">
        <v>6.5</v>
      </c>
      <c r="H43" s="1406">
        <v>242.06</v>
      </c>
      <c r="I43" s="1403">
        <v>1.1000000000000001</v>
      </c>
      <c r="J43" s="1403">
        <v>2.1</v>
      </c>
      <c r="K43" s="1407">
        <v>-2</v>
      </c>
      <c r="L43" s="1406">
        <v>-4.620000000000001</v>
      </c>
      <c r="M43" s="1408">
        <v>237.44</v>
      </c>
      <c r="N43" s="1408"/>
      <c r="O43" s="1408">
        <f>M43*0.95</f>
        <v>225.56799999999998</v>
      </c>
      <c r="P43" s="1408"/>
      <c r="Q43" s="1408"/>
      <c r="R43" s="1408"/>
      <c r="S43" s="1408"/>
      <c r="T43" s="1408"/>
      <c r="U43" s="1543" t="s">
        <v>1247</v>
      </c>
    </row>
    <row r="44" spans="1:21">
      <c r="A44" s="1405"/>
      <c r="B44" s="1404" t="s">
        <v>1002</v>
      </c>
      <c r="C44" s="1404" t="s">
        <v>1004</v>
      </c>
      <c r="D44" s="1409" t="s">
        <v>1003</v>
      </c>
      <c r="E44" s="1403">
        <v>1</v>
      </c>
      <c r="F44" s="1403">
        <v>21.16</v>
      </c>
      <c r="G44" s="1403">
        <v>112.39999999999999</v>
      </c>
      <c r="H44" s="1406">
        <v>2378.384</v>
      </c>
      <c r="I44" s="1403">
        <v>1.1000000000000001</v>
      </c>
      <c r="J44" s="1403">
        <v>2.1</v>
      </c>
      <c r="K44" s="1407">
        <v>-56</v>
      </c>
      <c r="L44" s="1406">
        <v>-129.36000000000001</v>
      </c>
      <c r="M44" s="1408">
        <v>2249.0239999999999</v>
      </c>
      <c r="N44" s="1403" t="s">
        <v>1110</v>
      </c>
      <c r="O44" s="1408">
        <f>M44*0.95</f>
        <v>2136.5727999999999</v>
      </c>
      <c r="P44" s="1403">
        <f>M44*0.2*0.95</f>
        <v>427.31455999999997</v>
      </c>
      <c r="Q44" s="1403">
        <f>M44*0.3*0.95</f>
        <v>640.97183999999993</v>
      </c>
      <c r="R44" s="1403">
        <f>M44*0.3*0.95</f>
        <v>640.97183999999993</v>
      </c>
      <c r="S44" s="1543">
        <f>O44*0.75</f>
        <v>1602.4295999999999</v>
      </c>
      <c r="T44" s="1408">
        <f>P44+Q44+R44+S44</f>
        <v>3311.6878399999996</v>
      </c>
      <c r="U44" s="1403" t="s">
        <v>1111</v>
      </c>
    </row>
    <row r="45" spans="1:21">
      <c r="A45" s="1405"/>
      <c r="B45" s="1404"/>
      <c r="C45" s="1404"/>
      <c r="D45" s="1403"/>
      <c r="E45" s="1403"/>
      <c r="F45" s="1403"/>
      <c r="G45" s="1403"/>
      <c r="H45" s="1406"/>
      <c r="I45" s="1403"/>
      <c r="J45" s="1403"/>
      <c r="K45" s="1407"/>
      <c r="L45" s="1406"/>
      <c r="M45" s="1408"/>
      <c r="N45" s="1408"/>
      <c r="O45" s="1408"/>
      <c r="P45" s="1408"/>
      <c r="Q45" s="1408"/>
      <c r="R45" s="1408"/>
      <c r="S45" s="1408"/>
      <c r="T45" s="1408"/>
      <c r="U45" s="1403"/>
    </row>
    <row r="46" spans="1:21">
      <c r="A46" s="1405"/>
      <c r="B46" s="1404"/>
      <c r="C46" s="1404"/>
      <c r="D46" s="1403"/>
      <c r="E46" s="1403"/>
      <c r="F46" s="1403"/>
      <c r="G46" s="1403"/>
      <c r="H46" s="1406"/>
      <c r="I46" s="1403"/>
      <c r="J46" s="1403"/>
      <c r="K46" s="1407"/>
      <c r="L46" s="1406"/>
      <c r="M46" s="1408"/>
      <c r="N46" s="1408"/>
      <c r="O46" s="1408"/>
      <c r="P46" s="1408"/>
      <c r="Q46" s="1408"/>
      <c r="R46" s="1408"/>
      <c r="S46" s="1408"/>
      <c r="T46" s="1408"/>
      <c r="U46" s="1403"/>
    </row>
    <row r="47" spans="1:21">
      <c r="A47" s="1405"/>
      <c r="B47" s="1404"/>
      <c r="C47" s="1404"/>
      <c r="D47" s="1403"/>
      <c r="E47" s="1403"/>
      <c r="F47" s="1403"/>
      <c r="G47" s="1403"/>
      <c r="H47" s="1406"/>
      <c r="I47" s="1403"/>
      <c r="J47" s="1403"/>
      <c r="K47" s="1407"/>
      <c r="L47" s="1406"/>
      <c r="M47" s="1408"/>
      <c r="N47" s="1408"/>
      <c r="O47" s="1408"/>
      <c r="P47" s="1408"/>
      <c r="Q47" s="1408"/>
      <c r="R47" s="1408"/>
      <c r="S47" s="1408"/>
      <c r="T47" s="1408"/>
      <c r="U47" s="1403"/>
    </row>
    <row r="48" spans="1:21">
      <c r="A48" s="1405"/>
      <c r="B48" s="1404" t="s">
        <v>1005</v>
      </c>
      <c r="C48" s="1404" t="s">
        <v>989</v>
      </c>
      <c r="D48" s="1409" t="s">
        <v>1006</v>
      </c>
      <c r="E48" s="1403">
        <v>1</v>
      </c>
      <c r="F48" s="1403">
        <v>21.16</v>
      </c>
      <c r="G48" s="1403">
        <v>11.22</v>
      </c>
      <c r="H48" s="1406">
        <v>237.41520000000003</v>
      </c>
      <c r="I48" s="1403">
        <v>1.1000000000000001</v>
      </c>
      <c r="J48" s="1403">
        <v>2.1</v>
      </c>
      <c r="K48" s="1407">
        <v>-2</v>
      </c>
      <c r="L48" s="1406">
        <v>-4.620000000000001</v>
      </c>
      <c r="M48" s="1408">
        <v>232.79520000000002</v>
      </c>
      <c r="N48" s="1408"/>
      <c r="O48" s="1408"/>
      <c r="P48" s="1408"/>
      <c r="Q48" s="1408"/>
      <c r="R48" s="1408"/>
      <c r="S48" s="1408"/>
      <c r="T48" s="1408"/>
      <c r="U48" s="1403"/>
    </row>
    <row r="49" spans="1:21">
      <c r="A49" s="1405"/>
      <c r="B49" s="1404" t="s">
        <v>1005</v>
      </c>
      <c r="C49" s="1404" t="s">
        <v>991</v>
      </c>
      <c r="D49" s="1409" t="s">
        <v>1006</v>
      </c>
      <c r="E49" s="1403">
        <v>1</v>
      </c>
      <c r="F49" s="1403">
        <v>42</v>
      </c>
      <c r="G49" s="1403">
        <v>6.5</v>
      </c>
      <c r="H49" s="1406">
        <v>273</v>
      </c>
      <c r="I49" s="1403">
        <v>1.1000000000000001</v>
      </c>
      <c r="J49" s="1403">
        <v>2.1</v>
      </c>
      <c r="K49" s="1407">
        <v>-2</v>
      </c>
      <c r="L49" s="1406">
        <v>-4.620000000000001</v>
      </c>
      <c r="M49" s="1408">
        <v>268.38</v>
      </c>
      <c r="N49" s="1408"/>
      <c r="O49" s="1408"/>
      <c r="P49" s="1408"/>
      <c r="Q49" s="1408"/>
      <c r="R49" s="1408"/>
      <c r="S49" s="1408"/>
      <c r="T49" s="1408"/>
      <c r="U49" s="1543" t="s">
        <v>1247</v>
      </c>
    </row>
    <row r="50" spans="1:21">
      <c r="A50" s="1405"/>
      <c r="B50" s="1404" t="s">
        <v>1005</v>
      </c>
      <c r="C50" s="1404" t="s">
        <v>1004</v>
      </c>
      <c r="D50" s="1409" t="s">
        <v>1006</v>
      </c>
      <c r="E50" s="1403">
        <v>1</v>
      </c>
      <c r="F50" s="1403">
        <v>21.16</v>
      </c>
      <c r="G50" s="1403">
        <v>112.39999999999999</v>
      </c>
      <c r="H50" s="1406">
        <v>2378.384</v>
      </c>
      <c r="I50" s="1403">
        <v>1.1000000000000001</v>
      </c>
      <c r="J50" s="1403">
        <v>2.1</v>
      </c>
      <c r="K50" s="1407">
        <v>-28</v>
      </c>
      <c r="L50" s="1406">
        <v>-64.680000000000007</v>
      </c>
      <c r="M50" s="1408">
        <v>2313.7040000000002</v>
      </c>
      <c r="N50" s="1403" t="s">
        <v>1032</v>
      </c>
      <c r="O50" s="1408">
        <f>M50*0.75</f>
        <v>1735.2780000000002</v>
      </c>
      <c r="P50" s="1403">
        <f>M50*0.2*0.75</f>
        <v>347.05560000000003</v>
      </c>
      <c r="Q50" s="1403">
        <f>M50*0.3*0.75</f>
        <v>520.58339999999998</v>
      </c>
      <c r="R50" s="1403">
        <f>M50*0.3*0.75</f>
        <v>520.58339999999998</v>
      </c>
      <c r="S50" s="1543">
        <f>O50*0.75</f>
        <v>1301.4585000000002</v>
      </c>
      <c r="T50" s="1408">
        <f>P50+Q50+R50+S50</f>
        <v>2689.6809000000003</v>
      </c>
      <c r="U50" s="1403" t="s">
        <v>1133</v>
      </c>
    </row>
    <row r="51" spans="1:21">
      <c r="A51" s="1405"/>
      <c r="B51" s="1404"/>
      <c r="C51" s="1404"/>
      <c r="D51" s="1403"/>
      <c r="E51" s="1403"/>
      <c r="F51" s="1403"/>
      <c r="G51" s="1403"/>
      <c r="H51" s="1406"/>
      <c r="I51" s="1403"/>
      <c r="J51" s="1403"/>
      <c r="K51" s="1407"/>
      <c r="L51" s="1406"/>
      <c r="M51" s="1408"/>
      <c r="N51" s="1509" t="s">
        <v>1134</v>
      </c>
      <c r="O51" s="1408"/>
      <c r="P51" s="1408"/>
      <c r="Q51" s="1408"/>
      <c r="R51" s="1408"/>
      <c r="S51" s="1408"/>
      <c r="T51" s="1408"/>
      <c r="U51" s="1403"/>
    </row>
    <row r="52" spans="1:21">
      <c r="A52" s="1405"/>
      <c r="B52" s="1404"/>
      <c r="C52" s="1404"/>
      <c r="D52" s="1403"/>
      <c r="E52" s="1403"/>
      <c r="F52" s="1403"/>
      <c r="G52" s="1403"/>
      <c r="H52" s="1406"/>
      <c r="I52" s="1403"/>
      <c r="J52" s="1403"/>
      <c r="K52" s="1407"/>
      <c r="L52" s="1406"/>
      <c r="M52" s="1408"/>
      <c r="N52" s="1408"/>
      <c r="O52" s="1408"/>
      <c r="P52" s="1408"/>
      <c r="Q52" s="1408"/>
      <c r="R52" s="1408"/>
      <c r="S52" s="1408"/>
      <c r="T52" s="1408"/>
      <c r="U52" s="1403"/>
    </row>
    <row r="53" spans="1:21">
      <c r="A53" s="1405"/>
      <c r="B53" s="1404"/>
      <c r="C53" s="1404"/>
      <c r="D53" s="1403"/>
      <c r="E53" s="1403"/>
      <c r="F53" s="1403"/>
      <c r="G53" s="1403"/>
      <c r="H53" s="1406"/>
      <c r="I53" s="1403"/>
      <c r="J53" s="1403"/>
      <c r="K53" s="1407"/>
      <c r="L53" s="1406"/>
      <c r="M53" s="1408"/>
      <c r="N53" s="1408"/>
      <c r="O53" s="1408"/>
      <c r="P53" s="1408"/>
      <c r="Q53" s="1408"/>
      <c r="R53" s="1408"/>
      <c r="S53" s="1408"/>
      <c r="T53" s="1408"/>
      <c r="U53" s="1403"/>
    </row>
    <row r="54" spans="1:21">
      <c r="A54" s="1405"/>
      <c r="B54" s="1404" t="s">
        <v>1007</v>
      </c>
      <c r="C54" s="1404" t="s">
        <v>1008</v>
      </c>
      <c r="D54" s="1409" t="s">
        <v>1009</v>
      </c>
      <c r="E54" s="1403">
        <v>1</v>
      </c>
      <c r="F54" s="1403">
        <v>18.600000000000001</v>
      </c>
      <c r="G54" s="1403">
        <v>14.17</v>
      </c>
      <c r="H54" s="1406">
        <v>263.56200000000001</v>
      </c>
      <c r="I54" s="1403">
        <v>1.1000000000000001</v>
      </c>
      <c r="J54" s="1403">
        <v>2.1</v>
      </c>
      <c r="K54" s="1407">
        <v>-3</v>
      </c>
      <c r="L54" s="1406">
        <v>-6.9300000000000015</v>
      </c>
      <c r="M54" s="1408">
        <v>256.63200000000001</v>
      </c>
      <c r="N54" s="1408"/>
      <c r="O54" s="1408">
        <f>M54*1</f>
        <v>256.63200000000001</v>
      </c>
      <c r="P54" s="1403">
        <f>M54*0.2</f>
        <v>51.326400000000007</v>
      </c>
      <c r="Q54" s="1403">
        <f>M54*0.3</f>
        <v>76.989599999999996</v>
      </c>
      <c r="R54" s="1403">
        <f>M54*0.3</f>
        <v>76.989599999999996</v>
      </c>
      <c r="S54" s="1403">
        <f>M54*0.2</f>
        <v>51.326400000000007</v>
      </c>
      <c r="T54" s="1408">
        <f>P54+Q54+R54+S54</f>
        <v>256.63200000000001</v>
      </c>
      <c r="U54" s="1403"/>
    </row>
    <row r="55" spans="1:21">
      <c r="A55" s="1405"/>
      <c r="B55" s="1404"/>
      <c r="C55" s="1404"/>
      <c r="D55" s="1409"/>
      <c r="E55" s="1403"/>
      <c r="F55" s="1403"/>
      <c r="G55" s="1403"/>
      <c r="H55" s="1406"/>
      <c r="I55" s="1403"/>
      <c r="J55" s="1403"/>
      <c r="K55" s="1407"/>
      <c r="L55" s="1406"/>
      <c r="M55" s="1408"/>
      <c r="N55" s="1408"/>
      <c r="O55" s="1408"/>
      <c r="P55" s="1408"/>
      <c r="Q55" s="1408"/>
      <c r="R55" s="1408"/>
      <c r="S55" s="1408"/>
      <c r="T55" s="1408"/>
      <c r="U55" s="1403"/>
    </row>
    <row r="56" spans="1:21">
      <c r="A56" s="1405"/>
      <c r="B56" s="1404"/>
      <c r="C56" s="1404"/>
      <c r="D56" s="1403"/>
      <c r="E56" s="1403"/>
      <c r="F56" s="1403"/>
      <c r="G56" s="1403"/>
      <c r="H56" s="1406"/>
      <c r="I56" s="1403"/>
      <c r="J56" s="1403"/>
      <c r="K56" s="1407"/>
      <c r="L56" s="1406"/>
      <c r="M56" s="1408"/>
      <c r="N56" s="1408"/>
      <c r="O56" s="1408"/>
      <c r="P56" s="1408"/>
      <c r="Q56" s="1408"/>
      <c r="R56" s="1408"/>
      <c r="S56" s="1408"/>
      <c r="T56" s="1408"/>
      <c r="U56" s="1403"/>
    </row>
    <row r="57" spans="1:21">
      <c r="A57" s="1405"/>
      <c r="B57" s="1404"/>
      <c r="C57" s="1404"/>
      <c r="D57" s="1403"/>
      <c r="E57" s="1403"/>
      <c r="F57" s="1403"/>
      <c r="G57" s="1403"/>
      <c r="H57" s="1406"/>
      <c r="I57" s="1403"/>
      <c r="J57" s="1403"/>
      <c r="K57" s="1407"/>
      <c r="L57" s="1406"/>
      <c r="M57" s="1408"/>
      <c r="N57" s="1408"/>
      <c r="O57" s="1408"/>
      <c r="P57" s="1408"/>
      <c r="Q57" s="1408"/>
      <c r="R57" s="1408"/>
      <c r="S57" s="1408"/>
      <c r="T57" s="1408"/>
      <c r="U57" s="1403"/>
    </row>
    <row r="58" spans="1:21">
      <c r="A58" s="1405"/>
      <c r="B58" s="1404" t="s">
        <v>1007</v>
      </c>
      <c r="C58" s="1404" t="s">
        <v>1008</v>
      </c>
      <c r="D58" s="1409" t="s">
        <v>1010</v>
      </c>
      <c r="E58" s="1403">
        <v>1</v>
      </c>
      <c r="F58" s="1403">
        <v>18.600000000000001</v>
      </c>
      <c r="G58" s="1403">
        <v>9.9</v>
      </c>
      <c r="H58" s="1406">
        <v>184.14000000000001</v>
      </c>
      <c r="I58" s="1403">
        <v>1.1000000000000001</v>
      </c>
      <c r="J58" s="1403">
        <v>2.1</v>
      </c>
      <c r="K58" s="1407">
        <v>-2</v>
      </c>
      <c r="L58" s="1406">
        <v>-4.620000000000001</v>
      </c>
      <c r="M58" s="1408">
        <v>179.52</v>
      </c>
      <c r="N58" s="1408"/>
      <c r="O58" s="1408">
        <f>M58*1</f>
        <v>179.52</v>
      </c>
      <c r="P58" s="1403">
        <f>M58*0.2</f>
        <v>35.904000000000003</v>
      </c>
      <c r="Q58" s="1403">
        <f>M58*0.3</f>
        <v>53.856000000000002</v>
      </c>
      <c r="R58" s="1403">
        <f>M58*0.3</f>
        <v>53.856000000000002</v>
      </c>
      <c r="S58" s="1403">
        <f>M58*0.2</f>
        <v>35.904000000000003</v>
      </c>
      <c r="T58" s="1408">
        <f>P58+Q58+R58+S58</f>
        <v>179.52</v>
      </c>
      <c r="U58" s="1403"/>
    </row>
    <row r="59" spans="1:21">
      <c r="A59" s="1405"/>
      <c r="B59" s="1404"/>
      <c r="C59" s="1404"/>
      <c r="D59" s="1409"/>
      <c r="E59" s="1403"/>
      <c r="F59" s="1403"/>
      <c r="G59" s="1403"/>
      <c r="H59" s="1406"/>
      <c r="I59" s="1403"/>
      <c r="J59" s="1403"/>
      <c r="K59" s="1407"/>
      <c r="L59" s="1406"/>
      <c r="M59" s="1408"/>
      <c r="N59" s="1408"/>
      <c r="O59" s="1408"/>
      <c r="P59" s="1408"/>
      <c r="Q59" s="1408"/>
      <c r="R59" s="1408"/>
      <c r="S59" s="1408"/>
      <c r="T59" s="1408"/>
      <c r="U59" s="1403"/>
    </row>
    <row r="60" spans="1:21">
      <c r="A60" s="1405"/>
      <c r="B60" s="1404"/>
      <c r="C60" s="1404"/>
      <c r="D60" s="1403"/>
      <c r="E60" s="1403"/>
      <c r="F60" s="1403"/>
      <c r="G60" s="1403"/>
      <c r="H60" s="1406"/>
      <c r="I60" s="1403"/>
      <c r="J60" s="1403"/>
      <c r="K60" s="1407"/>
      <c r="L60" s="1406"/>
      <c r="M60" s="1408"/>
      <c r="N60" s="1408"/>
      <c r="O60" s="1408"/>
      <c r="P60" s="1408"/>
      <c r="Q60" s="1408"/>
      <c r="R60" s="1408"/>
      <c r="S60" s="1408"/>
      <c r="T60" s="1408"/>
      <c r="U60" s="1403"/>
    </row>
    <row r="61" spans="1:21">
      <c r="A61" s="1405"/>
      <c r="B61" s="1404"/>
      <c r="C61" s="1404"/>
      <c r="D61" s="1403"/>
      <c r="E61" s="1403"/>
      <c r="F61" s="1403"/>
      <c r="G61" s="1403"/>
      <c r="H61" s="1406"/>
      <c r="I61" s="1403"/>
      <c r="J61" s="1403"/>
      <c r="K61" s="1407"/>
      <c r="L61" s="1406"/>
      <c r="M61" s="1408"/>
      <c r="N61" s="1408"/>
      <c r="O61" s="1408"/>
      <c r="P61" s="1408"/>
      <c r="Q61" s="1408"/>
      <c r="R61" s="1408"/>
      <c r="S61" s="1408"/>
      <c r="T61" s="1408"/>
      <c r="U61" s="1403"/>
    </row>
    <row r="62" spans="1:21">
      <c r="A62" s="1405"/>
      <c r="B62" s="1404"/>
      <c r="C62" s="1404"/>
      <c r="D62" s="1403"/>
      <c r="E62" s="1403"/>
      <c r="F62" s="1403"/>
      <c r="G62" s="1403"/>
      <c r="H62" s="1406"/>
      <c r="I62" s="1403"/>
      <c r="J62" s="1403"/>
      <c r="K62" s="1407"/>
      <c r="L62" s="1406"/>
      <c r="M62" s="1408"/>
      <c r="N62" s="1408"/>
      <c r="O62" s="1408"/>
      <c r="P62" s="1408"/>
      <c r="Q62" s="1408"/>
      <c r="R62" s="1408"/>
      <c r="S62" s="1408"/>
      <c r="T62" s="1408"/>
      <c r="U62" s="1402"/>
    </row>
    <row r="63" spans="1:21">
      <c r="A63" s="1405"/>
      <c r="B63" s="1404"/>
      <c r="C63" s="1404"/>
      <c r="D63" s="1403"/>
      <c r="E63" s="1403"/>
      <c r="F63" s="1403"/>
      <c r="G63" s="1403"/>
      <c r="H63" s="1406"/>
      <c r="I63" s="1403"/>
      <c r="J63" s="1403"/>
      <c r="K63" s="1407"/>
      <c r="L63" s="1406"/>
      <c r="M63" s="1408"/>
      <c r="N63" s="1408"/>
      <c r="O63" s="1408"/>
      <c r="P63" s="1408"/>
      <c r="Q63" s="1408"/>
      <c r="R63" s="1408"/>
      <c r="S63" s="1408"/>
      <c r="T63" s="1408"/>
      <c r="U63" s="1402"/>
    </row>
    <row r="64" spans="1:21">
      <c r="A64" s="1405"/>
      <c r="B64" s="1404"/>
      <c r="C64" s="1404"/>
      <c r="D64" s="1403"/>
      <c r="E64" s="1403"/>
      <c r="F64" s="1403"/>
      <c r="G64" s="1403"/>
      <c r="H64" s="1406"/>
      <c r="I64" s="1403"/>
      <c r="J64" s="1403"/>
      <c r="K64" s="1407"/>
      <c r="L64" s="1406"/>
      <c r="M64" s="1408"/>
      <c r="N64" s="1408"/>
      <c r="O64" s="1408"/>
      <c r="P64" s="1408"/>
      <c r="Q64" s="1408"/>
      <c r="R64" s="1408"/>
      <c r="S64" s="1408"/>
      <c r="T64" s="1408"/>
      <c r="U64" s="1402"/>
    </row>
    <row r="65" spans="1:21">
      <c r="A65" s="1405"/>
      <c r="B65" s="1404"/>
      <c r="C65" s="1423"/>
      <c r="D65" s="1424"/>
      <c r="E65" s="1424"/>
      <c r="F65" s="1424"/>
      <c r="G65" s="1424"/>
      <c r="H65" s="1425"/>
      <c r="I65" s="1424"/>
      <c r="J65" s="1424"/>
      <c r="K65" s="1426"/>
      <c r="L65" s="1425"/>
      <c r="M65" s="1427"/>
      <c r="N65" s="1408"/>
      <c r="O65" s="1427"/>
      <c r="P65" s="1408"/>
      <c r="Q65" s="1408"/>
      <c r="R65" s="1408"/>
      <c r="S65" s="1408"/>
      <c r="T65" s="1408"/>
      <c r="U65" s="1402"/>
    </row>
    <row r="66" spans="1:21" ht="18.5" thickBot="1">
      <c r="A66" s="1405" t="s">
        <v>1017</v>
      </c>
      <c r="B66" s="1404"/>
      <c r="C66" s="1877" t="s">
        <v>1016</v>
      </c>
      <c r="D66" s="1878"/>
      <c r="E66" s="1878"/>
      <c r="F66" s="1878"/>
      <c r="G66" s="1878"/>
      <c r="H66" s="1878"/>
      <c r="I66" s="1878"/>
      <c r="J66" s="1878"/>
      <c r="K66" s="1878"/>
      <c r="L66" s="1878"/>
      <c r="M66" s="1879"/>
      <c r="N66" s="1429">
        <v>16</v>
      </c>
      <c r="O66" s="320">
        <f>SUM(O8:O65)</f>
        <v>9891.7546999999995</v>
      </c>
      <c r="P66" s="1408"/>
      <c r="Q66" s="1408"/>
      <c r="R66" s="1408"/>
      <c r="S66" s="1408"/>
      <c r="T66" s="1408"/>
      <c r="U66" s="1402">
        <f>N66*O66</f>
        <v>158268.07519999999</v>
      </c>
    </row>
    <row r="67" spans="1:21" ht="15" thickTop="1">
      <c r="A67" s="1405"/>
      <c r="B67" s="1404"/>
      <c r="C67" s="640"/>
      <c r="D67" s="377"/>
      <c r="E67" s="377"/>
      <c r="F67" s="377"/>
      <c r="G67" s="377"/>
      <c r="H67" s="729"/>
      <c r="I67" s="377"/>
      <c r="J67" s="377"/>
      <c r="K67" s="1428"/>
      <c r="L67" s="729"/>
      <c r="M67" s="312"/>
      <c r="N67" s="1408"/>
      <c r="O67" s="746"/>
      <c r="P67" s="1408"/>
      <c r="Q67" s="1408"/>
      <c r="R67" s="1408"/>
      <c r="S67" s="1408"/>
      <c r="T67" s="1408"/>
      <c r="U67" s="1402"/>
    </row>
    <row r="68" spans="1:21" ht="18" customHeight="1" thickBot="1">
      <c r="A68" s="1405" t="s">
        <v>1018</v>
      </c>
      <c r="B68" s="1404"/>
      <c r="C68" s="1880" t="s">
        <v>1019</v>
      </c>
      <c r="D68" s="1881"/>
      <c r="E68" s="1881"/>
      <c r="F68" s="1881"/>
      <c r="G68" s="1881"/>
      <c r="H68" s="1881"/>
      <c r="I68" s="1881"/>
      <c r="J68" s="1881"/>
      <c r="K68" s="1881"/>
      <c r="L68" s="1881"/>
      <c r="M68" s="1882"/>
      <c r="N68" s="1429">
        <v>16</v>
      </c>
      <c r="O68" s="1408"/>
      <c r="P68" s="1408"/>
      <c r="Q68" s="1408"/>
      <c r="R68" s="1408"/>
      <c r="S68" s="1408"/>
      <c r="T68" s="320">
        <f>SUM(T10:T67)</f>
        <v>9704.5329599999986</v>
      </c>
      <c r="U68" s="1402">
        <f>N68*T68</f>
        <v>155272.52735999998</v>
      </c>
    </row>
    <row r="69" spans="1:21" ht="15" thickTop="1">
      <c r="A69" s="1405"/>
      <c r="B69" s="1404"/>
      <c r="C69" s="316"/>
      <c r="D69" s="316"/>
      <c r="E69" s="314"/>
      <c r="F69" s="314"/>
      <c r="G69" s="314"/>
      <c r="H69" s="317"/>
      <c r="I69" s="314"/>
      <c r="J69" s="314"/>
      <c r="K69" s="762"/>
      <c r="L69" s="317"/>
      <c r="M69" s="746"/>
      <c r="N69" s="1408"/>
      <c r="O69" s="1408"/>
      <c r="P69" s="1408"/>
      <c r="Q69" s="1408"/>
      <c r="R69" s="1408"/>
      <c r="S69" s="1408"/>
      <c r="T69" s="1408"/>
      <c r="U69" s="1402"/>
    </row>
    <row r="70" spans="1:21">
      <c r="A70" s="1405"/>
      <c r="B70" s="1404"/>
      <c r="C70" s="1404"/>
      <c r="D70" s="1404"/>
      <c r="E70" s="1403"/>
      <c r="F70" s="1403"/>
      <c r="G70" s="1403"/>
      <c r="H70" s="1406"/>
      <c r="I70" s="1403"/>
      <c r="J70" s="1403"/>
      <c r="K70" s="1407"/>
      <c r="L70" s="1406"/>
      <c r="M70" s="1408"/>
      <c r="N70" s="1408"/>
      <c r="O70" s="1408"/>
      <c r="P70" s="1408"/>
      <c r="Q70" s="1408"/>
      <c r="R70" s="1408"/>
      <c r="S70" s="1408"/>
      <c r="T70" s="1408"/>
      <c r="U70" s="1410"/>
    </row>
    <row r="71" spans="1:21">
      <c r="A71" s="1405"/>
      <c r="B71" s="1874"/>
      <c r="C71" s="1875"/>
      <c r="D71" s="1875"/>
      <c r="E71" s="1875"/>
      <c r="F71" s="1875"/>
      <c r="G71" s="1875"/>
      <c r="H71" s="1875"/>
      <c r="I71" s="1875"/>
      <c r="J71" s="1875"/>
      <c r="K71" s="1875"/>
      <c r="L71" s="1875"/>
      <c r="M71" s="1876"/>
      <c r="N71" s="1411"/>
      <c r="O71" s="1411"/>
      <c r="P71" s="1411"/>
      <c r="Q71" s="1411"/>
      <c r="R71" s="1411"/>
      <c r="S71" s="1411"/>
      <c r="T71" s="1411"/>
      <c r="U71" s="1402"/>
    </row>
    <row r="72" spans="1:21">
      <c r="A72" s="243"/>
      <c r="B72" s="244"/>
      <c r="C72" s="244"/>
      <c r="D72" s="245"/>
      <c r="E72" s="245"/>
      <c r="F72" s="245"/>
      <c r="G72" s="245"/>
      <c r="H72" s="247"/>
      <c r="I72" s="245"/>
      <c r="J72" s="245"/>
      <c r="K72" s="759"/>
      <c r="L72" s="247"/>
      <c r="M72" s="245"/>
      <c r="N72" s="245"/>
      <c r="O72" s="245"/>
      <c r="P72" s="245"/>
      <c r="Q72" s="245"/>
      <c r="R72" s="245"/>
      <c r="S72" s="245"/>
      <c r="T72" s="245"/>
      <c r="U72" s="245"/>
    </row>
    <row r="73" spans="1:21">
      <c r="A73" s="251"/>
      <c r="B73" s="1871" t="s">
        <v>1020</v>
      </c>
      <c r="C73" s="1871"/>
      <c r="D73" s="1871"/>
      <c r="E73" s="1871"/>
      <c r="F73" s="1871"/>
      <c r="G73" s="1871"/>
      <c r="H73" s="1871"/>
      <c r="I73" s="1871"/>
      <c r="J73" s="1871"/>
      <c r="K73" s="1871"/>
      <c r="L73" s="1871"/>
      <c r="M73" s="1871"/>
      <c r="N73" s="1871"/>
      <c r="O73" s="1871"/>
      <c r="P73" s="1871"/>
      <c r="Q73" s="1871"/>
      <c r="R73" s="1871"/>
      <c r="S73" s="1871"/>
      <c r="T73" s="1872"/>
      <c r="U73" s="220">
        <f>SUM(U66:U72)</f>
        <v>313540.60255999997</v>
      </c>
    </row>
    <row r="74" spans="1:21">
      <c r="A74" s="251"/>
      <c r="B74" s="252"/>
      <c r="C74" s="252"/>
      <c r="D74" s="253"/>
      <c r="E74" s="253"/>
      <c r="F74" s="253"/>
      <c r="G74" s="253"/>
      <c r="H74" s="254"/>
      <c r="I74" s="253"/>
      <c r="J74" s="253"/>
      <c r="K74" s="756"/>
      <c r="L74" s="761"/>
      <c r="M74" s="253"/>
      <c r="N74" s="253"/>
      <c r="O74" s="253"/>
      <c r="P74" s="253"/>
      <c r="Q74" s="253"/>
      <c r="R74" s="253"/>
      <c r="S74" s="253"/>
      <c r="T74" s="253"/>
      <c r="U74" s="220"/>
    </row>
    <row r="75" spans="1:21">
      <c r="A75" s="248"/>
      <c r="B75" s="249"/>
      <c r="C75" s="249"/>
      <c r="D75" s="250"/>
      <c r="E75" s="250"/>
      <c r="F75" s="250"/>
      <c r="G75" s="250"/>
      <c r="H75" s="255"/>
      <c r="I75" s="250"/>
      <c r="J75" s="250"/>
      <c r="K75" s="760"/>
      <c r="L75" s="255"/>
      <c r="M75" s="250"/>
      <c r="N75" s="250"/>
      <c r="O75" s="250"/>
      <c r="P75" s="250"/>
      <c r="Q75" s="250"/>
      <c r="R75" s="250"/>
      <c r="S75" s="250"/>
      <c r="T75" s="250"/>
      <c r="U75" s="250"/>
    </row>
    <row r="76" spans="1:21">
      <c r="A76" s="248"/>
      <c r="B76" s="249"/>
      <c r="C76" s="249"/>
      <c r="D76" s="250"/>
      <c r="E76" s="250"/>
      <c r="F76" s="250"/>
      <c r="G76" s="250"/>
      <c r="H76" s="255"/>
      <c r="I76" s="250"/>
      <c r="J76" s="250"/>
      <c r="K76" s="760"/>
      <c r="L76" s="255"/>
      <c r="M76" s="250"/>
      <c r="N76" s="250"/>
      <c r="O76" s="250"/>
      <c r="P76" s="250"/>
      <c r="Q76" s="250"/>
      <c r="R76" s="250"/>
      <c r="S76" s="250"/>
      <c r="T76" s="250"/>
      <c r="U76" s="250"/>
    </row>
    <row r="77" spans="1:21">
      <c r="A77" s="248"/>
      <c r="B77" s="249"/>
      <c r="C77" s="249"/>
      <c r="D77" s="250"/>
      <c r="E77" s="250"/>
      <c r="F77" s="250"/>
      <c r="G77" s="250"/>
      <c r="H77" s="255"/>
      <c r="I77" s="250"/>
      <c r="J77" s="250"/>
      <c r="K77" s="760"/>
      <c r="L77" s="255"/>
      <c r="M77" s="250"/>
      <c r="N77" s="250"/>
      <c r="O77" s="250"/>
      <c r="P77" s="250"/>
      <c r="Q77" s="250"/>
      <c r="R77" s="250"/>
      <c r="S77" s="250"/>
      <c r="T77" s="250"/>
      <c r="U77" s="250"/>
    </row>
    <row r="78" spans="1:21">
      <c r="A78" s="248"/>
      <c r="B78" s="249"/>
      <c r="C78" s="249"/>
      <c r="D78" s="250"/>
      <c r="E78" s="250"/>
      <c r="F78" s="250"/>
      <c r="G78" s="250"/>
      <c r="H78" s="255"/>
      <c r="I78" s="250"/>
      <c r="J78" s="250"/>
      <c r="K78" s="760"/>
      <c r="L78" s="255"/>
      <c r="M78" s="250"/>
      <c r="N78" s="250"/>
      <c r="O78" s="250"/>
      <c r="P78" s="250"/>
      <c r="Q78" s="250"/>
      <c r="R78" s="250"/>
      <c r="S78" s="250"/>
      <c r="T78" s="250"/>
      <c r="U78" s="250"/>
    </row>
    <row r="79" spans="1:21">
      <c r="A79" s="248"/>
      <c r="B79" s="249"/>
      <c r="C79" s="249"/>
      <c r="D79" s="250"/>
      <c r="E79" s="250"/>
      <c r="F79" s="250"/>
      <c r="G79" s="250"/>
      <c r="H79" s="255"/>
      <c r="I79" s="250"/>
      <c r="J79" s="250"/>
      <c r="K79" s="760"/>
      <c r="L79" s="255"/>
      <c r="M79" s="250"/>
      <c r="N79" s="250"/>
      <c r="O79" s="250"/>
      <c r="P79" s="250"/>
      <c r="Q79" s="250"/>
      <c r="R79" s="250"/>
      <c r="S79" s="250"/>
      <c r="T79" s="250"/>
      <c r="U79" s="250"/>
    </row>
    <row r="80" spans="1:21">
      <c r="A80" s="248"/>
      <c r="B80" s="249"/>
      <c r="C80" s="249"/>
      <c r="D80" s="250"/>
      <c r="E80" s="250"/>
      <c r="F80" s="250"/>
      <c r="G80" s="250"/>
      <c r="H80" s="255"/>
      <c r="I80" s="250"/>
      <c r="J80" s="250"/>
      <c r="K80" s="760"/>
      <c r="L80" s="255"/>
      <c r="M80" s="250"/>
      <c r="N80" s="250"/>
      <c r="O80" s="250"/>
      <c r="P80" s="250"/>
      <c r="Q80" s="250"/>
      <c r="R80" s="250"/>
      <c r="S80" s="250"/>
      <c r="T80" s="250"/>
      <c r="U80" s="250"/>
    </row>
    <row r="81" spans="1:21">
      <c r="A81" s="248"/>
      <c r="B81" s="249"/>
      <c r="C81" s="249"/>
      <c r="D81" s="250"/>
      <c r="E81" s="250"/>
      <c r="F81" s="250"/>
      <c r="G81" s="250"/>
      <c r="H81" s="255"/>
      <c r="I81" s="250"/>
      <c r="J81" s="250"/>
      <c r="K81" s="760"/>
      <c r="L81" s="255"/>
      <c r="M81" s="250"/>
      <c r="N81" s="250"/>
      <c r="O81" s="250"/>
      <c r="P81" s="250"/>
      <c r="Q81" s="250"/>
      <c r="R81" s="250"/>
      <c r="S81" s="250"/>
      <c r="T81" s="250"/>
      <c r="U81" s="250"/>
    </row>
    <row r="82" spans="1:21">
      <c r="A82" s="248"/>
      <c r="B82" s="249"/>
      <c r="C82" s="249"/>
      <c r="D82" s="250"/>
      <c r="E82" s="250"/>
      <c r="F82" s="250"/>
      <c r="G82" s="250"/>
      <c r="H82" s="255"/>
      <c r="I82" s="250"/>
      <c r="J82" s="250"/>
      <c r="K82" s="760"/>
      <c r="L82" s="255"/>
      <c r="M82" s="250"/>
      <c r="N82" s="250"/>
      <c r="O82" s="250"/>
      <c r="P82" s="250"/>
      <c r="Q82" s="250"/>
      <c r="R82" s="250"/>
      <c r="S82" s="250"/>
      <c r="T82" s="250"/>
      <c r="U82" s="250"/>
    </row>
    <row r="83" spans="1:21">
      <c r="A83" s="248"/>
      <c r="B83" s="249"/>
      <c r="C83" s="249"/>
      <c r="D83" s="250"/>
      <c r="E83" s="250"/>
      <c r="F83" s="250"/>
      <c r="G83" s="250"/>
      <c r="H83" s="255"/>
      <c r="I83" s="250"/>
      <c r="J83" s="250"/>
      <c r="K83" s="760"/>
      <c r="L83" s="255"/>
      <c r="M83" s="250"/>
      <c r="N83" s="250"/>
      <c r="O83" s="250"/>
      <c r="P83" s="250"/>
      <c r="Q83" s="250"/>
      <c r="R83" s="250"/>
      <c r="S83" s="250"/>
      <c r="T83" s="250"/>
      <c r="U83" s="250"/>
    </row>
    <row r="84" spans="1:21">
      <c r="A84" s="248"/>
      <c r="B84" s="249"/>
      <c r="C84" s="249"/>
      <c r="D84" s="250"/>
      <c r="E84" s="250"/>
      <c r="F84" s="250"/>
      <c r="G84" s="250"/>
      <c r="H84" s="255"/>
      <c r="I84" s="250"/>
      <c r="J84" s="250"/>
      <c r="K84" s="760"/>
      <c r="L84" s="255"/>
      <c r="M84" s="250"/>
      <c r="N84" s="250"/>
      <c r="O84" s="250"/>
      <c r="P84" s="250"/>
      <c r="Q84" s="250"/>
      <c r="R84" s="250"/>
      <c r="S84" s="250"/>
      <c r="T84" s="250"/>
      <c r="U84" s="250"/>
    </row>
    <row r="85" spans="1:21">
      <c r="A85" s="248"/>
      <c r="B85" s="249"/>
      <c r="C85" s="249"/>
      <c r="D85" s="250"/>
      <c r="E85" s="250"/>
      <c r="F85" s="250"/>
      <c r="G85" s="250"/>
      <c r="H85" s="255"/>
      <c r="I85" s="250"/>
      <c r="J85" s="250"/>
      <c r="K85" s="760"/>
      <c r="L85" s="255"/>
      <c r="M85" s="250"/>
      <c r="N85" s="250"/>
      <c r="O85" s="250"/>
      <c r="P85" s="250"/>
      <c r="Q85" s="250"/>
      <c r="R85" s="250"/>
      <c r="S85" s="250"/>
      <c r="T85" s="250"/>
      <c r="U85" s="250"/>
    </row>
    <row r="86" spans="1:21">
      <c r="A86" s="248"/>
      <c r="B86" s="249"/>
      <c r="C86" s="249"/>
      <c r="D86" s="250"/>
      <c r="E86" s="250"/>
      <c r="F86" s="250"/>
      <c r="G86" s="250"/>
      <c r="H86" s="255"/>
      <c r="I86" s="250"/>
      <c r="J86" s="250"/>
      <c r="K86" s="760"/>
      <c r="L86" s="255"/>
      <c r="M86" s="250"/>
      <c r="N86" s="250"/>
      <c r="O86" s="250"/>
      <c r="P86" s="250"/>
      <c r="Q86" s="250"/>
      <c r="R86" s="250"/>
      <c r="S86" s="250"/>
      <c r="T86" s="250"/>
      <c r="U86" s="250"/>
    </row>
    <row r="87" spans="1:21">
      <c r="A87" s="248"/>
      <c r="B87" s="249"/>
      <c r="C87" s="249"/>
      <c r="D87" s="250"/>
      <c r="E87" s="250"/>
      <c r="F87" s="250"/>
      <c r="G87" s="250"/>
      <c r="H87" s="255"/>
      <c r="I87" s="250"/>
      <c r="J87" s="250"/>
      <c r="K87" s="760"/>
      <c r="L87" s="255"/>
      <c r="M87" s="250"/>
      <c r="N87" s="250"/>
      <c r="O87" s="250"/>
      <c r="P87" s="250"/>
      <c r="Q87" s="250"/>
      <c r="R87" s="250"/>
      <c r="S87" s="250"/>
      <c r="T87" s="250"/>
      <c r="U87" s="250"/>
    </row>
    <row r="88" spans="1:21">
      <c r="A88" s="248"/>
      <c r="B88" s="249"/>
      <c r="C88" s="249"/>
      <c r="D88" s="250"/>
      <c r="E88" s="250"/>
      <c r="F88" s="250"/>
      <c r="G88" s="250"/>
      <c r="H88" s="255"/>
      <c r="I88" s="250"/>
      <c r="J88" s="250"/>
      <c r="K88" s="760"/>
      <c r="L88" s="255"/>
      <c r="M88" s="250"/>
      <c r="N88" s="250"/>
      <c r="O88" s="250"/>
      <c r="P88" s="250"/>
      <c r="Q88" s="250"/>
      <c r="R88" s="250"/>
      <c r="S88" s="250"/>
      <c r="T88" s="250"/>
      <c r="U88" s="250"/>
    </row>
    <row r="89" spans="1:21">
      <c r="A89" s="248"/>
      <c r="B89" s="249"/>
      <c r="C89" s="249"/>
      <c r="D89" s="250"/>
      <c r="E89" s="250"/>
      <c r="F89" s="250"/>
      <c r="G89" s="250"/>
      <c r="H89" s="255"/>
      <c r="I89" s="250"/>
      <c r="J89" s="250"/>
      <c r="K89" s="760"/>
      <c r="L89" s="255"/>
      <c r="M89" s="250"/>
      <c r="N89" s="250"/>
      <c r="O89" s="250"/>
      <c r="P89" s="250"/>
      <c r="Q89" s="250"/>
      <c r="R89" s="250"/>
      <c r="S89" s="250"/>
      <c r="T89" s="250"/>
      <c r="U89" s="250"/>
    </row>
    <row r="90" spans="1:21">
      <c r="A90" s="248"/>
      <c r="B90" s="249"/>
      <c r="C90" s="249"/>
      <c r="D90" s="250"/>
      <c r="E90" s="250"/>
      <c r="F90" s="250"/>
      <c r="G90" s="250"/>
      <c r="H90" s="255"/>
      <c r="I90" s="250"/>
      <c r="J90" s="250"/>
      <c r="K90" s="760"/>
      <c r="L90" s="255"/>
      <c r="M90" s="250"/>
      <c r="N90" s="250"/>
      <c r="O90" s="250"/>
      <c r="P90" s="250"/>
      <c r="Q90" s="250"/>
      <c r="R90" s="250"/>
      <c r="S90" s="250"/>
      <c r="T90" s="250"/>
      <c r="U90" s="250"/>
    </row>
    <row r="91" spans="1:21">
      <c r="A91" s="248"/>
      <c r="B91" s="249"/>
      <c r="C91" s="249"/>
      <c r="D91" s="250"/>
      <c r="E91" s="250"/>
      <c r="F91" s="250"/>
      <c r="G91" s="250"/>
      <c r="H91" s="255"/>
      <c r="I91" s="250"/>
      <c r="J91" s="250"/>
      <c r="K91" s="760"/>
      <c r="L91" s="255"/>
      <c r="M91" s="250"/>
      <c r="N91" s="250"/>
      <c r="O91" s="250"/>
      <c r="P91" s="250"/>
      <c r="Q91" s="250"/>
      <c r="R91" s="250"/>
      <c r="S91" s="250"/>
      <c r="T91" s="250"/>
      <c r="U91" s="250"/>
    </row>
    <row r="92" spans="1:21">
      <c r="A92" s="248"/>
      <c r="B92" s="249"/>
      <c r="C92" s="249"/>
      <c r="D92" s="250"/>
      <c r="E92" s="250"/>
      <c r="F92" s="250"/>
      <c r="G92" s="250"/>
      <c r="H92" s="255"/>
      <c r="I92" s="250"/>
      <c r="J92" s="250"/>
      <c r="K92" s="760"/>
      <c r="L92" s="255"/>
      <c r="M92" s="250"/>
      <c r="N92" s="250"/>
      <c r="O92" s="250"/>
      <c r="P92" s="250"/>
      <c r="Q92" s="250"/>
      <c r="R92" s="250"/>
      <c r="S92" s="250"/>
      <c r="T92" s="250"/>
      <c r="U92" s="250"/>
    </row>
  </sheetData>
  <mergeCells count="5">
    <mergeCell ref="B73:T73"/>
    <mergeCell ref="B5:D5"/>
    <mergeCell ref="B71:M71"/>
    <mergeCell ref="C66:M66"/>
    <mergeCell ref="C68:M68"/>
  </mergeCells>
  <pageMargins left="0.7" right="0.7" top="0.75" bottom="0.75" header="0.3" footer="0.3"/>
  <pageSetup paperSize="9" scale="44" orientation="portrait" verticalDpi="3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3138B-473A-4D86-A4F6-9326180AD4B4}">
  <dimension ref="A1:M81"/>
  <sheetViews>
    <sheetView workbookViewId="0">
      <selection activeCell="M38" sqref="M38"/>
    </sheetView>
  </sheetViews>
  <sheetFormatPr defaultRowHeight="11.5"/>
  <cols>
    <col min="1" max="1" width="5.7265625" style="302" customWidth="1"/>
    <col min="2" max="2" width="21.1796875" style="301" customWidth="1"/>
    <col min="3" max="3" width="11.7265625" style="301" customWidth="1"/>
    <col min="4" max="4" width="8" style="301" customWidth="1"/>
    <col min="5" max="5" width="17.7265625" style="301" customWidth="1"/>
    <col min="6" max="6" width="8.7265625" style="302" customWidth="1"/>
    <col min="7" max="7" width="6.453125" style="302" customWidth="1"/>
    <col min="8" max="8" width="5.453125" style="302" customWidth="1"/>
    <col min="9" max="10" width="8.7265625" style="303" customWidth="1"/>
    <col min="11" max="12" width="9.7265625" style="302" customWidth="1"/>
    <col min="13" max="13" width="12.7265625" style="302" customWidth="1"/>
    <col min="14" max="258" width="9.1796875" style="304"/>
    <col min="259" max="259" width="5.7265625" style="304" customWidth="1"/>
    <col min="260" max="260" width="21.1796875" style="304" customWidth="1"/>
    <col min="261" max="261" width="11.7265625" style="304" customWidth="1"/>
    <col min="262" max="262" width="8" style="304" customWidth="1"/>
    <col min="263" max="263" width="17.7265625" style="304" customWidth="1"/>
    <col min="264" max="264" width="8.7265625" style="304" customWidth="1"/>
    <col min="265" max="265" width="6.453125" style="304" customWidth="1"/>
    <col min="266" max="266" width="5.453125" style="304" customWidth="1"/>
    <col min="267" max="267" width="8.7265625" style="304" customWidth="1"/>
    <col min="268" max="268" width="9.7265625" style="304" customWidth="1"/>
    <col min="269" max="269" width="12.7265625" style="304" customWidth="1"/>
    <col min="270" max="514" width="9.1796875" style="304"/>
    <col min="515" max="515" width="5.7265625" style="304" customWidth="1"/>
    <col min="516" max="516" width="21.1796875" style="304" customWidth="1"/>
    <col min="517" max="517" width="11.7265625" style="304" customWidth="1"/>
    <col min="518" max="518" width="8" style="304" customWidth="1"/>
    <col min="519" max="519" width="17.7265625" style="304" customWidth="1"/>
    <col min="520" max="520" width="8.7265625" style="304" customWidth="1"/>
    <col min="521" max="521" width="6.453125" style="304" customWidth="1"/>
    <col min="522" max="522" width="5.453125" style="304" customWidth="1"/>
    <col min="523" max="523" width="8.7265625" style="304" customWidth="1"/>
    <col min="524" max="524" width="9.7265625" style="304" customWidth="1"/>
    <col min="525" max="525" width="12.7265625" style="304" customWidth="1"/>
    <col min="526" max="770" width="9.1796875" style="304"/>
    <col min="771" max="771" width="5.7265625" style="304" customWidth="1"/>
    <col min="772" max="772" width="21.1796875" style="304" customWidth="1"/>
    <col min="773" max="773" width="11.7265625" style="304" customWidth="1"/>
    <col min="774" max="774" width="8" style="304" customWidth="1"/>
    <col min="775" max="775" width="17.7265625" style="304" customWidth="1"/>
    <col min="776" max="776" width="8.7265625" style="304" customWidth="1"/>
    <col min="777" max="777" width="6.453125" style="304" customWidth="1"/>
    <col min="778" max="778" width="5.453125" style="304" customWidth="1"/>
    <col min="779" max="779" width="8.7265625" style="304" customWidth="1"/>
    <col min="780" max="780" width="9.7265625" style="304" customWidth="1"/>
    <col min="781" max="781" width="12.7265625" style="304" customWidth="1"/>
    <col min="782" max="1026" width="9.1796875" style="304"/>
    <col min="1027" max="1027" width="5.7265625" style="304" customWidth="1"/>
    <col min="1028" max="1028" width="21.1796875" style="304" customWidth="1"/>
    <col min="1029" max="1029" width="11.7265625" style="304" customWidth="1"/>
    <col min="1030" max="1030" width="8" style="304" customWidth="1"/>
    <col min="1031" max="1031" width="17.7265625" style="304" customWidth="1"/>
    <col min="1032" max="1032" width="8.7265625" style="304" customWidth="1"/>
    <col min="1033" max="1033" width="6.453125" style="304" customWidth="1"/>
    <col min="1034" max="1034" width="5.453125" style="304" customWidth="1"/>
    <col min="1035" max="1035" width="8.7265625" style="304" customWidth="1"/>
    <col min="1036" max="1036" width="9.7265625" style="304" customWidth="1"/>
    <col min="1037" max="1037" width="12.7265625" style="304" customWidth="1"/>
    <col min="1038" max="1282" width="9.1796875" style="304"/>
    <col min="1283" max="1283" width="5.7265625" style="304" customWidth="1"/>
    <col min="1284" max="1284" width="21.1796875" style="304" customWidth="1"/>
    <col min="1285" max="1285" width="11.7265625" style="304" customWidth="1"/>
    <col min="1286" max="1286" width="8" style="304" customWidth="1"/>
    <col min="1287" max="1287" width="17.7265625" style="304" customWidth="1"/>
    <col min="1288" max="1288" width="8.7265625" style="304" customWidth="1"/>
    <col min="1289" max="1289" width="6.453125" style="304" customWidth="1"/>
    <col min="1290" max="1290" width="5.453125" style="304" customWidth="1"/>
    <col min="1291" max="1291" width="8.7265625" style="304" customWidth="1"/>
    <col min="1292" max="1292" width="9.7265625" style="304" customWidth="1"/>
    <col min="1293" max="1293" width="12.7265625" style="304" customWidth="1"/>
    <col min="1294" max="1538" width="9.1796875" style="304"/>
    <col min="1539" max="1539" width="5.7265625" style="304" customWidth="1"/>
    <col min="1540" max="1540" width="21.1796875" style="304" customWidth="1"/>
    <col min="1541" max="1541" width="11.7265625" style="304" customWidth="1"/>
    <col min="1542" max="1542" width="8" style="304" customWidth="1"/>
    <col min="1543" max="1543" width="17.7265625" style="304" customWidth="1"/>
    <col min="1544" max="1544" width="8.7265625" style="304" customWidth="1"/>
    <col min="1545" max="1545" width="6.453125" style="304" customWidth="1"/>
    <col min="1546" max="1546" width="5.453125" style="304" customWidth="1"/>
    <col min="1547" max="1547" width="8.7265625" style="304" customWidth="1"/>
    <col min="1548" max="1548" width="9.7265625" style="304" customWidth="1"/>
    <col min="1549" max="1549" width="12.7265625" style="304" customWidth="1"/>
    <col min="1550" max="1794" width="9.1796875" style="304"/>
    <col min="1795" max="1795" width="5.7265625" style="304" customWidth="1"/>
    <col min="1796" max="1796" width="21.1796875" style="304" customWidth="1"/>
    <col min="1797" max="1797" width="11.7265625" style="304" customWidth="1"/>
    <col min="1798" max="1798" width="8" style="304" customWidth="1"/>
    <col min="1799" max="1799" width="17.7265625" style="304" customWidth="1"/>
    <col min="1800" max="1800" width="8.7265625" style="304" customWidth="1"/>
    <col min="1801" max="1801" width="6.453125" style="304" customWidth="1"/>
    <col min="1802" max="1802" width="5.453125" style="304" customWidth="1"/>
    <col min="1803" max="1803" width="8.7265625" style="304" customWidth="1"/>
    <col min="1804" max="1804" width="9.7265625" style="304" customWidth="1"/>
    <col min="1805" max="1805" width="12.7265625" style="304" customWidth="1"/>
    <col min="1806" max="2050" width="9.1796875" style="304"/>
    <col min="2051" max="2051" width="5.7265625" style="304" customWidth="1"/>
    <col min="2052" max="2052" width="21.1796875" style="304" customWidth="1"/>
    <col min="2053" max="2053" width="11.7265625" style="304" customWidth="1"/>
    <col min="2054" max="2054" width="8" style="304" customWidth="1"/>
    <col min="2055" max="2055" width="17.7265625" style="304" customWidth="1"/>
    <col min="2056" max="2056" width="8.7265625" style="304" customWidth="1"/>
    <col min="2057" max="2057" width="6.453125" style="304" customWidth="1"/>
    <col min="2058" max="2058" width="5.453125" style="304" customWidth="1"/>
    <col min="2059" max="2059" width="8.7265625" style="304" customWidth="1"/>
    <col min="2060" max="2060" width="9.7265625" style="304" customWidth="1"/>
    <col min="2061" max="2061" width="12.7265625" style="304" customWidth="1"/>
    <col min="2062" max="2306" width="9.1796875" style="304"/>
    <col min="2307" max="2307" width="5.7265625" style="304" customWidth="1"/>
    <col min="2308" max="2308" width="21.1796875" style="304" customWidth="1"/>
    <col min="2309" max="2309" width="11.7265625" style="304" customWidth="1"/>
    <col min="2310" max="2310" width="8" style="304" customWidth="1"/>
    <col min="2311" max="2311" width="17.7265625" style="304" customWidth="1"/>
    <col min="2312" max="2312" width="8.7265625" style="304" customWidth="1"/>
    <col min="2313" max="2313" width="6.453125" style="304" customWidth="1"/>
    <col min="2314" max="2314" width="5.453125" style="304" customWidth="1"/>
    <col min="2315" max="2315" width="8.7265625" style="304" customWidth="1"/>
    <col min="2316" max="2316" width="9.7265625" style="304" customWidth="1"/>
    <col min="2317" max="2317" width="12.7265625" style="304" customWidth="1"/>
    <col min="2318" max="2562" width="9.1796875" style="304"/>
    <col min="2563" max="2563" width="5.7265625" style="304" customWidth="1"/>
    <col min="2564" max="2564" width="21.1796875" style="304" customWidth="1"/>
    <col min="2565" max="2565" width="11.7265625" style="304" customWidth="1"/>
    <col min="2566" max="2566" width="8" style="304" customWidth="1"/>
    <col min="2567" max="2567" width="17.7265625" style="304" customWidth="1"/>
    <col min="2568" max="2568" width="8.7265625" style="304" customWidth="1"/>
    <col min="2569" max="2569" width="6.453125" style="304" customWidth="1"/>
    <col min="2570" max="2570" width="5.453125" style="304" customWidth="1"/>
    <col min="2571" max="2571" width="8.7265625" style="304" customWidth="1"/>
    <col min="2572" max="2572" width="9.7265625" style="304" customWidth="1"/>
    <col min="2573" max="2573" width="12.7265625" style="304" customWidth="1"/>
    <col min="2574" max="2818" width="9.1796875" style="304"/>
    <col min="2819" max="2819" width="5.7265625" style="304" customWidth="1"/>
    <col min="2820" max="2820" width="21.1796875" style="304" customWidth="1"/>
    <col min="2821" max="2821" width="11.7265625" style="304" customWidth="1"/>
    <col min="2822" max="2822" width="8" style="304" customWidth="1"/>
    <col min="2823" max="2823" width="17.7265625" style="304" customWidth="1"/>
    <col min="2824" max="2824" width="8.7265625" style="304" customWidth="1"/>
    <col min="2825" max="2825" width="6.453125" style="304" customWidth="1"/>
    <col min="2826" max="2826" width="5.453125" style="304" customWidth="1"/>
    <col min="2827" max="2827" width="8.7265625" style="304" customWidth="1"/>
    <col min="2828" max="2828" width="9.7265625" style="304" customWidth="1"/>
    <col min="2829" max="2829" width="12.7265625" style="304" customWidth="1"/>
    <col min="2830" max="3074" width="9.1796875" style="304"/>
    <col min="3075" max="3075" width="5.7265625" style="304" customWidth="1"/>
    <col min="3076" max="3076" width="21.1796875" style="304" customWidth="1"/>
    <col min="3077" max="3077" width="11.7265625" style="304" customWidth="1"/>
    <col min="3078" max="3078" width="8" style="304" customWidth="1"/>
    <col min="3079" max="3079" width="17.7265625" style="304" customWidth="1"/>
    <col min="3080" max="3080" width="8.7265625" style="304" customWidth="1"/>
    <col min="3081" max="3081" width="6.453125" style="304" customWidth="1"/>
    <col min="3082" max="3082" width="5.453125" style="304" customWidth="1"/>
    <col min="3083" max="3083" width="8.7265625" style="304" customWidth="1"/>
    <col min="3084" max="3084" width="9.7265625" style="304" customWidth="1"/>
    <col min="3085" max="3085" width="12.7265625" style="304" customWidth="1"/>
    <col min="3086" max="3330" width="9.1796875" style="304"/>
    <col min="3331" max="3331" width="5.7265625" style="304" customWidth="1"/>
    <col min="3332" max="3332" width="21.1796875" style="304" customWidth="1"/>
    <col min="3333" max="3333" width="11.7265625" style="304" customWidth="1"/>
    <col min="3334" max="3334" width="8" style="304" customWidth="1"/>
    <col min="3335" max="3335" width="17.7265625" style="304" customWidth="1"/>
    <col min="3336" max="3336" width="8.7265625" style="304" customWidth="1"/>
    <col min="3337" max="3337" width="6.453125" style="304" customWidth="1"/>
    <col min="3338" max="3338" width="5.453125" style="304" customWidth="1"/>
    <col min="3339" max="3339" width="8.7265625" style="304" customWidth="1"/>
    <col min="3340" max="3340" width="9.7265625" style="304" customWidth="1"/>
    <col min="3341" max="3341" width="12.7265625" style="304" customWidth="1"/>
    <col min="3342" max="3586" width="9.1796875" style="304"/>
    <col min="3587" max="3587" width="5.7265625" style="304" customWidth="1"/>
    <col min="3588" max="3588" width="21.1796875" style="304" customWidth="1"/>
    <col min="3589" max="3589" width="11.7265625" style="304" customWidth="1"/>
    <col min="3590" max="3590" width="8" style="304" customWidth="1"/>
    <col min="3591" max="3591" width="17.7265625" style="304" customWidth="1"/>
    <col min="3592" max="3592" width="8.7265625" style="304" customWidth="1"/>
    <col min="3593" max="3593" width="6.453125" style="304" customWidth="1"/>
    <col min="3594" max="3594" width="5.453125" style="304" customWidth="1"/>
    <col min="3595" max="3595" width="8.7265625" style="304" customWidth="1"/>
    <col min="3596" max="3596" width="9.7265625" style="304" customWidth="1"/>
    <col min="3597" max="3597" width="12.7265625" style="304" customWidth="1"/>
    <col min="3598" max="3842" width="9.1796875" style="304"/>
    <col min="3843" max="3843" width="5.7265625" style="304" customWidth="1"/>
    <col min="3844" max="3844" width="21.1796875" style="304" customWidth="1"/>
    <col min="3845" max="3845" width="11.7265625" style="304" customWidth="1"/>
    <col min="3846" max="3846" width="8" style="304" customWidth="1"/>
    <col min="3847" max="3847" width="17.7265625" style="304" customWidth="1"/>
    <col min="3848" max="3848" width="8.7265625" style="304" customWidth="1"/>
    <col min="3849" max="3849" width="6.453125" style="304" customWidth="1"/>
    <col min="3850" max="3850" width="5.453125" style="304" customWidth="1"/>
    <col min="3851" max="3851" width="8.7265625" style="304" customWidth="1"/>
    <col min="3852" max="3852" width="9.7265625" style="304" customWidth="1"/>
    <col min="3853" max="3853" width="12.7265625" style="304" customWidth="1"/>
    <col min="3854" max="4098" width="9.1796875" style="304"/>
    <col min="4099" max="4099" width="5.7265625" style="304" customWidth="1"/>
    <col min="4100" max="4100" width="21.1796875" style="304" customWidth="1"/>
    <col min="4101" max="4101" width="11.7265625" style="304" customWidth="1"/>
    <col min="4102" max="4102" width="8" style="304" customWidth="1"/>
    <col min="4103" max="4103" width="17.7265625" style="304" customWidth="1"/>
    <col min="4104" max="4104" width="8.7265625" style="304" customWidth="1"/>
    <col min="4105" max="4105" width="6.453125" style="304" customWidth="1"/>
    <col min="4106" max="4106" width="5.453125" style="304" customWidth="1"/>
    <col min="4107" max="4107" width="8.7265625" style="304" customWidth="1"/>
    <col min="4108" max="4108" width="9.7265625" style="304" customWidth="1"/>
    <col min="4109" max="4109" width="12.7265625" style="304" customWidth="1"/>
    <col min="4110" max="4354" width="9.1796875" style="304"/>
    <col min="4355" max="4355" width="5.7265625" style="304" customWidth="1"/>
    <col min="4356" max="4356" width="21.1796875" style="304" customWidth="1"/>
    <col min="4357" max="4357" width="11.7265625" style="304" customWidth="1"/>
    <col min="4358" max="4358" width="8" style="304" customWidth="1"/>
    <col min="4359" max="4359" width="17.7265625" style="304" customWidth="1"/>
    <col min="4360" max="4360" width="8.7265625" style="304" customWidth="1"/>
    <col min="4361" max="4361" width="6.453125" style="304" customWidth="1"/>
    <col min="4362" max="4362" width="5.453125" style="304" customWidth="1"/>
    <col min="4363" max="4363" width="8.7265625" style="304" customWidth="1"/>
    <col min="4364" max="4364" width="9.7265625" style="304" customWidth="1"/>
    <col min="4365" max="4365" width="12.7265625" style="304" customWidth="1"/>
    <col min="4366" max="4610" width="9.1796875" style="304"/>
    <col min="4611" max="4611" width="5.7265625" style="304" customWidth="1"/>
    <col min="4612" max="4612" width="21.1796875" style="304" customWidth="1"/>
    <col min="4613" max="4613" width="11.7265625" style="304" customWidth="1"/>
    <col min="4614" max="4614" width="8" style="304" customWidth="1"/>
    <col min="4615" max="4615" width="17.7265625" style="304" customWidth="1"/>
    <col min="4616" max="4616" width="8.7265625" style="304" customWidth="1"/>
    <col min="4617" max="4617" width="6.453125" style="304" customWidth="1"/>
    <col min="4618" max="4618" width="5.453125" style="304" customWidth="1"/>
    <col min="4619" max="4619" width="8.7265625" style="304" customWidth="1"/>
    <col min="4620" max="4620" width="9.7265625" style="304" customWidth="1"/>
    <col min="4621" max="4621" width="12.7265625" style="304" customWidth="1"/>
    <col min="4622" max="4866" width="9.1796875" style="304"/>
    <col min="4867" max="4867" width="5.7265625" style="304" customWidth="1"/>
    <col min="4868" max="4868" width="21.1796875" style="304" customWidth="1"/>
    <col min="4869" max="4869" width="11.7265625" style="304" customWidth="1"/>
    <col min="4870" max="4870" width="8" style="304" customWidth="1"/>
    <col min="4871" max="4871" width="17.7265625" style="304" customWidth="1"/>
    <col min="4872" max="4872" width="8.7265625" style="304" customWidth="1"/>
    <col min="4873" max="4873" width="6.453125" style="304" customWidth="1"/>
    <col min="4874" max="4874" width="5.453125" style="304" customWidth="1"/>
    <col min="4875" max="4875" width="8.7265625" style="304" customWidth="1"/>
    <col min="4876" max="4876" width="9.7265625" style="304" customWidth="1"/>
    <col min="4877" max="4877" width="12.7265625" style="304" customWidth="1"/>
    <col min="4878" max="5122" width="9.1796875" style="304"/>
    <col min="5123" max="5123" width="5.7265625" style="304" customWidth="1"/>
    <col min="5124" max="5124" width="21.1796875" style="304" customWidth="1"/>
    <col min="5125" max="5125" width="11.7265625" style="304" customWidth="1"/>
    <col min="5126" max="5126" width="8" style="304" customWidth="1"/>
    <col min="5127" max="5127" width="17.7265625" style="304" customWidth="1"/>
    <col min="5128" max="5128" width="8.7265625" style="304" customWidth="1"/>
    <col min="5129" max="5129" width="6.453125" style="304" customWidth="1"/>
    <col min="5130" max="5130" width="5.453125" style="304" customWidth="1"/>
    <col min="5131" max="5131" width="8.7265625" style="304" customWidth="1"/>
    <col min="5132" max="5132" width="9.7265625" style="304" customWidth="1"/>
    <col min="5133" max="5133" width="12.7265625" style="304" customWidth="1"/>
    <col min="5134" max="5378" width="9.1796875" style="304"/>
    <col min="5379" max="5379" width="5.7265625" style="304" customWidth="1"/>
    <col min="5380" max="5380" width="21.1796875" style="304" customWidth="1"/>
    <col min="5381" max="5381" width="11.7265625" style="304" customWidth="1"/>
    <col min="5382" max="5382" width="8" style="304" customWidth="1"/>
    <col min="5383" max="5383" width="17.7265625" style="304" customWidth="1"/>
    <col min="5384" max="5384" width="8.7265625" style="304" customWidth="1"/>
    <col min="5385" max="5385" width="6.453125" style="304" customWidth="1"/>
    <col min="5386" max="5386" width="5.453125" style="304" customWidth="1"/>
    <col min="5387" max="5387" width="8.7265625" style="304" customWidth="1"/>
    <col min="5388" max="5388" width="9.7265625" style="304" customWidth="1"/>
    <col min="5389" max="5389" width="12.7265625" style="304" customWidth="1"/>
    <col min="5390" max="5634" width="9.1796875" style="304"/>
    <col min="5635" max="5635" width="5.7265625" style="304" customWidth="1"/>
    <col min="5636" max="5636" width="21.1796875" style="304" customWidth="1"/>
    <col min="5637" max="5637" width="11.7265625" style="304" customWidth="1"/>
    <col min="5638" max="5638" width="8" style="304" customWidth="1"/>
    <col min="5639" max="5639" width="17.7265625" style="304" customWidth="1"/>
    <col min="5640" max="5640" width="8.7265625" style="304" customWidth="1"/>
    <col min="5641" max="5641" width="6.453125" style="304" customWidth="1"/>
    <col min="5642" max="5642" width="5.453125" style="304" customWidth="1"/>
    <col min="5643" max="5643" width="8.7265625" style="304" customWidth="1"/>
    <col min="5644" max="5644" width="9.7265625" style="304" customWidth="1"/>
    <col min="5645" max="5645" width="12.7265625" style="304" customWidth="1"/>
    <col min="5646" max="5890" width="9.1796875" style="304"/>
    <col min="5891" max="5891" width="5.7265625" style="304" customWidth="1"/>
    <col min="5892" max="5892" width="21.1796875" style="304" customWidth="1"/>
    <col min="5893" max="5893" width="11.7265625" style="304" customWidth="1"/>
    <col min="5894" max="5894" width="8" style="304" customWidth="1"/>
    <col min="5895" max="5895" width="17.7265625" style="304" customWidth="1"/>
    <col min="5896" max="5896" width="8.7265625" style="304" customWidth="1"/>
    <col min="5897" max="5897" width="6.453125" style="304" customWidth="1"/>
    <col min="5898" max="5898" width="5.453125" style="304" customWidth="1"/>
    <col min="5899" max="5899" width="8.7265625" style="304" customWidth="1"/>
    <col min="5900" max="5900" width="9.7265625" style="304" customWidth="1"/>
    <col min="5901" max="5901" width="12.7265625" style="304" customWidth="1"/>
    <col min="5902" max="6146" width="9.1796875" style="304"/>
    <col min="6147" max="6147" width="5.7265625" style="304" customWidth="1"/>
    <col min="6148" max="6148" width="21.1796875" style="304" customWidth="1"/>
    <col min="6149" max="6149" width="11.7265625" style="304" customWidth="1"/>
    <col min="6150" max="6150" width="8" style="304" customWidth="1"/>
    <col min="6151" max="6151" width="17.7265625" style="304" customWidth="1"/>
    <col min="6152" max="6152" width="8.7265625" style="304" customWidth="1"/>
    <col min="6153" max="6153" width="6.453125" style="304" customWidth="1"/>
    <col min="6154" max="6154" width="5.453125" style="304" customWidth="1"/>
    <col min="6155" max="6155" width="8.7265625" style="304" customWidth="1"/>
    <col min="6156" max="6156" width="9.7265625" style="304" customWidth="1"/>
    <col min="6157" max="6157" width="12.7265625" style="304" customWidth="1"/>
    <col min="6158" max="6402" width="9.1796875" style="304"/>
    <col min="6403" max="6403" width="5.7265625" style="304" customWidth="1"/>
    <col min="6404" max="6404" width="21.1796875" style="304" customWidth="1"/>
    <col min="6405" max="6405" width="11.7265625" style="304" customWidth="1"/>
    <col min="6406" max="6406" width="8" style="304" customWidth="1"/>
    <col min="6407" max="6407" width="17.7265625" style="304" customWidth="1"/>
    <col min="6408" max="6408" width="8.7265625" style="304" customWidth="1"/>
    <col min="6409" max="6409" width="6.453125" style="304" customWidth="1"/>
    <col min="6410" max="6410" width="5.453125" style="304" customWidth="1"/>
    <col min="6411" max="6411" width="8.7265625" style="304" customWidth="1"/>
    <col min="6412" max="6412" width="9.7265625" style="304" customWidth="1"/>
    <col min="6413" max="6413" width="12.7265625" style="304" customWidth="1"/>
    <col min="6414" max="6658" width="9.1796875" style="304"/>
    <col min="6659" max="6659" width="5.7265625" style="304" customWidth="1"/>
    <col min="6660" max="6660" width="21.1796875" style="304" customWidth="1"/>
    <col min="6661" max="6661" width="11.7265625" style="304" customWidth="1"/>
    <col min="6662" max="6662" width="8" style="304" customWidth="1"/>
    <col min="6663" max="6663" width="17.7265625" style="304" customWidth="1"/>
    <col min="6664" max="6664" width="8.7265625" style="304" customWidth="1"/>
    <col min="6665" max="6665" width="6.453125" style="304" customWidth="1"/>
    <col min="6666" max="6666" width="5.453125" style="304" customWidth="1"/>
    <col min="6667" max="6667" width="8.7265625" style="304" customWidth="1"/>
    <col min="6668" max="6668" width="9.7265625" style="304" customWidth="1"/>
    <col min="6669" max="6669" width="12.7265625" style="304" customWidth="1"/>
    <col min="6670" max="6914" width="9.1796875" style="304"/>
    <col min="6915" max="6915" width="5.7265625" style="304" customWidth="1"/>
    <col min="6916" max="6916" width="21.1796875" style="304" customWidth="1"/>
    <col min="6917" max="6917" width="11.7265625" style="304" customWidth="1"/>
    <col min="6918" max="6918" width="8" style="304" customWidth="1"/>
    <col min="6919" max="6919" width="17.7265625" style="304" customWidth="1"/>
    <col min="6920" max="6920" width="8.7265625" style="304" customWidth="1"/>
    <col min="6921" max="6921" width="6.453125" style="304" customWidth="1"/>
    <col min="6922" max="6922" width="5.453125" style="304" customWidth="1"/>
    <col min="6923" max="6923" width="8.7265625" style="304" customWidth="1"/>
    <col min="6924" max="6924" width="9.7265625" style="304" customWidth="1"/>
    <col min="6925" max="6925" width="12.7265625" style="304" customWidth="1"/>
    <col min="6926" max="7170" width="9.1796875" style="304"/>
    <col min="7171" max="7171" width="5.7265625" style="304" customWidth="1"/>
    <col min="7172" max="7172" width="21.1796875" style="304" customWidth="1"/>
    <col min="7173" max="7173" width="11.7265625" style="304" customWidth="1"/>
    <col min="7174" max="7174" width="8" style="304" customWidth="1"/>
    <col min="7175" max="7175" width="17.7265625" style="304" customWidth="1"/>
    <col min="7176" max="7176" width="8.7265625" style="304" customWidth="1"/>
    <col min="7177" max="7177" width="6.453125" style="304" customWidth="1"/>
    <col min="7178" max="7178" width="5.453125" style="304" customWidth="1"/>
    <col min="7179" max="7179" width="8.7265625" style="304" customWidth="1"/>
    <col min="7180" max="7180" width="9.7265625" style="304" customWidth="1"/>
    <col min="7181" max="7181" width="12.7265625" style="304" customWidth="1"/>
    <col min="7182" max="7426" width="9.1796875" style="304"/>
    <col min="7427" max="7427" width="5.7265625" style="304" customWidth="1"/>
    <col min="7428" max="7428" width="21.1796875" style="304" customWidth="1"/>
    <col min="7429" max="7429" width="11.7265625" style="304" customWidth="1"/>
    <col min="7430" max="7430" width="8" style="304" customWidth="1"/>
    <col min="7431" max="7431" width="17.7265625" style="304" customWidth="1"/>
    <col min="7432" max="7432" width="8.7265625" style="304" customWidth="1"/>
    <col min="7433" max="7433" width="6.453125" style="304" customWidth="1"/>
    <col min="7434" max="7434" width="5.453125" style="304" customWidth="1"/>
    <col min="7435" max="7435" width="8.7265625" style="304" customWidth="1"/>
    <col min="7436" max="7436" width="9.7265625" style="304" customWidth="1"/>
    <col min="7437" max="7437" width="12.7265625" style="304" customWidth="1"/>
    <col min="7438" max="7682" width="9.1796875" style="304"/>
    <col min="7683" max="7683" width="5.7265625" style="304" customWidth="1"/>
    <col min="7684" max="7684" width="21.1796875" style="304" customWidth="1"/>
    <col min="7685" max="7685" width="11.7265625" style="304" customWidth="1"/>
    <col min="7686" max="7686" width="8" style="304" customWidth="1"/>
    <col min="7687" max="7687" width="17.7265625" style="304" customWidth="1"/>
    <col min="7688" max="7688" width="8.7265625" style="304" customWidth="1"/>
    <col min="7689" max="7689" width="6.453125" style="304" customWidth="1"/>
    <col min="7690" max="7690" width="5.453125" style="304" customWidth="1"/>
    <col min="7691" max="7691" width="8.7265625" style="304" customWidth="1"/>
    <col min="7692" max="7692" width="9.7265625" style="304" customWidth="1"/>
    <col min="7693" max="7693" width="12.7265625" style="304" customWidth="1"/>
    <col min="7694" max="7938" width="9.1796875" style="304"/>
    <col min="7939" max="7939" width="5.7265625" style="304" customWidth="1"/>
    <col min="7940" max="7940" width="21.1796875" style="304" customWidth="1"/>
    <col min="7941" max="7941" width="11.7265625" style="304" customWidth="1"/>
    <col min="7942" max="7942" width="8" style="304" customWidth="1"/>
    <col min="7943" max="7943" width="17.7265625" style="304" customWidth="1"/>
    <col min="7944" max="7944" width="8.7265625" style="304" customWidth="1"/>
    <col min="7945" max="7945" width="6.453125" style="304" customWidth="1"/>
    <col min="7946" max="7946" width="5.453125" style="304" customWidth="1"/>
    <col min="7947" max="7947" width="8.7265625" style="304" customWidth="1"/>
    <col min="7948" max="7948" width="9.7265625" style="304" customWidth="1"/>
    <col min="7949" max="7949" width="12.7265625" style="304" customWidth="1"/>
    <col min="7950" max="8194" width="9.1796875" style="304"/>
    <col min="8195" max="8195" width="5.7265625" style="304" customWidth="1"/>
    <col min="8196" max="8196" width="21.1796875" style="304" customWidth="1"/>
    <col min="8197" max="8197" width="11.7265625" style="304" customWidth="1"/>
    <col min="8198" max="8198" width="8" style="304" customWidth="1"/>
    <col min="8199" max="8199" width="17.7265625" style="304" customWidth="1"/>
    <col min="8200" max="8200" width="8.7265625" style="304" customWidth="1"/>
    <col min="8201" max="8201" width="6.453125" style="304" customWidth="1"/>
    <col min="8202" max="8202" width="5.453125" style="304" customWidth="1"/>
    <col min="8203" max="8203" width="8.7265625" style="304" customWidth="1"/>
    <col min="8204" max="8204" width="9.7265625" style="304" customWidth="1"/>
    <col min="8205" max="8205" width="12.7265625" style="304" customWidth="1"/>
    <col min="8206" max="8450" width="9.1796875" style="304"/>
    <col min="8451" max="8451" width="5.7265625" style="304" customWidth="1"/>
    <col min="8452" max="8452" width="21.1796875" style="304" customWidth="1"/>
    <col min="8453" max="8453" width="11.7265625" style="304" customWidth="1"/>
    <col min="8454" max="8454" width="8" style="304" customWidth="1"/>
    <col min="8455" max="8455" width="17.7265625" style="304" customWidth="1"/>
    <col min="8456" max="8456" width="8.7265625" style="304" customWidth="1"/>
    <col min="8457" max="8457" width="6.453125" style="304" customWidth="1"/>
    <col min="8458" max="8458" width="5.453125" style="304" customWidth="1"/>
    <col min="8459" max="8459" width="8.7265625" style="304" customWidth="1"/>
    <col min="8460" max="8460" width="9.7265625" style="304" customWidth="1"/>
    <col min="8461" max="8461" width="12.7265625" style="304" customWidth="1"/>
    <col min="8462" max="8706" width="9.1796875" style="304"/>
    <col min="8707" max="8707" width="5.7265625" style="304" customWidth="1"/>
    <col min="8708" max="8708" width="21.1796875" style="304" customWidth="1"/>
    <col min="8709" max="8709" width="11.7265625" style="304" customWidth="1"/>
    <col min="8710" max="8710" width="8" style="304" customWidth="1"/>
    <col min="8711" max="8711" width="17.7265625" style="304" customWidth="1"/>
    <col min="8712" max="8712" width="8.7265625" style="304" customWidth="1"/>
    <col min="8713" max="8713" width="6.453125" style="304" customWidth="1"/>
    <col min="8714" max="8714" width="5.453125" style="304" customWidth="1"/>
    <col min="8715" max="8715" width="8.7265625" style="304" customWidth="1"/>
    <col min="8716" max="8716" width="9.7265625" style="304" customWidth="1"/>
    <col min="8717" max="8717" width="12.7265625" style="304" customWidth="1"/>
    <col min="8718" max="8962" width="9.1796875" style="304"/>
    <col min="8963" max="8963" width="5.7265625" style="304" customWidth="1"/>
    <col min="8964" max="8964" width="21.1796875" style="304" customWidth="1"/>
    <col min="8965" max="8965" width="11.7265625" style="304" customWidth="1"/>
    <col min="8966" max="8966" width="8" style="304" customWidth="1"/>
    <col min="8967" max="8967" width="17.7265625" style="304" customWidth="1"/>
    <col min="8968" max="8968" width="8.7265625" style="304" customWidth="1"/>
    <col min="8969" max="8969" width="6.453125" style="304" customWidth="1"/>
    <col min="8970" max="8970" width="5.453125" style="304" customWidth="1"/>
    <col min="8971" max="8971" width="8.7265625" style="304" customWidth="1"/>
    <col min="8972" max="8972" width="9.7265625" style="304" customWidth="1"/>
    <col min="8973" max="8973" width="12.7265625" style="304" customWidth="1"/>
    <col min="8974" max="9218" width="9.1796875" style="304"/>
    <col min="9219" max="9219" width="5.7265625" style="304" customWidth="1"/>
    <col min="9220" max="9220" width="21.1796875" style="304" customWidth="1"/>
    <col min="9221" max="9221" width="11.7265625" style="304" customWidth="1"/>
    <col min="9222" max="9222" width="8" style="304" customWidth="1"/>
    <col min="9223" max="9223" width="17.7265625" style="304" customWidth="1"/>
    <col min="9224" max="9224" width="8.7265625" style="304" customWidth="1"/>
    <col min="9225" max="9225" width="6.453125" style="304" customWidth="1"/>
    <col min="9226" max="9226" width="5.453125" style="304" customWidth="1"/>
    <col min="9227" max="9227" width="8.7265625" style="304" customWidth="1"/>
    <col min="9228" max="9228" width="9.7265625" style="304" customWidth="1"/>
    <col min="9229" max="9229" width="12.7265625" style="304" customWidth="1"/>
    <col min="9230" max="9474" width="9.1796875" style="304"/>
    <col min="9475" max="9475" width="5.7265625" style="304" customWidth="1"/>
    <col min="9476" max="9476" width="21.1796875" style="304" customWidth="1"/>
    <col min="9477" max="9477" width="11.7265625" style="304" customWidth="1"/>
    <col min="9478" max="9478" width="8" style="304" customWidth="1"/>
    <col min="9479" max="9479" width="17.7265625" style="304" customWidth="1"/>
    <col min="9480" max="9480" width="8.7265625" style="304" customWidth="1"/>
    <col min="9481" max="9481" width="6.453125" style="304" customWidth="1"/>
    <col min="9482" max="9482" width="5.453125" style="304" customWidth="1"/>
    <col min="9483" max="9483" width="8.7265625" style="304" customWidth="1"/>
    <col min="9484" max="9484" width="9.7265625" style="304" customWidth="1"/>
    <col min="9485" max="9485" width="12.7265625" style="304" customWidth="1"/>
    <col min="9486" max="9730" width="9.1796875" style="304"/>
    <col min="9731" max="9731" width="5.7265625" style="304" customWidth="1"/>
    <col min="9732" max="9732" width="21.1796875" style="304" customWidth="1"/>
    <col min="9733" max="9733" width="11.7265625" style="304" customWidth="1"/>
    <col min="9734" max="9734" width="8" style="304" customWidth="1"/>
    <col min="9735" max="9735" width="17.7265625" style="304" customWidth="1"/>
    <col min="9736" max="9736" width="8.7265625" style="304" customWidth="1"/>
    <col min="9737" max="9737" width="6.453125" style="304" customWidth="1"/>
    <col min="9738" max="9738" width="5.453125" style="304" customWidth="1"/>
    <col min="9739" max="9739" width="8.7265625" style="304" customWidth="1"/>
    <col min="9740" max="9740" width="9.7265625" style="304" customWidth="1"/>
    <col min="9741" max="9741" width="12.7265625" style="304" customWidth="1"/>
    <col min="9742" max="9986" width="9.1796875" style="304"/>
    <col min="9987" max="9987" width="5.7265625" style="304" customWidth="1"/>
    <col min="9988" max="9988" width="21.1796875" style="304" customWidth="1"/>
    <col min="9989" max="9989" width="11.7265625" style="304" customWidth="1"/>
    <col min="9990" max="9990" width="8" style="304" customWidth="1"/>
    <col min="9991" max="9991" width="17.7265625" style="304" customWidth="1"/>
    <col min="9992" max="9992" width="8.7265625" style="304" customWidth="1"/>
    <col min="9993" max="9993" width="6.453125" style="304" customWidth="1"/>
    <col min="9994" max="9994" width="5.453125" style="304" customWidth="1"/>
    <col min="9995" max="9995" width="8.7265625" style="304" customWidth="1"/>
    <col min="9996" max="9996" width="9.7265625" style="304" customWidth="1"/>
    <col min="9997" max="9997" width="12.7265625" style="304" customWidth="1"/>
    <col min="9998" max="10242" width="9.1796875" style="304"/>
    <col min="10243" max="10243" width="5.7265625" style="304" customWidth="1"/>
    <col min="10244" max="10244" width="21.1796875" style="304" customWidth="1"/>
    <col min="10245" max="10245" width="11.7265625" style="304" customWidth="1"/>
    <col min="10246" max="10246" width="8" style="304" customWidth="1"/>
    <col min="10247" max="10247" width="17.7265625" style="304" customWidth="1"/>
    <col min="10248" max="10248" width="8.7265625" style="304" customWidth="1"/>
    <col min="10249" max="10249" width="6.453125" style="304" customWidth="1"/>
    <col min="10250" max="10250" width="5.453125" style="304" customWidth="1"/>
    <col min="10251" max="10251" width="8.7265625" style="304" customWidth="1"/>
    <col min="10252" max="10252" width="9.7265625" style="304" customWidth="1"/>
    <col min="10253" max="10253" width="12.7265625" style="304" customWidth="1"/>
    <col min="10254" max="10498" width="9.1796875" style="304"/>
    <col min="10499" max="10499" width="5.7265625" style="304" customWidth="1"/>
    <col min="10500" max="10500" width="21.1796875" style="304" customWidth="1"/>
    <col min="10501" max="10501" width="11.7265625" style="304" customWidth="1"/>
    <col min="10502" max="10502" width="8" style="304" customWidth="1"/>
    <col min="10503" max="10503" width="17.7265625" style="304" customWidth="1"/>
    <col min="10504" max="10504" width="8.7265625" style="304" customWidth="1"/>
    <col min="10505" max="10505" width="6.453125" style="304" customWidth="1"/>
    <col min="10506" max="10506" width="5.453125" style="304" customWidth="1"/>
    <col min="10507" max="10507" width="8.7265625" style="304" customWidth="1"/>
    <col min="10508" max="10508" width="9.7265625" style="304" customWidth="1"/>
    <col min="10509" max="10509" width="12.7265625" style="304" customWidth="1"/>
    <col min="10510" max="10754" width="9.1796875" style="304"/>
    <col min="10755" max="10755" width="5.7265625" style="304" customWidth="1"/>
    <col min="10756" max="10756" width="21.1796875" style="304" customWidth="1"/>
    <col min="10757" max="10757" width="11.7265625" style="304" customWidth="1"/>
    <col min="10758" max="10758" width="8" style="304" customWidth="1"/>
    <col min="10759" max="10759" width="17.7265625" style="304" customWidth="1"/>
    <col min="10760" max="10760" width="8.7265625" style="304" customWidth="1"/>
    <col min="10761" max="10761" width="6.453125" style="304" customWidth="1"/>
    <col min="10762" max="10762" width="5.453125" style="304" customWidth="1"/>
    <col min="10763" max="10763" width="8.7265625" style="304" customWidth="1"/>
    <col min="10764" max="10764" width="9.7265625" style="304" customWidth="1"/>
    <col min="10765" max="10765" width="12.7265625" style="304" customWidth="1"/>
    <col min="10766" max="11010" width="9.1796875" style="304"/>
    <col min="11011" max="11011" width="5.7265625" style="304" customWidth="1"/>
    <col min="11012" max="11012" width="21.1796875" style="304" customWidth="1"/>
    <col min="11013" max="11013" width="11.7265625" style="304" customWidth="1"/>
    <col min="11014" max="11014" width="8" style="304" customWidth="1"/>
    <col min="11015" max="11015" width="17.7265625" style="304" customWidth="1"/>
    <col min="11016" max="11016" width="8.7265625" style="304" customWidth="1"/>
    <col min="11017" max="11017" width="6.453125" style="304" customWidth="1"/>
    <col min="11018" max="11018" width="5.453125" style="304" customWidth="1"/>
    <col min="11019" max="11019" width="8.7265625" style="304" customWidth="1"/>
    <col min="11020" max="11020" width="9.7265625" style="304" customWidth="1"/>
    <col min="11021" max="11021" width="12.7265625" style="304" customWidth="1"/>
    <col min="11022" max="11266" width="9.1796875" style="304"/>
    <col min="11267" max="11267" width="5.7265625" style="304" customWidth="1"/>
    <col min="11268" max="11268" width="21.1796875" style="304" customWidth="1"/>
    <col min="11269" max="11269" width="11.7265625" style="304" customWidth="1"/>
    <col min="11270" max="11270" width="8" style="304" customWidth="1"/>
    <col min="11271" max="11271" width="17.7265625" style="304" customWidth="1"/>
    <col min="11272" max="11272" width="8.7265625" style="304" customWidth="1"/>
    <col min="11273" max="11273" width="6.453125" style="304" customWidth="1"/>
    <col min="11274" max="11274" width="5.453125" style="304" customWidth="1"/>
    <col min="11275" max="11275" width="8.7265625" style="304" customWidth="1"/>
    <col min="11276" max="11276" width="9.7265625" style="304" customWidth="1"/>
    <col min="11277" max="11277" width="12.7265625" style="304" customWidth="1"/>
    <col min="11278" max="11522" width="9.1796875" style="304"/>
    <col min="11523" max="11523" width="5.7265625" style="304" customWidth="1"/>
    <col min="11524" max="11524" width="21.1796875" style="304" customWidth="1"/>
    <col min="11525" max="11525" width="11.7265625" style="304" customWidth="1"/>
    <col min="11526" max="11526" width="8" style="304" customWidth="1"/>
    <col min="11527" max="11527" width="17.7265625" style="304" customWidth="1"/>
    <col min="11528" max="11528" width="8.7265625" style="304" customWidth="1"/>
    <col min="11529" max="11529" width="6.453125" style="304" customWidth="1"/>
    <col min="11530" max="11530" width="5.453125" style="304" customWidth="1"/>
    <col min="11531" max="11531" width="8.7265625" style="304" customWidth="1"/>
    <col min="11532" max="11532" width="9.7265625" style="304" customWidth="1"/>
    <col min="11533" max="11533" width="12.7265625" style="304" customWidth="1"/>
    <col min="11534" max="11778" width="9.1796875" style="304"/>
    <col min="11779" max="11779" width="5.7265625" style="304" customWidth="1"/>
    <col min="11780" max="11780" width="21.1796875" style="304" customWidth="1"/>
    <col min="11781" max="11781" width="11.7265625" style="304" customWidth="1"/>
    <col min="11782" max="11782" width="8" style="304" customWidth="1"/>
    <col min="11783" max="11783" width="17.7265625" style="304" customWidth="1"/>
    <col min="11784" max="11784" width="8.7265625" style="304" customWidth="1"/>
    <col min="11785" max="11785" width="6.453125" style="304" customWidth="1"/>
    <col min="11786" max="11786" width="5.453125" style="304" customWidth="1"/>
    <col min="11787" max="11787" width="8.7265625" style="304" customWidth="1"/>
    <col min="11788" max="11788" width="9.7265625" style="304" customWidth="1"/>
    <col min="11789" max="11789" width="12.7265625" style="304" customWidth="1"/>
    <col min="11790" max="12034" width="9.1796875" style="304"/>
    <col min="12035" max="12035" width="5.7265625" style="304" customWidth="1"/>
    <col min="12036" max="12036" width="21.1796875" style="304" customWidth="1"/>
    <col min="12037" max="12037" width="11.7265625" style="304" customWidth="1"/>
    <col min="12038" max="12038" width="8" style="304" customWidth="1"/>
    <col min="12039" max="12039" width="17.7265625" style="304" customWidth="1"/>
    <col min="12040" max="12040" width="8.7265625" style="304" customWidth="1"/>
    <col min="12041" max="12041" width="6.453125" style="304" customWidth="1"/>
    <col min="12042" max="12042" width="5.453125" style="304" customWidth="1"/>
    <col min="12043" max="12043" width="8.7265625" style="304" customWidth="1"/>
    <col min="12044" max="12044" width="9.7265625" style="304" customWidth="1"/>
    <col min="12045" max="12045" width="12.7265625" style="304" customWidth="1"/>
    <col min="12046" max="12290" width="9.1796875" style="304"/>
    <col min="12291" max="12291" width="5.7265625" style="304" customWidth="1"/>
    <col min="12292" max="12292" width="21.1796875" style="304" customWidth="1"/>
    <col min="12293" max="12293" width="11.7265625" style="304" customWidth="1"/>
    <col min="12294" max="12294" width="8" style="304" customWidth="1"/>
    <col min="12295" max="12295" width="17.7265625" style="304" customWidth="1"/>
    <col min="12296" max="12296" width="8.7265625" style="304" customWidth="1"/>
    <col min="12297" max="12297" width="6.453125" style="304" customWidth="1"/>
    <col min="12298" max="12298" width="5.453125" style="304" customWidth="1"/>
    <col min="12299" max="12299" width="8.7265625" style="304" customWidth="1"/>
    <col min="12300" max="12300" width="9.7265625" style="304" customWidth="1"/>
    <col min="12301" max="12301" width="12.7265625" style="304" customWidth="1"/>
    <col min="12302" max="12546" width="9.1796875" style="304"/>
    <col min="12547" max="12547" width="5.7265625" style="304" customWidth="1"/>
    <col min="12548" max="12548" width="21.1796875" style="304" customWidth="1"/>
    <col min="12549" max="12549" width="11.7265625" style="304" customWidth="1"/>
    <col min="12550" max="12550" width="8" style="304" customWidth="1"/>
    <col min="12551" max="12551" width="17.7265625" style="304" customWidth="1"/>
    <col min="12552" max="12552" width="8.7265625" style="304" customWidth="1"/>
    <col min="12553" max="12553" width="6.453125" style="304" customWidth="1"/>
    <col min="12554" max="12554" width="5.453125" style="304" customWidth="1"/>
    <col min="12555" max="12555" width="8.7265625" style="304" customWidth="1"/>
    <col min="12556" max="12556" width="9.7265625" style="304" customWidth="1"/>
    <col min="12557" max="12557" width="12.7265625" style="304" customWidth="1"/>
    <col min="12558" max="12802" width="9.1796875" style="304"/>
    <col min="12803" max="12803" width="5.7265625" style="304" customWidth="1"/>
    <col min="12804" max="12804" width="21.1796875" style="304" customWidth="1"/>
    <col min="12805" max="12805" width="11.7265625" style="304" customWidth="1"/>
    <col min="12806" max="12806" width="8" style="304" customWidth="1"/>
    <col min="12807" max="12807" width="17.7265625" style="304" customWidth="1"/>
    <col min="12808" max="12808" width="8.7265625" style="304" customWidth="1"/>
    <col min="12809" max="12809" width="6.453125" style="304" customWidth="1"/>
    <col min="12810" max="12810" width="5.453125" style="304" customWidth="1"/>
    <col min="12811" max="12811" width="8.7265625" style="304" customWidth="1"/>
    <col min="12812" max="12812" width="9.7265625" style="304" customWidth="1"/>
    <col min="12813" max="12813" width="12.7265625" style="304" customWidth="1"/>
    <col min="12814" max="13058" width="9.1796875" style="304"/>
    <col min="13059" max="13059" width="5.7265625" style="304" customWidth="1"/>
    <col min="13060" max="13060" width="21.1796875" style="304" customWidth="1"/>
    <col min="13061" max="13061" width="11.7265625" style="304" customWidth="1"/>
    <col min="13062" max="13062" width="8" style="304" customWidth="1"/>
    <col min="13063" max="13063" width="17.7265625" style="304" customWidth="1"/>
    <col min="13064" max="13064" width="8.7265625" style="304" customWidth="1"/>
    <col min="13065" max="13065" width="6.453125" style="304" customWidth="1"/>
    <col min="13066" max="13066" width="5.453125" style="304" customWidth="1"/>
    <col min="13067" max="13067" width="8.7265625" style="304" customWidth="1"/>
    <col min="13068" max="13068" width="9.7265625" style="304" customWidth="1"/>
    <col min="13069" max="13069" width="12.7265625" style="304" customWidth="1"/>
    <col min="13070" max="13314" width="9.1796875" style="304"/>
    <col min="13315" max="13315" width="5.7265625" style="304" customWidth="1"/>
    <col min="13316" max="13316" width="21.1796875" style="304" customWidth="1"/>
    <col min="13317" max="13317" width="11.7265625" style="304" customWidth="1"/>
    <col min="13318" max="13318" width="8" style="304" customWidth="1"/>
    <col min="13319" max="13319" width="17.7265625" style="304" customWidth="1"/>
    <col min="13320" max="13320" width="8.7265625" style="304" customWidth="1"/>
    <col min="13321" max="13321" width="6.453125" style="304" customWidth="1"/>
    <col min="13322" max="13322" width="5.453125" style="304" customWidth="1"/>
    <col min="13323" max="13323" width="8.7265625" style="304" customWidth="1"/>
    <col min="13324" max="13324" width="9.7265625" style="304" customWidth="1"/>
    <col min="13325" max="13325" width="12.7265625" style="304" customWidth="1"/>
    <col min="13326" max="13570" width="9.1796875" style="304"/>
    <col min="13571" max="13571" width="5.7265625" style="304" customWidth="1"/>
    <col min="13572" max="13572" width="21.1796875" style="304" customWidth="1"/>
    <col min="13573" max="13573" width="11.7265625" style="304" customWidth="1"/>
    <col min="13574" max="13574" width="8" style="304" customWidth="1"/>
    <col min="13575" max="13575" width="17.7265625" style="304" customWidth="1"/>
    <col min="13576" max="13576" width="8.7265625" style="304" customWidth="1"/>
    <col min="13577" max="13577" width="6.453125" style="304" customWidth="1"/>
    <col min="13578" max="13578" width="5.453125" style="304" customWidth="1"/>
    <col min="13579" max="13579" width="8.7265625" style="304" customWidth="1"/>
    <col min="13580" max="13580" width="9.7265625" style="304" customWidth="1"/>
    <col min="13581" max="13581" width="12.7265625" style="304" customWidth="1"/>
    <col min="13582" max="13826" width="9.1796875" style="304"/>
    <col min="13827" max="13827" width="5.7265625" style="304" customWidth="1"/>
    <col min="13828" max="13828" width="21.1796875" style="304" customWidth="1"/>
    <col min="13829" max="13829" width="11.7265625" style="304" customWidth="1"/>
    <col min="13830" max="13830" width="8" style="304" customWidth="1"/>
    <col min="13831" max="13831" width="17.7265625" style="304" customWidth="1"/>
    <col min="13832" max="13832" width="8.7265625" style="304" customWidth="1"/>
    <col min="13833" max="13833" width="6.453125" style="304" customWidth="1"/>
    <col min="13834" max="13834" width="5.453125" style="304" customWidth="1"/>
    <col min="13835" max="13835" width="8.7265625" style="304" customWidth="1"/>
    <col min="13836" max="13836" width="9.7265625" style="304" customWidth="1"/>
    <col min="13837" max="13837" width="12.7265625" style="304" customWidth="1"/>
    <col min="13838" max="14082" width="9.1796875" style="304"/>
    <col min="14083" max="14083" width="5.7265625" style="304" customWidth="1"/>
    <col min="14084" max="14084" width="21.1796875" style="304" customWidth="1"/>
    <col min="14085" max="14085" width="11.7265625" style="304" customWidth="1"/>
    <col min="14086" max="14086" width="8" style="304" customWidth="1"/>
    <col min="14087" max="14087" width="17.7265625" style="304" customWidth="1"/>
    <col min="14088" max="14088" width="8.7265625" style="304" customWidth="1"/>
    <col min="14089" max="14089" width="6.453125" style="304" customWidth="1"/>
    <col min="14090" max="14090" width="5.453125" style="304" customWidth="1"/>
    <col min="14091" max="14091" width="8.7265625" style="304" customWidth="1"/>
    <col min="14092" max="14092" width="9.7265625" style="304" customWidth="1"/>
    <col min="14093" max="14093" width="12.7265625" style="304" customWidth="1"/>
    <col min="14094" max="14338" width="9.1796875" style="304"/>
    <col min="14339" max="14339" width="5.7265625" style="304" customWidth="1"/>
    <col min="14340" max="14340" width="21.1796875" style="304" customWidth="1"/>
    <col min="14341" max="14341" width="11.7265625" style="304" customWidth="1"/>
    <col min="14342" max="14342" width="8" style="304" customWidth="1"/>
    <col min="14343" max="14343" width="17.7265625" style="304" customWidth="1"/>
    <col min="14344" max="14344" width="8.7265625" style="304" customWidth="1"/>
    <col min="14345" max="14345" width="6.453125" style="304" customWidth="1"/>
    <col min="14346" max="14346" width="5.453125" style="304" customWidth="1"/>
    <col min="14347" max="14347" width="8.7265625" style="304" customWidth="1"/>
    <col min="14348" max="14348" width="9.7265625" style="304" customWidth="1"/>
    <col min="14349" max="14349" width="12.7265625" style="304" customWidth="1"/>
    <col min="14350" max="14594" width="9.1796875" style="304"/>
    <col min="14595" max="14595" width="5.7265625" style="304" customWidth="1"/>
    <col min="14596" max="14596" width="21.1796875" style="304" customWidth="1"/>
    <col min="14597" max="14597" width="11.7265625" style="304" customWidth="1"/>
    <col min="14598" max="14598" width="8" style="304" customWidth="1"/>
    <col min="14599" max="14599" width="17.7265625" style="304" customWidth="1"/>
    <col min="14600" max="14600" width="8.7265625" style="304" customWidth="1"/>
    <col min="14601" max="14601" width="6.453125" style="304" customWidth="1"/>
    <col min="14602" max="14602" width="5.453125" style="304" customWidth="1"/>
    <col min="14603" max="14603" width="8.7265625" style="304" customWidth="1"/>
    <col min="14604" max="14604" width="9.7265625" style="304" customWidth="1"/>
    <col min="14605" max="14605" width="12.7265625" style="304" customWidth="1"/>
    <col min="14606" max="14850" width="9.1796875" style="304"/>
    <col min="14851" max="14851" width="5.7265625" style="304" customWidth="1"/>
    <col min="14852" max="14852" width="21.1796875" style="304" customWidth="1"/>
    <col min="14853" max="14853" width="11.7265625" style="304" customWidth="1"/>
    <col min="14854" max="14854" width="8" style="304" customWidth="1"/>
    <col min="14855" max="14855" width="17.7265625" style="304" customWidth="1"/>
    <col min="14856" max="14856" width="8.7265625" style="304" customWidth="1"/>
    <col min="14857" max="14857" width="6.453125" style="304" customWidth="1"/>
    <col min="14858" max="14858" width="5.453125" style="304" customWidth="1"/>
    <col min="14859" max="14859" width="8.7265625" style="304" customWidth="1"/>
    <col min="14860" max="14860" width="9.7265625" style="304" customWidth="1"/>
    <col min="14861" max="14861" width="12.7265625" style="304" customWidth="1"/>
    <col min="14862" max="15106" width="9.1796875" style="304"/>
    <col min="15107" max="15107" width="5.7265625" style="304" customWidth="1"/>
    <col min="15108" max="15108" width="21.1796875" style="304" customWidth="1"/>
    <col min="15109" max="15109" width="11.7265625" style="304" customWidth="1"/>
    <col min="15110" max="15110" width="8" style="304" customWidth="1"/>
    <col min="15111" max="15111" width="17.7265625" style="304" customWidth="1"/>
    <col min="15112" max="15112" width="8.7265625" style="304" customWidth="1"/>
    <col min="15113" max="15113" width="6.453125" style="304" customWidth="1"/>
    <col min="15114" max="15114" width="5.453125" style="304" customWidth="1"/>
    <col min="15115" max="15115" width="8.7265625" style="304" customWidth="1"/>
    <col min="15116" max="15116" width="9.7265625" style="304" customWidth="1"/>
    <col min="15117" max="15117" width="12.7265625" style="304" customWidth="1"/>
    <col min="15118" max="15362" width="9.1796875" style="304"/>
    <col min="15363" max="15363" width="5.7265625" style="304" customWidth="1"/>
    <col min="15364" max="15364" width="21.1796875" style="304" customWidth="1"/>
    <col min="15365" max="15365" width="11.7265625" style="304" customWidth="1"/>
    <col min="15366" max="15366" width="8" style="304" customWidth="1"/>
    <col min="15367" max="15367" width="17.7265625" style="304" customWidth="1"/>
    <col min="15368" max="15368" width="8.7265625" style="304" customWidth="1"/>
    <col min="15369" max="15369" width="6.453125" style="304" customWidth="1"/>
    <col min="15370" max="15370" width="5.453125" style="304" customWidth="1"/>
    <col min="15371" max="15371" width="8.7265625" style="304" customWidth="1"/>
    <col min="15372" max="15372" width="9.7265625" style="304" customWidth="1"/>
    <col min="15373" max="15373" width="12.7265625" style="304" customWidth="1"/>
    <col min="15374" max="15618" width="9.1796875" style="304"/>
    <col min="15619" max="15619" width="5.7265625" style="304" customWidth="1"/>
    <col min="15620" max="15620" width="21.1796875" style="304" customWidth="1"/>
    <col min="15621" max="15621" width="11.7265625" style="304" customWidth="1"/>
    <col min="15622" max="15622" width="8" style="304" customWidth="1"/>
    <col min="15623" max="15623" width="17.7265625" style="304" customWidth="1"/>
    <col min="15624" max="15624" width="8.7265625" style="304" customWidth="1"/>
    <col min="15625" max="15625" width="6.453125" style="304" customWidth="1"/>
    <col min="15626" max="15626" width="5.453125" style="304" customWidth="1"/>
    <col min="15627" max="15627" width="8.7265625" style="304" customWidth="1"/>
    <col min="15628" max="15628" width="9.7265625" style="304" customWidth="1"/>
    <col min="15629" max="15629" width="12.7265625" style="304" customWidth="1"/>
    <col min="15630" max="15874" width="9.1796875" style="304"/>
    <col min="15875" max="15875" width="5.7265625" style="304" customWidth="1"/>
    <col min="15876" max="15876" width="21.1796875" style="304" customWidth="1"/>
    <col min="15877" max="15877" width="11.7265625" style="304" customWidth="1"/>
    <col min="15878" max="15878" width="8" style="304" customWidth="1"/>
    <col min="15879" max="15879" width="17.7265625" style="304" customWidth="1"/>
    <col min="15880" max="15880" width="8.7265625" style="304" customWidth="1"/>
    <col min="15881" max="15881" width="6.453125" style="304" customWidth="1"/>
    <col min="15882" max="15882" width="5.453125" style="304" customWidth="1"/>
    <col min="15883" max="15883" width="8.7265625" style="304" customWidth="1"/>
    <col min="15884" max="15884" width="9.7265625" style="304" customWidth="1"/>
    <col min="15885" max="15885" width="12.7265625" style="304" customWidth="1"/>
    <col min="15886" max="16130" width="9.1796875" style="304"/>
    <col min="16131" max="16131" width="5.7265625" style="304" customWidth="1"/>
    <col min="16132" max="16132" width="21.1796875" style="304" customWidth="1"/>
    <col min="16133" max="16133" width="11.7265625" style="304" customWidth="1"/>
    <col min="16134" max="16134" width="8" style="304" customWidth="1"/>
    <col min="16135" max="16135" width="17.7265625" style="304" customWidth="1"/>
    <col min="16136" max="16136" width="8.7265625" style="304" customWidth="1"/>
    <col min="16137" max="16137" width="6.453125" style="304" customWidth="1"/>
    <col min="16138" max="16138" width="5.453125" style="304" customWidth="1"/>
    <col min="16139" max="16139" width="8.7265625" style="304" customWidth="1"/>
    <col min="16140" max="16140" width="9.7265625" style="304" customWidth="1"/>
    <col min="16141" max="16141" width="12.7265625" style="304" customWidth="1"/>
    <col min="16142" max="16384" width="9.1796875" style="304"/>
  </cols>
  <sheetData>
    <row r="1" spans="1:13" s="309" customFormat="1" ht="15" customHeight="1">
      <c r="A1" s="628" t="s">
        <v>149</v>
      </c>
      <c r="B1" s="203" t="s">
        <v>409</v>
      </c>
      <c r="C1" s="203"/>
      <c r="D1" s="203"/>
      <c r="E1" s="1759" t="s">
        <v>604</v>
      </c>
      <c r="F1" s="1759"/>
      <c r="G1" s="1759"/>
      <c r="H1" s="204"/>
      <c r="I1" s="205"/>
      <c r="J1" s="205"/>
      <c r="K1" s="205"/>
      <c r="L1" s="205"/>
      <c r="M1" s="629"/>
    </row>
    <row r="2" spans="1:13" s="309" customFormat="1" ht="15" customHeight="1">
      <c r="A2" s="206" t="s">
        <v>149</v>
      </c>
      <c r="B2" s="211" t="s">
        <v>411</v>
      </c>
      <c r="C2" s="211"/>
      <c r="D2" s="211"/>
      <c r="E2" s="211" t="s">
        <v>605</v>
      </c>
      <c r="F2" s="209"/>
      <c r="G2" s="209"/>
      <c r="H2" s="210"/>
      <c r="I2" s="209"/>
      <c r="J2" s="209"/>
      <c r="K2" s="209"/>
      <c r="L2" s="209"/>
      <c r="M2" s="212"/>
    </row>
    <row r="3" spans="1:13" s="309" customFormat="1" ht="15" customHeight="1">
      <c r="A3" s="206" t="s">
        <v>149</v>
      </c>
      <c r="B3" s="211" t="s">
        <v>413</v>
      </c>
      <c r="C3" s="211"/>
      <c r="D3" s="211"/>
      <c r="E3" s="1774" t="s">
        <v>414</v>
      </c>
      <c r="F3" s="1774"/>
      <c r="G3" s="1774"/>
      <c r="H3" s="1774"/>
      <c r="I3" s="1774"/>
      <c r="J3" s="1413"/>
      <c r="K3" s="209"/>
      <c r="L3" s="209"/>
      <c r="M3" s="212"/>
    </row>
    <row r="4" spans="1:13" s="309" customFormat="1" ht="15" customHeight="1">
      <c r="A4" s="206" t="s">
        <v>149</v>
      </c>
      <c r="B4" s="211" t="s">
        <v>150</v>
      </c>
      <c r="C4" s="211"/>
      <c r="D4" s="211"/>
      <c r="E4" s="211" t="s">
        <v>593</v>
      </c>
      <c r="F4" s="209"/>
      <c r="G4" s="209"/>
      <c r="H4" s="210"/>
      <c r="I4" s="307"/>
      <c r="J4" s="307"/>
      <c r="K4" s="308"/>
      <c r="L4" s="308"/>
      <c r="M4" s="212"/>
    </row>
    <row r="5" spans="1:13" s="310" customFormat="1" ht="15" customHeight="1">
      <c r="A5" s="213" t="s">
        <v>1254</v>
      </c>
      <c r="B5" s="215" t="s">
        <v>1237</v>
      </c>
      <c r="C5" s="215"/>
      <c r="D5" s="215"/>
      <c r="E5" s="215"/>
      <c r="F5" s="214"/>
      <c r="G5" s="214"/>
      <c r="H5" s="214"/>
      <c r="I5" s="216"/>
      <c r="J5" s="216"/>
      <c r="K5" s="214"/>
      <c r="L5" s="214"/>
      <c r="M5" s="631"/>
    </row>
    <row r="6" spans="1:13" ht="15" customHeight="1">
      <c r="A6" s="218"/>
      <c r="B6" s="1762"/>
      <c r="C6" s="1762"/>
      <c r="D6" s="1762"/>
      <c r="E6" s="1762"/>
      <c r="F6" s="219"/>
      <c r="G6" s="741"/>
      <c r="H6" s="741" t="s">
        <v>153</v>
      </c>
      <c r="I6" s="742"/>
      <c r="J6" s="742"/>
      <c r="K6" s="328"/>
      <c r="L6" s="326"/>
      <c r="M6" s="337"/>
    </row>
    <row r="7" spans="1:13" ht="46">
      <c r="A7" s="220" t="s">
        <v>156</v>
      </c>
      <c r="B7" s="220" t="s">
        <v>241</v>
      </c>
      <c r="C7" s="220" t="s">
        <v>122</v>
      </c>
      <c r="D7" s="220" t="s">
        <v>123</v>
      </c>
      <c r="E7" s="220" t="s">
        <v>607</v>
      </c>
      <c r="F7" s="635" t="s">
        <v>159</v>
      </c>
      <c r="G7" s="737" t="s">
        <v>160</v>
      </c>
      <c r="H7" s="738" t="s">
        <v>161</v>
      </c>
      <c r="I7" s="743" t="s">
        <v>162</v>
      </c>
      <c r="J7" s="743" t="s">
        <v>1255</v>
      </c>
      <c r="K7" s="331" t="s">
        <v>1256</v>
      </c>
      <c r="L7" s="743" t="s">
        <v>162</v>
      </c>
      <c r="M7" s="331" t="s">
        <v>128</v>
      </c>
    </row>
    <row r="8" spans="1:13" ht="14.15" customHeight="1">
      <c r="A8" s="311"/>
      <c r="B8" s="1404"/>
      <c r="C8" s="1404"/>
      <c r="D8" s="1404"/>
      <c r="E8" s="1545"/>
      <c r="F8" s="1403"/>
      <c r="G8" s="1403"/>
      <c r="H8" s="1403"/>
      <c r="I8" s="1406"/>
      <c r="J8" s="376">
        <v>0.6</v>
      </c>
      <c r="K8" s="376">
        <v>0.4</v>
      </c>
      <c r="L8" s="376"/>
      <c r="M8" s="1402"/>
    </row>
    <row r="9" spans="1:13" ht="14.15" customHeight="1">
      <c r="A9" s="311">
        <v>1</v>
      </c>
      <c r="B9" s="1545" t="s">
        <v>213</v>
      </c>
      <c r="C9" s="1545"/>
      <c r="D9" s="1404"/>
      <c r="E9" s="1545"/>
      <c r="F9" s="1403"/>
      <c r="G9" s="1403"/>
      <c r="H9" s="1403"/>
      <c r="I9" s="1406"/>
      <c r="J9" s="1548"/>
      <c r="K9" s="1546"/>
      <c r="L9" s="1546"/>
      <c r="M9" s="1402"/>
    </row>
    <row r="10" spans="1:13" ht="14.15" customHeight="1">
      <c r="A10" s="311"/>
      <c r="B10" s="1547"/>
      <c r="C10" s="1547"/>
      <c r="D10" s="316"/>
      <c r="E10" s="1547"/>
      <c r="F10" s="314"/>
      <c r="G10" s="314"/>
      <c r="H10" s="314"/>
      <c r="I10" s="317"/>
      <c r="J10" s="729"/>
      <c r="K10" s="1546"/>
      <c r="L10" s="1546"/>
      <c r="M10" s="1402"/>
    </row>
    <row r="11" spans="1:13" ht="14.15" customHeight="1">
      <c r="A11" s="315"/>
      <c r="B11" s="316" t="s">
        <v>1248</v>
      </c>
      <c r="C11" s="316" t="s">
        <v>130</v>
      </c>
      <c r="D11" s="1523">
        <v>1</v>
      </c>
      <c r="E11" s="316" t="s">
        <v>1249</v>
      </c>
      <c r="F11" s="314">
        <v>1</v>
      </c>
      <c r="G11" s="1522">
        <v>1.63</v>
      </c>
      <c r="H11" s="314">
        <v>5.53</v>
      </c>
      <c r="I11" s="317">
        <f t="shared" ref="I11:I36" si="0">F11*G11*H11</f>
        <v>9.0138999999999996</v>
      </c>
      <c r="J11" s="1551">
        <f>I11*0.6</f>
        <v>5.4083399999999999</v>
      </c>
      <c r="K11" s="1546"/>
      <c r="L11" s="1546">
        <f>J11+K11</f>
        <v>5.4083399999999999</v>
      </c>
      <c r="M11" s="1402"/>
    </row>
    <row r="12" spans="1:13" ht="14.15" customHeight="1">
      <c r="A12" s="315"/>
      <c r="B12" s="316" t="s">
        <v>1248</v>
      </c>
      <c r="C12" s="316" t="s">
        <v>130</v>
      </c>
      <c r="D12" s="1523">
        <v>2</v>
      </c>
      <c r="E12" s="316" t="s">
        <v>1249</v>
      </c>
      <c r="F12" s="314">
        <v>1</v>
      </c>
      <c r="G12" s="1522">
        <v>1.63</v>
      </c>
      <c r="H12" s="314">
        <v>3.45</v>
      </c>
      <c r="I12" s="317">
        <f>F12*G12*H12</f>
        <v>5.6234999999999999</v>
      </c>
      <c r="J12" s="1551">
        <f>I12*0.6</f>
        <v>3.3740999999999999</v>
      </c>
      <c r="K12" s="1546"/>
      <c r="L12" s="1546">
        <f>J12+K12</f>
        <v>3.3740999999999999</v>
      </c>
      <c r="M12" s="1402"/>
    </row>
    <row r="13" spans="1:13" ht="14.15" customHeight="1">
      <c r="A13" s="315"/>
      <c r="B13" s="316" t="s">
        <v>1248</v>
      </c>
      <c r="C13" s="316" t="s">
        <v>130</v>
      </c>
      <c r="D13" s="1523">
        <v>3</v>
      </c>
      <c r="E13" s="316" t="s">
        <v>1249</v>
      </c>
      <c r="F13" s="314">
        <v>1</v>
      </c>
      <c r="G13" s="1522">
        <v>1.63</v>
      </c>
      <c r="H13" s="314">
        <v>4.1500000000000004</v>
      </c>
      <c r="I13" s="317">
        <f>F13*G13*H13</f>
        <v>6.7645</v>
      </c>
      <c r="J13" s="1551"/>
      <c r="K13" s="1546"/>
      <c r="L13" s="1546">
        <f>J13+K13</f>
        <v>0</v>
      </c>
      <c r="M13" s="1402"/>
    </row>
    <row r="14" spans="1:13" ht="14.15" customHeight="1">
      <c r="A14" s="315"/>
      <c r="B14" s="316" t="s">
        <v>1248</v>
      </c>
      <c r="C14" s="316" t="s">
        <v>130</v>
      </c>
      <c r="D14" s="1523">
        <v>4</v>
      </c>
      <c r="E14" s="316" t="s">
        <v>1249</v>
      </c>
      <c r="F14" s="314">
        <v>1</v>
      </c>
      <c r="G14" s="1522">
        <v>1.63</v>
      </c>
      <c r="H14" s="314">
        <v>4.1500000000000004</v>
      </c>
      <c r="I14" s="317">
        <f>F14*G14*H14</f>
        <v>6.7645</v>
      </c>
      <c r="J14" s="1551">
        <f>I14*0.6</f>
        <v>4.0587</v>
      </c>
      <c r="K14" s="1546"/>
      <c r="L14" s="1546">
        <f>J14+K14</f>
        <v>4.0587</v>
      </c>
      <c r="M14" s="1402"/>
    </row>
    <row r="15" spans="1:13" ht="14.15" customHeight="1">
      <c r="A15" s="315"/>
      <c r="B15" s="316" t="s">
        <v>1248</v>
      </c>
      <c r="C15" s="316" t="s">
        <v>130</v>
      </c>
      <c r="D15" s="1523">
        <v>5</v>
      </c>
      <c r="E15" s="316" t="s">
        <v>1249</v>
      </c>
      <c r="F15" s="314">
        <v>1</v>
      </c>
      <c r="G15" s="1522">
        <v>1.63</v>
      </c>
      <c r="H15" s="314">
        <v>6.35</v>
      </c>
      <c r="I15" s="317">
        <f t="shared" si="0"/>
        <v>10.350499999999998</v>
      </c>
      <c r="J15" s="729"/>
      <c r="K15" s="1546"/>
      <c r="L15" s="1546"/>
      <c r="M15" s="1402"/>
    </row>
    <row r="16" spans="1:13" ht="14.15" customHeight="1">
      <c r="A16" s="315"/>
      <c r="B16" s="316" t="s">
        <v>1248</v>
      </c>
      <c r="C16" s="316" t="s">
        <v>130</v>
      </c>
      <c r="D16" s="1523">
        <v>6</v>
      </c>
      <c r="E16" s="316" t="s">
        <v>1249</v>
      </c>
      <c r="F16" s="314">
        <v>1</v>
      </c>
      <c r="G16" s="1522">
        <v>1.63</v>
      </c>
      <c r="H16" s="314">
        <v>3.45</v>
      </c>
      <c r="I16" s="317">
        <f>F16*G16*H16</f>
        <v>5.6234999999999999</v>
      </c>
      <c r="J16" s="1551">
        <f>I16*0.6</f>
        <v>3.3740999999999999</v>
      </c>
      <c r="K16" s="1546"/>
      <c r="L16" s="1546">
        <f>J16+K16</f>
        <v>3.3740999999999999</v>
      </c>
      <c r="M16" s="1402"/>
    </row>
    <row r="17" spans="1:13" ht="14.15" customHeight="1">
      <c r="A17" s="315"/>
      <c r="B17" s="316" t="s">
        <v>1248</v>
      </c>
      <c r="C17" s="316" t="s">
        <v>130</v>
      </c>
      <c r="D17" s="1523">
        <v>7</v>
      </c>
      <c r="E17" s="316" t="s">
        <v>1249</v>
      </c>
      <c r="F17" s="314">
        <v>1</v>
      </c>
      <c r="G17" s="1522">
        <v>1.63</v>
      </c>
      <c r="H17" s="314">
        <v>3.45</v>
      </c>
      <c r="I17" s="317">
        <f t="shared" si="0"/>
        <v>5.6234999999999999</v>
      </c>
      <c r="J17" s="1551">
        <f>I17*0.6</f>
        <v>3.3740999999999999</v>
      </c>
      <c r="K17" s="1546"/>
      <c r="L17" s="1546">
        <f>J17+K17</f>
        <v>3.3740999999999999</v>
      </c>
      <c r="M17" s="1402"/>
    </row>
    <row r="18" spans="1:13" ht="14.15" customHeight="1">
      <c r="A18" s="315"/>
      <c r="B18" s="316" t="s">
        <v>1248</v>
      </c>
      <c r="C18" s="316" t="s">
        <v>130</v>
      </c>
      <c r="D18" s="1523">
        <v>8</v>
      </c>
      <c r="E18" s="316" t="s">
        <v>1249</v>
      </c>
      <c r="F18" s="314">
        <v>1</v>
      </c>
      <c r="G18" s="1522">
        <v>1.63</v>
      </c>
      <c r="H18" s="314">
        <v>3.45</v>
      </c>
      <c r="I18" s="317">
        <f t="shared" ref="I18:I19" si="1">F18*G18*H18</f>
        <v>5.6234999999999999</v>
      </c>
      <c r="J18" s="729"/>
      <c r="K18" s="1546"/>
      <c r="L18" s="1546"/>
      <c r="M18" s="1402"/>
    </row>
    <row r="19" spans="1:13" ht="14.15" customHeight="1">
      <c r="A19" s="315"/>
      <c r="B19" s="316" t="s">
        <v>1248</v>
      </c>
      <c r="C19" s="316" t="s">
        <v>130</v>
      </c>
      <c r="D19" s="1523">
        <v>9</v>
      </c>
      <c r="E19" s="316" t="s">
        <v>1249</v>
      </c>
      <c r="F19" s="314">
        <v>1</v>
      </c>
      <c r="G19" s="1522">
        <v>1.63</v>
      </c>
      <c r="H19" s="314">
        <v>3.45</v>
      </c>
      <c r="I19" s="317">
        <f t="shared" si="1"/>
        <v>5.6234999999999999</v>
      </c>
      <c r="J19" s="1551">
        <f>I19*0.6</f>
        <v>3.3740999999999999</v>
      </c>
      <c r="K19" s="1546"/>
      <c r="L19" s="1546">
        <f>J19+K19</f>
        <v>3.3740999999999999</v>
      </c>
      <c r="M19" s="1402"/>
    </row>
    <row r="20" spans="1:13" ht="14.15" customHeight="1">
      <c r="A20" s="315"/>
      <c r="B20" s="316" t="s">
        <v>1248</v>
      </c>
      <c r="C20" s="316" t="s">
        <v>130</v>
      </c>
      <c r="D20" s="1523">
        <v>10</v>
      </c>
      <c r="E20" s="316" t="s">
        <v>1249</v>
      </c>
      <c r="F20" s="314">
        <v>1</v>
      </c>
      <c r="G20" s="1522">
        <v>1.63</v>
      </c>
      <c r="H20" s="314">
        <v>3.37</v>
      </c>
      <c r="I20" s="317">
        <f>F20*G20*H20</f>
        <v>5.4931000000000001</v>
      </c>
      <c r="J20" s="1551">
        <f>I20*0.6</f>
        <v>3.2958599999999998</v>
      </c>
      <c r="K20" s="1546"/>
      <c r="L20" s="1546">
        <f>J20+K20</f>
        <v>3.2958599999999998</v>
      </c>
      <c r="M20" s="1402"/>
    </row>
    <row r="21" spans="1:13" ht="14.15" customHeight="1">
      <c r="A21" s="315"/>
      <c r="B21" s="316" t="s">
        <v>1248</v>
      </c>
      <c r="C21" s="316" t="s">
        <v>130</v>
      </c>
      <c r="D21" s="1523">
        <v>11</v>
      </c>
      <c r="E21" s="316" t="s">
        <v>1249</v>
      </c>
      <c r="F21" s="314">
        <v>1</v>
      </c>
      <c r="G21" s="1522">
        <v>1.63</v>
      </c>
      <c r="H21" s="314">
        <v>3.37</v>
      </c>
      <c r="I21" s="317">
        <f>F21*G21*H21</f>
        <v>5.4931000000000001</v>
      </c>
      <c r="J21" s="1551">
        <f>I21*0.6</f>
        <v>3.2958599999999998</v>
      </c>
      <c r="K21" s="1546"/>
      <c r="L21" s="1546">
        <f>J21+K21</f>
        <v>3.2958599999999998</v>
      </c>
      <c r="M21" s="1402"/>
    </row>
    <row r="22" spans="1:13" ht="14.15" customHeight="1">
      <c r="A22" s="315"/>
      <c r="B22" s="316" t="s">
        <v>1248</v>
      </c>
      <c r="C22" s="316" t="s">
        <v>130</v>
      </c>
      <c r="D22" s="1523">
        <v>12</v>
      </c>
      <c r="E22" s="316" t="s">
        <v>1249</v>
      </c>
      <c r="F22" s="314">
        <v>1</v>
      </c>
      <c r="G22" s="1522">
        <v>1.63</v>
      </c>
      <c r="H22" s="314">
        <v>3.37</v>
      </c>
      <c r="I22" s="317">
        <f t="shared" ref="I22:I24" si="2">F22*G22*H22</f>
        <v>5.4931000000000001</v>
      </c>
      <c r="J22" s="729"/>
      <c r="K22" s="1546"/>
      <c r="L22" s="1546"/>
      <c r="M22" s="1402"/>
    </row>
    <row r="23" spans="1:13" ht="14.15" customHeight="1">
      <c r="A23" s="315"/>
      <c r="B23" s="316" t="s">
        <v>1248</v>
      </c>
      <c r="C23" s="316" t="s">
        <v>130</v>
      </c>
      <c r="D23" s="1523">
        <v>13</v>
      </c>
      <c r="E23" s="316" t="s">
        <v>1249</v>
      </c>
      <c r="F23" s="314">
        <v>1</v>
      </c>
      <c r="G23" s="1522">
        <v>1.63</v>
      </c>
      <c r="H23" s="314">
        <v>3.37</v>
      </c>
      <c r="I23" s="317">
        <f t="shared" si="2"/>
        <v>5.4931000000000001</v>
      </c>
      <c r="J23" s="729"/>
      <c r="K23" s="1546"/>
      <c r="L23" s="1546"/>
      <c r="M23" s="1402"/>
    </row>
    <row r="24" spans="1:13" ht="14.15" customHeight="1">
      <c r="A24" s="315"/>
      <c r="B24" s="316" t="s">
        <v>1248</v>
      </c>
      <c r="C24" s="316" t="s">
        <v>130</v>
      </c>
      <c r="D24" s="1523">
        <v>14</v>
      </c>
      <c r="E24" s="316" t="s">
        <v>1249</v>
      </c>
      <c r="F24" s="314">
        <v>1</v>
      </c>
      <c r="G24" s="1522">
        <v>1.63</v>
      </c>
      <c r="H24" s="314">
        <v>3.37</v>
      </c>
      <c r="I24" s="317">
        <f t="shared" si="2"/>
        <v>5.4931000000000001</v>
      </c>
      <c r="J24" s="729"/>
      <c r="K24" s="1546"/>
      <c r="L24" s="1546"/>
      <c r="M24" s="1402"/>
    </row>
    <row r="25" spans="1:13" ht="14.15" customHeight="1">
      <c r="A25" s="315"/>
      <c r="B25" s="316" t="s">
        <v>1248</v>
      </c>
      <c r="C25" s="316" t="s">
        <v>130</v>
      </c>
      <c r="D25" s="1523">
        <v>15</v>
      </c>
      <c r="E25" s="316" t="s">
        <v>1249</v>
      </c>
      <c r="F25" s="314">
        <v>1</v>
      </c>
      <c r="G25" s="1522">
        <v>1.63</v>
      </c>
      <c r="H25" s="314">
        <v>3.37</v>
      </c>
      <c r="I25" s="317">
        <f t="shared" ref="I25" si="3">F25*G25*H25</f>
        <v>5.4931000000000001</v>
      </c>
      <c r="J25" s="729"/>
      <c r="K25" s="1546"/>
      <c r="L25" s="1546"/>
      <c r="M25" s="1402"/>
    </row>
    <row r="26" spans="1:13" ht="14.15" customHeight="1">
      <c r="A26" s="315"/>
      <c r="B26" s="316" t="s">
        <v>1248</v>
      </c>
      <c r="C26" s="316" t="s">
        <v>130</v>
      </c>
      <c r="D26" s="1523">
        <v>16</v>
      </c>
      <c r="E26" s="316" t="s">
        <v>1249</v>
      </c>
      <c r="F26" s="314">
        <v>1</v>
      </c>
      <c r="G26" s="1522">
        <v>1.63</v>
      </c>
      <c r="H26" s="314">
        <f>3.85-0.3</f>
        <v>3.5500000000000003</v>
      </c>
      <c r="I26" s="317">
        <f t="shared" si="0"/>
        <v>5.7865000000000002</v>
      </c>
      <c r="J26" s="729"/>
      <c r="K26" s="1546"/>
      <c r="L26" s="1546"/>
      <c r="M26" s="1402"/>
    </row>
    <row r="27" spans="1:13" ht="14.15" customHeight="1">
      <c r="A27" s="315"/>
      <c r="B27" s="316" t="s">
        <v>1248</v>
      </c>
      <c r="C27" s="316" t="s">
        <v>130</v>
      </c>
      <c r="D27" s="1523">
        <v>17</v>
      </c>
      <c r="E27" s="316" t="s">
        <v>1249</v>
      </c>
      <c r="F27" s="314">
        <v>1</v>
      </c>
      <c r="G27" s="1522">
        <v>1.63</v>
      </c>
      <c r="H27" s="314">
        <f>3.85-0.3</f>
        <v>3.5500000000000003</v>
      </c>
      <c r="I27" s="317">
        <f t="shared" si="0"/>
        <v>5.7865000000000002</v>
      </c>
      <c r="J27" s="729"/>
      <c r="K27" s="1546"/>
      <c r="L27" s="1546"/>
      <c r="M27" s="1402"/>
    </row>
    <row r="28" spans="1:13" ht="14.15" customHeight="1">
      <c r="A28" s="315"/>
      <c r="B28" s="316" t="s">
        <v>1248</v>
      </c>
      <c r="C28" s="316" t="s">
        <v>130</v>
      </c>
      <c r="D28" s="1523">
        <v>18</v>
      </c>
      <c r="E28" s="316" t="s">
        <v>1249</v>
      </c>
      <c r="F28" s="314">
        <v>1</v>
      </c>
      <c r="G28" s="1522">
        <v>1.63</v>
      </c>
      <c r="H28" s="314">
        <f>3.8-0.3</f>
        <v>3.5</v>
      </c>
      <c r="I28" s="317">
        <f t="shared" si="0"/>
        <v>5.7050000000000001</v>
      </c>
      <c r="J28" s="729"/>
      <c r="K28" s="1546"/>
      <c r="L28" s="1546"/>
      <c r="M28" s="1402"/>
    </row>
    <row r="29" spans="1:13" ht="14.15" customHeight="1">
      <c r="A29" s="315"/>
      <c r="B29" s="316" t="s">
        <v>1248</v>
      </c>
      <c r="C29" s="316" t="s">
        <v>130</v>
      </c>
      <c r="D29" s="1523" t="s">
        <v>1162</v>
      </c>
      <c r="E29" s="316" t="s">
        <v>1249</v>
      </c>
      <c r="F29" s="314">
        <v>3</v>
      </c>
      <c r="G29" s="1522">
        <v>1.63</v>
      </c>
      <c r="H29" s="314">
        <v>3.45</v>
      </c>
      <c r="I29" s="317">
        <f t="shared" si="0"/>
        <v>16.8705</v>
      </c>
      <c r="J29" s="729"/>
      <c r="K29" s="1546"/>
      <c r="L29" s="1546"/>
      <c r="M29" s="1402"/>
    </row>
    <row r="30" spans="1:13" ht="14.15" customHeight="1">
      <c r="A30" s="315"/>
      <c r="B30" s="316" t="s">
        <v>1248</v>
      </c>
      <c r="C30" s="316" t="s">
        <v>130</v>
      </c>
      <c r="D30" s="1523">
        <v>22</v>
      </c>
      <c r="E30" s="316" t="s">
        <v>1249</v>
      </c>
      <c r="F30" s="314">
        <v>1</v>
      </c>
      <c r="G30" s="1522">
        <v>1.63</v>
      </c>
      <c r="H30" s="314">
        <f>3.85-0.3</f>
        <v>3.5500000000000003</v>
      </c>
      <c r="I30" s="317">
        <f t="shared" si="0"/>
        <v>5.7865000000000002</v>
      </c>
      <c r="J30" s="729"/>
      <c r="K30" s="1546"/>
      <c r="L30" s="1546"/>
      <c r="M30" s="1402"/>
    </row>
    <row r="31" spans="1:13" ht="14.15" customHeight="1">
      <c r="A31" s="315"/>
      <c r="B31" s="316" t="s">
        <v>1248</v>
      </c>
      <c r="C31" s="316" t="s">
        <v>130</v>
      </c>
      <c r="D31" s="1523">
        <v>23</v>
      </c>
      <c r="E31" s="316" t="s">
        <v>1249</v>
      </c>
      <c r="F31" s="314">
        <v>1</v>
      </c>
      <c r="G31" s="1522">
        <v>1.63</v>
      </c>
      <c r="H31" s="314">
        <f>6-0.3</f>
        <v>5.7</v>
      </c>
      <c r="I31" s="317">
        <f>F31*G31*H31</f>
        <v>9.2910000000000004</v>
      </c>
      <c r="J31" s="1551">
        <f>I31*0.6</f>
        <v>5.5746000000000002</v>
      </c>
      <c r="K31" s="1546"/>
      <c r="L31" s="1546">
        <f>J31+K31</f>
        <v>5.5746000000000002</v>
      </c>
      <c r="M31" s="1402"/>
    </row>
    <row r="32" spans="1:13" ht="14.15" customHeight="1">
      <c r="A32" s="315"/>
      <c r="B32" s="316" t="s">
        <v>1248</v>
      </c>
      <c r="C32" s="316" t="s">
        <v>130</v>
      </c>
      <c r="D32" s="1523">
        <v>24</v>
      </c>
      <c r="E32" s="316" t="s">
        <v>1249</v>
      </c>
      <c r="F32" s="314">
        <v>1</v>
      </c>
      <c r="G32" s="1522">
        <v>1.63</v>
      </c>
      <c r="H32" s="314">
        <f>5.25-0.3</f>
        <v>4.95</v>
      </c>
      <c r="I32" s="317">
        <f>F32*G32*H32</f>
        <v>8.0685000000000002</v>
      </c>
      <c r="J32" s="729"/>
      <c r="K32" s="1546"/>
      <c r="L32" s="1546"/>
      <c r="M32" s="1402"/>
    </row>
    <row r="33" spans="1:13" ht="14.15" customHeight="1">
      <c r="A33" s="315"/>
      <c r="B33" s="316" t="s">
        <v>1248</v>
      </c>
      <c r="C33" s="316" t="s">
        <v>130</v>
      </c>
      <c r="D33" s="1523" t="s">
        <v>1252</v>
      </c>
      <c r="E33" s="316" t="s">
        <v>1249</v>
      </c>
      <c r="F33" s="314">
        <v>4</v>
      </c>
      <c r="G33" s="1522">
        <v>1.63</v>
      </c>
      <c r="H33" s="314">
        <f>4.6-0.3</f>
        <v>4.3</v>
      </c>
      <c r="I33" s="317">
        <f>F33*G33*H33</f>
        <v>28.035999999999998</v>
      </c>
      <c r="J33" s="729"/>
      <c r="K33" s="1546"/>
      <c r="L33" s="1546"/>
      <c r="M33" s="1402"/>
    </row>
    <row r="34" spans="1:13" ht="14.15" customHeight="1">
      <c r="A34" s="315"/>
      <c r="B34" s="316" t="s">
        <v>1248</v>
      </c>
      <c r="C34" s="316" t="s">
        <v>130</v>
      </c>
      <c r="D34" s="1523">
        <v>29</v>
      </c>
      <c r="E34" s="316" t="s">
        <v>1249</v>
      </c>
      <c r="F34" s="314">
        <v>1</v>
      </c>
      <c r="G34" s="1522">
        <v>1.63</v>
      </c>
      <c r="H34" s="314">
        <f>5.25-0.3</f>
        <v>4.95</v>
      </c>
      <c r="I34" s="317">
        <f t="shared" si="0"/>
        <v>8.0685000000000002</v>
      </c>
      <c r="J34" s="729"/>
      <c r="K34" s="1546"/>
      <c r="L34" s="1546"/>
      <c r="M34" s="1402"/>
    </row>
    <row r="35" spans="1:13" ht="14.15" customHeight="1">
      <c r="A35" s="315"/>
      <c r="B35" s="316" t="s">
        <v>1248</v>
      </c>
      <c r="C35" s="316" t="s">
        <v>130</v>
      </c>
      <c r="D35" s="1523">
        <v>30</v>
      </c>
      <c r="E35" s="316" t="s">
        <v>1249</v>
      </c>
      <c r="F35" s="314">
        <v>1</v>
      </c>
      <c r="G35" s="1522">
        <v>1.63</v>
      </c>
      <c r="H35" s="314">
        <f>4.6-0.3</f>
        <v>4.3</v>
      </c>
      <c r="I35" s="317">
        <f t="shared" si="0"/>
        <v>7.0089999999999995</v>
      </c>
      <c r="J35" s="729"/>
      <c r="K35" s="1546"/>
      <c r="L35" s="1546"/>
      <c r="M35" s="1402"/>
    </row>
    <row r="36" spans="1:13" ht="14.15" customHeight="1">
      <c r="A36" s="1405"/>
      <c r="B36" s="316" t="s">
        <v>1248</v>
      </c>
      <c r="C36" s="316" t="s">
        <v>130</v>
      </c>
      <c r="D36" s="316">
        <v>31</v>
      </c>
      <c r="E36" s="316" t="s">
        <v>1249</v>
      </c>
      <c r="F36" s="314">
        <v>1</v>
      </c>
      <c r="G36" s="1522">
        <v>1.63</v>
      </c>
      <c r="H36" s="314">
        <f>6.5-0.3</f>
        <v>6.2</v>
      </c>
      <c r="I36" s="317">
        <f t="shared" si="0"/>
        <v>10.106</v>
      </c>
      <c r="J36" s="729"/>
      <c r="K36" s="1546"/>
      <c r="L36" s="1546"/>
      <c r="M36" s="1402"/>
    </row>
    <row r="37" spans="1:13" ht="14.15" customHeight="1">
      <c r="A37" s="1405"/>
      <c r="B37" s="316"/>
      <c r="C37" s="316"/>
      <c r="D37" s="316"/>
      <c r="E37" s="316"/>
      <c r="F37" s="314"/>
      <c r="G37" s="1522"/>
      <c r="H37" s="314"/>
      <c r="I37" s="317"/>
      <c r="J37" s="729"/>
      <c r="K37" s="377"/>
      <c r="L37" s="377"/>
      <c r="M37" s="1402"/>
    </row>
    <row r="38" spans="1:13" ht="14.15" customHeight="1" thickBot="1">
      <c r="A38" s="1405"/>
      <c r="B38" s="1404"/>
      <c r="C38" s="1404"/>
      <c r="D38" s="316"/>
      <c r="E38" s="316"/>
      <c r="F38" s="314"/>
      <c r="G38" s="314"/>
      <c r="H38" s="314"/>
      <c r="I38" s="317"/>
      <c r="J38" s="729" t="s">
        <v>1257</v>
      </c>
      <c r="K38" s="320">
        <v>290</v>
      </c>
      <c r="L38" s="320">
        <f>SUM(L10:L36)</f>
        <v>35.129759999999997</v>
      </c>
      <c r="M38" s="1402">
        <f>K38*L38</f>
        <v>10187.6304</v>
      </c>
    </row>
    <row r="39" spans="1:13" ht="14.15" customHeight="1" thickTop="1">
      <c r="A39" s="1405"/>
      <c r="B39" s="1404"/>
      <c r="C39" s="1404"/>
      <c r="D39" s="1404"/>
      <c r="E39" s="1404"/>
      <c r="F39" s="1403"/>
      <c r="G39" s="1403"/>
      <c r="H39" s="1403"/>
      <c r="I39" s="1406"/>
      <c r="J39" s="729"/>
      <c r="K39" s="377"/>
      <c r="L39" s="377"/>
      <c r="M39" s="1402"/>
    </row>
    <row r="40" spans="1:13" ht="14.15" customHeight="1">
      <c r="A40" s="311">
        <v>2</v>
      </c>
      <c r="B40" s="1545" t="s">
        <v>1253</v>
      </c>
      <c r="C40" s="1545"/>
      <c r="D40" s="1523"/>
      <c r="E40" s="316"/>
      <c r="F40" s="314"/>
      <c r="G40" s="1522"/>
      <c r="H40" s="314"/>
      <c r="I40" s="317"/>
      <c r="J40" s="729"/>
      <c r="K40" s="1546"/>
      <c r="L40" s="1546"/>
      <c r="M40" s="1402"/>
    </row>
    <row r="41" spans="1:13" ht="14.15" customHeight="1">
      <c r="A41" s="1405"/>
      <c r="B41" s="1404"/>
      <c r="C41" s="1404"/>
      <c r="D41" s="316"/>
      <c r="E41" s="316"/>
      <c r="F41" s="314"/>
      <c r="G41" s="314"/>
      <c r="H41" s="314"/>
      <c r="I41" s="317"/>
      <c r="J41" s="729"/>
      <c r="K41" s="1546"/>
      <c r="L41" s="1546"/>
      <c r="M41" s="1402"/>
    </row>
    <row r="42" spans="1:13" ht="14.15" customHeight="1">
      <c r="A42" s="311"/>
      <c r="B42" s="316" t="s">
        <v>1248</v>
      </c>
      <c r="C42" s="316" t="s">
        <v>130</v>
      </c>
      <c r="D42" s="1523" t="s">
        <v>991</v>
      </c>
      <c r="E42" s="316" t="s">
        <v>1249</v>
      </c>
      <c r="F42" s="1403">
        <v>1</v>
      </c>
      <c r="G42" s="1522">
        <v>1.63</v>
      </c>
      <c r="H42" s="314">
        <v>1.03</v>
      </c>
      <c r="I42" s="317">
        <f>F42*G42*H42</f>
        <v>1.6788999999999998</v>
      </c>
      <c r="J42" s="729"/>
      <c r="K42" s="1546"/>
      <c r="L42" s="1546"/>
      <c r="M42" s="1402"/>
    </row>
    <row r="43" spans="1:13" ht="14.15" customHeight="1">
      <c r="A43" s="311"/>
      <c r="B43" s="316" t="s">
        <v>1248</v>
      </c>
      <c r="C43" s="316" t="s">
        <v>130</v>
      </c>
      <c r="D43" s="1523" t="s">
        <v>1161</v>
      </c>
      <c r="E43" s="316" t="s">
        <v>1249</v>
      </c>
      <c r="F43" s="314">
        <v>1</v>
      </c>
      <c r="G43" s="1522">
        <v>1.63</v>
      </c>
      <c r="H43" s="314">
        <v>1.03</v>
      </c>
      <c r="I43" s="317">
        <f t="shared" ref="I43:I59" si="4">F43*G43*H43</f>
        <v>1.6788999999999998</v>
      </c>
      <c r="J43" s="729"/>
      <c r="K43" s="1546"/>
      <c r="L43" s="1546"/>
      <c r="M43" s="1402"/>
    </row>
    <row r="44" spans="1:13" ht="14.15" customHeight="1">
      <c r="A44" s="311"/>
      <c r="B44" s="316" t="s">
        <v>1248</v>
      </c>
      <c r="C44" s="316" t="s">
        <v>130</v>
      </c>
      <c r="D44" s="1523">
        <v>4</v>
      </c>
      <c r="E44" s="316" t="s">
        <v>1249</v>
      </c>
      <c r="F44" s="314">
        <v>1</v>
      </c>
      <c r="G44" s="1522">
        <v>1.63</v>
      </c>
      <c r="H44" s="314">
        <v>1.03</v>
      </c>
      <c r="I44" s="317">
        <f t="shared" si="4"/>
        <v>1.6788999999999998</v>
      </c>
      <c r="J44" s="729"/>
      <c r="K44" s="1546"/>
      <c r="L44" s="1546"/>
      <c r="M44" s="1402"/>
    </row>
    <row r="45" spans="1:13" ht="14.15" customHeight="1">
      <c r="A45" s="311"/>
      <c r="B45" s="316" t="s">
        <v>1248</v>
      </c>
      <c r="C45" s="316" t="s">
        <v>130</v>
      </c>
      <c r="D45" s="1523">
        <v>5</v>
      </c>
      <c r="E45" s="316" t="s">
        <v>1249</v>
      </c>
      <c r="F45" s="314">
        <v>1</v>
      </c>
      <c r="G45" s="1522">
        <v>1.63</v>
      </c>
      <c r="H45" s="314">
        <v>1.03</v>
      </c>
      <c r="I45" s="317">
        <f t="shared" si="4"/>
        <v>1.6788999999999998</v>
      </c>
      <c r="J45" s="729"/>
      <c r="K45" s="1546"/>
      <c r="L45" s="1546"/>
      <c r="M45" s="1402"/>
    </row>
    <row r="46" spans="1:13" ht="14.15" customHeight="1">
      <c r="A46" s="311"/>
      <c r="B46" s="316" t="s">
        <v>1248</v>
      </c>
      <c r="C46" s="316" t="s">
        <v>130</v>
      </c>
      <c r="D46" s="1523">
        <v>6</v>
      </c>
      <c r="E46" s="316" t="s">
        <v>1249</v>
      </c>
      <c r="F46" s="314">
        <v>1</v>
      </c>
      <c r="G46" s="1522">
        <v>1.63</v>
      </c>
      <c r="H46" s="314">
        <v>1.03</v>
      </c>
      <c r="I46" s="317">
        <f t="shared" si="4"/>
        <v>1.6788999999999998</v>
      </c>
      <c r="J46" s="729"/>
      <c r="K46" s="1546"/>
      <c r="L46" s="1546"/>
      <c r="M46" s="1402"/>
    </row>
    <row r="47" spans="1:13" ht="14.15" customHeight="1">
      <c r="A47" s="311"/>
      <c r="B47" s="316" t="s">
        <v>1248</v>
      </c>
      <c r="C47" s="316" t="s">
        <v>130</v>
      </c>
      <c r="D47" s="1523" t="s">
        <v>1250</v>
      </c>
      <c r="E47" s="316" t="s">
        <v>1249</v>
      </c>
      <c r="F47" s="314">
        <v>3</v>
      </c>
      <c r="G47" s="1522">
        <v>1.63</v>
      </c>
      <c r="H47" s="314">
        <v>1.03</v>
      </c>
      <c r="I47" s="317">
        <f t="shared" si="4"/>
        <v>5.0366999999999997</v>
      </c>
      <c r="J47" s="729"/>
      <c r="K47" s="1546"/>
      <c r="L47" s="1546"/>
      <c r="M47" s="1402"/>
    </row>
    <row r="48" spans="1:13" ht="14.15" customHeight="1">
      <c r="A48" s="311"/>
      <c r="B48" s="316" t="s">
        <v>1248</v>
      </c>
      <c r="C48" s="316" t="s">
        <v>130</v>
      </c>
      <c r="D48" s="1523" t="s">
        <v>1251</v>
      </c>
      <c r="E48" s="316" t="s">
        <v>1249</v>
      </c>
      <c r="F48" s="314">
        <v>6</v>
      </c>
      <c r="G48" s="1522">
        <v>1.63</v>
      </c>
      <c r="H48" s="314">
        <v>1.03</v>
      </c>
      <c r="I48" s="317">
        <f t="shared" si="4"/>
        <v>10.073399999999999</v>
      </c>
      <c r="J48" s="729"/>
      <c r="K48" s="1546"/>
      <c r="L48" s="1546"/>
      <c r="M48" s="1402"/>
    </row>
    <row r="49" spans="1:13" ht="14.15" customHeight="1">
      <c r="A49" s="311"/>
      <c r="B49" s="316" t="s">
        <v>1248</v>
      </c>
      <c r="C49" s="316" t="s">
        <v>130</v>
      </c>
      <c r="D49" s="1523">
        <v>16</v>
      </c>
      <c r="E49" s="316" t="s">
        <v>1249</v>
      </c>
      <c r="F49" s="314">
        <v>1</v>
      </c>
      <c r="G49" s="1522">
        <v>1.63</v>
      </c>
      <c r="H49" s="314">
        <v>1.03</v>
      </c>
      <c r="I49" s="317">
        <f t="shared" si="4"/>
        <v>1.6788999999999998</v>
      </c>
      <c r="J49" s="729"/>
      <c r="K49" s="1546"/>
      <c r="L49" s="1546"/>
      <c r="M49" s="1402"/>
    </row>
    <row r="50" spans="1:13" ht="14.15" customHeight="1">
      <c r="A50" s="311"/>
      <c r="B50" s="316" t="s">
        <v>1248</v>
      </c>
      <c r="C50" s="316" t="s">
        <v>130</v>
      </c>
      <c r="D50" s="1523">
        <v>17</v>
      </c>
      <c r="E50" s="316" t="s">
        <v>1249</v>
      </c>
      <c r="F50" s="314">
        <v>1</v>
      </c>
      <c r="G50" s="1522">
        <v>1.63</v>
      </c>
      <c r="H50" s="314">
        <v>1.03</v>
      </c>
      <c r="I50" s="317">
        <f t="shared" si="4"/>
        <v>1.6788999999999998</v>
      </c>
      <c r="J50" s="729"/>
      <c r="K50" s="1546"/>
      <c r="L50" s="1546"/>
      <c r="M50" s="1402"/>
    </row>
    <row r="51" spans="1:13" ht="14.15" customHeight="1">
      <c r="A51" s="311"/>
      <c r="B51" s="316" t="s">
        <v>1248</v>
      </c>
      <c r="C51" s="316" t="s">
        <v>130</v>
      </c>
      <c r="D51" s="1523">
        <v>18</v>
      </c>
      <c r="E51" s="316" t="s">
        <v>1249</v>
      </c>
      <c r="F51" s="314">
        <v>1</v>
      </c>
      <c r="G51" s="1522">
        <v>1.63</v>
      </c>
      <c r="H51" s="314">
        <v>1.03</v>
      </c>
      <c r="I51" s="317">
        <f t="shared" si="4"/>
        <v>1.6788999999999998</v>
      </c>
      <c r="J51" s="729"/>
      <c r="K51" s="377"/>
      <c r="L51" s="377"/>
      <c r="M51" s="1402"/>
    </row>
    <row r="52" spans="1:13" ht="14.15" customHeight="1">
      <c r="A52" s="311"/>
      <c r="B52" s="316" t="s">
        <v>1248</v>
      </c>
      <c r="C52" s="316" t="s">
        <v>130</v>
      </c>
      <c r="D52" s="1523" t="s">
        <v>1162</v>
      </c>
      <c r="E52" s="316" t="s">
        <v>1249</v>
      </c>
      <c r="F52" s="314">
        <v>3</v>
      </c>
      <c r="G52" s="1522">
        <v>1.63</v>
      </c>
      <c r="H52" s="314">
        <v>1.03</v>
      </c>
      <c r="I52" s="317">
        <f t="shared" si="4"/>
        <v>5.0366999999999997</v>
      </c>
      <c r="J52" s="729"/>
      <c r="K52" s="377"/>
      <c r="L52" s="377"/>
      <c r="M52" s="1402"/>
    </row>
    <row r="53" spans="1:13" ht="14.15" customHeight="1">
      <c r="A53" s="311"/>
      <c r="B53" s="316" t="s">
        <v>1248</v>
      </c>
      <c r="C53" s="316" t="s">
        <v>130</v>
      </c>
      <c r="D53" s="1523">
        <v>22</v>
      </c>
      <c r="E53" s="316" t="s">
        <v>1249</v>
      </c>
      <c r="F53" s="314">
        <v>1</v>
      </c>
      <c r="G53" s="1522">
        <v>1.63</v>
      </c>
      <c r="H53" s="314">
        <v>1.03</v>
      </c>
      <c r="I53" s="317">
        <f t="shared" si="4"/>
        <v>1.6788999999999998</v>
      </c>
      <c r="J53" s="729"/>
      <c r="K53" s="377"/>
      <c r="L53" s="377"/>
      <c r="M53" s="1402"/>
    </row>
    <row r="54" spans="1:13" ht="14.15" customHeight="1">
      <c r="A54" s="311"/>
      <c r="B54" s="316" t="s">
        <v>1248</v>
      </c>
      <c r="C54" s="316" t="s">
        <v>130</v>
      </c>
      <c r="D54" s="1523">
        <v>23</v>
      </c>
      <c r="E54" s="316" t="s">
        <v>1249</v>
      </c>
      <c r="F54" s="314">
        <v>1</v>
      </c>
      <c r="G54" s="1522">
        <v>1.63</v>
      </c>
      <c r="H54" s="314">
        <v>1.03</v>
      </c>
      <c r="I54" s="317">
        <f t="shared" si="4"/>
        <v>1.6788999999999998</v>
      </c>
      <c r="J54" s="729"/>
      <c r="K54" s="377"/>
      <c r="L54" s="377"/>
      <c r="M54" s="1402"/>
    </row>
    <row r="55" spans="1:13" ht="14.15" customHeight="1">
      <c r="A55" s="311"/>
      <c r="B55" s="316" t="s">
        <v>1248</v>
      </c>
      <c r="C55" s="316" t="s">
        <v>130</v>
      </c>
      <c r="D55" s="1523">
        <v>24</v>
      </c>
      <c r="E55" s="316" t="s">
        <v>1249</v>
      </c>
      <c r="F55" s="314">
        <v>1</v>
      </c>
      <c r="G55" s="1522">
        <v>1.63</v>
      </c>
      <c r="H55" s="314">
        <v>1.03</v>
      </c>
      <c r="I55" s="317">
        <f t="shared" si="4"/>
        <v>1.6788999999999998</v>
      </c>
      <c r="J55" s="729"/>
      <c r="K55" s="377"/>
      <c r="L55" s="377"/>
      <c r="M55" s="1402"/>
    </row>
    <row r="56" spans="1:13" ht="14.15" customHeight="1">
      <c r="A56" s="311"/>
      <c r="B56" s="316" t="s">
        <v>1248</v>
      </c>
      <c r="C56" s="316" t="s">
        <v>130</v>
      </c>
      <c r="D56" s="1523" t="s">
        <v>1252</v>
      </c>
      <c r="E56" s="316" t="s">
        <v>1249</v>
      </c>
      <c r="F56" s="314">
        <v>4</v>
      </c>
      <c r="G56" s="1522">
        <v>1.63</v>
      </c>
      <c r="H56" s="314">
        <v>1.03</v>
      </c>
      <c r="I56" s="317">
        <f t="shared" si="4"/>
        <v>6.7155999999999993</v>
      </c>
      <c r="J56" s="729"/>
      <c r="K56" s="377"/>
      <c r="L56" s="377"/>
      <c r="M56" s="1402"/>
    </row>
    <row r="57" spans="1:13" ht="14.15" customHeight="1">
      <c r="A57" s="311"/>
      <c r="B57" s="316" t="s">
        <v>1248</v>
      </c>
      <c r="C57" s="316" t="s">
        <v>130</v>
      </c>
      <c r="D57" s="1523">
        <v>29</v>
      </c>
      <c r="E57" s="316" t="s">
        <v>1249</v>
      </c>
      <c r="F57" s="314">
        <v>1</v>
      </c>
      <c r="G57" s="1522">
        <v>1.63</v>
      </c>
      <c r="H57" s="314">
        <v>1.03</v>
      </c>
      <c r="I57" s="317">
        <f t="shared" si="4"/>
        <v>1.6788999999999998</v>
      </c>
      <c r="J57" s="729"/>
      <c r="K57" s="377"/>
      <c r="L57" s="377"/>
      <c r="M57" s="1402"/>
    </row>
    <row r="58" spans="1:13" ht="14.15" customHeight="1">
      <c r="A58" s="311"/>
      <c r="B58" s="316" t="s">
        <v>1248</v>
      </c>
      <c r="C58" s="316" t="s">
        <v>130</v>
      </c>
      <c r="D58" s="1523">
        <v>30</v>
      </c>
      <c r="E58" s="316" t="s">
        <v>1249</v>
      </c>
      <c r="F58" s="314">
        <v>1</v>
      </c>
      <c r="G58" s="1522">
        <v>1.63</v>
      </c>
      <c r="H58" s="314">
        <v>1.03</v>
      </c>
      <c r="I58" s="317">
        <f t="shared" si="4"/>
        <v>1.6788999999999998</v>
      </c>
      <c r="J58" s="729"/>
      <c r="K58" s="377"/>
      <c r="L58" s="377"/>
      <c r="M58" s="1402"/>
    </row>
    <row r="59" spans="1:13" ht="14.15" customHeight="1">
      <c r="A59" s="311"/>
      <c r="B59" s="316" t="s">
        <v>1248</v>
      </c>
      <c r="C59" s="316" t="s">
        <v>130</v>
      </c>
      <c r="D59" s="316">
        <v>31</v>
      </c>
      <c r="E59" s="316" t="s">
        <v>1249</v>
      </c>
      <c r="F59" s="314">
        <v>1</v>
      </c>
      <c r="G59" s="1522">
        <v>1.63</v>
      </c>
      <c r="H59" s="314">
        <v>1.03</v>
      </c>
      <c r="I59" s="317">
        <f t="shared" si="4"/>
        <v>1.6788999999999998</v>
      </c>
      <c r="J59" s="729"/>
      <c r="K59" s="377"/>
      <c r="L59" s="377"/>
      <c r="M59" s="1402"/>
    </row>
    <row r="60" spans="1:13" ht="14.15" customHeight="1" thickBot="1">
      <c r="A60" s="311"/>
      <c r="B60" s="316"/>
      <c r="C60" s="316"/>
      <c r="D60" s="1523"/>
      <c r="E60" s="316"/>
      <c r="F60" s="1403"/>
      <c r="G60" s="1403"/>
      <c r="H60" s="1403"/>
      <c r="I60" s="1406"/>
      <c r="J60" s="729"/>
      <c r="K60" s="320">
        <f>SUM(I42:I59)</f>
        <v>50.366999999999983</v>
      </c>
      <c r="L60" s="312"/>
      <c r="M60" s="1402"/>
    </row>
    <row r="61" spans="1:13" ht="14.15" customHeight="1" thickTop="1">
      <c r="A61" s="311"/>
      <c r="B61" s="1404"/>
      <c r="C61" s="1404"/>
      <c r="D61" s="1404"/>
      <c r="E61" s="1545"/>
      <c r="F61" s="1403"/>
      <c r="G61" s="1403"/>
      <c r="H61" s="1403"/>
      <c r="I61" s="1406"/>
      <c r="J61" s="1548"/>
      <c r="K61" s="1546"/>
      <c r="L61" s="1546"/>
      <c r="M61" s="1402"/>
    </row>
    <row r="62" spans="1:13" ht="14.15" customHeight="1">
      <c r="A62" s="1405"/>
      <c r="B62" s="1404"/>
      <c r="C62" s="1404"/>
      <c r="D62" s="1404"/>
      <c r="E62" s="1404"/>
      <c r="F62" s="1403"/>
      <c r="G62" s="1403"/>
      <c r="H62" s="1403"/>
      <c r="I62" s="1548"/>
      <c r="J62" s="1548"/>
      <c r="K62" s="1403"/>
      <c r="L62" s="1403"/>
      <c r="M62" s="1402"/>
    </row>
    <row r="63" spans="1:13" ht="14.15" customHeight="1" thickBot="1">
      <c r="A63" s="243"/>
      <c r="B63" s="244"/>
      <c r="C63" s="244"/>
      <c r="D63" s="244"/>
      <c r="E63" s="244"/>
      <c r="F63" s="245"/>
      <c r="G63" s="245"/>
      <c r="H63" s="245"/>
      <c r="I63" s="1549"/>
      <c r="J63" s="1550"/>
      <c r="K63" s="397"/>
      <c r="L63" s="397"/>
      <c r="M63" s="245">
        <f>SUM(M37:M60)</f>
        <v>10187.6304</v>
      </c>
    </row>
    <row r="64" spans="1:13">
      <c r="A64" s="248"/>
      <c r="B64" s="249"/>
      <c r="C64" s="249"/>
      <c r="D64" s="249"/>
      <c r="E64" s="249"/>
      <c r="F64" s="250"/>
      <c r="G64" s="250"/>
      <c r="H64" s="250"/>
      <c r="I64" s="255"/>
      <c r="J64" s="255"/>
      <c r="K64" s="250"/>
      <c r="L64" s="250"/>
      <c r="M64" s="250"/>
    </row>
    <row r="65" spans="1:13">
      <c r="A65" s="248"/>
      <c r="B65" s="249"/>
      <c r="C65" s="249"/>
      <c r="D65" s="249"/>
      <c r="E65" s="249"/>
      <c r="F65" s="250"/>
      <c r="G65" s="250"/>
      <c r="H65" s="250"/>
      <c r="I65" s="255"/>
      <c r="J65" s="255"/>
      <c r="K65" s="250"/>
      <c r="L65" s="250"/>
      <c r="M65" s="250"/>
    </row>
    <row r="66" spans="1:13">
      <c r="A66" s="248"/>
      <c r="B66" s="249"/>
      <c r="C66" s="249"/>
      <c r="D66" s="249"/>
      <c r="E66" s="249"/>
      <c r="F66" s="250"/>
      <c r="G66" s="250"/>
      <c r="H66" s="250"/>
      <c r="I66" s="255"/>
      <c r="J66" s="255"/>
      <c r="K66" s="250"/>
      <c r="L66" s="250"/>
      <c r="M66" s="250"/>
    </row>
    <row r="67" spans="1:13">
      <c r="A67" s="248"/>
      <c r="B67" s="249"/>
      <c r="C67" s="249"/>
      <c r="D67" s="249"/>
      <c r="E67" s="249"/>
      <c r="F67" s="250"/>
      <c r="G67" s="250"/>
      <c r="H67" s="250"/>
      <c r="I67" s="255"/>
      <c r="J67" s="255"/>
      <c r="K67" s="250"/>
      <c r="L67" s="250"/>
      <c r="M67" s="250"/>
    </row>
    <row r="68" spans="1:13">
      <c r="A68" s="248"/>
      <c r="B68" s="249"/>
      <c r="C68" s="249"/>
      <c r="D68" s="249"/>
      <c r="E68" s="249"/>
      <c r="F68" s="250"/>
      <c r="G68" s="250"/>
      <c r="H68" s="250"/>
      <c r="I68" s="255"/>
      <c r="J68" s="255"/>
      <c r="K68" s="250"/>
      <c r="L68" s="250"/>
      <c r="M68" s="250"/>
    </row>
    <row r="69" spans="1:13">
      <c r="A69" s="248"/>
      <c r="B69" s="249"/>
      <c r="C69" s="249"/>
      <c r="D69" s="249"/>
      <c r="E69" s="249"/>
      <c r="F69" s="250"/>
      <c r="G69" s="250"/>
      <c r="H69" s="250"/>
      <c r="I69" s="255"/>
      <c r="J69" s="255"/>
      <c r="K69" s="250"/>
      <c r="L69" s="250"/>
      <c r="M69" s="250"/>
    </row>
    <row r="70" spans="1:13">
      <c r="A70" s="248"/>
      <c r="B70" s="249"/>
      <c r="C70" s="249"/>
      <c r="D70" s="249"/>
      <c r="E70" s="249"/>
      <c r="F70" s="250"/>
      <c r="G70" s="250"/>
      <c r="H70" s="250"/>
      <c r="I70" s="255"/>
      <c r="J70" s="255"/>
      <c r="K70" s="250"/>
      <c r="L70" s="250"/>
      <c r="M70" s="250"/>
    </row>
    <row r="71" spans="1:13">
      <c r="A71" s="248"/>
      <c r="B71" s="249"/>
      <c r="C71" s="249"/>
      <c r="D71" s="249"/>
      <c r="E71" s="249"/>
      <c r="F71" s="250"/>
      <c r="G71" s="250"/>
      <c r="H71" s="250"/>
      <c r="I71" s="255"/>
      <c r="J71" s="255"/>
      <c r="K71" s="250"/>
      <c r="L71" s="250"/>
      <c r="M71" s="250"/>
    </row>
    <row r="72" spans="1:13">
      <c r="A72" s="248"/>
      <c r="B72" s="249"/>
      <c r="C72" s="249"/>
      <c r="D72" s="249"/>
      <c r="E72" s="249"/>
      <c r="F72" s="250"/>
      <c r="G72" s="250"/>
      <c r="H72" s="250"/>
      <c r="I72" s="255"/>
      <c r="J72" s="255"/>
      <c r="K72" s="250"/>
      <c r="L72" s="250"/>
      <c r="M72" s="250"/>
    </row>
    <row r="73" spans="1:13">
      <c r="A73" s="248"/>
      <c r="B73" s="249"/>
      <c r="C73" s="249"/>
      <c r="D73" s="249"/>
      <c r="E73" s="249"/>
      <c r="F73" s="250"/>
      <c r="G73" s="250"/>
      <c r="H73" s="250"/>
      <c r="I73" s="255"/>
      <c r="J73" s="255"/>
      <c r="K73" s="250"/>
      <c r="L73" s="250"/>
      <c r="M73" s="250"/>
    </row>
    <row r="74" spans="1:13">
      <c r="A74" s="248"/>
      <c r="B74" s="249"/>
      <c r="C74" s="249"/>
      <c r="D74" s="249"/>
      <c r="E74" s="249"/>
      <c r="F74" s="250"/>
      <c r="G74" s="250"/>
      <c r="H74" s="250"/>
      <c r="I74" s="255"/>
      <c r="J74" s="255"/>
      <c r="K74" s="250"/>
      <c r="L74" s="250"/>
      <c r="M74" s="250"/>
    </row>
    <row r="75" spans="1:13">
      <c r="A75" s="248"/>
      <c r="B75" s="249"/>
      <c r="C75" s="249"/>
      <c r="D75" s="249"/>
      <c r="E75" s="249"/>
      <c r="F75" s="250"/>
      <c r="G75" s="250"/>
      <c r="H75" s="250"/>
      <c r="I75" s="255"/>
      <c r="J75" s="255"/>
      <c r="K75" s="250"/>
      <c r="L75" s="250"/>
      <c r="M75" s="250"/>
    </row>
    <row r="76" spans="1:13">
      <c r="A76" s="248"/>
      <c r="B76" s="249"/>
      <c r="C76" s="249"/>
      <c r="D76" s="249"/>
      <c r="E76" s="249"/>
      <c r="F76" s="250"/>
      <c r="G76" s="250"/>
      <c r="H76" s="250"/>
      <c r="I76" s="255"/>
      <c r="J76" s="255"/>
      <c r="K76" s="250"/>
      <c r="L76" s="250"/>
      <c r="M76" s="250"/>
    </row>
    <row r="77" spans="1:13">
      <c r="A77" s="248"/>
      <c r="B77" s="249"/>
      <c r="C77" s="249"/>
      <c r="D77" s="249"/>
      <c r="E77" s="249"/>
      <c r="F77" s="250"/>
      <c r="G77" s="250"/>
      <c r="H77" s="250"/>
      <c r="I77" s="255"/>
      <c r="J77" s="255"/>
      <c r="K77" s="250"/>
      <c r="L77" s="250"/>
      <c r="M77" s="250"/>
    </row>
    <row r="78" spans="1:13">
      <c r="A78" s="248"/>
      <c r="B78" s="249"/>
      <c r="C78" s="249"/>
      <c r="D78" s="249"/>
      <c r="E78" s="249"/>
      <c r="F78" s="250"/>
      <c r="G78" s="250"/>
      <c r="H78" s="250"/>
      <c r="I78" s="255"/>
      <c r="J78" s="255"/>
      <c r="K78" s="250"/>
      <c r="L78" s="250"/>
      <c r="M78" s="250"/>
    </row>
    <row r="79" spans="1:13">
      <c r="A79" s="248"/>
      <c r="B79" s="249"/>
      <c r="C79" s="249"/>
      <c r="D79" s="249"/>
      <c r="E79" s="249"/>
      <c r="F79" s="250"/>
      <c r="G79" s="250"/>
      <c r="H79" s="250"/>
      <c r="I79" s="255"/>
      <c r="J79" s="255"/>
      <c r="K79" s="250"/>
      <c r="L79" s="250"/>
      <c r="M79" s="250"/>
    </row>
    <row r="80" spans="1:13">
      <c r="A80" s="248"/>
      <c r="B80" s="249"/>
      <c r="C80" s="249"/>
      <c r="D80" s="249"/>
      <c r="E80" s="249"/>
      <c r="F80" s="250"/>
      <c r="G80" s="250"/>
      <c r="H80" s="250"/>
      <c r="I80" s="255"/>
      <c r="J80" s="255"/>
      <c r="K80" s="250"/>
      <c r="L80" s="250"/>
      <c r="M80" s="250"/>
    </row>
    <row r="81" spans="1:10">
      <c r="A81" s="248"/>
      <c r="B81" s="249"/>
      <c r="C81" s="249"/>
      <c r="D81" s="249"/>
      <c r="E81" s="249"/>
      <c r="F81" s="250"/>
      <c r="G81" s="250"/>
      <c r="H81" s="250"/>
      <c r="I81" s="255"/>
      <c r="J81" s="255"/>
    </row>
  </sheetData>
  <mergeCells count="3">
    <mergeCell ref="E1:G1"/>
    <mergeCell ref="E3:I3"/>
    <mergeCell ref="B6:E6"/>
  </mergeCell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65D0C1-9737-42BB-B14A-89E3DE6A3353}">
  <dimension ref="A1"/>
  <sheetViews>
    <sheetView workbookViewId="0"/>
  </sheetViews>
  <sheetFormatPr defaultRowHeight="14.5"/>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H58"/>
  <sheetViews>
    <sheetView showGridLines="0" topLeftCell="A4" zoomScale="85" zoomScaleNormal="85" zoomScaleSheetLayoutView="85" workbookViewId="0">
      <selection activeCell="G28" sqref="G28"/>
    </sheetView>
  </sheetViews>
  <sheetFormatPr defaultColWidth="9.1796875" defaultRowHeight="20.149999999999999" customHeight="1"/>
  <cols>
    <col min="1" max="1" width="20.7265625" style="410" customWidth="1"/>
    <col min="2" max="2" width="60.7265625" style="410" customWidth="1"/>
    <col min="3" max="3" width="5.7265625" style="410" customWidth="1"/>
    <col min="4" max="4" width="20.7265625" style="411" customWidth="1"/>
    <col min="5" max="5" width="10.7265625" style="411" customWidth="1"/>
    <col min="6" max="7" width="20.7265625" style="411" customWidth="1"/>
    <col min="8" max="8" width="9.1796875" style="410"/>
    <col min="9" max="9" width="13.54296875" style="410" bestFit="1" customWidth="1"/>
    <col min="10" max="16384" width="9.1796875" style="410"/>
  </cols>
  <sheetData>
    <row r="1" spans="1:7" ht="25" customHeight="1">
      <c r="A1" s="409" t="s">
        <v>287</v>
      </c>
      <c r="G1" s="412">
        <v>44686</v>
      </c>
    </row>
    <row r="2" spans="1:7" s="414" customFormat="1" ht="25" customHeight="1">
      <c r="A2" s="413" t="s">
        <v>288</v>
      </c>
      <c r="D2" s="415"/>
      <c r="E2" s="415"/>
      <c r="F2" s="415"/>
      <c r="G2" s="416" t="s">
        <v>289</v>
      </c>
    </row>
    <row r="3" spans="1:7" s="414" customFormat="1" ht="25" customHeight="1">
      <c r="A3" s="413" t="s">
        <v>290</v>
      </c>
      <c r="B3" s="414" t="s">
        <v>291</v>
      </c>
    </row>
    <row r="4" spans="1:7" s="414" customFormat="1" ht="25" customHeight="1">
      <c r="A4" s="413" t="s">
        <v>292</v>
      </c>
      <c r="B4" s="414" t="s">
        <v>293</v>
      </c>
    </row>
    <row r="5" spans="1:7" s="414" customFormat="1" ht="25" customHeight="1">
      <c r="A5" s="413" t="s">
        <v>294</v>
      </c>
      <c r="B5" s="414" t="s">
        <v>295</v>
      </c>
    </row>
    <row r="6" spans="1:7" s="414" customFormat="1" ht="25" customHeight="1">
      <c r="A6" s="413"/>
      <c r="B6" s="414" t="s">
        <v>296</v>
      </c>
    </row>
    <row r="7" spans="1:7" s="414" customFormat="1" ht="25" customHeight="1">
      <c r="A7" s="413"/>
    </row>
    <row r="8" spans="1:7" ht="26">
      <c r="A8" s="1885" t="s">
        <v>12</v>
      </c>
      <c r="B8" s="1886"/>
      <c r="C8" s="417"/>
      <c r="D8" s="418" t="s">
        <v>297</v>
      </c>
      <c r="E8" s="1887" t="s">
        <v>298</v>
      </c>
      <c r="F8" s="1888"/>
      <c r="G8" s="418" t="s">
        <v>299</v>
      </c>
    </row>
    <row r="9" spans="1:7" s="425" customFormat="1" ht="20.149999999999999" customHeight="1">
      <c r="A9" s="419" t="s">
        <v>11</v>
      </c>
      <c r="B9" s="420" t="s">
        <v>300</v>
      </c>
      <c r="C9" s="421"/>
      <c r="D9" s="422">
        <f>279903.4+173511.8+14400.4+196628.6+829459.4+964776.4</f>
        <v>2458680</v>
      </c>
      <c r="E9" s="423">
        <f t="shared" ref="E9:E14" si="0">F9/D9</f>
        <v>0.78999991865553876</v>
      </c>
      <c r="F9" s="422">
        <v>1942357</v>
      </c>
      <c r="G9" s="424">
        <f t="shared" ref="G9:G13" si="1">D9-F9</f>
        <v>516323</v>
      </c>
    </row>
    <row r="10" spans="1:7" s="425" customFormat="1" ht="20.149999999999999" customHeight="1">
      <c r="A10" s="419" t="s">
        <v>16</v>
      </c>
      <c r="B10" s="420" t="s">
        <v>301</v>
      </c>
      <c r="C10" s="421"/>
      <c r="D10" s="422">
        <f>95557.5+154192.5</f>
        <v>249750</v>
      </c>
      <c r="E10" s="423">
        <f t="shared" si="0"/>
        <v>0.38</v>
      </c>
      <c r="F10" s="422">
        <v>94905</v>
      </c>
      <c r="G10" s="424">
        <f t="shared" si="1"/>
        <v>154845</v>
      </c>
    </row>
    <row r="11" spans="1:7" s="425" customFormat="1" ht="20.149999999999999" customHeight="1">
      <c r="A11" s="419" t="s">
        <v>19</v>
      </c>
      <c r="B11" s="420" t="s">
        <v>302</v>
      </c>
      <c r="C11" s="421"/>
      <c r="D11" s="422">
        <v>450000</v>
      </c>
      <c r="E11" s="423">
        <f t="shared" si="0"/>
        <v>1</v>
      </c>
      <c r="F11" s="422">
        <v>450000</v>
      </c>
      <c r="G11" s="424">
        <f t="shared" si="1"/>
        <v>0</v>
      </c>
    </row>
    <row r="12" spans="1:7" s="425" customFormat="1" ht="20.149999999999999" customHeight="1" thickBot="1">
      <c r="A12" s="426" t="s">
        <v>21</v>
      </c>
      <c r="B12" s="427" t="s">
        <v>303</v>
      </c>
      <c r="C12" s="428"/>
      <c r="D12" s="429">
        <v>322285</v>
      </c>
      <c r="E12" s="430">
        <f t="shared" si="0"/>
        <v>0.72999984485781222</v>
      </c>
      <c r="F12" s="429">
        <v>235268</v>
      </c>
      <c r="G12" s="431">
        <f t="shared" si="1"/>
        <v>87017</v>
      </c>
    </row>
    <row r="13" spans="1:7" s="425" customFormat="1" ht="20.149999999999999" customHeight="1" thickTop="1">
      <c r="A13" s="432" t="s">
        <v>25</v>
      </c>
      <c r="B13" s="433" t="s">
        <v>304</v>
      </c>
      <c r="C13" s="434"/>
      <c r="D13" s="435">
        <v>1416921</v>
      </c>
      <c r="E13" s="436">
        <f t="shared" si="0"/>
        <v>0.70000021172669469</v>
      </c>
      <c r="F13" s="435">
        <v>991845</v>
      </c>
      <c r="G13" s="437">
        <f t="shared" si="1"/>
        <v>425076</v>
      </c>
    </row>
    <row r="14" spans="1:7" s="442" customFormat="1" ht="20.149999999999999" customHeight="1">
      <c r="A14" s="1889" t="s">
        <v>305</v>
      </c>
      <c r="B14" s="1890"/>
      <c r="C14" s="438"/>
      <c r="D14" s="439">
        <f>SUM(D9:D13)</f>
        <v>4897636</v>
      </c>
      <c r="E14" s="440">
        <f t="shared" si="0"/>
        <v>0.75840160436586146</v>
      </c>
      <c r="F14" s="439">
        <f>SUM(F9:F13)</f>
        <v>3714375</v>
      </c>
      <c r="G14" s="441">
        <f>SUM(G9:G13)</f>
        <v>1183261</v>
      </c>
    </row>
    <row r="16" spans="1:7" ht="26">
      <c r="A16" s="1885" t="s">
        <v>306</v>
      </c>
      <c r="B16" s="1886"/>
      <c r="C16" s="417"/>
      <c r="D16" s="418" t="str">
        <f>D8</f>
        <v>TOTAL VALUE OF SUBCONTRACT WORKS</v>
      </c>
      <c r="E16" s="1887" t="str">
        <f>E8</f>
        <v>VALUE OF WORKS COMPLETED
TO 28-FEB-2022</v>
      </c>
      <c r="F16" s="1888"/>
      <c r="G16" s="418" t="str">
        <f>G8</f>
        <v>VALUE OF WORKS UNDER NEW SUBCONTRACT</v>
      </c>
    </row>
    <row r="17" spans="1:7" s="425" customFormat="1" ht="20.149999999999999" customHeight="1">
      <c r="A17" s="419"/>
      <c r="B17" s="420" t="s">
        <v>307</v>
      </c>
      <c r="C17" s="421"/>
      <c r="D17" s="422">
        <v>1287184</v>
      </c>
      <c r="E17" s="423">
        <f t="shared" ref="E17:E25" si="2">F17/D17</f>
        <v>0.98638190033437334</v>
      </c>
      <c r="F17" s="422">
        <v>1269655</v>
      </c>
      <c r="G17" s="424">
        <f t="shared" ref="G17:G33" si="3">D17-F17</f>
        <v>17529</v>
      </c>
    </row>
    <row r="18" spans="1:7" s="425" customFormat="1" ht="20.149999999999999" customHeight="1">
      <c r="A18" s="419"/>
      <c r="B18" s="420" t="s">
        <v>308</v>
      </c>
      <c r="C18" s="421"/>
      <c r="D18" s="422">
        <v>2362610</v>
      </c>
      <c r="E18" s="423">
        <f t="shared" si="2"/>
        <v>1</v>
      </c>
      <c r="F18" s="422">
        <v>2362610</v>
      </c>
      <c r="G18" s="424">
        <f t="shared" si="3"/>
        <v>0</v>
      </c>
    </row>
    <row r="19" spans="1:7" s="425" customFormat="1" ht="20.149999999999999" customHeight="1">
      <c r="A19" s="419"/>
      <c r="B19" s="420" t="s">
        <v>309</v>
      </c>
      <c r="C19" s="421"/>
      <c r="D19" s="422">
        <v>4451650</v>
      </c>
      <c r="E19" s="423">
        <f t="shared" si="2"/>
        <v>0.99330405579953496</v>
      </c>
      <c r="F19" s="422">
        <v>4421842</v>
      </c>
      <c r="G19" s="424">
        <f t="shared" si="3"/>
        <v>29808</v>
      </c>
    </row>
    <row r="20" spans="1:7" s="425" customFormat="1" ht="20.149999999999999" customHeight="1">
      <c r="A20" s="419"/>
      <c r="B20" s="420" t="s">
        <v>310</v>
      </c>
      <c r="C20" s="421"/>
      <c r="D20" s="422">
        <v>626689</v>
      </c>
      <c r="E20" s="423">
        <f t="shared" si="2"/>
        <v>0.90146149046815882</v>
      </c>
      <c r="F20" s="422">
        <v>564936</v>
      </c>
      <c r="G20" s="424">
        <f t="shared" si="3"/>
        <v>61753</v>
      </c>
    </row>
    <row r="21" spans="1:7" s="425" customFormat="1" ht="20.149999999999999" customHeight="1">
      <c r="A21" s="419"/>
      <c r="B21" s="420" t="s">
        <v>311</v>
      </c>
      <c r="C21" s="421"/>
      <c r="D21" s="422">
        <v>712504</v>
      </c>
      <c r="E21" s="423">
        <f t="shared" si="2"/>
        <v>0.7999997192998215</v>
      </c>
      <c r="F21" s="422">
        <v>570003</v>
      </c>
      <c r="G21" s="424">
        <f t="shared" si="3"/>
        <v>142501</v>
      </c>
    </row>
    <row r="22" spans="1:7" s="425" customFormat="1" ht="20.149999999999999" customHeight="1">
      <c r="A22" s="419"/>
      <c r="B22" s="420" t="s">
        <v>312</v>
      </c>
      <c r="C22" s="421"/>
      <c r="D22" s="422">
        <v>806420</v>
      </c>
      <c r="E22" s="423">
        <f t="shared" si="2"/>
        <v>0.76999578383472633</v>
      </c>
      <c r="F22" s="422">
        <v>620940</v>
      </c>
      <c r="G22" s="424">
        <f t="shared" si="3"/>
        <v>185480</v>
      </c>
    </row>
    <row r="23" spans="1:7" s="425" customFormat="1" ht="20.149999999999999" customHeight="1" thickBot="1">
      <c r="A23" s="426"/>
      <c r="B23" s="427" t="s">
        <v>313</v>
      </c>
      <c r="C23" s="428"/>
      <c r="D23" s="429">
        <v>211500</v>
      </c>
      <c r="E23" s="430">
        <f>F23/D23</f>
        <v>0.88988179669030731</v>
      </c>
      <c r="F23" s="429">
        <v>188210</v>
      </c>
      <c r="G23" s="431">
        <f t="shared" si="3"/>
        <v>23290</v>
      </c>
    </row>
    <row r="24" spans="1:7" s="425" customFormat="1" ht="20.149999999999999" customHeight="1" thickTop="1">
      <c r="A24" s="419"/>
      <c r="B24" s="420" t="s">
        <v>314</v>
      </c>
      <c r="C24" s="421"/>
      <c r="D24" s="422">
        <v>226200</v>
      </c>
      <c r="E24" s="423">
        <f t="shared" si="2"/>
        <v>1</v>
      </c>
      <c r="F24" s="422">
        <f>D24</f>
        <v>226200</v>
      </c>
      <c r="G24" s="424">
        <f t="shared" si="3"/>
        <v>0</v>
      </c>
    </row>
    <row r="25" spans="1:7" s="425" customFormat="1" ht="20.149999999999999" customHeight="1">
      <c r="A25" s="419"/>
      <c r="B25" s="420" t="s">
        <v>315</v>
      </c>
      <c r="C25" s="421"/>
      <c r="D25" s="422">
        <v>106494</v>
      </c>
      <c r="E25" s="423">
        <f t="shared" si="2"/>
        <v>1</v>
      </c>
      <c r="F25" s="422">
        <f>D25</f>
        <v>106494</v>
      </c>
      <c r="G25" s="424">
        <f t="shared" si="3"/>
        <v>0</v>
      </c>
    </row>
    <row r="26" spans="1:7" s="425" customFormat="1" ht="20.149999999999999" customHeight="1">
      <c r="A26" s="419"/>
      <c r="B26" s="420" t="s">
        <v>316</v>
      </c>
      <c r="C26" s="421"/>
      <c r="D26" s="422">
        <v>211831</v>
      </c>
      <c r="E26" s="423">
        <f>F26/D26</f>
        <v>0</v>
      </c>
      <c r="F26" s="422">
        <v>0</v>
      </c>
      <c r="G26" s="424">
        <f t="shared" si="3"/>
        <v>211831</v>
      </c>
    </row>
    <row r="27" spans="1:7" s="425" customFormat="1" ht="20.149999999999999" customHeight="1">
      <c r="A27" s="419"/>
      <c r="B27" s="420" t="s">
        <v>317</v>
      </c>
      <c r="C27" s="421"/>
      <c r="D27" s="422">
        <v>114342</v>
      </c>
      <c r="E27" s="423">
        <f>F27/D27</f>
        <v>1</v>
      </c>
      <c r="F27" s="422">
        <f>D27</f>
        <v>114342</v>
      </c>
      <c r="G27" s="424">
        <f t="shared" si="3"/>
        <v>0</v>
      </c>
    </row>
    <row r="28" spans="1:7" s="425" customFormat="1" ht="20.149999999999999" customHeight="1">
      <c r="A28" s="419"/>
      <c r="B28" s="420" t="s">
        <v>318</v>
      </c>
      <c r="C28" s="421"/>
      <c r="D28" s="422">
        <v>299390</v>
      </c>
      <c r="E28" s="423">
        <f>F28/D28</f>
        <v>0.66802498413440659</v>
      </c>
      <c r="F28" s="422">
        <v>200000</v>
      </c>
      <c r="G28" s="424">
        <f t="shared" si="3"/>
        <v>99390</v>
      </c>
    </row>
    <row r="29" spans="1:7" s="425" customFormat="1" ht="20.149999999999999" customHeight="1">
      <c r="A29" s="419"/>
      <c r="B29" s="420" t="s">
        <v>319</v>
      </c>
      <c r="C29" s="421"/>
      <c r="D29" s="422">
        <v>73000</v>
      </c>
      <c r="E29" s="423">
        <f>F29/D29</f>
        <v>1</v>
      </c>
      <c r="F29" s="422">
        <f>D29</f>
        <v>73000</v>
      </c>
      <c r="G29" s="424">
        <f t="shared" si="3"/>
        <v>0</v>
      </c>
    </row>
    <row r="30" spans="1:7" s="425" customFormat="1" ht="20.149999999999999" customHeight="1">
      <c r="A30" s="419"/>
      <c r="B30" s="420" t="s">
        <v>320</v>
      </c>
      <c r="C30" s="421"/>
      <c r="D30" s="422">
        <v>42684</v>
      </c>
      <c r="E30" s="423">
        <f t="shared" ref="E30:E33" si="4">F30/D30</f>
        <v>1</v>
      </c>
      <c r="F30" s="422">
        <f>D30</f>
        <v>42684</v>
      </c>
      <c r="G30" s="424">
        <f t="shared" si="3"/>
        <v>0</v>
      </c>
    </row>
    <row r="31" spans="1:7" s="425" customFormat="1" ht="20.149999999999999" customHeight="1">
      <c r="A31" s="419"/>
      <c r="B31" s="420" t="s">
        <v>321</v>
      </c>
      <c r="C31" s="421"/>
      <c r="D31" s="422">
        <v>27505</v>
      </c>
      <c r="E31" s="423">
        <f t="shared" si="4"/>
        <v>1</v>
      </c>
      <c r="F31" s="422">
        <f>D31</f>
        <v>27505</v>
      </c>
      <c r="G31" s="424">
        <f t="shared" si="3"/>
        <v>0</v>
      </c>
    </row>
    <row r="32" spans="1:7" s="425" customFormat="1" ht="20.149999999999999" customHeight="1">
      <c r="A32" s="419"/>
      <c r="B32" s="420" t="s">
        <v>322</v>
      </c>
      <c r="C32" s="421"/>
      <c r="D32" s="422">
        <v>16720</v>
      </c>
      <c r="E32" s="423">
        <f t="shared" si="4"/>
        <v>1</v>
      </c>
      <c r="F32" s="422">
        <f>D32</f>
        <v>16720</v>
      </c>
      <c r="G32" s="424">
        <f t="shared" si="3"/>
        <v>0</v>
      </c>
    </row>
    <row r="33" spans="1:7" s="425" customFormat="1" ht="20.149999999999999" customHeight="1">
      <c r="A33" s="419"/>
      <c r="B33" s="420" t="s">
        <v>323</v>
      </c>
      <c r="C33" s="421"/>
      <c r="D33" s="422">
        <v>73606</v>
      </c>
      <c r="E33" s="423">
        <f t="shared" si="4"/>
        <v>1</v>
      </c>
      <c r="F33" s="422">
        <f>D33</f>
        <v>73606</v>
      </c>
      <c r="G33" s="424">
        <f t="shared" si="3"/>
        <v>0</v>
      </c>
    </row>
    <row r="34" spans="1:7" s="442" customFormat="1" ht="20.149999999999999" customHeight="1">
      <c r="A34" s="1883" t="s">
        <v>305</v>
      </c>
      <c r="B34" s="1884"/>
      <c r="C34" s="443"/>
      <c r="D34" s="444">
        <f>SUM(D17:D33)</f>
        <v>11650329</v>
      </c>
      <c r="E34" s="445">
        <f>F34/D34</f>
        <v>0.93377165571890719</v>
      </c>
      <c r="F34" s="444">
        <f>SUM(F17:F33)</f>
        <v>10878747</v>
      </c>
      <c r="G34" s="446">
        <f>SUM(G17:G33)</f>
        <v>771582</v>
      </c>
    </row>
    <row r="36" spans="1:7" ht="26">
      <c r="A36" s="1885" t="s">
        <v>324</v>
      </c>
      <c r="B36" s="1886"/>
      <c r="C36" s="417"/>
      <c r="D36" s="418" t="str">
        <f>D8</f>
        <v>TOTAL VALUE OF SUBCONTRACT WORKS</v>
      </c>
      <c r="E36" s="1887" t="str">
        <f>E8</f>
        <v>VALUE OF WORKS COMPLETED
TO 28-FEB-2022</v>
      </c>
      <c r="F36" s="1888"/>
      <c r="G36" s="418" t="str">
        <f>G8</f>
        <v>VALUE OF WORKS UNDER NEW SUBCONTRACT</v>
      </c>
    </row>
    <row r="37" spans="1:7" ht="20.149999999999999" customHeight="1">
      <c r="A37" s="419"/>
      <c r="B37" s="420" t="s">
        <v>325</v>
      </c>
      <c r="C37" s="421"/>
      <c r="D37" s="422">
        <v>0</v>
      </c>
      <c r="E37" s="423"/>
      <c r="F37" s="447">
        <v>0</v>
      </c>
      <c r="G37" s="448">
        <f>D37-F37</f>
        <v>0</v>
      </c>
    </row>
    <row r="38" spans="1:7" s="442" customFormat="1" ht="20.149999999999999" customHeight="1">
      <c r="A38" s="1889" t="s">
        <v>305</v>
      </c>
      <c r="B38" s="1890"/>
      <c r="C38" s="438"/>
      <c r="D38" s="439">
        <f>SUM(D37)</f>
        <v>0</v>
      </c>
      <c r="E38" s="439"/>
      <c r="F38" s="439">
        <f>SUM(F36:F37)</f>
        <v>0</v>
      </c>
      <c r="G38" s="441">
        <f>SUM(G36:G37)</f>
        <v>0</v>
      </c>
    </row>
    <row r="40" spans="1:7" s="453" customFormat="1" ht="20.149999999999999" customHeight="1">
      <c r="A40" s="1898" t="s">
        <v>326</v>
      </c>
      <c r="B40" s="1899"/>
      <c r="C40" s="449"/>
      <c r="D40" s="450">
        <f>D14+D34+D38</f>
        <v>16547965</v>
      </c>
      <c r="E40" s="451">
        <f>F40/D40</f>
        <v>0.88186807259986344</v>
      </c>
      <c r="F40" s="450">
        <f>F14+F34+F38</f>
        <v>14593122</v>
      </c>
      <c r="G40" s="452">
        <f>G14+G34+G38</f>
        <v>1954843</v>
      </c>
    </row>
    <row r="43" spans="1:7" ht="20.149999999999999" customHeight="1">
      <c r="A43" s="454" t="s">
        <v>327</v>
      </c>
      <c r="D43" s="455" t="s">
        <v>328</v>
      </c>
      <c r="E43" s="456"/>
      <c r="F43" s="457"/>
      <c r="G43" s="458"/>
    </row>
    <row r="44" spans="1:7" ht="20.149999999999999" customHeight="1">
      <c r="A44" s="459"/>
      <c r="B44" s="460"/>
      <c r="C44" s="460"/>
      <c r="D44" s="1892" t="s">
        <v>329</v>
      </c>
      <c r="E44" s="1893"/>
      <c r="F44" s="1894"/>
      <c r="G44" s="424">
        <f>G14</f>
        <v>1183261</v>
      </c>
    </row>
    <row r="45" spans="1:7" ht="20.149999999999999" customHeight="1">
      <c r="A45" s="1891" t="s">
        <v>330</v>
      </c>
      <c r="B45" s="1891"/>
      <c r="C45" s="459"/>
      <c r="D45" s="1892" t="s">
        <v>331</v>
      </c>
      <c r="E45" s="1893"/>
      <c r="F45" s="1894"/>
      <c r="G45" s="424">
        <f>G34</f>
        <v>771582</v>
      </c>
    </row>
    <row r="46" spans="1:7" ht="20.149999999999999" customHeight="1">
      <c r="A46" s="1891"/>
      <c r="B46" s="1891"/>
      <c r="C46" s="459"/>
      <c r="D46" s="1892" t="s">
        <v>332</v>
      </c>
      <c r="E46" s="1893"/>
      <c r="F46" s="1894"/>
      <c r="G46" s="424">
        <f>G38</f>
        <v>0</v>
      </c>
    </row>
    <row r="47" spans="1:7" ht="20.149999999999999" customHeight="1">
      <c r="A47" s="1891"/>
      <c r="B47" s="1891"/>
      <c r="C47" s="459"/>
      <c r="D47" s="1895" t="s">
        <v>333</v>
      </c>
      <c r="E47" s="1896"/>
      <c r="F47" s="1897"/>
      <c r="G47" s="461">
        <f>SUM(G44:G46)</f>
        <v>1954843</v>
      </c>
    </row>
    <row r="48" spans="1:7" ht="20.149999999999999" customHeight="1">
      <c r="A48" s="1891"/>
      <c r="B48" s="1891"/>
      <c r="C48" s="459"/>
      <c r="D48" s="462"/>
      <c r="E48" s="462"/>
      <c r="F48" s="462"/>
    </row>
    <row r="49" spans="1:8" ht="20.149999999999999" customHeight="1">
      <c r="A49" s="1891"/>
      <c r="B49" s="1891"/>
      <c r="C49" s="459"/>
      <c r="D49" s="462"/>
      <c r="E49" s="462"/>
      <c r="F49" s="462"/>
    </row>
    <row r="50" spans="1:8" ht="20.149999999999999" customHeight="1">
      <c r="A50" s="1891"/>
      <c r="B50" s="1891"/>
      <c r="C50" s="459"/>
      <c r="D50" s="455" t="s">
        <v>334</v>
      </c>
      <c r="E50" s="456"/>
      <c r="F50" s="463"/>
      <c r="G50" s="464"/>
    </row>
    <row r="51" spans="1:8" ht="20.149999999999999" customHeight="1">
      <c r="A51" s="1891"/>
      <c r="B51" s="1891"/>
      <c r="C51" s="459"/>
      <c r="D51" s="1892" t="s">
        <v>335</v>
      </c>
      <c r="E51" s="1893"/>
      <c r="F51" s="1894"/>
      <c r="G51" s="422">
        <f>F14</f>
        <v>3714375</v>
      </c>
    </row>
    <row r="52" spans="1:8" ht="20.149999999999999" customHeight="1">
      <c r="A52" s="1891"/>
      <c r="B52" s="1891"/>
      <c r="C52" s="459"/>
      <c r="D52" s="1892" t="s">
        <v>336</v>
      </c>
      <c r="E52" s="1893"/>
      <c r="F52" s="1894"/>
      <c r="G52" s="422">
        <f>F34</f>
        <v>10878747</v>
      </c>
    </row>
    <row r="53" spans="1:8" ht="20.149999999999999" customHeight="1">
      <c r="A53" s="1891"/>
      <c r="B53" s="1891"/>
      <c r="C53" s="459"/>
      <c r="D53" s="1892" t="s">
        <v>337</v>
      </c>
      <c r="E53" s="1893"/>
      <c r="F53" s="1894"/>
      <c r="G53" s="422">
        <f>F38</f>
        <v>0</v>
      </c>
    </row>
    <row r="54" spans="1:8" ht="20.149999999999999" customHeight="1">
      <c r="A54" s="1891"/>
      <c r="B54" s="1891"/>
      <c r="C54" s="459"/>
      <c r="D54" s="465" t="s">
        <v>338</v>
      </c>
      <c r="E54" s="466"/>
      <c r="F54" s="465"/>
      <c r="G54" s="467">
        <f>SUM(G51:G53)</f>
        <v>14593122</v>
      </c>
    </row>
    <row r="55" spans="1:8" ht="20.149999999999999" customHeight="1">
      <c r="A55" s="1891"/>
      <c r="B55" s="1891"/>
      <c r="C55" s="459"/>
      <c r="D55" s="1892" t="s">
        <v>339</v>
      </c>
      <c r="E55" s="1893"/>
      <c r="F55" s="1894"/>
      <c r="G55" s="422">
        <f>G54*-0.1</f>
        <v>-1459312.2000000002</v>
      </c>
    </row>
    <row r="56" spans="1:8" ht="20.149999999999999" customHeight="1">
      <c r="A56" s="1891"/>
      <c r="B56" s="1891"/>
      <c r="C56" s="459"/>
      <c r="D56" s="1892" t="s">
        <v>340</v>
      </c>
      <c r="E56" s="1893"/>
      <c r="F56" s="1894"/>
      <c r="G56" s="468">
        <v>-10980036</v>
      </c>
      <c r="H56" s="469"/>
    </row>
    <row r="57" spans="1:8" ht="20.149999999999999" customHeight="1">
      <c r="A57" s="1891"/>
      <c r="B57" s="1891"/>
      <c r="C57" s="459"/>
      <c r="D57" s="1895" t="s">
        <v>341</v>
      </c>
      <c r="E57" s="1896"/>
      <c r="F57" s="1897"/>
      <c r="G57" s="467">
        <f>SUM(G54:G56)</f>
        <v>2153773.8000000007</v>
      </c>
    </row>
    <row r="58" spans="1:8" ht="20.149999999999999" customHeight="1">
      <c r="G58" s="470" t="s">
        <v>342</v>
      </c>
    </row>
  </sheetData>
  <mergeCells count="21">
    <mergeCell ref="A36:B36"/>
    <mergeCell ref="E36:F36"/>
    <mergeCell ref="A38:B38"/>
    <mergeCell ref="A40:B40"/>
    <mergeCell ref="D44:F44"/>
    <mergeCell ref="A45:B57"/>
    <mergeCell ref="D45:F45"/>
    <mergeCell ref="D46:F46"/>
    <mergeCell ref="D47:F47"/>
    <mergeCell ref="D51:F51"/>
    <mergeCell ref="D52:F52"/>
    <mergeCell ref="D53:F53"/>
    <mergeCell ref="D55:F55"/>
    <mergeCell ref="D56:F56"/>
    <mergeCell ref="D57:F57"/>
    <mergeCell ref="A34:B34"/>
    <mergeCell ref="A8:B8"/>
    <mergeCell ref="E8:F8"/>
    <mergeCell ref="A14:B14"/>
    <mergeCell ref="A16:B16"/>
    <mergeCell ref="E16:F16"/>
  </mergeCells>
  <pageMargins left="0.7" right="0.7" top="0.75" bottom="0.75" header="0.3" footer="0.3"/>
  <pageSetup scale="47"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6"/>
  <sheetViews>
    <sheetView view="pageBreakPreview" zoomScaleNormal="100" zoomScaleSheetLayoutView="100" workbookViewId="0">
      <selection activeCell="B40" sqref="B40"/>
    </sheetView>
  </sheetViews>
  <sheetFormatPr defaultRowHeight="14.5"/>
  <cols>
    <col min="1" max="1" width="7" bestFit="1" customWidth="1"/>
    <col min="2" max="2" width="21.1796875" bestFit="1" customWidth="1"/>
    <col min="3" max="3" width="15.26953125" style="346" bestFit="1" customWidth="1"/>
    <col min="4" max="4" width="7" style="347" customWidth="1"/>
    <col min="5" max="5" width="13.26953125" style="346" customWidth="1"/>
    <col min="6" max="6" width="7" style="347" customWidth="1"/>
    <col min="7" max="7" width="13.26953125" style="346" customWidth="1"/>
    <col min="8" max="8" width="7" style="347" customWidth="1"/>
    <col min="9" max="9" width="14.26953125" style="346" bestFit="1" customWidth="1"/>
    <col min="10" max="10" width="6.7265625" customWidth="1"/>
  </cols>
  <sheetData>
    <row r="1" spans="1:9">
      <c r="A1" s="360" t="s">
        <v>115</v>
      </c>
    </row>
    <row r="2" spans="1:9">
      <c r="A2" s="360" t="s">
        <v>116</v>
      </c>
      <c r="I2" s="141">
        <v>44774</v>
      </c>
    </row>
    <row r="3" spans="1:9">
      <c r="A3" s="360" t="s">
        <v>267</v>
      </c>
      <c r="I3" s="361" t="s">
        <v>520</v>
      </c>
    </row>
    <row r="5" spans="1:9" s="359" customFormat="1">
      <c r="A5" s="1694" t="s">
        <v>265</v>
      </c>
      <c r="B5" s="1695" t="s">
        <v>264</v>
      </c>
      <c r="C5" s="1693" t="s">
        <v>260</v>
      </c>
      <c r="D5" s="1694" t="s">
        <v>109</v>
      </c>
      <c r="E5" s="1694"/>
      <c r="F5" s="1694" t="s">
        <v>110</v>
      </c>
      <c r="G5" s="1694"/>
      <c r="H5" s="1694" t="s">
        <v>261</v>
      </c>
      <c r="I5" s="1694"/>
    </row>
    <row r="6" spans="1:9" s="359" customFormat="1">
      <c r="A6" s="1694"/>
      <c r="B6" s="1695"/>
      <c r="C6" s="1693"/>
      <c r="D6" s="358" t="s">
        <v>262</v>
      </c>
      <c r="E6" s="357" t="s">
        <v>263</v>
      </c>
      <c r="F6" s="358" t="s">
        <v>262</v>
      </c>
      <c r="G6" s="357" t="s">
        <v>263</v>
      </c>
      <c r="H6" s="358" t="s">
        <v>262</v>
      </c>
      <c r="I6" s="357" t="s">
        <v>263</v>
      </c>
    </row>
    <row r="7" spans="1:9" s="348" customFormat="1" ht="24" customHeight="1">
      <c r="A7" s="355">
        <v>1</v>
      </c>
      <c r="B7" s="349" t="s">
        <v>257</v>
      </c>
      <c r="C7" s="350">
        <f>+BOQ!G94</f>
        <v>1954843.0356999999</v>
      </c>
      <c r="D7" s="351">
        <v>3.4352231379448095E-2</v>
      </c>
      <c r="E7" s="350">
        <v>67153.220272869105</v>
      </c>
      <c r="F7" s="351">
        <f>G7/C7</f>
        <v>0.15453314817281402</v>
      </c>
      <c r="G7" s="350">
        <f>I7-E7</f>
        <v>302088.04849042167</v>
      </c>
      <c r="H7" s="351">
        <f>I7/C7</f>
        <v>0.18888537955226212</v>
      </c>
      <c r="I7" s="350">
        <f>+BOQ!AH94</f>
        <v>369241.26876329078</v>
      </c>
    </row>
    <row r="8" spans="1:9" s="348" customFormat="1" ht="24" customHeight="1">
      <c r="A8" s="356">
        <v>2</v>
      </c>
      <c r="B8" s="352" t="s">
        <v>258</v>
      </c>
      <c r="C8" s="353">
        <f>+'VO 01'!G67</f>
        <v>438675.69800000003</v>
      </c>
      <c r="D8" s="354">
        <v>0.15407963568881805</v>
      </c>
      <c r="E8" s="353">
        <v>69765.455999999991</v>
      </c>
      <c r="F8" s="354">
        <f t="shared" ref="F8" si="0">G8/C8</f>
        <v>6.9317721812800698E-4</v>
      </c>
      <c r="G8" s="353">
        <f t="shared" ref="G8" si="1">I8-E8</f>
        <v>304.08000000000175</v>
      </c>
      <c r="H8" s="354">
        <f t="shared" ref="H8:H16" si="2">I8/C8</f>
        <v>0.15972969626414088</v>
      </c>
      <c r="I8" s="353">
        <f>+'VO 01'!K67</f>
        <v>70069.535999999993</v>
      </c>
    </row>
    <row r="9" spans="1:9" s="348" customFormat="1" ht="24" customHeight="1">
      <c r="A9" s="625">
        <v>3</v>
      </c>
      <c r="B9" s="352" t="s">
        <v>259</v>
      </c>
      <c r="C9" s="1233">
        <f>+'VO 02'!I36</f>
        <v>382703.071</v>
      </c>
      <c r="D9" s="1234">
        <v>0.37115146913332503</v>
      </c>
      <c r="E9" s="1233">
        <v>130024.704</v>
      </c>
      <c r="F9" s="1234">
        <f>G9/C9</f>
        <v>3.7635506718993683E-2</v>
      </c>
      <c r="G9" s="1233">
        <f>I9-E9</f>
        <v>14403.224000000017</v>
      </c>
      <c r="H9" s="1234">
        <f>I9/C9</f>
        <v>0.37738899670339987</v>
      </c>
      <c r="I9" s="1233">
        <f>+'VO 02'!M36</f>
        <v>144427.92800000001</v>
      </c>
    </row>
    <row r="10" spans="1:9" s="348" customFormat="1" ht="24" customHeight="1">
      <c r="A10" s="356">
        <v>4</v>
      </c>
      <c r="B10" s="352" t="s">
        <v>403</v>
      </c>
      <c r="C10" s="626">
        <f>+'VO List'!I9</f>
        <v>371286.43</v>
      </c>
      <c r="D10" s="627"/>
      <c r="E10" s="626">
        <v>7388.1</v>
      </c>
      <c r="F10" s="627"/>
      <c r="G10" s="626">
        <v>-7388.1</v>
      </c>
      <c r="H10" s="627"/>
      <c r="I10" s="626">
        <f>+'VO List'!O9</f>
        <v>222771.85799999998</v>
      </c>
    </row>
    <row r="11" spans="1:9" s="348" customFormat="1" ht="24" customHeight="1">
      <c r="A11" s="625">
        <v>5</v>
      </c>
      <c r="B11" s="352" t="s">
        <v>404</v>
      </c>
      <c r="C11" s="626">
        <f>+'VO List'!I10</f>
        <v>47193.599999999999</v>
      </c>
      <c r="D11" s="627"/>
      <c r="E11" s="626">
        <v>0</v>
      </c>
      <c r="F11" s="627"/>
      <c r="G11" s="626">
        <v>0</v>
      </c>
      <c r="H11" s="627"/>
      <c r="I11" s="626">
        <f>+'VO List'!O10</f>
        <v>47193.599999999999</v>
      </c>
    </row>
    <row r="12" spans="1:9" s="348" customFormat="1" ht="24" customHeight="1">
      <c r="A12" s="356">
        <v>6</v>
      </c>
      <c r="B12" s="352" t="s">
        <v>405</v>
      </c>
      <c r="C12" s="626">
        <f>+'VO List'!I11</f>
        <v>945.4</v>
      </c>
      <c r="D12" s="627"/>
      <c r="E12" s="626">
        <v>0</v>
      </c>
      <c r="F12" s="627"/>
      <c r="G12" s="626">
        <v>0</v>
      </c>
      <c r="H12" s="627"/>
      <c r="I12" s="626">
        <f>+'VO List'!O11</f>
        <v>0</v>
      </c>
    </row>
    <row r="13" spans="1:9" s="348" customFormat="1" ht="24" customHeight="1">
      <c r="A13" s="625">
        <v>7</v>
      </c>
      <c r="B13" s="352" t="s">
        <v>406</v>
      </c>
      <c r="C13" s="626">
        <f>+'VO List'!I12</f>
        <v>477.6</v>
      </c>
      <c r="D13" s="627"/>
      <c r="E13" s="626">
        <v>0</v>
      </c>
      <c r="F13" s="627"/>
      <c r="G13" s="626">
        <f>I13-E13</f>
        <v>477.6</v>
      </c>
      <c r="H13" s="627">
        <f t="shared" ref="H13:H15" si="3">I13/C13</f>
        <v>1</v>
      </c>
      <c r="I13" s="626">
        <f>+'VO List'!O12</f>
        <v>477.6</v>
      </c>
    </row>
    <row r="14" spans="1:9" s="348" customFormat="1" ht="24" customHeight="1">
      <c r="A14" s="356">
        <v>8</v>
      </c>
      <c r="B14" s="352" t="s">
        <v>407</v>
      </c>
      <c r="C14" s="626">
        <f>+'VO List'!I13</f>
        <v>76286</v>
      </c>
      <c r="D14" s="627"/>
      <c r="E14" s="626">
        <v>0</v>
      </c>
      <c r="F14" s="627"/>
      <c r="G14" s="626">
        <f t="shared" ref="G14:G15" si="4">I14-E14</f>
        <v>76286</v>
      </c>
      <c r="H14" s="627">
        <f t="shared" si="3"/>
        <v>1</v>
      </c>
      <c r="I14" s="626">
        <f>+'VO List'!O13</f>
        <v>76286</v>
      </c>
    </row>
    <row r="15" spans="1:9" s="348" customFormat="1" ht="24" customHeight="1">
      <c r="A15" s="625">
        <v>9</v>
      </c>
      <c r="B15" s="352" t="s">
        <v>408</v>
      </c>
      <c r="C15" s="626">
        <f>+'VO List'!I14</f>
        <v>11473</v>
      </c>
      <c r="D15" s="627"/>
      <c r="E15" s="626">
        <v>0</v>
      </c>
      <c r="F15" s="627"/>
      <c r="G15" s="626">
        <f t="shared" si="4"/>
        <v>6883.8</v>
      </c>
      <c r="H15" s="627">
        <f t="shared" si="3"/>
        <v>0.6</v>
      </c>
      <c r="I15" s="626">
        <f>+'VO List'!O14</f>
        <v>6883.8</v>
      </c>
    </row>
    <row r="16" spans="1:9" s="359" customFormat="1">
      <c r="A16" s="1691" t="s">
        <v>266</v>
      </c>
      <c r="B16" s="1692"/>
      <c r="C16" s="357">
        <f>SUM(C7:C15)</f>
        <v>3283883.8347</v>
      </c>
      <c r="D16" s="358">
        <v>2.7838230199645948E-2</v>
      </c>
      <c r="E16" s="357">
        <v>76776.70322167105</v>
      </c>
      <c r="F16" s="358">
        <f>G16/C16</f>
        <v>0.11969200869321533</v>
      </c>
      <c r="G16" s="357">
        <f>SUM(G7:G15)</f>
        <v>393054.65249042172</v>
      </c>
      <c r="H16" s="358">
        <f t="shared" si="2"/>
        <v>0.28543993574270965</v>
      </c>
      <c r="I16" s="357">
        <f>SUM(I7:I15)</f>
        <v>937351.59076329088</v>
      </c>
    </row>
  </sheetData>
  <mergeCells count="7">
    <mergeCell ref="A16:B16"/>
    <mergeCell ref="C5:C6"/>
    <mergeCell ref="D5:E5"/>
    <mergeCell ref="F5:G5"/>
    <mergeCell ref="H5:I5"/>
    <mergeCell ref="B5:B6"/>
    <mergeCell ref="A5:A6"/>
  </mergeCells>
  <pageMargins left="0.7" right="0.7" top="0.75" bottom="0.75" header="0.3" footer="0.3"/>
  <pageSetup paperSize="9" scale="73" orientation="portrait" r:id="rId1"/>
  <colBreaks count="1" manualBreakCount="1">
    <brk id="10" max="1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F6520-6724-4EE9-8683-3E76FDF91F3A}">
  <dimension ref="A1:L15"/>
  <sheetViews>
    <sheetView tabSelected="1" view="pageBreakPreview" zoomScaleNormal="100" zoomScaleSheetLayoutView="100" workbookViewId="0">
      <selection activeCell="G18" sqref="G18"/>
    </sheetView>
  </sheetViews>
  <sheetFormatPr defaultRowHeight="14.5"/>
  <cols>
    <col min="1" max="1" width="7" bestFit="1" customWidth="1"/>
    <col min="2" max="2" width="21.08984375" bestFit="1" customWidth="1"/>
    <col min="3" max="3" width="15.1796875" style="346" bestFit="1" customWidth="1"/>
    <col min="4" max="4" width="7" style="347" customWidth="1"/>
    <col min="5" max="5" width="13.36328125" style="346" customWidth="1"/>
    <col min="6" max="6" width="7" style="347" customWidth="1"/>
    <col min="7" max="7" width="13.36328125" style="346" customWidth="1"/>
    <col min="8" max="8" width="7" style="347" customWidth="1"/>
    <col min="9" max="9" width="14.1796875" style="346" bestFit="1" customWidth="1"/>
    <col min="10" max="10" width="6.6328125" customWidth="1"/>
    <col min="12" max="12" width="14.90625" customWidth="1"/>
  </cols>
  <sheetData>
    <row r="1" spans="1:12">
      <c r="A1" s="360" t="s">
        <v>115</v>
      </c>
    </row>
    <row r="2" spans="1:12">
      <c r="A2" s="360" t="s">
        <v>116</v>
      </c>
      <c r="I2" s="141"/>
    </row>
    <row r="3" spans="1:12">
      <c r="A3" s="360" t="s">
        <v>267</v>
      </c>
      <c r="I3" s="361"/>
    </row>
    <row r="5" spans="1:12" s="359" customFormat="1" ht="29.5" customHeight="1">
      <c r="A5" s="1694" t="s">
        <v>265</v>
      </c>
      <c r="B5" s="1695" t="s">
        <v>264</v>
      </c>
      <c r="C5" s="1693" t="s">
        <v>260</v>
      </c>
      <c r="D5" s="1696" t="s">
        <v>1335</v>
      </c>
      <c r="E5" s="1696"/>
      <c r="F5" s="1695" t="s">
        <v>110</v>
      </c>
      <c r="G5" s="1695"/>
      <c r="H5" s="1695" t="s">
        <v>261</v>
      </c>
      <c r="I5" s="1695"/>
    </row>
    <row r="6" spans="1:12" s="359" customFormat="1">
      <c r="A6" s="1694"/>
      <c r="B6" s="1695"/>
      <c r="C6" s="1693"/>
      <c r="D6" s="358" t="s">
        <v>262</v>
      </c>
      <c r="E6" s="357" t="s">
        <v>263</v>
      </c>
      <c r="F6" s="358" t="s">
        <v>262</v>
      </c>
      <c r="G6" s="357" t="s">
        <v>263</v>
      </c>
      <c r="H6" s="358" t="s">
        <v>262</v>
      </c>
      <c r="I6" s="357" t="s">
        <v>263</v>
      </c>
    </row>
    <row r="7" spans="1:12" s="348" customFormat="1" ht="23.4" customHeight="1">
      <c r="A7" s="355">
        <v>1</v>
      </c>
      <c r="B7" s="349" t="s">
        <v>257</v>
      </c>
      <c r="C7" s="350">
        <f>+[21]BOQ!G94</f>
        <v>1954843.0356999999</v>
      </c>
      <c r="D7" s="351">
        <f>E7/C7</f>
        <v>0.54079417993856671</v>
      </c>
      <c r="E7" s="350">
        <v>1057167.7363999998</v>
      </c>
      <c r="F7" s="351">
        <f>G7/C7</f>
        <v>6.3314170242666182E-2</v>
      </c>
      <c r="G7" s="350">
        <f>I7-E7</f>
        <v>123769.26476000017</v>
      </c>
      <c r="H7" s="351">
        <f>I7/C7</f>
        <v>0.60410835018123299</v>
      </c>
      <c r="I7" s="350">
        <f>BOQ!Y94</f>
        <v>1180937.00116</v>
      </c>
    </row>
    <row r="8" spans="1:12" s="348" customFormat="1" ht="23.4" customHeight="1">
      <c r="A8" s="355">
        <v>2</v>
      </c>
      <c r="B8" s="349" t="s">
        <v>1336</v>
      </c>
      <c r="C8" s="350">
        <f>+[21]BOQ!G95</f>
        <v>0</v>
      </c>
      <c r="D8" s="351"/>
      <c r="E8" s="350">
        <v>1946115.152514</v>
      </c>
      <c r="F8" s="351"/>
      <c r="G8" s="350">
        <f>I8-E8</f>
        <v>404962.32455999963</v>
      </c>
      <c r="H8" s="351"/>
      <c r="I8" s="350">
        <f>'VO List'!N101</f>
        <v>2351077.4770739996</v>
      </c>
      <c r="L8" s="346"/>
    </row>
    <row r="9" spans="1:12" s="348" customFormat="1" ht="23.4" customHeight="1">
      <c r="A9" s="355">
        <v>3</v>
      </c>
      <c r="B9" s="349" t="s">
        <v>1337</v>
      </c>
      <c r="C9" s="350">
        <f>+[21]BOQ!G96</f>
        <v>0</v>
      </c>
      <c r="D9" s="351"/>
      <c r="E9" s="350">
        <v>130906.8</v>
      </c>
      <c r="F9" s="351"/>
      <c r="G9" s="350">
        <f>I9-E9</f>
        <v>21320.999999999985</v>
      </c>
      <c r="H9" s="351"/>
      <c r="I9" s="350">
        <f>'VO -Day work)'!N29</f>
        <v>152227.79999999999</v>
      </c>
    </row>
    <row r="10" spans="1:12" s="359" customFormat="1">
      <c r="A10" s="1691" t="s">
        <v>266</v>
      </c>
      <c r="B10" s="1692"/>
      <c r="C10" s="357">
        <f>SUM(C7:C7)</f>
        <v>1954843.0356999999</v>
      </c>
      <c r="D10" s="358">
        <f>E10/C10</f>
        <v>1.6032948076527758</v>
      </c>
      <c r="E10" s="357">
        <f>SUM(E7:E9)</f>
        <v>3134189.6889139996</v>
      </c>
      <c r="F10" s="358">
        <f>G10/C10</f>
        <v>0.28137941475338668</v>
      </c>
      <c r="G10" s="357">
        <f>SUM(G7:G9)</f>
        <v>550052.5893199998</v>
      </c>
      <c r="H10" s="358">
        <f>I10/C10</f>
        <v>1.8846742224061626</v>
      </c>
      <c r="I10" s="357">
        <f>SUM(I7:I9)</f>
        <v>3684242.2782339994</v>
      </c>
    </row>
    <row r="12" spans="1:12">
      <c r="L12" s="346">
        <v>2094443.6127599999</v>
      </c>
    </row>
    <row r="14" spans="1:12">
      <c r="D14" t="s">
        <v>1339</v>
      </c>
      <c r="E14" s="346">
        <v>3462423.6799999997</v>
      </c>
      <c r="F14" s="346"/>
      <c r="G14" s="346">
        <v>693038.08000000007</v>
      </c>
      <c r="H14" s="346"/>
      <c r="I14" s="346">
        <v>4155461.76</v>
      </c>
      <c r="L14" s="1633">
        <f>L12-I10</f>
        <v>-1589798.6654739995</v>
      </c>
    </row>
    <row r="15" spans="1:12">
      <c r="D15" t="s">
        <v>1340</v>
      </c>
      <c r="E15" s="346">
        <f>E10-E14</f>
        <v>-328233.99108600011</v>
      </c>
      <c r="F15" s="346"/>
      <c r="G15" s="346">
        <f t="shared" ref="F15:I15" si="0">G10-G14</f>
        <v>-142985.49068000028</v>
      </c>
      <c r="H15" s="346"/>
      <c r="I15" s="346">
        <f t="shared" si="0"/>
        <v>-471219.48176600039</v>
      </c>
    </row>
  </sheetData>
  <mergeCells count="7">
    <mergeCell ref="F5:G5"/>
    <mergeCell ref="H5:I5"/>
    <mergeCell ref="A10:B10"/>
    <mergeCell ref="A5:A6"/>
    <mergeCell ref="B5:B6"/>
    <mergeCell ref="C5:C6"/>
    <mergeCell ref="D5:E5"/>
  </mergeCells>
  <pageMargins left="0.7" right="0.7" top="0.75" bottom="0.75" header="0.3" footer="0.3"/>
  <pageSetup paperSize="9" scale="59" orientation="portrait" r:id="rId1"/>
  <colBreaks count="2" manualBreakCount="2">
    <brk id="9" max="30" man="1"/>
    <brk id="10" max="15"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K100"/>
  <sheetViews>
    <sheetView view="pageBreakPreview" topLeftCell="B1" zoomScale="80" zoomScaleNormal="100" zoomScaleSheetLayoutView="80" workbookViewId="0">
      <pane xSplit="7" ySplit="9" topLeftCell="Q82" activePane="bottomRight" state="frozen"/>
      <selection activeCell="I21" sqref="I21"/>
      <selection pane="topRight" activeCell="I21" sqref="I21"/>
      <selection pane="bottomLeft" activeCell="I21" sqref="I21"/>
      <selection pane="bottomRight" activeCell="W85" sqref="W85"/>
    </sheetView>
  </sheetViews>
  <sheetFormatPr defaultRowHeight="15" customHeight="1"/>
  <cols>
    <col min="1" max="1" width="1.453125" style="1" customWidth="1"/>
    <col min="2" max="2" width="6.26953125" style="137" customWidth="1"/>
    <col min="3" max="3" width="36.7265625" style="1" customWidth="1"/>
    <col min="4" max="4" width="10.54296875" style="138" customWidth="1"/>
    <col min="5" max="5" width="4.453125" style="137" customWidth="1"/>
    <col min="6" max="6" width="10" style="1" customWidth="1"/>
    <col min="7" max="7" width="15.453125" style="1" customWidth="1"/>
    <col min="8" max="8" width="7.453125" style="1" hidden="1" customWidth="1"/>
    <col min="9" max="9" width="7.81640625" style="1" hidden="1" customWidth="1"/>
    <col min="10" max="10" width="13.26953125" style="1" hidden="1" customWidth="1"/>
    <col min="11" max="11" width="7.81640625" style="1" hidden="1" customWidth="1"/>
    <col min="12" max="12" width="9.7265625" style="1" hidden="1" customWidth="1"/>
    <col min="13" max="13" width="13.26953125" style="1" hidden="1" customWidth="1"/>
    <col min="14" max="14" width="12.1796875" style="1" hidden="1" customWidth="1"/>
    <col min="15" max="15" width="9.1796875" style="1" hidden="1" customWidth="1"/>
    <col min="16" max="16" width="13.26953125" style="1" hidden="1" customWidth="1"/>
    <col min="17" max="17" width="12.453125" style="1" customWidth="1"/>
    <col min="18" max="18" width="11" style="1" customWidth="1"/>
    <col min="19" max="19" width="13.26953125" style="1" customWidth="1"/>
    <col min="20" max="20" width="12.1796875" style="1" customWidth="1"/>
    <col min="21" max="21" width="11.26953125" style="1" customWidth="1"/>
    <col min="22" max="25" width="13.26953125" style="1" customWidth="1"/>
    <col min="26" max="26" width="7.453125" style="1" hidden="1" customWidth="1"/>
    <col min="27" max="27" width="7.81640625" style="1" hidden="1" customWidth="1"/>
    <col min="28" max="28" width="13.26953125" style="1" hidden="1" customWidth="1"/>
    <col min="29" max="30" width="7.81640625" style="1" hidden="1" customWidth="1"/>
    <col min="31" max="31" width="13.26953125" style="1" hidden="1" customWidth="1"/>
    <col min="32" max="32" width="12.1796875" style="1" hidden="1" customWidth="1"/>
    <col min="33" max="33" width="9.1796875" style="1" hidden="1" customWidth="1"/>
    <col min="34" max="34" width="13.26953125" style="1" hidden="1" customWidth="1"/>
    <col min="35" max="35" width="16.453125" style="139" hidden="1" customWidth="1"/>
    <col min="36" max="36" width="14.7265625" style="1" customWidth="1"/>
    <col min="37" max="37" width="14.26953125" style="1" customWidth="1"/>
    <col min="38" max="38" width="9.1796875" style="1" customWidth="1"/>
    <col min="39" max="39" width="10.26953125" style="1" customWidth="1"/>
    <col min="40" max="264" width="9.1796875" style="1" customWidth="1"/>
    <col min="265" max="265" width="1.453125" style="1" customWidth="1"/>
    <col min="266" max="266" width="6.26953125" style="1" customWidth="1"/>
    <col min="267" max="267" width="33" style="1" customWidth="1"/>
    <col min="268" max="268" width="7.81640625" style="1" customWidth="1"/>
    <col min="269" max="269" width="4.453125" style="1" customWidth="1"/>
    <col min="270" max="270" width="10" style="1" customWidth="1"/>
    <col min="271" max="271" width="8.81640625" style="1"/>
    <col min="272" max="272" width="1.453125" style="1" customWidth="1"/>
    <col min="273" max="273" width="6.26953125" style="1" customWidth="1"/>
    <col min="274" max="274" width="35.1796875" style="1" customWidth="1"/>
    <col min="275" max="275" width="7.81640625" style="1" customWidth="1"/>
    <col min="276" max="276" width="4.453125" style="1" customWidth="1"/>
    <col min="277" max="277" width="10" style="1" customWidth="1"/>
    <col min="278" max="278" width="12.81640625" style="1" customWidth="1"/>
    <col min="279" max="279" width="6.81640625" style="1" customWidth="1"/>
    <col min="280" max="280" width="7.81640625" style="1" customWidth="1"/>
    <col min="281" max="281" width="13.26953125" style="1" customWidth="1"/>
    <col min="282" max="282" width="7.1796875" style="1" customWidth="1"/>
    <col min="283" max="283" width="7.81640625" style="1" customWidth="1"/>
    <col min="284" max="284" width="13.26953125" style="1" customWidth="1"/>
    <col min="285" max="285" width="6.7265625" style="1" customWidth="1"/>
    <col min="286" max="286" width="7.81640625" style="1" customWidth="1"/>
    <col min="287" max="287" width="13.26953125" style="1" customWidth="1"/>
    <col min="288" max="288" width="9" style="1" customWidth="1"/>
    <col min="289" max="289" width="9.1796875" style="1" customWidth="1"/>
    <col min="290" max="290" width="11.7265625" style="1" customWidth="1"/>
    <col min="291" max="291" width="11.26953125" style="1" customWidth="1"/>
    <col min="292" max="292" width="8.81640625" style="1" customWidth="1"/>
    <col min="293" max="293" width="14.26953125" style="1" customWidth="1"/>
    <col min="294" max="294" width="9.1796875" style="1" customWidth="1"/>
    <col min="295" max="295" width="10.26953125" style="1" customWidth="1"/>
    <col min="296" max="520" width="9.1796875" style="1" customWidth="1"/>
    <col min="521" max="521" width="1.453125" style="1" customWidth="1"/>
    <col min="522" max="522" width="6.26953125" style="1" customWidth="1"/>
    <col min="523" max="523" width="33" style="1" customWidth="1"/>
    <col min="524" max="524" width="7.81640625" style="1" customWidth="1"/>
    <col min="525" max="525" width="4.453125" style="1" customWidth="1"/>
    <col min="526" max="526" width="10" style="1" customWidth="1"/>
    <col min="527" max="527" width="8.81640625" style="1"/>
    <col min="528" max="528" width="1.453125" style="1" customWidth="1"/>
    <col min="529" max="529" width="6.26953125" style="1" customWidth="1"/>
    <col min="530" max="530" width="35.1796875" style="1" customWidth="1"/>
    <col min="531" max="531" width="7.81640625" style="1" customWidth="1"/>
    <col min="532" max="532" width="4.453125" style="1" customWidth="1"/>
    <col min="533" max="533" width="10" style="1" customWidth="1"/>
    <col min="534" max="534" width="12.81640625" style="1" customWidth="1"/>
    <col min="535" max="535" width="6.81640625" style="1" customWidth="1"/>
    <col min="536" max="536" width="7.81640625" style="1" customWidth="1"/>
    <col min="537" max="537" width="13.26953125" style="1" customWidth="1"/>
    <col min="538" max="538" width="7.1796875" style="1" customWidth="1"/>
    <col min="539" max="539" width="7.81640625" style="1" customWidth="1"/>
    <col min="540" max="540" width="13.26953125" style="1" customWidth="1"/>
    <col min="541" max="541" width="6.7265625" style="1" customWidth="1"/>
    <col min="542" max="542" width="7.81640625" style="1" customWidth="1"/>
    <col min="543" max="543" width="13.26953125" style="1" customWidth="1"/>
    <col min="544" max="544" width="9" style="1" customWidth="1"/>
    <col min="545" max="545" width="9.1796875" style="1" customWidth="1"/>
    <col min="546" max="546" width="11.7265625" style="1" customWidth="1"/>
    <col min="547" max="547" width="11.26953125" style="1" customWidth="1"/>
    <col min="548" max="548" width="8.81640625" style="1" customWidth="1"/>
    <col min="549" max="549" width="14.26953125" style="1" customWidth="1"/>
    <col min="550" max="550" width="9.1796875" style="1" customWidth="1"/>
    <col min="551" max="551" width="10.26953125" style="1" customWidth="1"/>
    <col min="552" max="776" width="9.1796875" style="1" customWidth="1"/>
    <col min="777" max="777" width="1.453125" style="1" customWidth="1"/>
    <col min="778" max="778" width="6.26953125" style="1" customWidth="1"/>
    <col min="779" max="779" width="33" style="1" customWidth="1"/>
    <col min="780" max="780" width="7.81640625" style="1" customWidth="1"/>
    <col min="781" max="781" width="4.453125" style="1" customWidth="1"/>
    <col min="782" max="782" width="10" style="1" customWidth="1"/>
    <col min="783" max="783" width="8.81640625" style="1"/>
    <col min="784" max="784" width="1.453125" style="1" customWidth="1"/>
    <col min="785" max="785" width="6.26953125" style="1" customWidth="1"/>
    <col min="786" max="786" width="35.1796875" style="1" customWidth="1"/>
    <col min="787" max="787" width="7.81640625" style="1" customWidth="1"/>
    <col min="788" max="788" width="4.453125" style="1" customWidth="1"/>
    <col min="789" max="789" width="10" style="1" customWidth="1"/>
    <col min="790" max="790" width="12.81640625" style="1" customWidth="1"/>
    <col min="791" max="791" width="6.81640625" style="1" customWidth="1"/>
    <col min="792" max="792" width="7.81640625" style="1" customWidth="1"/>
    <col min="793" max="793" width="13.26953125" style="1" customWidth="1"/>
    <col min="794" max="794" width="7.1796875" style="1" customWidth="1"/>
    <col min="795" max="795" width="7.81640625" style="1" customWidth="1"/>
    <col min="796" max="796" width="13.26953125" style="1" customWidth="1"/>
    <col min="797" max="797" width="6.7265625" style="1" customWidth="1"/>
    <col min="798" max="798" width="7.81640625" style="1" customWidth="1"/>
    <col min="799" max="799" width="13.26953125" style="1" customWidth="1"/>
    <col min="800" max="800" width="9" style="1" customWidth="1"/>
    <col min="801" max="801" width="9.1796875" style="1" customWidth="1"/>
    <col min="802" max="802" width="11.7265625" style="1" customWidth="1"/>
    <col min="803" max="803" width="11.26953125" style="1" customWidth="1"/>
    <col min="804" max="804" width="8.81640625" style="1" customWidth="1"/>
    <col min="805" max="805" width="14.26953125" style="1" customWidth="1"/>
    <col min="806" max="806" width="9.1796875" style="1" customWidth="1"/>
    <col min="807" max="807" width="10.26953125" style="1" customWidth="1"/>
    <col min="808" max="1032" width="9.1796875" style="1" customWidth="1"/>
    <col min="1033" max="1033" width="1.453125" style="1" customWidth="1"/>
    <col min="1034" max="1034" width="6.26953125" style="1" customWidth="1"/>
    <col min="1035" max="1035" width="33" style="1" customWidth="1"/>
    <col min="1036" max="1036" width="7.81640625" style="1" customWidth="1"/>
    <col min="1037" max="1037" width="4.453125" style="1" customWidth="1"/>
    <col min="1038" max="1038" width="10" style="1" customWidth="1"/>
    <col min="1039" max="1039" width="8.81640625" style="1"/>
    <col min="1040" max="1040" width="1.453125" style="1" customWidth="1"/>
    <col min="1041" max="1041" width="6.26953125" style="1" customWidth="1"/>
    <col min="1042" max="1042" width="35.1796875" style="1" customWidth="1"/>
    <col min="1043" max="1043" width="7.81640625" style="1" customWidth="1"/>
    <col min="1044" max="1044" width="4.453125" style="1" customWidth="1"/>
    <col min="1045" max="1045" width="10" style="1" customWidth="1"/>
    <col min="1046" max="1046" width="12.81640625" style="1" customWidth="1"/>
    <col min="1047" max="1047" width="6.81640625" style="1" customWidth="1"/>
    <col min="1048" max="1048" width="7.81640625" style="1" customWidth="1"/>
    <col min="1049" max="1049" width="13.26953125" style="1" customWidth="1"/>
    <col min="1050" max="1050" width="7.1796875" style="1" customWidth="1"/>
    <col min="1051" max="1051" width="7.81640625" style="1" customWidth="1"/>
    <col min="1052" max="1052" width="13.26953125" style="1" customWidth="1"/>
    <col min="1053" max="1053" width="6.7265625" style="1" customWidth="1"/>
    <col min="1054" max="1054" width="7.81640625" style="1" customWidth="1"/>
    <col min="1055" max="1055" width="13.26953125" style="1" customWidth="1"/>
    <col min="1056" max="1056" width="9" style="1" customWidth="1"/>
    <col min="1057" max="1057" width="9.1796875" style="1" customWidth="1"/>
    <col min="1058" max="1058" width="11.7265625" style="1" customWidth="1"/>
    <col min="1059" max="1059" width="11.26953125" style="1" customWidth="1"/>
    <col min="1060" max="1060" width="8.81640625" style="1" customWidth="1"/>
    <col min="1061" max="1061" width="14.26953125" style="1" customWidth="1"/>
    <col min="1062" max="1062" width="9.1796875" style="1" customWidth="1"/>
    <col min="1063" max="1063" width="10.26953125" style="1" customWidth="1"/>
    <col min="1064" max="1288" width="9.1796875" style="1" customWidth="1"/>
    <col min="1289" max="1289" width="1.453125" style="1" customWidth="1"/>
    <col min="1290" max="1290" width="6.26953125" style="1" customWidth="1"/>
    <col min="1291" max="1291" width="33" style="1" customWidth="1"/>
    <col min="1292" max="1292" width="7.81640625" style="1" customWidth="1"/>
    <col min="1293" max="1293" width="4.453125" style="1" customWidth="1"/>
    <col min="1294" max="1294" width="10" style="1" customWidth="1"/>
    <col min="1295" max="1295" width="8.81640625" style="1"/>
    <col min="1296" max="1296" width="1.453125" style="1" customWidth="1"/>
    <col min="1297" max="1297" width="6.26953125" style="1" customWidth="1"/>
    <col min="1298" max="1298" width="35.1796875" style="1" customWidth="1"/>
    <col min="1299" max="1299" width="7.81640625" style="1" customWidth="1"/>
    <col min="1300" max="1300" width="4.453125" style="1" customWidth="1"/>
    <col min="1301" max="1301" width="10" style="1" customWidth="1"/>
    <col min="1302" max="1302" width="12.81640625" style="1" customWidth="1"/>
    <col min="1303" max="1303" width="6.81640625" style="1" customWidth="1"/>
    <col min="1304" max="1304" width="7.81640625" style="1" customWidth="1"/>
    <col min="1305" max="1305" width="13.26953125" style="1" customWidth="1"/>
    <col min="1306" max="1306" width="7.1796875" style="1" customWidth="1"/>
    <col min="1307" max="1307" width="7.81640625" style="1" customWidth="1"/>
    <col min="1308" max="1308" width="13.26953125" style="1" customWidth="1"/>
    <col min="1309" max="1309" width="6.7265625" style="1" customWidth="1"/>
    <col min="1310" max="1310" width="7.81640625" style="1" customWidth="1"/>
    <col min="1311" max="1311" width="13.26953125" style="1" customWidth="1"/>
    <col min="1312" max="1312" width="9" style="1" customWidth="1"/>
    <col min="1313" max="1313" width="9.1796875" style="1" customWidth="1"/>
    <col min="1314" max="1314" width="11.7265625" style="1" customWidth="1"/>
    <col min="1315" max="1315" width="11.26953125" style="1" customWidth="1"/>
    <col min="1316" max="1316" width="8.81640625" style="1" customWidth="1"/>
    <col min="1317" max="1317" width="14.26953125" style="1" customWidth="1"/>
    <col min="1318" max="1318" width="9.1796875" style="1" customWidth="1"/>
    <col min="1319" max="1319" width="10.26953125" style="1" customWidth="1"/>
    <col min="1320" max="1544" width="9.1796875" style="1" customWidth="1"/>
    <col min="1545" max="1545" width="1.453125" style="1" customWidth="1"/>
    <col min="1546" max="1546" width="6.26953125" style="1" customWidth="1"/>
    <col min="1547" max="1547" width="33" style="1" customWidth="1"/>
    <col min="1548" max="1548" width="7.81640625" style="1" customWidth="1"/>
    <col min="1549" max="1549" width="4.453125" style="1" customWidth="1"/>
    <col min="1550" max="1550" width="10" style="1" customWidth="1"/>
    <col min="1551" max="1551" width="8.81640625" style="1"/>
    <col min="1552" max="1552" width="1.453125" style="1" customWidth="1"/>
    <col min="1553" max="1553" width="6.26953125" style="1" customWidth="1"/>
    <col min="1554" max="1554" width="35.1796875" style="1" customWidth="1"/>
    <col min="1555" max="1555" width="7.81640625" style="1" customWidth="1"/>
    <col min="1556" max="1556" width="4.453125" style="1" customWidth="1"/>
    <col min="1557" max="1557" width="10" style="1" customWidth="1"/>
    <col min="1558" max="1558" width="12.81640625" style="1" customWidth="1"/>
    <col min="1559" max="1559" width="6.81640625" style="1" customWidth="1"/>
    <col min="1560" max="1560" width="7.81640625" style="1" customWidth="1"/>
    <col min="1561" max="1561" width="13.26953125" style="1" customWidth="1"/>
    <col min="1562" max="1562" width="7.1796875" style="1" customWidth="1"/>
    <col min="1563" max="1563" width="7.81640625" style="1" customWidth="1"/>
    <col min="1564" max="1564" width="13.26953125" style="1" customWidth="1"/>
    <col min="1565" max="1565" width="6.7265625" style="1" customWidth="1"/>
    <col min="1566" max="1566" width="7.81640625" style="1" customWidth="1"/>
    <col min="1567" max="1567" width="13.26953125" style="1" customWidth="1"/>
    <col min="1568" max="1568" width="9" style="1" customWidth="1"/>
    <col min="1569" max="1569" width="9.1796875" style="1" customWidth="1"/>
    <col min="1570" max="1570" width="11.7265625" style="1" customWidth="1"/>
    <col min="1571" max="1571" width="11.26953125" style="1" customWidth="1"/>
    <col min="1572" max="1572" width="8.81640625" style="1" customWidth="1"/>
    <col min="1573" max="1573" width="14.26953125" style="1" customWidth="1"/>
    <col min="1574" max="1574" width="9.1796875" style="1" customWidth="1"/>
    <col min="1575" max="1575" width="10.26953125" style="1" customWidth="1"/>
    <col min="1576" max="1800" width="9.1796875" style="1" customWidth="1"/>
    <col min="1801" max="1801" width="1.453125" style="1" customWidth="1"/>
    <col min="1802" max="1802" width="6.26953125" style="1" customWidth="1"/>
    <col min="1803" max="1803" width="33" style="1" customWidth="1"/>
    <col min="1804" max="1804" width="7.81640625" style="1" customWidth="1"/>
    <col min="1805" max="1805" width="4.453125" style="1" customWidth="1"/>
    <col min="1806" max="1806" width="10" style="1" customWidth="1"/>
    <col min="1807" max="1807" width="8.81640625" style="1"/>
    <col min="1808" max="1808" width="1.453125" style="1" customWidth="1"/>
    <col min="1809" max="1809" width="6.26953125" style="1" customWidth="1"/>
    <col min="1810" max="1810" width="35.1796875" style="1" customWidth="1"/>
    <col min="1811" max="1811" width="7.81640625" style="1" customWidth="1"/>
    <col min="1812" max="1812" width="4.453125" style="1" customWidth="1"/>
    <col min="1813" max="1813" width="10" style="1" customWidth="1"/>
    <col min="1814" max="1814" width="12.81640625" style="1" customWidth="1"/>
    <col min="1815" max="1815" width="6.81640625" style="1" customWidth="1"/>
    <col min="1816" max="1816" width="7.81640625" style="1" customWidth="1"/>
    <col min="1817" max="1817" width="13.26953125" style="1" customWidth="1"/>
    <col min="1818" max="1818" width="7.1796875" style="1" customWidth="1"/>
    <col min="1819" max="1819" width="7.81640625" style="1" customWidth="1"/>
    <col min="1820" max="1820" width="13.26953125" style="1" customWidth="1"/>
    <col min="1821" max="1821" width="6.7265625" style="1" customWidth="1"/>
    <col min="1822" max="1822" width="7.81640625" style="1" customWidth="1"/>
    <col min="1823" max="1823" width="13.26953125" style="1" customWidth="1"/>
    <col min="1824" max="1824" width="9" style="1" customWidth="1"/>
    <col min="1825" max="1825" width="9.1796875" style="1" customWidth="1"/>
    <col min="1826" max="1826" width="11.7265625" style="1" customWidth="1"/>
    <col min="1827" max="1827" width="11.26953125" style="1" customWidth="1"/>
    <col min="1828" max="1828" width="8.81640625" style="1" customWidth="1"/>
    <col min="1829" max="1829" width="14.26953125" style="1" customWidth="1"/>
    <col min="1830" max="1830" width="9.1796875" style="1" customWidth="1"/>
    <col min="1831" max="1831" width="10.26953125" style="1" customWidth="1"/>
    <col min="1832" max="2056" width="9.1796875" style="1" customWidth="1"/>
    <col min="2057" max="2057" width="1.453125" style="1" customWidth="1"/>
    <col min="2058" max="2058" width="6.26953125" style="1" customWidth="1"/>
    <col min="2059" max="2059" width="33" style="1" customWidth="1"/>
    <col min="2060" max="2060" width="7.81640625" style="1" customWidth="1"/>
    <col min="2061" max="2061" width="4.453125" style="1" customWidth="1"/>
    <col min="2062" max="2062" width="10" style="1" customWidth="1"/>
    <col min="2063" max="2063" width="8.81640625" style="1"/>
    <col min="2064" max="2064" width="1.453125" style="1" customWidth="1"/>
    <col min="2065" max="2065" width="6.26953125" style="1" customWidth="1"/>
    <col min="2066" max="2066" width="35.1796875" style="1" customWidth="1"/>
    <col min="2067" max="2067" width="7.81640625" style="1" customWidth="1"/>
    <col min="2068" max="2068" width="4.453125" style="1" customWidth="1"/>
    <col min="2069" max="2069" width="10" style="1" customWidth="1"/>
    <col min="2070" max="2070" width="12.81640625" style="1" customWidth="1"/>
    <col min="2071" max="2071" width="6.81640625" style="1" customWidth="1"/>
    <col min="2072" max="2072" width="7.81640625" style="1" customWidth="1"/>
    <col min="2073" max="2073" width="13.26953125" style="1" customWidth="1"/>
    <col min="2074" max="2074" width="7.1796875" style="1" customWidth="1"/>
    <col min="2075" max="2075" width="7.81640625" style="1" customWidth="1"/>
    <col min="2076" max="2076" width="13.26953125" style="1" customWidth="1"/>
    <col min="2077" max="2077" width="6.7265625" style="1" customWidth="1"/>
    <col min="2078" max="2078" width="7.81640625" style="1" customWidth="1"/>
    <col min="2079" max="2079" width="13.26953125" style="1" customWidth="1"/>
    <col min="2080" max="2080" width="9" style="1" customWidth="1"/>
    <col min="2081" max="2081" width="9.1796875" style="1" customWidth="1"/>
    <col min="2082" max="2082" width="11.7265625" style="1" customWidth="1"/>
    <col min="2083" max="2083" width="11.26953125" style="1" customWidth="1"/>
    <col min="2084" max="2084" width="8.81640625" style="1" customWidth="1"/>
    <col min="2085" max="2085" width="14.26953125" style="1" customWidth="1"/>
    <col min="2086" max="2086" width="9.1796875" style="1" customWidth="1"/>
    <col min="2087" max="2087" width="10.26953125" style="1" customWidth="1"/>
    <col min="2088" max="2312" width="9.1796875" style="1" customWidth="1"/>
    <col min="2313" max="2313" width="1.453125" style="1" customWidth="1"/>
    <col min="2314" max="2314" width="6.26953125" style="1" customWidth="1"/>
    <col min="2315" max="2315" width="33" style="1" customWidth="1"/>
    <col min="2316" max="2316" width="7.81640625" style="1" customWidth="1"/>
    <col min="2317" max="2317" width="4.453125" style="1" customWidth="1"/>
    <col min="2318" max="2318" width="10" style="1" customWidth="1"/>
    <col min="2319" max="2319" width="8.81640625" style="1"/>
    <col min="2320" max="2320" width="1.453125" style="1" customWidth="1"/>
    <col min="2321" max="2321" width="6.26953125" style="1" customWidth="1"/>
    <col min="2322" max="2322" width="35.1796875" style="1" customWidth="1"/>
    <col min="2323" max="2323" width="7.81640625" style="1" customWidth="1"/>
    <col min="2324" max="2324" width="4.453125" style="1" customWidth="1"/>
    <col min="2325" max="2325" width="10" style="1" customWidth="1"/>
    <col min="2326" max="2326" width="12.81640625" style="1" customWidth="1"/>
    <col min="2327" max="2327" width="6.81640625" style="1" customWidth="1"/>
    <col min="2328" max="2328" width="7.81640625" style="1" customWidth="1"/>
    <col min="2329" max="2329" width="13.26953125" style="1" customWidth="1"/>
    <col min="2330" max="2330" width="7.1796875" style="1" customWidth="1"/>
    <col min="2331" max="2331" width="7.81640625" style="1" customWidth="1"/>
    <col min="2332" max="2332" width="13.26953125" style="1" customWidth="1"/>
    <col min="2333" max="2333" width="6.7265625" style="1" customWidth="1"/>
    <col min="2334" max="2334" width="7.81640625" style="1" customWidth="1"/>
    <col min="2335" max="2335" width="13.26953125" style="1" customWidth="1"/>
    <col min="2336" max="2336" width="9" style="1" customWidth="1"/>
    <col min="2337" max="2337" width="9.1796875" style="1" customWidth="1"/>
    <col min="2338" max="2338" width="11.7265625" style="1" customWidth="1"/>
    <col min="2339" max="2339" width="11.26953125" style="1" customWidth="1"/>
    <col min="2340" max="2340" width="8.81640625" style="1" customWidth="1"/>
    <col min="2341" max="2341" width="14.26953125" style="1" customWidth="1"/>
    <col min="2342" max="2342" width="9.1796875" style="1" customWidth="1"/>
    <col min="2343" max="2343" width="10.26953125" style="1" customWidth="1"/>
    <col min="2344" max="2568" width="9.1796875" style="1" customWidth="1"/>
    <col min="2569" max="2569" width="1.453125" style="1" customWidth="1"/>
    <col min="2570" max="2570" width="6.26953125" style="1" customWidth="1"/>
    <col min="2571" max="2571" width="33" style="1" customWidth="1"/>
    <col min="2572" max="2572" width="7.81640625" style="1" customWidth="1"/>
    <col min="2573" max="2573" width="4.453125" style="1" customWidth="1"/>
    <col min="2574" max="2574" width="10" style="1" customWidth="1"/>
    <col min="2575" max="2575" width="8.81640625" style="1"/>
    <col min="2576" max="2576" width="1.453125" style="1" customWidth="1"/>
    <col min="2577" max="2577" width="6.26953125" style="1" customWidth="1"/>
    <col min="2578" max="2578" width="35.1796875" style="1" customWidth="1"/>
    <col min="2579" max="2579" width="7.81640625" style="1" customWidth="1"/>
    <col min="2580" max="2580" width="4.453125" style="1" customWidth="1"/>
    <col min="2581" max="2581" width="10" style="1" customWidth="1"/>
    <col min="2582" max="2582" width="12.81640625" style="1" customWidth="1"/>
    <col min="2583" max="2583" width="6.81640625" style="1" customWidth="1"/>
    <col min="2584" max="2584" width="7.81640625" style="1" customWidth="1"/>
    <col min="2585" max="2585" width="13.26953125" style="1" customWidth="1"/>
    <col min="2586" max="2586" width="7.1796875" style="1" customWidth="1"/>
    <col min="2587" max="2587" width="7.81640625" style="1" customWidth="1"/>
    <col min="2588" max="2588" width="13.26953125" style="1" customWidth="1"/>
    <col min="2589" max="2589" width="6.7265625" style="1" customWidth="1"/>
    <col min="2590" max="2590" width="7.81640625" style="1" customWidth="1"/>
    <col min="2591" max="2591" width="13.26953125" style="1" customWidth="1"/>
    <col min="2592" max="2592" width="9" style="1" customWidth="1"/>
    <col min="2593" max="2593" width="9.1796875" style="1" customWidth="1"/>
    <col min="2594" max="2594" width="11.7265625" style="1" customWidth="1"/>
    <col min="2595" max="2595" width="11.26953125" style="1" customWidth="1"/>
    <col min="2596" max="2596" width="8.81640625" style="1" customWidth="1"/>
    <col min="2597" max="2597" width="14.26953125" style="1" customWidth="1"/>
    <col min="2598" max="2598" width="9.1796875" style="1" customWidth="1"/>
    <col min="2599" max="2599" width="10.26953125" style="1" customWidth="1"/>
    <col min="2600" max="2824" width="9.1796875" style="1" customWidth="1"/>
    <col min="2825" max="2825" width="1.453125" style="1" customWidth="1"/>
    <col min="2826" max="2826" width="6.26953125" style="1" customWidth="1"/>
    <col min="2827" max="2827" width="33" style="1" customWidth="1"/>
    <col min="2828" max="2828" width="7.81640625" style="1" customWidth="1"/>
    <col min="2829" max="2829" width="4.453125" style="1" customWidth="1"/>
    <col min="2830" max="2830" width="10" style="1" customWidth="1"/>
    <col min="2831" max="2831" width="8.81640625" style="1"/>
    <col min="2832" max="2832" width="1.453125" style="1" customWidth="1"/>
    <col min="2833" max="2833" width="6.26953125" style="1" customWidth="1"/>
    <col min="2834" max="2834" width="35.1796875" style="1" customWidth="1"/>
    <col min="2835" max="2835" width="7.81640625" style="1" customWidth="1"/>
    <col min="2836" max="2836" width="4.453125" style="1" customWidth="1"/>
    <col min="2837" max="2837" width="10" style="1" customWidth="1"/>
    <col min="2838" max="2838" width="12.81640625" style="1" customWidth="1"/>
    <col min="2839" max="2839" width="6.81640625" style="1" customWidth="1"/>
    <col min="2840" max="2840" width="7.81640625" style="1" customWidth="1"/>
    <col min="2841" max="2841" width="13.26953125" style="1" customWidth="1"/>
    <col min="2842" max="2842" width="7.1796875" style="1" customWidth="1"/>
    <col min="2843" max="2843" width="7.81640625" style="1" customWidth="1"/>
    <col min="2844" max="2844" width="13.26953125" style="1" customWidth="1"/>
    <col min="2845" max="2845" width="6.7265625" style="1" customWidth="1"/>
    <col min="2846" max="2846" width="7.81640625" style="1" customWidth="1"/>
    <col min="2847" max="2847" width="13.26953125" style="1" customWidth="1"/>
    <col min="2848" max="2848" width="9" style="1" customWidth="1"/>
    <col min="2849" max="2849" width="9.1796875" style="1" customWidth="1"/>
    <col min="2850" max="2850" width="11.7265625" style="1" customWidth="1"/>
    <col min="2851" max="2851" width="11.26953125" style="1" customWidth="1"/>
    <col min="2852" max="2852" width="8.81640625" style="1" customWidth="1"/>
    <col min="2853" max="2853" width="14.26953125" style="1" customWidth="1"/>
    <col min="2854" max="2854" width="9.1796875" style="1" customWidth="1"/>
    <col min="2855" max="2855" width="10.26953125" style="1" customWidth="1"/>
    <col min="2856" max="3080" width="9.1796875" style="1" customWidth="1"/>
    <col min="3081" max="3081" width="1.453125" style="1" customWidth="1"/>
    <col min="3082" max="3082" width="6.26953125" style="1" customWidth="1"/>
    <col min="3083" max="3083" width="33" style="1" customWidth="1"/>
    <col min="3084" max="3084" width="7.81640625" style="1" customWidth="1"/>
    <col min="3085" max="3085" width="4.453125" style="1" customWidth="1"/>
    <col min="3086" max="3086" width="10" style="1" customWidth="1"/>
    <col min="3087" max="3087" width="8.81640625" style="1"/>
    <col min="3088" max="3088" width="1.453125" style="1" customWidth="1"/>
    <col min="3089" max="3089" width="6.26953125" style="1" customWidth="1"/>
    <col min="3090" max="3090" width="35.1796875" style="1" customWidth="1"/>
    <col min="3091" max="3091" width="7.81640625" style="1" customWidth="1"/>
    <col min="3092" max="3092" width="4.453125" style="1" customWidth="1"/>
    <col min="3093" max="3093" width="10" style="1" customWidth="1"/>
    <col min="3094" max="3094" width="12.81640625" style="1" customWidth="1"/>
    <col min="3095" max="3095" width="6.81640625" style="1" customWidth="1"/>
    <col min="3096" max="3096" width="7.81640625" style="1" customWidth="1"/>
    <col min="3097" max="3097" width="13.26953125" style="1" customWidth="1"/>
    <col min="3098" max="3098" width="7.1796875" style="1" customWidth="1"/>
    <col min="3099" max="3099" width="7.81640625" style="1" customWidth="1"/>
    <col min="3100" max="3100" width="13.26953125" style="1" customWidth="1"/>
    <col min="3101" max="3101" width="6.7265625" style="1" customWidth="1"/>
    <col min="3102" max="3102" width="7.81640625" style="1" customWidth="1"/>
    <col min="3103" max="3103" width="13.26953125" style="1" customWidth="1"/>
    <col min="3104" max="3104" width="9" style="1" customWidth="1"/>
    <col min="3105" max="3105" width="9.1796875" style="1" customWidth="1"/>
    <col min="3106" max="3106" width="11.7265625" style="1" customWidth="1"/>
    <col min="3107" max="3107" width="11.26953125" style="1" customWidth="1"/>
    <col min="3108" max="3108" width="8.81640625" style="1" customWidth="1"/>
    <col min="3109" max="3109" width="14.26953125" style="1" customWidth="1"/>
    <col min="3110" max="3110" width="9.1796875" style="1" customWidth="1"/>
    <col min="3111" max="3111" width="10.26953125" style="1" customWidth="1"/>
    <col min="3112" max="3336" width="9.1796875" style="1" customWidth="1"/>
    <col min="3337" max="3337" width="1.453125" style="1" customWidth="1"/>
    <col min="3338" max="3338" width="6.26953125" style="1" customWidth="1"/>
    <col min="3339" max="3339" width="33" style="1" customWidth="1"/>
    <col min="3340" max="3340" width="7.81640625" style="1" customWidth="1"/>
    <col min="3341" max="3341" width="4.453125" style="1" customWidth="1"/>
    <col min="3342" max="3342" width="10" style="1" customWidth="1"/>
    <col min="3343" max="3343" width="8.81640625" style="1"/>
    <col min="3344" max="3344" width="1.453125" style="1" customWidth="1"/>
    <col min="3345" max="3345" width="6.26953125" style="1" customWidth="1"/>
    <col min="3346" max="3346" width="35.1796875" style="1" customWidth="1"/>
    <col min="3347" max="3347" width="7.81640625" style="1" customWidth="1"/>
    <col min="3348" max="3348" width="4.453125" style="1" customWidth="1"/>
    <col min="3349" max="3349" width="10" style="1" customWidth="1"/>
    <col min="3350" max="3350" width="12.81640625" style="1" customWidth="1"/>
    <col min="3351" max="3351" width="6.81640625" style="1" customWidth="1"/>
    <col min="3352" max="3352" width="7.81640625" style="1" customWidth="1"/>
    <col min="3353" max="3353" width="13.26953125" style="1" customWidth="1"/>
    <col min="3354" max="3354" width="7.1796875" style="1" customWidth="1"/>
    <col min="3355" max="3355" width="7.81640625" style="1" customWidth="1"/>
    <col min="3356" max="3356" width="13.26953125" style="1" customWidth="1"/>
    <col min="3357" max="3357" width="6.7265625" style="1" customWidth="1"/>
    <col min="3358" max="3358" width="7.81640625" style="1" customWidth="1"/>
    <col min="3359" max="3359" width="13.26953125" style="1" customWidth="1"/>
    <col min="3360" max="3360" width="9" style="1" customWidth="1"/>
    <col min="3361" max="3361" width="9.1796875" style="1" customWidth="1"/>
    <col min="3362" max="3362" width="11.7265625" style="1" customWidth="1"/>
    <col min="3363" max="3363" width="11.26953125" style="1" customWidth="1"/>
    <col min="3364" max="3364" width="8.81640625" style="1" customWidth="1"/>
    <col min="3365" max="3365" width="14.26953125" style="1" customWidth="1"/>
    <col min="3366" max="3366" width="9.1796875" style="1" customWidth="1"/>
    <col min="3367" max="3367" width="10.26953125" style="1" customWidth="1"/>
    <col min="3368" max="3592" width="9.1796875" style="1" customWidth="1"/>
    <col min="3593" max="3593" width="1.453125" style="1" customWidth="1"/>
    <col min="3594" max="3594" width="6.26953125" style="1" customWidth="1"/>
    <col min="3595" max="3595" width="33" style="1" customWidth="1"/>
    <col min="3596" max="3596" width="7.81640625" style="1" customWidth="1"/>
    <col min="3597" max="3597" width="4.453125" style="1" customWidth="1"/>
    <col min="3598" max="3598" width="10" style="1" customWidth="1"/>
    <col min="3599" max="3599" width="8.81640625" style="1"/>
    <col min="3600" max="3600" width="1.453125" style="1" customWidth="1"/>
    <col min="3601" max="3601" width="6.26953125" style="1" customWidth="1"/>
    <col min="3602" max="3602" width="35.1796875" style="1" customWidth="1"/>
    <col min="3603" max="3603" width="7.81640625" style="1" customWidth="1"/>
    <col min="3604" max="3604" width="4.453125" style="1" customWidth="1"/>
    <col min="3605" max="3605" width="10" style="1" customWidth="1"/>
    <col min="3606" max="3606" width="12.81640625" style="1" customWidth="1"/>
    <col min="3607" max="3607" width="6.81640625" style="1" customWidth="1"/>
    <col min="3608" max="3608" width="7.81640625" style="1" customWidth="1"/>
    <col min="3609" max="3609" width="13.26953125" style="1" customWidth="1"/>
    <col min="3610" max="3610" width="7.1796875" style="1" customWidth="1"/>
    <col min="3611" max="3611" width="7.81640625" style="1" customWidth="1"/>
    <col min="3612" max="3612" width="13.26953125" style="1" customWidth="1"/>
    <col min="3613" max="3613" width="6.7265625" style="1" customWidth="1"/>
    <col min="3614" max="3614" width="7.81640625" style="1" customWidth="1"/>
    <col min="3615" max="3615" width="13.26953125" style="1" customWidth="1"/>
    <col min="3616" max="3616" width="9" style="1" customWidth="1"/>
    <col min="3617" max="3617" width="9.1796875" style="1" customWidth="1"/>
    <col min="3618" max="3618" width="11.7265625" style="1" customWidth="1"/>
    <col min="3619" max="3619" width="11.26953125" style="1" customWidth="1"/>
    <col min="3620" max="3620" width="8.81640625" style="1" customWidth="1"/>
    <col min="3621" max="3621" width="14.26953125" style="1" customWidth="1"/>
    <col min="3622" max="3622" width="9.1796875" style="1" customWidth="1"/>
    <col min="3623" max="3623" width="10.26953125" style="1" customWidth="1"/>
    <col min="3624" max="3848" width="9.1796875" style="1" customWidth="1"/>
    <col min="3849" max="3849" width="1.453125" style="1" customWidth="1"/>
    <col min="3850" max="3850" width="6.26953125" style="1" customWidth="1"/>
    <col min="3851" max="3851" width="33" style="1" customWidth="1"/>
    <col min="3852" max="3852" width="7.81640625" style="1" customWidth="1"/>
    <col min="3853" max="3853" width="4.453125" style="1" customWidth="1"/>
    <col min="3854" max="3854" width="10" style="1" customWidth="1"/>
    <col min="3855" max="3855" width="8.81640625" style="1"/>
    <col min="3856" max="3856" width="1.453125" style="1" customWidth="1"/>
    <col min="3857" max="3857" width="6.26953125" style="1" customWidth="1"/>
    <col min="3858" max="3858" width="35.1796875" style="1" customWidth="1"/>
    <col min="3859" max="3859" width="7.81640625" style="1" customWidth="1"/>
    <col min="3860" max="3860" width="4.453125" style="1" customWidth="1"/>
    <col min="3861" max="3861" width="10" style="1" customWidth="1"/>
    <col min="3862" max="3862" width="12.81640625" style="1" customWidth="1"/>
    <col min="3863" max="3863" width="6.81640625" style="1" customWidth="1"/>
    <col min="3864" max="3864" width="7.81640625" style="1" customWidth="1"/>
    <col min="3865" max="3865" width="13.26953125" style="1" customWidth="1"/>
    <col min="3866" max="3866" width="7.1796875" style="1" customWidth="1"/>
    <col min="3867" max="3867" width="7.81640625" style="1" customWidth="1"/>
    <col min="3868" max="3868" width="13.26953125" style="1" customWidth="1"/>
    <col min="3869" max="3869" width="6.7265625" style="1" customWidth="1"/>
    <col min="3870" max="3870" width="7.81640625" style="1" customWidth="1"/>
    <col min="3871" max="3871" width="13.26953125" style="1" customWidth="1"/>
    <col min="3872" max="3872" width="9" style="1" customWidth="1"/>
    <col min="3873" max="3873" width="9.1796875" style="1" customWidth="1"/>
    <col min="3874" max="3874" width="11.7265625" style="1" customWidth="1"/>
    <col min="3875" max="3875" width="11.26953125" style="1" customWidth="1"/>
    <col min="3876" max="3876" width="8.81640625" style="1" customWidth="1"/>
    <col min="3877" max="3877" width="14.26953125" style="1" customWidth="1"/>
    <col min="3878" max="3878" width="9.1796875" style="1" customWidth="1"/>
    <col min="3879" max="3879" width="10.26953125" style="1" customWidth="1"/>
    <col min="3880" max="4104" width="9.1796875" style="1" customWidth="1"/>
    <col min="4105" max="4105" width="1.453125" style="1" customWidth="1"/>
    <col min="4106" max="4106" width="6.26953125" style="1" customWidth="1"/>
    <col min="4107" max="4107" width="33" style="1" customWidth="1"/>
    <col min="4108" max="4108" width="7.81640625" style="1" customWidth="1"/>
    <col min="4109" max="4109" width="4.453125" style="1" customWidth="1"/>
    <col min="4110" max="4110" width="10" style="1" customWidth="1"/>
    <col min="4111" max="4111" width="8.81640625" style="1"/>
    <col min="4112" max="4112" width="1.453125" style="1" customWidth="1"/>
    <col min="4113" max="4113" width="6.26953125" style="1" customWidth="1"/>
    <col min="4114" max="4114" width="35.1796875" style="1" customWidth="1"/>
    <col min="4115" max="4115" width="7.81640625" style="1" customWidth="1"/>
    <col min="4116" max="4116" width="4.453125" style="1" customWidth="1"/>
    <col min="4117" max="4117" width="10" style="1" customWidth="1"/>
    <col min="4118" max="4118" width="12.81640625" style="1" customWidth="1"/>
    <col min="4119" max="4119" width="6.81640625" style="1" customWidth="1"/>
    <col min="4120" max="4120" width="7.81640625" style="1" customWidth="1"/>
    <col min="4121" max="4121" width="13.26953125" style="1" customWidth="1"/>
    <col min="4122" max="4122" width="7.1796875" style="1" customWidth="1"/>
    <col min="4123" max="4123" width="7.81640625" style="1" customWidth="1"/>
    <col min="4124" max="4124" width="13.26953125" style="1" customWidth="1"/>
    <col min="4125" max="4125" width="6.7265625" style="1" customWidth="1"/>
    <col min="4126" max="4126" width="7.81640625" style="1" customWidth="1"/>
    <col min="4127" max="4127" width="13.26953125" style="1" customWidth="1"/>
    <col min="4128" max="4128" width="9" style="1" customWidth="1"/>
    <col min="4129" max="4129" width="9.1796875" style="1" customWidth="1"/>
    <col min="4130" max="4130" width="11.7265625" style="1" customWidth="1"/>
    <col min="4131" max="4131" width="11.26953125" style="1" customWidth="1"/>
    <col min="4132" max="4132" width="8.81640625" style="1" customWidth="1"/>
    <col min="4133" max="4133" width="14.26953125" style="1" customWidth="1"/>
    <col min="4134" max="4134" width="9.1796875" style="1" customWidth="1"/>
    <col min="4135" max="4135" width="10.26953125" style="1" customWidth="1"/>
    <col min="4136" max="4360" width="9.1796875" style="1" customWidth="1"/>
    <col min="4361" max="4361" width="1.453125" style="1" customWidth="1"/>
    <col min="4362" max="4362" width="6.26953125" style="1" customWidth="1"/>
    <col min="4363" max="4363" width="33" style="1" customWidth="1"/>
    <col min="4364" max="4364" width="7.81640625" style="1" customWidth="1"/>
    <col min="4365" max="4365" width="4.453125" style="1" customWidth="1"/>
    <col min="4366" max="4366" width="10" style="1" customWidth="1"/>
    <col min="4367" max="4367" width="8.81640625" style="1"/>
    <col min="4368" max="4368" width="1.453125" style="1" customWidth="1"/>
    <col min="4369" max="4369" width="6.26953125" style="1" customWidth="1"/>
    <col min="4370" max="4370" width="35.1796875" style="1" customWidth="1"/>
    <col min="4371" max="4371" width="7.81640625" style="1" customWidth="1"/>
    <col min="4372" max="4372" width="4.453125" style="1" customWidth="1"/>
    <col min="4373" max="4373" width="10" style="1" customWidth="1"/>
    <col min="4374" max="4374" width="12.81640625" style="1" customWidth="1"/>
    <col min="4375" max="4375" width="6.81640625" style="1" customWidth="1"/>
    <col min="4376" max="4376" width="7.81640625" style="1" customWidth="1"/>
    <col min="4377" max="4377" width="13.26953125" style="1" customWidth="1"/>
    <col min="4378" max="4378" width="7.1796875" style="1" customWidth="1"/>
    <col min="4379" max="4379" width="7.81640625" style="1" customWidth="1"/>
    <col min="4380" max="4380" width="13.26953125" style="1" customWidth="1"/>
    <col min="4381" max="4381" width="6.7265625" style="1" customWidth="1"/>
    <col min="4382" max="4382" width="7.81640625" style="1" customWidth="1"/>
    <col min="4383" max="4383" width="13.26953125" style="1" customWidth="1"/>
    <col min="4384" max="4384" width="9" style="1" customWidth="1"/>
    <col min="4385" max="4385" width="9.1796875" style="1" customWidth="1"/>
    <col min="4386" max="4386" width="11.7265625" style="1" customWidth="1"/>
    <col min="4387" max="4387" width="11.26953125" style="1" customWidth="1"/>
    <col min="4388" max="4388" width="8.81640625" style="1" customWidth="1"/>
    <col min="4389" max="4389" width="14.26953125" style="1" customWidth="1"/>
    <col min="4390" max="4390" width="9.1796875" style="1" customWidth="1"/>
    <col min="4391" max="4391" width="10.26953125" style="1" customWidth="1"/>
    <col min="4392" max="4616" width="9.1796875" style="1" customWidth="1"/>
    <col min="4617" max="4617" width="1.453125" style="1" customWidth="1"/>
    <col min="4618" max="4618" width="6.26953125" style="1" customWidth="1"/>
    <col min="4619" max="4619" width="33" style="1" customWidth="1"/>
    <col min="4620" max="4620" width="7.81640625" style="1" customWidth="1"/>
    <col min="4621" max="4621" width="4.453125" style="1" customWidth="1"/>
    <col min="4622" max="4622" width="10" style="1" customWidth="1"/>
    <col min="4623" max="4623" width="8.81640625" style="1"/>
    <col min="4624" max="4624" width="1.453125" style="1" customWidth="1"/>
    <col min="4625" max="4625" width="6.26953125" style="1" customWidth="1"/>
    <col min="4626" max="4626" width="35.1796875" style="1" customWidth="1"/>
    <col min="4627" max="4627" width="7.81640625" style="1" customWidth="1"/>
    <col min="4628" max="4628" width="4.453125" style="1" customWidth="1"/>
    <col min="4629" max="4629" width="10" style="1" customWidth="1"/>
    <col min="4630" max="4630" width="12.81640625" style="1" customWidth="1"/>
    <col min="4631" max="4631" width="6.81640625" style="1" customWidth="1"/>
    <col min="4632" max="4632" width="7.81640625" style="1" customWidth="1"/>
    <col min="4633" max="4633" width="13.26953125" style="1" customWidth="1"/>
    <col min="4634" max="4634" width="7.1796875" style="1" customWidth="1"/>
    <col min="4635" max="4635" width="7.81640625" style="1" customWidth="1"/>
    <col min="4636" max="4636" width="13.26953125" style="1" customWidth="1"/>
    <col min="4637" max="4637" width="6.7265625" style="1" customWidth="1"/>
    <col min="4638" max="4638" width="7.81640625" style="1" customWidth="1"/>
    <col min="4639" max="4639" width="13.26953125" style="1" customWidth="1"/>
    <col min="4640" max="4640" width="9" style="1" customWidth="1"/>
    <col min="4641" max="4641" width="9.1796875" style="1" customWidth="1"/>
    <col min="4642" max="4642" width="11.7265625" style="1" customWidth="1"/>
    <col min="4643" max="4643" width="11.26953125" style="1" customWidth="1"/>
    <col min="4644" max="4644" width="8.81640625" style="1" customWidth="1"/>
    <col min="4645" max="4645" width="14.26953125" style="1" customWidth="1"/>
    <col min="4646" max="4646" width="9.1796875" style="1" customWidth="1"/>
    <col min="4647" max="4647" width="10.26953125" style="1" customWidth="1"/>
    <col min="4648" max="4872" width="9.1796875" style="1" customWidth="1"/>
    <col min="4873" max="4873" width="1.453125" style="1" customWidth="1"/>
    <col min="4874" max="4874" width="6.26953125" style="1" customWidth="1"/>
    <col min="4875" max="4875" width="33" style="1" customWidth="1"/>
    <col min="4876" max="4876" width="7.81640625" style="1" customWidth="1"/>
    <col min="4877" max="4877" width="4.453125" style="1" customWidth="1"/>
    <col min="4878" max="4878" width="10" style="1" customWidth="1"/>
    <col min="4879" max="4879" width="8.81640625" style="1"/>
    <col min="4880" max="4880" width="1.453125" style="1" customWidth="1"/>
    <col min="4881" max="4881" width="6.26953125" style="1" customWidth="1"/>
    <col min="4882" max="4882" width="35.1796875" style="1" customWidth="1"/>
    <col min="4883" max="4883" width="7.81640625" style="1" customWidth="1"/>
    <col min="4884" max="4884" width="4.453125" style="1" customWidth="1"/>
    <col min="4885" max="4885" width="10" style="1" customWidth="1"/>
    <col min="4886" max="4886" width="12.81640625" style="1" customWidth="1"/>
    <col min="4887" max="4887" width="6.81640625" style="1" customWidth="1"/>
    <col min="4888" max="4888" width="7.81640625" style="1" customWidth="1"/>
    <col min="4889" max="4889" width="13.26953125" style="1" customWidth="1"/>
    <col min="4890" max="4890" width="7.1796875" style="1" customWidth="1"/>
    <col min="4891" max="4891" width="7.81640625" style="1" customWidth="1"/>
    <col min="4892" max="4892" width="13.26953125" style="1" customWidth="1"/>
    <col min="4893" max="4893" width="6.7265625" style="1" customWidth="1"/>
    <col min="4894" max="4894" width="7.81640625" style="1" customWidth="1"/>
    <col min="4895" max="4895" width="13.26953125" style="1" customWidth="1"/>
    <col min="4896" max="4896" width="9" style="1" customWidth="1"/>
    <col min="4897" max="4897" width="9.1796875" style="1" customWidth="1"/>
    <col min="4898" max="4898" width="11.7265625" style="1" customWidth="1"/>
    <col min="4899" max="4899" width="11.26953125" style="1" customWidth="1"/>
    <col min="4900" max="4900" width="8.81640625" style="1" customWidth="1"/>
    <col min="4901" max="4901" width="14.26953125" style="1" customWidth="1"/>
    <col min="4902" max="4902" width="9.1796875" style="1" customWidth="1"/>
    <col min="4903" max="4903" width="10.26953125" style="1" customWidth="1"/>
    <col min="4904" max="5128" width="9.1796875" style="1" customWidth="1"/>
    <col min="5129" max="5129" width="1.453125" style="1" customWidth="1"/>
    <col min="5130" max="5130" width="6.26953125" style="1" customWidth="1"/>
    <col min="5131" max="5131" width="33" style="1" customWidth="1"/>
    <col min="5132" max="5132" width="7.81640625" style="1" customWidth="1"/>
    <col min="5133" max="5133" width="4.453125" style="1" customWidth="1"/>
    <col min="5134" max="5134" width="10" style="1" customWidth="1"/>
    <col min="5135" max="5135" width="8.81640625" style="1"/>
    <col min="5136" max="5136" width="1.453125" style="1" customWidth="1"/>
    <col min="5137" max="5137" width="6.26953125" style="1" customWidth="1"/>
    <col min="5138" max="5138" width="35.1796875" style="1" customWidth="1"/>
    <col min="5139" max="5139" width="7.81640625" style="1" customWidth="1"/>
    <col min="5140" max="5140" width="4.453125" style="1" customWidth="1"/>
    <col min="5141" max="5141" width="10" style="1" customWidth="1"/>
    <col min="5142" max="5142" width="12.81640625" style="1" customWidth="1"/>
    <col min="5143" max="5143" width="6.81640625" style="1" customWidth="1"/>
    <col min="5144" max="5144" width="7.81640625" style="1" customWidth="1"/>
    <col min="5145" max="5145" width="13.26953125" style="1" customWidth="1"/>
    <col min="5146" max="5146" width="7.1796875" style="1" customWidth="1"/>
    <col min="5147" max="5147" width="7.81640625" style="1" customWidth="1"/>
    <col min="5148" max="5148" width="13.26953125" style="1" customWidth="1"/>
    <col min="5149" max="5149" width="6.7265625" style="1" customWidth="1"/>
    <col min="5150" max="5150" width="7.81640625" style="1" customWidth="1"/>
    <col min="5151" max="5151" width="13.26953125" style="1" customWidth="1"/>
    <col min="5152" max="5152" width="9" style="1" customWidth="1"/>
    <col min="5153" max="5153" width="9.1796875" style="1" customWidth="1"/>
    <col min="5154" max="5154" width="11.7265625" style="1" customWidth="1"/>
    <col min="5155" max="5155" width="11.26953125" style="1" customWidth="1"/>
    <col min="5156" max="5156" width="8.81640625" style="1" customWidth="1"/>
    <col min="5157" max="5157" width="14.26953125" style="1" customWidth="1"/>
    <col min="5158" max="5158" width="9.1796875" style="1" customWidth="1"/>
    <col min="5159" max="5159" width="10.26953125" style="1" customWidth="1"/>
    <col min="5160" max="5384" width="9.1796875" style="1" customWidth="1"/>
    <col min="5385" max="5385" width="1.453125" style="1" customWidth="1"/>
    <col min="5386" max="5386" width="6.26953125" style="1" customWidth="1"/>
    <col min="5387" max="5387" width="33" style="1" customWidth="1"/>
    <col min="5388" max="5388" width="7.81640625" style="1" customWidth="1"/>
    <col min="5389" max="5389" width="4.453125" style="1" customWidth="1"/>
    <col min="5390" max="5390" width="10" style="1" customWidth="1"/>
    <col min="5391" max="5391" width="8.81640625" style="1"/>
    <col min="5392" max="5392" width="1.453125" style="1" customWidth="1"/>
    <col min="5393" max="5393" width="6.26953125" style="1" customWidth="1"/>
    <col min="5394" max="5394" width="35.1796875" style="1" customWidth="1"/>
    <col min="5395" max="5395" width="7.81640625" style="1" customWidth="1"/>
    <col min="5396" max="5396" width="4.453125" style="1" customWidth="1"/>
    <col min="5397" max="5397" width="10" style="1" customWidth="1"/>
    <col min="5398" max="5398" width="12.81640625" style="1" customWidth="1"/>
    <col min="5399" max="5399" width="6.81640625" style="1" customWidth="1"/>
    <col min="5400" max="5400" width="7.81640625" style="1" customWidth="1"/>
    <col min="5401" max="5401" width="13.26953125" style="1" customWidth="1"/>
    <col min="5402" max="5402" width="7.1796875" style="1" customWidth="1"/>
    <col min="5403" max="5403" width="7.81640625" style="1" customWidth="1"/>
    <col min="5404" max="5404" width="13.26953125" style="1" customWidth="1"/>
    <col min="5405" max="5405" width="6.7265625" style="1" customWidth="1"/>
    <col min="5406" max="5406" width="7.81640625" style="1" customWidth="1"/>
    <col min="5407" max="5407" width="13.26953125" style="1" customWidth="1"/>
    <col min="5408" max="5408" width="9" style="1" customWidth="1"/>
    <col min="5409" max="5409" width="9.1796875" style="1" customWidth="1"/>
    <col min="5410" max="5410" width="11.7265625" style="1" customWidth="1"/>
    <col min="5411" max="5411" width="11.26953125" style="1" customWidth="1"/>
    <col min="5412" max="5412" width="8.81640625" style="1" customWidth="1"/>
    <col min="5413" max="5413" width="14.26953125" style="1" customWidth="1"/>
    <col min="5414" max="5414" width="9.1796875" style="1" customWidth="1"/>
    <col min="5415" max="5415" width="10.26953125" style="1" customWidth="1"/>
    <col min="5416" max="5640" width="9.1796875" style="1" customWidth="1"/>
    <col min="5641" max="5641" width="1.453125" style="1" customWidth="1"/>
    <col min="5642" max="5642" width="6.26953125" style="1" customWidth="1"/>
    <col min="5643" max="5643" width="33" style="1" customWidth="1"/>
    <col min="5644" max="5644" width="7.81640625" style="1" customWidth="1"/>
    <col min="5645" max="5645" width="4.453125" style="1" customWidth="1"/>
    <col min="5646" max="5646" width="10" style="1" customWidth="1"/>
    <col min="5647" max="5647" width="8.81640625" style="1"/>
    <col min="5648" max="5648" width="1.453125" style="1" customWidth="1"/>
    <col min="5649" max="5649" width="6.26953125" style="1" customWidth="1"/>
    <col min="5650" max="5650" width="35.1796875" style="1" customWidth="1"/>
    <col min="5651" max="5651" width="7.81640625" style="1" customWidth="1"/>
    <col min="5652" max="5652" width="4.453125" style="1" customWidth="1"/>
    <col min="5653" max="5653" width="10" style="1" customWidth="1"/>
    <col min="5654" max="5654" width="12.81640625" style="1" customWidth="1"/>
    <col min="5655" max="5655" width="6.81640625" style="1" customWidth="1"/>
    <col min="5656" max="5656" width="7.81640625" style="1" customWidth="1"/>
    <col min="5657" max="5657" width="13.26953125" style="1" customWidth="1"/>
    <col min="5658" max="5658" width="7.1796875" style="1" customWidth="1"/>
    <col min="5659" max="5659" width="7.81640625" style="1" customWidth="1"/>
    <col min="5660" max="5660" width="13.26953125" style="1" customWidth="1"/>
    <col min="5661" max="5661" width="6.7265625" style="1" customWidth="1"/>
    <col min="5662" max="5662" width="7.81640625" style="1" customWidth="1"/>
    <col min="5663" max="5663" width="13.26953125" style="1" customWidth="1"/>
    <col min="5664" max="5664" width="9" style="1" customWidth="1"/>
    <col min="5665" max="5665" width="9.1796875" style="1" customWidth="1"/>
    <col min="5666" max="5666" width="11.7265625" style="1" customWidth="1"/>
    <col min="5667" max="5667" width="11.26953125" style="1" customWidth="1"/>
    <col min="5668" max="5668" width="8.81640625" style="1" customWidth="1"/>
    <col min="5669" max="5669" width="14.26953125" style="1" customWidth="1"/>
    <col min="5670" max="5670" width="9.1796875" style="1" customWidth="1"/>
    <col min="5671" max="5671" width="10.26953125" style="1" customWidth="1"/>
    <col min="5672" max="5896" width="9.1796875" style="1" customWidth="1"/>
    <col min="5897" max="5897" width="1.453125" style="1" customWidth="1"/>
    <col min="5898" max="5898" width="6.26953125" style="1" customWidth="1"/>
    <col min="5899" max="5899" width="33" style="1" customWidth="1"/>
    <col min="5900" max="5900" width="7.81640625" style="1" customWidth="1"/>
    <col min="5901" max="5901" width="4.453125" style="1" customWidth="1"/>
    <col min="5902" max="5902" width="10" style="1" customWidth="1"/>
    <col min="5903" max="5903" width="8.81640625" style="1"/>
    <col min="5904" max="5904" width="1.453125" style="1" customWidth="1"/>
    <col min="5905" max="5905" width="6.26953125" style="1" customWidth="1"/>
    <col min="5906" max="5906" width="35.1796875" style="1" customWidth="1"/>
    <col min="5907" max="5907" width="7.81640625" style="1" customWidth="1"/>
    <col min="5908" max="5908" width="4.453125" style="1" customWidth="1"/>
    <col min="5909" max="5909" width="10" style="1" customWidth="1"/>
    <col min="5910" max="5910" width="12.81640625" style="1" customWidth="1"/>
    <col min="5911" max="5911" width="6.81640625" style="1" customWidth="1"/>
    <col min="5912" max="5912" width="7.81640625" style="1" customWidth="1"/>
    <col min="5913" max="5913" width="13.26953125" style="1" customWidth="1"/>
    <col min="5914" max="5914" width="7.1796875" style="1" customWidth="1"/>
    <col min="5915" max="5915" width="7.81640625" style="1" customWidth="1"/>
    <col min="5916" max="5916" width="13.26953125" style="1" customWidth="1"/>
    <col min="5917" max="5917" width="6.7265625" style="1" customWidth="1"/>
    <col min="5918" max="5918" width="7.81640625" style="1" customWidth="1"/>
    <col min="5919" max="5919" width="13.26953125" style="1" customWidth="1"/>
    <col min="5920" max="5920" width="9" style="1" customWidth="1"/>
    <col min="5921" max="5921" width="9.1796875" style="1" customWidth="1"/>
    <col min="5922" max="5922" width="11.7265625" style="1" customWidth="1"/>
    <col min="5923" max="5923" width="11.26953125" style="1" customWidth="1"/>
    <col min="5924" max="5924" width="8.81640625" style="1" customWidth="1"/>
    <col min="5925" max="5925" width="14.26953125" style="1" customWidth="1"/>
    <col min="5926" max="5926" width="9.1796875" style="1" customWidth="1"/>
    <col min="5927" max="5927" width="10.26953125" style="1" customWidth="1"/>
    <col min="5928" max="6152" width="9.1796875" style="1" customWidth="1"/>
    <col min="6153" max="6153" width="1.453125" style="1" customWidth="1"/>
    <col min="6154" max="6154" width="6.26953125" style="1" customWidth="1"/>
    <col min="6155" max="6155" width="33" style="1" customWidth="1"/>
    <col min="6156" max="6156" width="7.81640625" style="1" customWidth="1"/>
    <col min="6157" max="6157" width="4.453125" style="1" customWidth="1"/>
    <col min="6158" max="6158" width="10" style="1" customWidth="1"/>
    <col min="6159" max="6159" width="8.81640625" style="1"/>
    <col min="6160" max="6160" width="1.453125" style="1" customWidth="1"/>
    <col min="6161" max="6161" width="6.26953125" style="1" customWidth="1"/>
    <col min="6162" max="6162" width="35.1796875" style="1" customWidth="1"/>
    <col min="6163" max="6163" width="7.81640625" style="1" customWidth="1"/>
    <col min="6164" max="6164" width="4.453125" style="1" customWidth="1"/>
    <col min="6165" max="6165" width="10" style="1" customWidth="1"/>
    <col min="6166" max="6166" width="12.81640625" style="1" customWidth="1"/>
    <col min="6167" max="6167" width="6.81640625" style="1" customWidth="1"/>
    <col min="6168" max="6168" width="7.81640625" style="1" customWidth="1"/>
    <col min="6169" max="6169" width="13.26953125" style="1" customWidth="1"/>
    <col min="6170" max="6170" width="7.1796875" style="1" customWidth="1"/>
    <col min="6171" max="6171" width="7.81640625" style="1" customWidth="1"/>
    <col min="6172" max="6172" width="13.26953125" style="1" customWidth="1"/>
    <col min="6173" max="6173" width="6.7265625" style="1" customWidth="1"/>
    <col min="6174" max="6174" width="7.81640625" style="1" customWidth="1"/>
    <col min="6175" max="6175" width="13.26953125" style="1" customWidth="1"/>
    <col min="6176" max="6176" width="9" style="1" customWidth="1"/>
    <col min="6177" max="6177" width="9.1796875" style="1" customWidth="1"/>
    <col min="6178" max="6178" width="11.7265625" style="1" customWidth="1"/>
    <col min="6179" max="6179" width="11.26953125" style="1" customWidth="1"/>
    <col min="6180" max="6180" width="8.81640625" style="1" customWidth="1"/>
    <col min="6181" max="6181" width="14.26953125" style="1" customWidth="1"/>
    <col min="6182" max="6182" width="9.1796875" style="1" customWidth="1"/>
    <col min="6183" max="6183" width="10.26953125" style="1" customWidth="1"/>
    <col min="6184" max="6408" width="9.1796875" style="1" customWidth="1"/>
    <col min="6409" max="6409" width="1.453125" style="1" customWidth="1"/>
    <col min="6410" max="6410" width="6.26953125" style="1" customWidth="1"/>
    <col min="6411" max="6411" width="33" style="1" customWidth="1"/>
    <col min="6412" max="6412" width="7.81640625" style="1" customWidth="1"/>
    <col min="6413" max="6413" width="4.453125" style="1" customWidth="1"/>
    <col min="6414" max="6414" width="10" style="1" customWidth="1"/>
    <col min="6415" max="6415" width="8.81640625" style="1"/>
    <col min="6416" max="6416" width="1.453125" style="1" customWidth="1"/>
    <col min="6417" max="6417" width="6.26953125" style="1" customWidth="1"/>
    <col min="6418" max="6418" width="35.1796875" style="1" customWidth="1"/>
    <col min="6419" max="6419" width="7.81640625" style="1" customWidth="1"/>
    <col min="6420" max="6420" width="4.453125" style="1" customWidth="1"/>
    <col min="6421" max="6421" width="10" style="1" customWidth="1"/>
    <col min="6422" max="6422" width="12.81640625" style="1" customWidth="1"/>
    <col min="6423" max="6423" width="6.81640625" style="1" customWidth="1"/>
    <col min="6424" max="6424" width="7.81640625" style="1" customWidth="1"/>
    <col min="6425" max="6425" width="13.26953125" style="1" customWidth="1"/>
    <col min="6426" max="6426" width="7.1796875" style="1" customWidth="1"/>
    <col min="6427" max="6427" width="7.81640625" style="1" customWidth="1"/>
    <col min="6428" max="6428" width="13.26953125" style="1" customWidth="1"/>
    <col min="6429" max="6429" width="6.7265625" style="1" customWidth="1"/>
    <col min="6430" max="6430" width="7.81640625" style="1" customWidth="1"/>
    <col min="6431" max="6431" width="13.26953125" style="1" customWidth="1"/>
    <col min="6432" max="6432" width="9" style="1" customWidth="1"/>
    <col min="6433" max="6433" width="9.1796875" style="1" customWidth="1"/>
    <col min="6434" max="6434" width="11.7265625" style="1" customWidth="1"/>
    <col min="6435" max="6435" width="11.26953125" style="1" customWidth="1"/>
    <col min="6436" max="6436" width="8.81640625" style="1" customWidth="1"/>
    <col min="6437" max="6437" width="14.26953125" style="1" customWidth="1"/>
    <col min="6438" max="6438" width="9.1796875" style="1" customWidth="1"/>
    <col min="6439" max="6439" width="10.26953125" style="1" customWidth="1"/>
    <col min="6440" max="6664" width="9.1796875" style="1" customWidth="1"/>
    <col min="6665" max="6665" width="1.453125" style="1" customWidth="1"/>
    <col min="6666" max="6666" width="6.26953125" style="1" customWidth="1"/>
    <col min="6667" max="6667" width="33" style="1" customWidth="1"/>
    <col min="6668" max="6668" width="7.81640625" style="1" customWidth="1"/>
    <col min="6669" max="6669" width="4.453125" style="1" customWidth="1"/>
    <col min="6670" max="6670" width="10" style="1" customWidth="1"/>
    <col min="6671" max="6671" width="8.81640625" style="1"/>
    <col min="6672" max="6672" width="1.453125" style="1" customWidth="1"/>
    <col min="6673" max="6673" width="6.26953125" style="1" customWidth="1"/>
    <col min="6674" max="6674" width="35.1796875" style="1" customWidth="1"/>
    <col min="6675" max="6675" width="7.81640625" style="1" customWidth="1"/>
    <col min="6676" max="6676" width="4.453125" style="1" customWidth="1"/>
    <col min="6677" max="6677" width="10" style="1" customWidth="1"/>
    <col min="6678" max="6678" width="12.81640625" style="1" customWidth="1"/>
    <col min="6679" max="6679" width="6.81640625" style="1" customWidth="1"/>
    <col min="6680" max="6680" width="7.81640625" style="1" customWidth="1"/>
    <col min="6681" max="6681" width="13.26953125" style="1" customWidth="1"/>
    <col min="6682" max="6682" width="7.1796875" style="1" customWidth="1"/>
    <col min="6683" max="6683" width="7.81640625" style="1" customWidth="1"/>
    <col min="6684" max="6684" width="13.26953125" style="1" customWidth="1"/>
    <col min="6685" max="6685" width="6.7265625" style="1" customWidth="1"/>
    <col min="6686" max="6686" width="7.81640625" style="1" customWidth="1"/>
    <col min="6687" max="6687" width="13.26953125" style="1" customWidth="1"/>
    <col min="6688" max="6688" width="9" style="1" customWidth="1"/>
    <col min="6689" max="6689" width="9.1796875" style="1" customWidth="1"/>
    <col min="6690" max="6690" width="11.7265625" style="1" customWidth="1"/>
    <col min="6691" max="6691" width="11.26953125" style="1" customWidth="1"/>
    <col min="6692" max="6692" width="8.81640625" style="1" customWidth="1"/>
    <col min="6693" max="6693" width="14.26953125" style="1" customWidth="1"/>
    <col min="6694" max="6694" width="9.1796875" style="1" customWidth="1"/>
    <col min="6695" max="6695" width="10.26953125" style="1" customWidth="1"/>
    <col min="6696" max="6920" width="9.1796875" style="1" customWidth="1"/>
    <col min="6921" max="6921" width="1.453125" style="1" customWidth="1"/>
    <col min="6922" max="6922" width="6.26953125" style="1" customWidth="1"/>
    <col min="6923" max="6923" width="33" style="1" customWidth="1"/>
    <col min="6924" max="6924" width="7.81640625" style="1" customWidth="1"/>
    <col min="6925" max="6925" width="4.453125" style="1" customWidth="1"/>
    <col min="6926" max="6926" width="10" style="1" customWidth="1"/>
    <col min="6927" max="6927" width="8.81640625" style="1"/>
    <col min="6928" max="6928" width="1.453125" style="1" customWidth="1"/>
    <col min="6929" max="6929" width="6.26953125" style="1" customWidth="1"/>
    <col min="6930" max="6930" width="35.1796875" style="1" customWidth="1"/>
    <col min="6931" max="6931" width="7.81640625" style="1" customWidth="1"/>
    <col min="6932" max="6932" width="4.453125" style="1" customWidth="1"/>
    <col min="6933" max="6933" width="10" style="1" customWidth="1"/>
    <col min="6934" max="6934" width="12.81640625" style="1" customWidth="1"/>
    <col min="6935" max="6935" width="6.81640625" style="1" customWidth="1"/>
    <col min="6936" max="6936" width="7.81640625" style="1" customWidth="1"/>
    <col min="6937" max="6937" width="13.26953125" style="1" customWidth="1"/>
    <col min="6938" max="6938" width="7.1796875" style="1" customWidth="1"/>
    <col min="6939" max="6939" width="7.81640625" style="1" customWidth="1"/>
    <col min="6940" max="6940" width="13.26953125" style="1" customWidth="1"/>
    <col min="6941" max="6941" width="6.7265625" style="1" customWidth="1"/>
    <col min="6942" max="6942" width="7.81640625" style="1" customWidth="1"/>
    <col min="6943" max="6943" width="13.26953125" style="1" customWidth="1"/>
    <col min="6944" max="6944" width="9" style="1" customWidth="1"/>
    <col min="6945" max="6945" width="9.1796875" style="1" customWidth="1"/>
    <col min="6946" max="6946" width="11.7265625" style="1" customWidth="1"/>
    <col min="6947" max="6947" width="11.26953125" style="1" customWidth="1"/>
    <col min="6948" max="6948" width="8.81640625" style="1" customWidth="1"/>
    <col min="6949" max="6949" width="14.26953125" style="1" customWidth="1"/>
    <col min="6950" max="6950" width="9.1796875" style="1" customWidth="1"/>
    <col min="6951" max="6951" width="10.26953125" style="1" customWidth="1"/>
    <col min="6952" max="7176" width="9.1796875" style="1" customWidth="1"/>
    <col min="7177" max="7177" width="1.453125" style="1" customWidth="1"/>
    <col min="7178" max="7178" width="6.26953125" style="1" customWidth="1"/>
    <col min="7179" max="7179" width="33" style="1" customWidth="1"/>
    <col min="7180" max="7180" width="7.81640625" style="1" customWidth="1"/>
    <col min="7181" max="7181" width="4.453125" style="1" customWidth="1"/>
    <col min="7182" max="7182" width="10" style="1" customWidth="1"/>
    <col min="7183" max="7183" width="8.81640625" style="1"/>
    <col min="7184" max="7184" width="1.453125" style="1" customWidth="1"/>
    <col min="7185" max="7185" width="6.26953125" style="1" customWidth="1"/>
    <col min="7186" max="7186" width="35.1796875" style="1" customWidth="1"/>
    <col min="7187" max="7187" width="7.81640625" style="1" customWidth="1"/>
    <col min="7188" max="7188" width="4.453125" style="1" customWidth="1"/>
    <col min="7189" max="7189" width="10" style="1" customWidth="1"/>
    <col min="7190" max="7190" width="12.81640625" style="1" customWidth="1"/>
    <col min="7191" max="7191" width="6.81640625" style="1" customWidth="1"/>
    <col min="7192" max="7192" width="7.81640625" style="1" customWidth="1"/>
    <col min="7193" max="7193" width="13.26953125" style="1" customWidth="1"/>
    <col min="7194" max="7194" width="7.1796875" style="1" customWidth="1"/>
    <col min="7195" max="7195" width="7.81640625" style="1" customWidth="1"/>
    <col min="7196" max="7196" width="13.26953125" style="1" customWidth="1"/>
    <col min="7197" max="7197" width="6.7265625" style="1" customWidth="1"/>
    <col min="7198" max="7198" width="7.81640625" style="1" customWidth="1"/>
    <col min="7199" max="7199" width="13.26953125" style="1" customWidth="1"/>
    <col min="7200" max="7200" width="9" style="1" customWidth="1"/>
    <col min="7201" max="7201" width="9.1796875" style="1" customWidth="1"/>
    <col min="7202" max="7202" width="11.7265625" style="1" customWidth="1"/>
    <col min="7203" max="7203" width="11.26953125" style="1" customWidth="1"/>
    <col min="7204" max="7204" width="8.81640625" style="1" customWidth="1"/>
    <col min="7205" max="7205" width="14.26953125" style="1" customWidth="1"/>
    <col min="7206" max="7206" width="9.1796875" style="1" customWidth="1"/>
    <col min="7207" max="7207" width="10.26953125" style="1" customWidth="1"/>
    <col min="7208" max="7432" width="9.1796875" style="1" customWidth="1"/>
    <col min="7433" max="7433" width="1.453125" style="1" customWidth="1"/>
    <col min="7434" max="7434" width="6.26953125" style="1" customWidth="1"/>
    <col min="7435" max="7435" width="33" style="1" customWidth="1"/>
    <col min="7436" max="7436" width="7.81640625" style="1" customWidth="1"/>
    <col min="7437" max="7437" width="4.453125" style="1" customWidth="1"/>
    <col min="7438" max="7438" width="10" style="1" customWidth="1"/>
    <col min="7439" max="7439" width="8.81640625" style="1"/>
    <col min="7440" max="7440" width="1.453125" style="1" customWidth="1"/>
    <col min="7441" max="7441" width="6.26953125" style="1" customWidth="1"/>
    <col min="7442" max="7442" width="35.1796875" style="1" customWidth="1"/>
    <col min="7443" max="7443" width="7.81640625" style="1" customWidth="1"/>
    <col min="7444" max="7444" width="4.453125" style="1" customWidth="1"/>
    <col min="7445" max="7445" width="10" style="1" customWidth="1"/>
    <col min="7446" max="7446" width="12.81640625" style="1" customWidth="1"/>
    <col min="7447" max="7447" width="6.81640625" style="1" customWidth="1"/>
    <col min="7448" max="7448" width="7.81640625" style="1" customWidth="1"/>
    <col min="7449" max="7449" width="13.26953125" style="1" customWidth="1"/>
    <col min="7450" max="7450" width="7.1796875" style="1" customWidth="1"/>
    <col min="7451" max="7451" width="7.81640625" style="1" customWidth="1"/>
    <col min="7452" max="7452" width="13.26953125" style="1" customWidth="1"/>
    <col min="7453" max="7453" width="6.7265625" style="1" customWidth="1"/>
    <col min="7454" max="7454" width="7.81640625" style="1" customWidth="1"/>
    <col min="7455" max="7455" width="13.26953125" style="1" customWidth="1"/>
    <col min="7456" max="7456" width="9" style="1" customWidth="1"/>
    <col min="7457" max="7457" width="9.1796875" style="1" customWidth="1"/>
    <col min="7458" max="7458" width="11.7265625" style="1" customWidth="1"/>
    <col min="7459" max="7459" width="11.26953125" style="1" customWidth="1"/>
    <col min="7460" max="7460" width="8.81640625" style="1" customWidth="1"/>
    <col min="7461" max="7461" width="14.26953125" style="1" customWidth="1"/>
    <col min="7462" max="7462" width="9.1796875" style="1" customWidth="1"/>
    <col min="7463" max="7463" width="10.26953125" style="1" customWidth="1"/>
    <col min="7464" max="7688" width="9.1796875" style="1" customWidth="1"/>
    <col min="7689" max="7689" width="1.453125" style="1" customWidth="1"/>
    <col min="7690" max="7690" width="6.26953125" style="1" customWidth="1"/>
    <col min="7691" max="7691" width="33" style="1" customWidth="1"/>
    <col min="7692" max="7692" width="7.81640625" style="1" customWidth="1"/>
    <col min="7693" max="7693" width="4.453125" style="1" customWidth="1"/>
    <col min="7694" max="7694" width="10" style="1" customWidth="1"/>
    <col min="7695" max="7695" width="8.81640625" style="1"/>
    <col min="7696" max="7696" width="1.453125" style="1" customWidth="1"/>
    <col min="7697" max="7697" width="6.26953125" style="1" customWidth="1"/>
    <col min="7698" max="7698" width="35.1796875" style="1" customWidth="1"/>
    <col min="7699" max="7699" width="7.81640625" style="1" customWidth="1"/>
    <col min="7700" max="7700" width="4.453125" style="1" customWidth="1"/>
    <col min="7701" max="7701" width="10" style="1" customWidth="1"/>
    <col min="7702" max="7702" width="12.81640625" style="1" customWidth="1"/>
    <col min="7703" max="7703" width="6.81640625" style="1" customWidth="1"/>
    <col min="7704" max="7704" width="7.81640625" style="1" customWidth="1"/>
    <col min="7705" max="7705" width="13.26953125" style="1" customWidth="1"/>
    <col min="7706" max="7706" width="7.1796875" style="1" customWidth="1"/>
    <col min="7707" max="7707" width="7.81640625" style="1" customWidth="1"/>
    <col min="7708" max="7708" width="13.26953125" style="1" customWidth="1"/>
    <col min="7709" max="7709" width="6.7265625" style="1" customWidth="1"/>
    <col min="7710" max="7710" width="7.81640625" style="1" customWidth="1"/>
    <col min="7711" max="7711" width="13.26953125" style="1" customWidth="1"/>
    <col min="7712" max="7712" width="9" style="1" customWidth="1"/>
    <col min="7713" max="7713" width="9.1796875" style="1" customWidth="1"/>
    <col min="7714" max="7714" width="11.7265625" style="1" customWidth="1"/>
    <col min="7715" max="7715" width="11.26953125" style="1" customWidth="1"/>
    <col min="7716" max="7716" width="8.81640625" style="1" customWidth="1"/>
    <col min="7717" max="7717" width="14.26953125" style="1" customWidth="1"/>
    <col min="7718" max="7718" width="9.1796875" style="1" customWidth="1"/>
    <col min="7719" max="7719" width="10.26953125" style="1" customWidth="1"/>
    <col min="7720" max="7944" width="9.1796875" style="1" customWidth="1"/>
    <col min="7945" max="7945" width="1.453125" style="1" customWidth="1"/>
    <col min="7946" max="7946" width="6.26953125" style="1" customWidth="1"/>
    <col min="7947" max="7947" width="33" style="1" customWidth="1"/>
    <col min="7948" max="7948" width="7.81640625" style="1" customWidth="1"/>
    <col min="7949" max="7949" width="4.453125" style="1" customWidth="1"/>
    <col min="7950" max="7950" width="10" style="1" customWidth="1"/>
    <col min="7951" max="7951" width="8.81640625" style="1"/>
    <col min="7952" max="7952" width="1.453125" style="1" customWidth="1"/>
    <col min="7953" max="7953" width="6.26953125" style="1" customWidth="1"/>
    <col min="7954" max="7954" width="35.1796875" style="1" customWidth="1"/>
    <col min="7955" max="7955" width="7.81640625" style="1" customWidth="1"/>
    <col min="7956" max="7956" width="4.453125" style="1" customWidth="1"/>
    <col min="7957" max="7957" width="10" style="1" customWidth="1"/>
    <col min="7958" max="7958" width="12.81640625" style="1" customWidth="1"/>
    <col min="7959" max="7959" width="6.81640625" style="1" customWidth="1"/>
    <col min="7960" max="7960" width="7.81640625" style="1" customWidth="1"/>
    <col min="7961" max="7961" width="13.26953125" style="1" customWidth="1"/>
    <col min="7962" max="7962" width="7.1796875" style="1" customWidth="1"/>
    <col min="7963" max="7963" width="7.81640625" style="1" customWidth="1"/>
    <col min="7964" max="7964" width="13.26953125" style="1" customWidth="1"/>
    <col min="7965" max="7965" width="6.7265625" style="1" customWidth="1"/>
    <col min="7966" max="7966" width="7.81640625" style="1" customWidth="1"/>
    <col min="7967" max="7967" width="13.26953125" style="1" customWidth="1"/>
    <col min="7968" max="7968" width="9" style="1" customWidth="1"/>
    <col min="7969" max="7969" width="9.1796875" style="1" customWidth="1"/>
    <col min="7970" max="7970" width="11.7265625" style="1" customWidth="1"/>
    <col min="7971" max="7971" width="11.26953125" style="1" customWidth="1"/>
    <col min="7972" max="7972" width="8.81640625" style="1" customWidth="1"/>
    <col min="7973" max="7973" width="14.26953125" style="1" customWidth="1"/>
    <col min="7974" max="7974" width="9.1796875" style="1" customWidth="1"/>
    <col min="7975" max="7975" width="10.26953125" style="1" customWidth="1"/>
    <col min="7976" max="8200" width="9.1796875" style="1" customWidth="1"/>
    <col min="8201" max="8201" width="1.453125" style="1" customWidth="1"/>
    <col min="8202" max="8202" width="6.26953125" style="1" customWidth="1"/>
    <col min="8203" max="8203" width="33" style="1" customWidth="1"/>
    <col min="8204" max="8204" width="7.81640625" style="1" customWidth="1"/>
    <col min="8205" max="8205" width="4.453125" style="1" customWidth="1"/>
    <col min="8206" max="8206" width="10" style="1" customWidth="1"/>
    <col min="8207" max="8207" width="8.81640625" style="1"/>
    <col min="8208" max="8208" width="1.453125" style="1" customWidth="1"/>
    <col min="8209" max="8209" width="6.26953125" style="1" customWidth="1"/>
    <col min="8210" max="8210" width="35.1796875" style="1" customWidth="1"/>
    <col min="8211" max="8211" width="7.81640625" style="1" customWidth="1"/>
    <col min="8212" max="8212" width="4.453125" style="1" customWidth="1"/>
    <col min="8213" max="8213" width="10" style="1" customWidth="1"/>
    <col min="8214" max="8214" width="12.81640625" style="1" customWidth="1"/>
    <col min="8215" max="8215" width="6.81640625" style="1" customWidth="1"/>
    <col min="8216" max="8216" width="7.81640625" style="1" customWidth="1"/>
    <col min="8217" max="8217" width="13.26953125" style="1" customWidth="1"/>
    <col min="8218" max="8218" width="7.1796875" style="1" customWidth="1"/>
    <col min="8219" max="8219" width="7.81640625" style="1" customWidth="1"/>
    <col min="8220" max="8220" width="13.26953125" style="1" customWidth="1"/>
    <col min="8221" max="8221" width="6.7265625" style="1" customWidth="1"/>
    <col min="8222" max="8222" width="7.81640625" style="1" customWidth="1"/>
    <col min="8223" max="8223" width="13.26953125" style="1" customWidth="1"/>
    <col min="8224" max="8224" width="9" style="1" customWidth="1"/>
    <col min="8225" max="8225" width="9.1796875" style="1" customWidth="1"/>
    <col min="8226" max="8226" width="11.7265625" style="1" customWidth="1"/>
    <col min="8227" max="8227" width="11.26953125" style="1" customWidth="1"/>
    <col min="8228" max="8228" width="8.81640625" style="1" customWidth="1"/>
    <col min="8229" max="8229" width="14.26953125" style="1" customWidth="1"/>
    <col min="8230" max="8230" width="9.1796875" style="1" customWidth="1"/>
    <col min="8231" max="8231" width="10.26953125" style="1" customWidth="1"/>
    <col min="8232" max="8456" width="9.1796875" style="1" customWidth="1"/>
    <col min="8457" max="8457" width="1.453125" style="1" customWidth="1"/>
    <col min="8458" max="8458" width="6.26953125" style="1" customWidth="1"/>
    <col min="8459" max="8459" width="33" style="1" customWidth="1"/>
    <col min="8460" max="8460" width="7.81640625" style="1" customWidth="1"/>
    <col min="8461" max="8461" width="4.453125" style="1" customWidth="1"/>
    <col min="8462" max="8462" width="10" style="1" customWidth="1"/>
    <col min="8463" max="8463" width="8.81640625" style="1"/>
    <col min="8464" max="8464" width="1.453125" style="1" customWidth="1"/>
    <col min="8465" max="8465" width="6.26953125" style="1" customWidth="1"/>
    <col min="8466" max="8466" width="35.1796875" style="1" customWidth="1"/>
    <col min="8467" max="8467" width="7.81640625" style="1" customWidth="1"/>
    <col min="8468" max="8468" width="4.453125" style="1" customWidth="1"/>
    <col min="8469" max="8469" width="10" style="1" customWidth="1"/>
    <col min="8470" max="8470" width="12.81640625" style="1" customWidth="1"/>
    <col min="8471" max="8471" width="6.81640625" style="1" customWidth="1"/>
    <col min="8472" max="8472" width="7.81640625" style="1" customWidth="1"/>
    <col min="8473" max="8473" width="13.26953125" style="1" customWidth="1"/>
    <col min="8474" max="8474" width="7.1796875" style="1" customWidth="1"/>
    <col min="8475" max="8475" width="7.81640625" style="1" customWidth="1"/>
    <col min="8476" max="8476" width="13.26953125" style="1" customWidth="1"/>
    <col min="8477" max="8477" width="6.7265625" style="1" customWidth="1"/>
    <col min="8478" max="8478" width="7.81640625" style="1" customWidth="1"/>
    <col min="8479" max="8479" width="13.26953125" style="1" customWidth="1"/>
    <col min="8480" max="8480" width="9" style="1" customWidth="1"/>
    <col min="8481" max="8481" width="9.1796875" style="1" customWidth="1"/>
    <col min="8482" max="8482" width="11.7265625" style="1" customWidth="1"/>
    <col min="8483" max="8483" width="11.26953125" style="1" customWidth="1"/>
    <col min="8484" max="8484" width="8.81640625" style="1" customWidth="1"/>
    <col min="8485" max="8485" width="14.26953125" style="1" customWidth="1"/>
    <col min="8486" max="8486" width="9.1796875" style="1" customWidth="1"/>
    <col min="8487" max="8487" width="10.26953125" style="1" customWidth="1"/>
    <col min="8488" max="8712" width="9.1796875" style="1" customWidth="1"/>
    <col min="8713" max="8713" width="1.453125" style="1" customWidth="1"/>
    <col min="8714" max="8714" width="6.26953125" style="1" customWidth="1"/>
    <col min="8715" max="8715" width="33" style="1" customWidth="1"/>
    <col min="8716" max="8716" width="7.81640625" style="1" customWidth="1"/>
    <col min="8717" max="8717" width="4.453125" style="1" customWidth="1"/>
    <col min="8718" max="8718" width="10" style="1" customWidth="1"/>
    <col min="8719" max="8719" width="8.81640625" style="1"/>
    <col min="8720" max="8720" width="1.453125" style="1" customWidth="1"/>
    <col min="8721" max="8721" width="6.26953125" style="1" customWidth="1"/>
    <col min="8722" max="8722" width="35.1796875" style="1" customWidth="1"/>
    <col min="8723" max="8723" width="7.81640625" style="1" customWidth="1"/>
    <col min="8724" max="8724" width="4.453125" style="1" customWidth="1"/>
    <col min="8725" max="8725" width="10" style="1" customWidth="1"/>
    <col min="8726" max="8726" width="12.81640625" style="1" customWidth="1"/>
    <col min="8727" max="8727" width="6.81640625" style="1" customWidth="1"/>
    <col min="8728" max="8728" width="7.81640625" style="1" customWidth="1"/>
    <col min="8729" max="8729" width="13.26953125" style="1" customWidth="1"/>
    <col min="8730" max="8730" width="7.1796875" style="1" customWidth="1"/>
    <col min="8731" max="8731" width="7.81640625" style="1" customWidth="1"/>
    <col min="8732" max="8732" width="13.26953125" style="1" customWidth="1"/>
    <col min="8733" max="8733" width="6.7265625" style="1" customWidth="1"/>
    <col min="8734" max="8734" width="7.81640625" style="1" customWidth="1"/>
    <col min="8735" max="8735" width="13.26953125" style="1" customWidth="1"/>
    <col min="8736" max="8736" width="9" style="1" customWidth="1"/>
    <col min="8737" max="8737" width="9.1796875" style="1" customWidth="1"/>
    <col min="8738" max="8738" width="11.7265625" style="1" customWidth="1"/>
    <col min="8739" max="8739" width="11.26953125" style="1" customWidth="1"/>
    <col min="8740" max="8740" width="8.81640625" style="1" customWidth="1"/>
    <col min="8741" max="8741" width="14.26953125" style="1" customWidth="1"/>
    <col min="8742" max="8742" width="9.1796875" style="1" customWidth="1"/>
    <col min="8743" max="8743" width="10.26953125" style="1" customWidth="1"/>
    <col min="8744" max="8968" width="9.1796875" style="1" customWidth="1"/>
    <col min="8969" max="8969" width="1.453125" style="1" customWidth="1"/>
    <col min="8970" max="8970" width="6.26953125" style="1" customWidth="1"/>
    <col min="8971" max="8971" width="33" style="1" customWidth="1"/>
    <col min="8972" max="8972" width="7.81640625" style="1" customWidth="1"/>
    <col min="8973" max="8973" width="4.453125" style="1" customWidth="1"/>
    <col min="8974" max="8974" width="10" style="1" customWidth="1"/>
    <col min="8975" max="8975" width="8.81640625" style="1"/>
    <col min="8976" max="8976" width="1.453125" style="1" customWidth="1"/>
    <col min="8977" max="8977" width="6.26953125" style="1" customWidth="1"/>
    <col min="8978" max="8978" width="35.1796875" style="1" customWidth="1"/>
    <col min="8979" max="8979" width="7.81640625" style="1" customWidth="1"/>
    <col min="8980" max="8980" width="4.453125" style="1" customWidth="1"/>
    <col min="8981" max="8981" width="10" style="1" customWidth="1"/>
    <col min="8982" max="8982" width="12.81640625" style="1" customWidth="1"/>
    <col min="8983" max="8983" width="6.81640625" style="1" customWidth="1"/>
    <col min="8984" max="8984" width="7.81640625" style="1" customWidth="1"/>
    <col min="8985" max="8985" width="13.26953125" style="1" customWidth="1"/>
    <col min="8986" max="8986" width="7.1796875" style="1" customWidth="1"/>
    <col min="8987" max="8987" width="7.81640625" style="1" customWidth="1"/>
    <col min="8988" max="8988" width="13.26953125" style="1" customWidth="1"/>
    <col min="8989" max="8989" width="6.7265625" style="1" customWidth="1"/>
    <col min="8990" max="8990" width="7.81640625" style="1" customWidth="1"/>
    <col min="8991" max="8991" width="13.26953125" style="1" customWidth="1"/>
    <col min="8992" max="8992" width="9" style="1" customWidth="1"/>
    <col min="8993" max="8993" width="9.1796875" style="1" customWidth="1"/>
    <col min="8994" max="8994" width="11.7265625" style="1" customWidth="1"/>
    <col min="8995" max="8995" width="11.26953125" style="1" customWidth="1"/>
    <col min="8996" max="8996" width="8.81640625" style="1" customWidth="1"/>
    <col min="8997" max="8997" width="14.26953125" style="1" customWidth="1"/>
    <col min="8998" max="8998" width="9.1796875" style="1" customWidth="1"/>
    <col min="8999" max="8999" width="10.26953125" style="1" customWidth="1"/>
    <col min="9000" max="9224" width="9.1796875" style="1" customWidth="1"/>
    <col min="9225" max="9225" width="1.453125" style="1" customWidth="1"/>
    <col min="9226" max="9226" width="6.26953125" style="1" customWidth="1"/>
    <col min="9227" max="9227" width="33" style="1" customWidth="1"/>
    <col min="9228" max="9228" width="7.81640625" style="1" customWidth="1"/>
    <col min="9229" max="9229" width="4.453125" style="1" customWidth="1"/>
    <col min="9230" max="9230" width="10" style="1" customWidth="1"/>
    <col min="9231" max="9231" width="8.81640625" style="1"/>
    <col min="9232" max="9232" width="1.453125" style="1" customWidth="1"/>
    <col min="9233" max="9233" width="6.26953125" style="1" customWidth="1"/>
    <col min="9234" max="9234" width="35.1796875" style="1" customWidth="1"/>
    <col min="9235" max="9235" width="7.81640625" style="1" customWidth="1"/>
    <col min="9236" max="9236" width="4.453125" style="1" customWidth="1"/>
    <col min="9237" max="9237" width="10" style="1" customWidth="1"/>
    <col min="9238" max="9238" width="12.81640625" style="1" customWidth="1"/>
    <col min="9239" max="9239" width="6.81640625" style="1" customWidth="1"/>
    <col min="9240" max="9240" width="7.81640625" style="1" customWidth="1"/>
    <col min="9241" max="9241" width="13.26953125" style="1" customWidth="1"/>
    <col min="9242" max="9242" width="7.1796875" style="1" customWidth="1"/>
    <col min="9243" max="9243" width="7.81640625" style="1" customWidth="1"/>
    <col min="9244" max="9244" width="13.26953125" style="1" customWidth="1"/>
    <col min="9245" max="9245" width="6.7265625" style="1" customWidth="1"/>
    <col min="9246" max="9246" width="7.81640625" style="1" customWidth="1"/>
    <col min="9247" max="9247" width="13.26953125" style="1" customWidth="1"/>
    <col min="9248" max="9248" width="9" style="1" customWidth="1"/>
    <col min="9249" max="9249" width="9.1796875" style="1" customWidth="1"/>
    <col min="9250" max="9250" width="11.7265625" style="1" customWidth="1"/>
    <col min="9251" max="9251" width="11.26953125" style="1" customWidth="1"/>
    <col min="9252" max="9252" width="8.81640625" style="1" customWidth="1"/>
    <col min="9253" max="9253" width="14.26953125" style="1" customWidth="1"/>
    <col min="9254" max="9254" width="9.1796875" style="1" customWidth="1"/>
    <col min="9255" max="9255" width="10.26953125" style="1" customWidth="1"/>
    <col min="9256" max="9480" width="9.1796875" style="1" customWidth="1"/>
    <col min="9481" max="9481" width="1.453125" style="1" customWidth="1"/>
    <col min="9482" max="9482" width="6.26953125" style="1" customWidth="1"/>
    <col min="9483" max="9483" width="33" style="1" customWidth="1"/>
    <col min="9484" max="9484" width="7.81640625" style="1" customWidth="1"/>
    <col min="9485" max="9485" width="4.453125" style="1" customWidth="1"/>
    <col min="9486" max="9486" width="10" style="1" customWidth="1"/>
    <col min="9487" max="9487" width="8.81640625" style="1"/>
    <col min="9488" max="9488" width="1.453125" style="1" customWidth="1"/>
    <col min="9489" max="9489" width="6.26953125" style="1" customWidth="1"/>
    <col min="9490" max="9490" width="35.1796875" style="1" customWidth="1"/>
    <col min="9491" max="9491" width="7.81640625" style="1" customWidth="1"/>
    <col min="9492" max="9492" width="4.453125" style="1" customWidth="1"/>
    <col min="9493" max="9493" width="10" style="1" customWidth="1"/>
    <col min="9494" max="9494" width="12.81640625" style="1" customWidth="1"/>
    <col min="9495" max="9495" width="6.81640625" style="1" customWidth="1"/>
    <col min="9496" max="9496" width="7.81640625" style="1" customWidth="1"/>
    <col min="9497" max="9497" width="13.26953125" style="1" customWidth="1"/>
    <col min="9498" max="9498" width="7.1796875" style="1" customWidth="1"/>
    <col min="9499" max="9499" width="7.81640625" style="1" customWidth="1"/>
    <col min="9500" max="9500" width="13.26953125" style="1" customWidth="1"/>
    <col min="9501" max="9501" width="6.7265625" style="1" customWidth="1"/>
    <col min="9502" max="9502" width="7.81640625" style="1" customWidth="1"/>
    <col min="9503" max="9503" width="13.26953125" style="1" customWidth="1"/>
    <col min="9504" max="9504" width="9" style="1" customWidth="1"/>
    <col min="9505" max="9505" width="9.1796875" style="1" customWidth="1"/>
    <col min="9506" max="9506" width="11.7265625" style="1" customWidth="1"/>
    <col min="9507" max="9507" width="11.26953125" style="1" customWidth="1"/>
    <col min="9508" max="9508" width="8.81640625" style="1" customWidth="1"/>
    <col min="9509" max="9509" width="14.26953125" style="1" customWidth="1"/>
    <col min="9510" max="9510" width="9.1796875" style="1" customWidth="1"/>
    <col min="9511" max="9511" width="10.26953125" style="1" customWidth="1"/>
    <col min="9512" max="9736" width="9.1796875" style="1" customWidth="1"/>
    <col min="9737" max="9737" width="1.453125" style="1" customWidth="1"/>
    <col min="9738" max="9738" width="6.26953125" style="1" customWidth="1"/>
    <col min="9739" max="9739" width="33" style="1" customWidth="1"/>
    <col min="9740" max="9740" width="7.81640625" style="1" customWidth="1"/>
    <col min="9741" max="9741" width="4.453125" style="1" customWidth="1"/>
    <col min="9742" max="9742" width="10" style="1" customWidth="1"/>
    <col min="9743" max="9743" width="8.81640625" style="1"/>
    <col min="9744" max="9744" width="1.453125" style="1" customWidth="1"/>
    <col min="9745" max="9745" width="6.26953125" style="1" customWidth="1"/>
    <col min="9746" max="9746" width="35.1796875" style="1" customWidth="1"/>
    <col min="9747" max="9747" width="7.81640625" style="1" customWidth="1"/>
    <col min="9748" max="9748" width="4.453125" style="1" customWidth="1"/>
    <col min="9749" max="9749" width="10" style="1" customWidth="1"/>
    <col min="9750" max="9750" width="12.81640625" style="1" customWidth="1"/>
    <col min="9751" max="9751" width="6.81640625" style="1" customWidth="1"/>
    <col min="9752" max="9752" width="7.81640625" style="1" customWidth="1"/>
    <col min="9753" max="9753" width="13.26953125" style="1" customWidth="1"/>
    <col min="9754" max="9754" width="7.1796875" style="1" customWidth="1"/>
    <col min="9755" max="9755" width="7.81640625" style="1" customWidth="1"/>
    <col min="9756" max="9756" width="13.26953125" style="1" customWidth="1"/>
    <col min="9757" max="9757" width="6.7265625" style="1" customWidth="1"/>
    <col min="9758" max="9758" width="7.81640625" style="1" customWidth="1"/>
    <col min="9759" max="9759" width="13.26953125" style="1" customWidth="1"/>
    <col min="9760" max="9760" width="9" style="1" customWidth="1"/>
    <col min="9761" max="9761" width="9.1796875" style="1" customWidth="1"/>
    <col min="9762" max="9762" width="11.7265625" style="1" customWidth="1"/>
    <col min="9763" max="9763" width="11.26953125" style="1" customWidth="1"/>
    <col min="9764" max="9764" width="8.81640625" style="1" customWidth="1"/>
    <col min="9765" max="9765" width="14.26953125" style="1" customWidth="1"/>
    <col min="9766" max="9766" width="9.1796875" style="1" customWidth="1"/>
    <col min="9767" max="9767" width="10.26953125" style="1" customWidth="1"/>
    <col min="9768" max="9992" width="9.1796875" style="1" customWidth="1"/>
    <col min="9993" max="9993" width="1.453125" style="1" customWidth="1"/>
    <col min="9994" max="9994" width="6.26953125" style="1" customWidth="1"/>
    <col min="9995" max="9995" width="33" style="1" customWidth="1"/>
    <col min="9996" max="9996" width="7.81640625" style="1" customWidth="1"/>
    <col min="9997" max="9997" width="4.453125" style="1" customWidth="1"/>
    <col min="9998" max="9998" width="10" style="1" customWidth="1"/>
    <col min="9999" max="9999" width="8.81640625" style="1"/>
    <col min="10000" max="10000" width="1.453125" style="1" customWidth="1"/>
    <col min="10001" max="10001" width="6.26953125" style="1" customWidth="1"/>
    <col min="10002" max="10002" width="35.1796875" style="1" customWidth="1"/>
    <col min="10003" max="10003" width="7.81640625" style="1" customWidth="1"/>
    <col min="10004" max="10004" width="4.453125" style="1" customWidth="1"/>
    <col min="10005" max="10005" width="10" style="1" customWidth="1"/>
    <col min="10006" max="10006" width="12.81640625" style="1" customWidth="1"/>
    <col min="10007" max="10007" width="6.81640625" style="1" customWidth="1"/>
    <col min="10008" max="10008" width="7.81640625" style="1" customWidth="1"/>
    <col min="10009" max="10009" width="13.26953125" style="1" customWidth="1"/>
    <col min="10010" max="10010" width="7.1796875" style="1" customWidth="1"/>
    <col min="10011" max="10011" width="7.81640625" style="1" customWidth="1"/>
    <col min="10012" max="10012" width="13.26953125" style="1" customWidth="1"/>
    <col min="10013" max="10013" width="6.7265625" style="1" customWidth="1"/>
    <col min="10014" max="10014" width="7.81640625" style="1" customWidth="1"/>
    <col min="10015" max="10015" width="13.26953125" style="1" customWidth="1"/>
    <col min="10016" max="10016" width="9" style="1" customWidth="1"/>
    <col min="10017" max="10017" width="9.1796875" style="1" customWidth="1"/>
    <col min="10018" max="10018" width="11.7265625" style="1" customWidth="1"/>
    <col min="10019" max="10019" width="11.26953125" style="1" customWidth="1"/>
    <col min="10020" max="10020" width="8.81640625" style="1" customWidth="1"/>
    <col min="10021" max="10021" width="14.26953125" style="1" customWidth="1"/>
    <col min="10022" max="10022" width="9.1796875" style="1" customWidth="1"/>
    <col min="10023" max="10023" width="10.26953125" style="1" customWidth="1"/>
    <col min="10024" max="10248" width="9.1796875" style="1" customWidth="1"/>
    <col min="10249" max="10249" width="1.453125" style="1" customWidth="1"/>
    <col min="10250" max="10250" width="6.26953125" style="1" customWidth="1"/>
    <col min="10251" max="10251" width="33" style="1" customWidth="1"/>
    <col min="10252" max="10252" width="7.81640625" style="1" customWidth="1"/>
    <col min="10253" max="10253" width="4.453125" style="1" customWidth="1"/>
    <col min="10254" max="10254" width="10" style="1" customWidth="1"/>
    <col min="10255" max="10255" width="8.81640625" style="1"/>
    <col min="10256" max="10256" width="1.453125" style="1" customWidth="1"/>
    <col min="10257" max="10257" width="6.26953125" style="1" customWidth="1"/>
    <col min="10258" max="10258" width="35.1796875" style="1" customWidth="1"/>
    <col min="10259" max="10259" width="7.81640625" style="1" customWidth="1"/>
    <col min="10260" max="10260" width="4.453125" style="1" customWidth="1"/>
    <col min="10261" max="10261" width="10" style="1" customWidth="1"/>
    <col min="10262" max="10262" width="12.81640625" style="1" customWidth="1"/>
    <col min="10263" max="10263" width="6.81640625" style="1" customWidth="1"/>
    <col min="10264" max="10264" width="7.81640625" style="1" customWidth="1"/>
    <col min="10265" max="10265" width="13.26953125" style="1" customWidth="1"/>
    <col min="10266" max="10266" width="7.1796875" style="1" customWidth="1"/>
    <col min="10267" max="10267" width="7.81640625" style="1" customWidth="1"/>
    <col min="10268" max="10268" width="13.26953125" style="1" customWidth="1"/>
    <col min="10269" max="10269" width="6.7265625" style="1" customWidth="1"/>
    <col min="10270" max="10270" width="7.81640625" style="1" customWidth="1"/>
    <col min="10271" max="10271" width="13.26953125" style="1" customWidth="1"/>
    <col min="10272" max="10272" width="9" style="1" customWidth="1"/>
    <col min="10273" max="10273" width="9.1796875" style="1" customWidth="1"/>
    <col min="10274" max="10274" width="11.7265625" style="1" customWidth="1"/>
    <col min="10275" max="10275" width="11.26953125" style="1" customWidth="1"/>
    <col min="10276" max="10276" width="8.81640625" style="1" customWidth="1"/>
    <col min="10277" max="10277" width="14.26953125" style="1" customWidth="1"/>
    <col min="10278" max="10278" width="9.1796875" style="1" customWidth="1"/>
    <col min="10279" max="10279" width="10.26953125" style="1" customWidth="1"/>
    <col min="10280" max="10504" width="9.1796875" style="1" customWidth="1"/>
    <col min="10505" max="10505" width="1.453125" style="1" customWidth="1"/>
    <col min="10506" max="10506" width="6.26953125" style="1" customWidth="1"/>
    <col min="10507" max="10507" width="33" style="1" customWidth="1"/>
    <col min="10508" max="10508" width="7.81640625" style="1" customWidth="1"/>
    <col min="10509" max="10509" width="4.453125" style="1" customWidth="1"/>
    <col min="10510" max="10510" width="10" style="1" customWidth="1"/>
    <col min="10511" max="10511" width="8.81640625" style="1"/>
    <col min="10512" max="10512" width="1.453125" style="1" customWidth="1"/>
    <col min="10513" max="10513" width="6.26953125" style="1" customWidth="1"/>
    <col min="10514" max="10514" width="35.1796875" style="1" customWidth="1"/>
    <col min="10515" max="10515" width="7.81640625" style="1" customWidth="1"/>
    <col min="10516" max="10516" width="4.453125" style="1" customWidth="1"/>
    <col min="10517" max="10517" width="10" style="1" customWidth="1"/>
    <col min="10518" max="10518" width="12.81640625" style="1" customWidth="1"/>
    <col min="10519" max="10519" width="6.81640625" style="1" customWidth="1"/>
    <col min="10520" max="10520" width="7.81640625" style="1" customWidth="1"/>
    <col min="10521" max="10521" width="13.26953125" style="1" customWidth="1"/>
    <col min="10522" max="10522" width="7.1796875" style="1" customWidth="1"/>
    <col min="10523" max="10523" width="7.81640625" style="1" customWidth="1"/>
    <col min="10524" max="10524" width="13.26953125" style="1" customWidth="1"/>
    <col min="10525" max="10525" width="6.7265625" style="1" customWidth="1"/>
    <col min="10526" max="10526" width="7.81640625" style="1" customWidth="1"/>
    <col min="10527" max="10527" width="13.26953125" style="1" customWidth="1"/>
    <col min="10528" max="10528" width="9" style="1" customWidth="1"/>
    <col min="10529" max="10529" width="9.1796875" style="1" customWidth="1"/>
    <col min="10530" max="10530" width="11.7265625" style="1" customWidth="1"/>
    <col min="10531" max="10531" width="11.26953125" style="1" customWidth="1"/>
    <col min="10532" max="10532" width="8.81640625" style="1" customWidth="1"/>
    <col min="10533" max="10533" width="14.26953125" style="1" customWidth="1"/>
    <col min="10534" max="10534" width="9.1796875" style="1" customWidth="1"/>
    <col min="10535" max="10535" width="10.26953125" style="1" customWidth="1"/>
    <col min="10536" max="10760" width="9.1796875" style="1" customWidth="1"/>
    <col min="10761" max="10761" width="1.453125" style="1" customWidth="1"/>
    <col min="10762" max="10762" width="6.26953125" style="1" customWidth="1"/>
    <col min="10763" max="10763" width="33" style="1" customWidth="1"/>
    <col min="10764" max="10764" width="7.81640625" style="1" customWidth="1"/>
    <col min="10765" max="10765" width="4.453125" style="1" customWidth="1"/>
    <col min="10766" max="10766" width="10" style="1" customWidth="1"/>
    <col min="10767" max="10767" width="8.81640625" style="1"/>
    <col min="10768" max="10768" width="1.453125" style="1" customWidth="1"/>
    <col min="10769" max="10769" width="6.26953125" style="1" customWidth="1"/>
    <col min="10770" max="10770" width="35.1796875" style="1" customWidth="1"/>
    <col min="10771" max="10771" width="7.81640625" style="1" customWidth="1"/>
    <col min="10772" max="10772" width="4.453125" style="1" customWidth="1"/>
    <col min="10773" max="10773" width="10" style="1" customWidth="1"/>
    <col min="10774" max="10774" width="12.81640625" style="1" customWidth="1"/>
    <col min="10775" max="10775" width="6.81640625" style="1" customWidth="1"/>
    <col min="10776" max="10776" width="7.81640625" style="1" customWidth="1"/>
    <col min="10777" max="10777" width="13.26953125" style="1" customWidth="1"/>
    <col min="10778" max="10778" width="7.1796875" style="1" customWidth="1"/>
    <col min="10779" max="10779" width="7.81640625" style="1" customWidth="1"/>
    <col min="10780" max="10780" width="13.26953125" style="1" customWidth="1"/>
    <col min="10781" max="10781" width="6.7265625" style="1" customWidth="1"/>
    <col min="10782" max="10782" width="7.81640625" style="1" customWidth="1"/>
    <col min="10783" max="10783" width="13.26953125" style="1" customWidth="1"/>
    <col min="10784" max="10784" width="9" style="1" customWidth="1"/>
    <col min="10785" max="10785" width="9.1796875" style="1" customWidth="1"/>
    <col min="10786" max="10786" width="11.7265625" style="1" customWidth="1"/>
    <col min="10787" max="10787" width="11.26953125" style="1" customWidth="1"/>
    <col min="10788" max="10788" width="8.81640625" style="1" customWidth="1"/>
    <col min="10789" max="10789" width="14.26953125" style="1" customWidth="1"/>
    <col min="10790" max="10790" width="9.1796875" style="1" customWidth="1"/>
    <col min="10791" max="10791" width="10.26953125" style="1" customWidth="1"/>
    <col min="10792" max="11016" width="9.1796875" style="1" customWidth="1"/>
    <col min="11017" max="11017" width="1.453125" style="1" customWidth="1"/>
    <col min="11018" max="11018" width="6.26953125" style="1" customWidth="1"/>
    <col min="11019" max="11019" width="33" style="1" customWidth="1"/>
    <col min="11020" max="11020" width="7.81640625" style="1" customWidth="1"/>
    <col min="11021" max="11021" width="4.453125" style="1" customWidth="1"/>
    <col min="11022" max="11022" width="10" style="1" customWidth="1"/>
    <col min="11023" max="11023" width="8.81640625" style="1"/>
    <col min="11024" max="11024" width="1.453125" style="1" customWidth="1"/>
    <col min="11025" max="11025" width="6.26953125" style="1" customWidth="1"/>
    <col min="11026" max="11026" width="35.1796875" style="1" customWidth="1"/>
    <col min="11027" max="11027" width="7.81640625" style="1" customWidth="1"/>
    <col min="11028" max="11028" width="4.453125" style="1" customWidth="1"/>
    <col min="11029" max="11029" width="10" style="1" customWidth="1"/>
    <col min="11030" max="11030" width="12.81640625" style="1" customWidth="1"/>
    <col min="11031" max="11031" width="6.81640625" style="1" customWidth="1"/>
    <col min="11032" max="11032" width="7.81640625" style="1" customWidth="1"/>
    <col min="11033" max="11033" width="13.26953125" style="1" customWidth="1"/>
    <col min="11034" max="11034" width="7.1796875" style="1" customWidth="1"/>
    <col min="11035" max="11035" width="7.81640625" style="1" customWidth="1"/>
    <col min="11036" max="11036" width="13.26953125" style="1" customWidth="1"/>
    <col min="11037" max="11037" width="6.7265625" style="1" customWidth="1"/>
    <col min="11038" max="11038" width="7.81640625" style="1" customWidth="1"/>
    <col min="11039" max="11039" width="13.26953125" style="1" customWidth="1"/>
    <col min="11040" max="11040" width="9" style="1" customWidth="1"/>
    <col min="11041" max="11041" width="9.1796875" style="1" customWidth="1"/>
    <col min="11042" max="11042" width="11.7265625" style="1" customWidth="1"/>
    <col min="11043" max="11043" width="11.26953125" style="1" customWidth="1"/>
    <col min="11044" max="11044" width="8.81640625" style="1" customWidth="1"/>
    <col min="11045" max="11045" width="14.26953125" style="1" customWidth="1"/>
    <col min="11046" max="11046" width="9.1796875" style="1" customWidth="1"/>
    <col min="11047" max="11047" width="10.26953125" style="1" customWidth="1"/>
    <col min="11048" max="11272" width="9.1796875" style="1" customWidth="1"/>
    <col min="11273" max="11273" width="1.453125" style="1" customWidth="1"/>
    <col min="11274" max="11274" width="6.26953125" style="1" customWidth="1"/>
    <col min="11275" max="11275" width="33" style="1" customWidth="1"/>
    <col min="11276" max="11276" width="7.81640625" style="1" customWidth="1"/>
    <col min="11277" max="11277" width="4.453125" style="1" customWidth="1"/>
    <col min="11278" max="11278" width="10" style="1" customWidth="1"/>
    <col min="11279" max="11279" width="8.81640625" style="1"/>
    <col min="11280" max="11280" width="1.453125" style="1" customWidth="1"/>
    <col min="11281" max="11281" width="6.26953125" style="1" customWidth="1"/>
    <col min="11282" max="11282" width="35.1796875" style="1" customWidth="1"/>
    <col min="11283" max="11283" width="7.81640625" style="1" customWidth="1"/>
    <col min="11284" max="11284" width="4.453125" style="1" customWidth="1"/>
    <col min="11285" max="11285" width="10" style="1" customWidth="1"/>
    <col min="11286" max="11286" width="12.81640625" style="1" customWidth="1"/>
    <col min="11287" max="11287" width="6.81640625" style="1" customWidth="1"/>
    <col min="11288" max="11288" width="7.81640625" style="1" customWidth="1"/>
    <col min="11289" max="11289" width="13.26953125" style="1" customWidth="1"/>
    <col min="11290" max="11290" width="7.1796875" style="1" customWidth="1"/>
    <col min="11291" max="11291" width="7.81640625" style="1" customWidth="1"/>
    <col min="11292" max="11292" width="13.26953125" style="1" customWidth="1"/>
    <col min="11293" max="11293" width="6.7265625" style="1" customWidth="1"/>
    <col min="11294" max="11294" width="7.81640625" style="1" customWidth="1"/>
    <col min="11295" max="11295" width="13.26953125" style="1" customWidth="1"/>
    <col min="11296" max="11296" width="9" style="1" customWidth="1"/>
    <col min="11297" max="11297" width="9.1796875" style="1" customWidth="1"/>
    <col min="11298" max="11298" width="11.7265625" style="1" customWidth="1"/>
    <col min="11299" max="11299" width="11.26953125" style="1" customWidth="1"/>
    <col min="11300" max="11300" width="8.81640625" style="1" customWidth="1"/>
    <col min="11301" max="11301" width="14.26953125" style="1" customWidth="1"/>
    <col min="11302" max="11302" width="9.1796875" style="1" customWidth="1"/>
    <col min="11303" max="11303" width="10.26953125" style="1" customWidth="1"/>
    <col min="11304" max="11528" width="9.1796875" style="1" customWidth="1"/>
    <col min="11529" max="11529" width="1.453125" style="1" customWidth="1"/>
    <col min="11530" max="11530" width="6.26953125" style="1" customWidth="1"/>
    <col min="11531" max="11531" width="33" style="1" customWidth="1"/>
    <col min="11532" max="11532" width="7.81640625" style="1" customWidth="1"/>
    <col min="11533" max="11533" width="4.453125" style="1" customWidth="1"/>
    <col min="11534" max="11534" width="10" style="1" customWidth="1"/>
    <col min="11535" max="11535" width="8.81640625" style="1"/>
    <col min="11536" max="11536" width="1.453125" style="1" customWidth="1"/>
    <col min="11537" max="11537" width="6.26953125" style="1" customWidth="1"/>
    <col min="11538" max="11538" width="35.1796875" style="1" customWidth="1"/>
    <col min="11539" max="11539" width="7.81640625" style="1" customWidth="1"/>
    <col min="11540" max="11540" width="4.453125" style="1" customWidth="1"/>
    <col min="11541" max="11541" width="10" style="1" customWidth="1"/>
    <col min="11542" max="11542" width="12.81640625" style="1" customWidth="1"/>
    <col min="11543" max="11543" width="6.81640625" style="1" customWidth="1"/>
    <col min="11544" max="11544" width="7.81640625" style="1" customWidth="1"/>
    <col min="11545" max="11545" width="13.26953125" style="1" customWidth="1"/>
    <col min="11546" max="11546" width="7.1796875" style="1" customWidth="1"/>
    <col min="11547" max="11547" width="7.81640625" style="1" customWidth="1"/>
    <col min="11548" max="11548" width="13.26953125" style="1" customWidth="1"/>
    <col min="11549" max="11549" width="6.7265625" style="1" customWidth="1"/>
    <col min="11550" max="11550" width="7.81640625" style="1" customWidth="1"/>
    <col min="11551" max="11551" width="13.26953125" style="1" customWidth="1"/>
    <col min="11552" max="11552" width="9" style="1" customWidth="1"/>
    <col min="11553" max="11553" width="9.1796875" style="1" customWidth="1"/>
    <col min="11554" max="11554" width="11.7265625" style="1" customWidth="1"/>
    <col min="11555" max="11555" width="11.26953125" style="1" customWidth="1"/>
    <col min="11556" max="11556" width="8.81640625" style="1" customWidth="1"/>
    <col min="11557" max="11557" width="14.26953125" style="1" customWidth="1"/>
    <col min="11558" max="11558" width="9.1796875" style="1" customWidth="1"/>
    <col min="11559" max="11559" width="10.26953125" style="1" customWidth="1"/>
    <col min="11560" max="11784" width="9.1796875" style="1" customWidth="1"/>
    <col min="11785" max="11785" width="1.453125" style="1" customWidth="1"/>
    <col min="11786" max="11786" width="6.26953125" style="1" customWidth="1"/>
    <col min="11787" max="11787" width="33" style="1" customWidth="1"/>
    <col min="11788" max="11788" width="7.81640625" style="1" customWidth="1"/>
    <col min="11789" max="11789" width="4.453125" style="1" customWidth="1"/>
    <col min="11790" max="11790" width="10" style="1" customWidth="1"/>
    <col min="11791" max="11791" width="8.81640625" style="1"/>
    <col min="11792" max="11792" width="1.453125" style="1" customWidth="1"/>
    <col min="11793" max="11793" width="6.26953125" style="1" customWidth="1"/>
    <col min="11794" max="11794" width="35.1796875" style="1" customWidth="1"/>
    <col min="11795" max="11795" width="7.81640625" style="1" customWidth="1"/>
    <col min="11796" max="11796" width="4.453125" style="1" customWidth="1"/>
    <col min="11797" max="11797" width="10" style="1" customWidth="1"/>
    <col min="11798" max="11798" width="12.81640625" style="1" customWidth="1"/>
    <col min="11799" max="11799" width="6.81640625" style="1" customWidth="1"/>
    <col min="11800" max="11800" width="7.81640625" style="1" customWidth="1"/>
    <col min="11801" max="11801" width="13.26953125" style="1" customWidth="1"/>
    <col min="11802" max="11802" width="7.1796875" style="1" customWidth="1"/>
    <col min="11803" max="11803" width="7.81640625" style="1" customWidth="1"/>
    <col min="11804" max="11804" width="13.26953125" style="1" customWidth="1"/>
    <col min="11805" max="11805" width="6.7265625" style="1" customWidth="1"/>
    <col min="11806" max="11806" width="7.81640625" style="1" customWidth="1"/>
    <col min="11807" max="11807" width="13.26953125" style="1" customWidth="1"/>
    <col min="11808" max="11808" width="9" style="1" customWidth="1"/>
    <col min="11809" max="11809" width="9.1796875" style="1" customWidth="1"/>
    <col min="11810" max="11810" width="11.7265625" style="1" customWidth="1"/>
    <col min="11811" max="11811" width="11.26953125" style="1" customWidth="1"/>
    <col min="11812" max="11812" width="8.81640625" style="1" customWidth="1"/>
    <col min="11813" max="11813" width="14.26953125" style="1" customWidth="1"/>
    <col min="11814" max="11814" width="9.1796875" style="1" customWidth="1"/>
    <col min="11815" max="11815" width="10.26953125" style="1" customWidth="1"/>
    <col min="11816" max="12040" width="9.1796875" style="1" customWidth="1"/>
    <col min="12041" max="12041" width="1.453125" style="1" customWidth="1"/>
    <col min="12042" max="12042" width="6.26953125" style="1" customWidth="1"/>
    <col min="12043" max="12043" width="33" style="1" customWidth="1"/>
    <col min="12044" max="12044" width="7.81640625" style="1" customWidth="1"/>
    <col min="12045" max="12045" width="4.453125" style="1" customWidth="1"/>
    <col min="12046" max="12046" width="10" style="1" customWidth="1"/>
    <col min="12047" max="12047" width="8.81640625" style="1"/>
    <col min="12048" max="12048" width="1.453125" style="1" customWidth="1"/>
    <col min="12049" max="12049" width="6.26953125" style="1" customWidth="1"/>
    <col min="12050" max="12050" width="35.1796875" style="1" customWidth="1"/>
    <col min="12051" max="12051" width="7.81640625" style="1" customWidth="1"/>
    <col min="12052" max="12052" width="4.453125" style="1" customWidth="1"/>
    <col min="12053" max="12053" width="10" style="1" customWidth="1"/>
    <col min="12054" max="12054" width="12.81640625" style="1" customWidth="1"/>
    <col min="12055" max="12055" width="6.81640625" style="1" customWidth="1"/>
    <col min="12056" max="12056" width="7.81640625" style="1" customWidth="1"/>
    <col min="12057" max="12057" width="13.26953125" style="1" customWidth="1"/>
    <col min="12058" max="12058" width="7.1796875" style="1" customWidth="1"/>
    <col min="12059" max="12059" width="7.81640625" style="1" customWidth="1"/>
    <col min="12060" max="12060" width="13.26953125" style="1" customWidth="1"/>
    <col min="12061" max="12061" width="6.7265625" style="1" customWidth="1"/>
    <col min="12062" max="12062" width="7.81640625" style="1" customWidth="1"/>
    <col min="12063" max="12063" width="13.26953125" style="1" customWidth="1"/>
    <col min="12064" max="12064" width="9" style="1" customWidth="1"/>
    <col min="12065" max="12065" width="9.1796875" style="1" customWidth="1"/>
    <col min="12066" max="12066" width="11.7265625" style="1" customWidth="1"/>
    <col min="12067" max="12067" width="11.26953125" style="1" customWidth="1"/>
    <col min="12068" max="12068" width="8.81640625" style="1" customWidth="1"/>
    <col min="12069" max="12069" width="14.26953125" style="1" customWidth="1"/>
    <col min="12070" max="12070" width="9.1796875" style="1" customWidth="1"/>
    <col min="12071" max="12071" width="10.26953125" style="1" customWidth="1"/>
    <col min="12072" max="12296" width="9.1796875" style="1" customWidth="1"/>
    <col min="12297" max="12297" width="1.453125" style="1" customWidth="1"/>
    <col min="12298" max="12298" width="6.26953125" style="1" customWidth="1"/>
    <col min="12299" max="12299" width="33" style="1" customWidth="1"/>
    <col min="12300" max="12300" width="7.81640625" style="1" customWidth="1"/>
    <col min="12301" max="12301" width="4.453125" style="1" customWidth="1"/>
    <col min="12302" max="12302" width="10" style="1" customWidth="1"/>
    <col min="12303" max="12303" width="8.81640625" style="1"/>
    <col min="12304" max="12304" width="1.453125" style="1" customWidth="1"/>
    <col min="12305" max="12305" width="6.26953125" style="1" customWidth="1"/>
    <col min="12306" max="12306" width="35.1796875" style="1" customWidth="1"/>
    <col min="12307" max="12307" width="7.81640625" style="1" customWidth="1"/>
    <col min="12308" max="12308" width="4.453125" style="1" customWidth="1"/>
    <col min="12309" max="12309" width="10" style="1" customWidth="1"/>
    <col min="12310" max="12310" width="12.81640625" style="1" customWidth="1"/>
    <col min="12311" max="12311" width="6.81640625" style="1" customWidth="1"/>
    <col min="12312" max="12312" width="7.81640625" style="1" customWidth="1"/>
    <col min="12313" max="12313" width="13.26953125" style="1" customWidth="1"/>
    <col min="12314" max="12314" width="7.1796875" style="1" customWidth="1"/>
    <col min="12315" max="12315" width="7.81640625" style="1" customWidth="1"/>
    <col min="12316" max="12316" width="13.26953125" style="1" customWidth="1"/>
    <col min="12317" max="12317" width="6.7265625" style="1" customWidth="1"/>
    <col min="12318" max="12318" width="7.81640625" style="1" customWidth="1"/>
    <col min="12319" max="12319" width="13.26953125" style="1" customWidth="1"/>
    <col min="12320" max="12320" width="9" style="1" customWidth="1"/>
    <col min="12321" max="12321" width="9.1796875" style="1" customWidth="1"/>
    <col min="12322" max="12322" width="11.7265625" style="1" customWidth="1"/>
    <col min="12323" max="12323" width="11.26953125" style="1" customWidth="1"/>
    <col min="12324" max="12324" width="8.81640625" style="1" customWidth="1"/>
    <col min="12325" max="12325" width="14.26953125" style="1" customWidth="1"/>
    <col min="12326" max="12326" width="9.1796875" style="1" customWidth="1"/>
    <col min="12327" max="12327" width="10.26953125" style="1" customWidth="1"/>
    <col min="12328" max="12552" width="9.1796875" style="1" customWidth="1"/>
    <col min="12553" max="12553" width="1.453125" style="1" customWidth="1"/>
    <col min="12554" max="12554" width="6.26953125" style="1" customWidth="1"/>
    <col min="12555" max="12555" width="33" style="1" customWidth="1"/>
    <col min="12556" max="12556" width="7.81640625" style="1" customWidth="1"/>
    <col min="12557" max="12557" width="4.453125" style="1" customWidth="1"/>
    <col min="12558" max="12558" width="10" style="1" customWidth="1"/>
    <col min="12559" max="12559" width="8.81640625" style="1"/>
    <col min="12560" max="12560" width="1.453125" style="1" customWidth="1"/>
    <col min="12561" max="12561" width="6.26953125" style="1" customWidth="1"/>
    <col min="12562" max="12562" width="35.1796875" style="1" customWidth="1"/>
    <col min="12563" max="12563" width="7.81640625" style="1" customWidth="1"/>
    <col min="12564" max="12564" width="4.453125" style="1" customWidth="1"/>
    <col min="12565" max="12565" width="10" style="1" customWidth="1"/>
    <col min="12566" max="12566" width="12.81640625" style="1" customWidth="1"/>
    <col min="12567" max="12567" width="6.81640625" style="1" customWidth="1"/>
    <col min="12568" max="12568" width="7.81640625" style="1" customWidth="1"/>
    <col min="12569" max="12569" width="13.26953125" style="1" customWidth="1"/>
    <col min="12570" max="12570" width="7.1796875" style="1" customWidth="1"/>
    <col min="12571" max="12571" width="7.81640625" style="1" customWidth="1"/>
    <col min="12572" max="12572" width="13.26953125" style="1" customWidth="1"/>
    <col min="12573" max="12573" width="6.7265625" style="1" customWidth="1"/>
    <col min="12574" max="12574" width="7.81640625" style="1" customWidth="1"/>
    <col min="12575" max="12575" width="13.26953125" style="1" customWidth="1"/>
    <col min="12576" max="12576" width="9" style="1" customWidth="1"/>
    <col min="12577" max="12577" width="9.1796875" style="1" customWidth="1"/>
    <col min="12578" max="12578" width="11.7265625" style="1" customWidth="1"/>
    <col min="12579" max="12579" width="11.26953125" style="1" customWidth="1"/>
    <col min="12580" max="12580" width="8.81640625" style="1" customWidth="1"/>
    <col min="12581" max="12581" width="14.26953125" style="1" customWidth="1"/>
    <col min="12582" max="12582" width="9.1796875" style="1" customWidth="1"/>
    <col min="12583" max="12583" width="10.26953125" style="1" customWidth="1"/>
    <col min="12584" max="12808" width="9.1796875" style="1" customWidth="1"/>
    <col min="12809" max="12809" width="1.453125" style="1" customWidth="1"/>
    <col min="12810" max="12810" width="6.26953125" style="1" customWidth="1"/>
    <col min="12811" max="12811" width="33" style="1" customWidth="1"/>
    <col min="12812" max="12812" width="7.81640625" style="1" customWidth="1"/>
    <col min="12813" max="12813" width="4.453125" style="1" customWidth="1"/>
    <col min="12814" max="12814" width="10" style="1" customWidth="1"/>
    <col min="12815" max="12815" width="8.81640625" style="1"/>
    <col min="12816" max="12816" width="1.453125" style="1" customWidth="1"/>
    <col min="12817" max="12817" width="6.26953125" style="1" customWidth="1"/>
    <col min="12818" max="12818" width="35.1796875" style="1" customWidth="1"/>
    <col min="12819" max="12819" width="7.81640625" style="1" customWidth="1"/>
    <col min="12820" max="12820" width="4.453125" style="1" customWidth="1"/>
    <col min="12821" max="12821" width="10" style="1" customWidth="1"/>
    <col min="12822" max="12822" width="12.81640625" style="1" customWidth="1"/>
    <col min="12823" max="12823" width="6.81640625" style="1" customWidth="1"/>
    <col min="12824" max="12824" width="7.81640625" style="1" customWidth="1"/>
    <col min="12825" max="12825" width="13.26953125" style="1" customWidth="1"/>
    <col min="12826" max="12826" width="7.1796875" style="1" customWidth="1"/>
    <col min="12827" max="12827" width="7.81640625" style="1" customWidth="1"/>
    <col min="12828" max="12828" width="13.26953125" style="1" customWidth="1"/>
    <col min="12829" max="12829" width="6.7265625" style="1" customWidth="1"/>
    <col min="12830" max="12830" width="7.81640625" style="1" customWidth="1"/>
    <col min="12831" max="12831" width="13.26953125" style="1" customWidth="1"/>
    <col min="12832" max="12832" width="9" style="1" customWidth="1"/>
    <col min="12833" max="12833" width="9.1796875" style="1" customWidth="1"/>
    <col min="12834" max="12834" width="11.7265625" style="1" customWidth="1"/>
    <col min="12835" max="12835" width="11.26953125" style="1" customWidth="1"/>
    <col min="12836" max="12836" width="8.81640625" style="1" customWidth="1"/>
    <col min="12837" max="12837" width="14.26953125" style="1" customWidth="1"/>
    <col min="12838" max="12838" width="9.1796875" style="1" customWidth="1"/>
    <col min="12839" max="12839" width="10.26953125" style="1" customWidth="1"/>
    <col min="12840" max="13064" width="9.1796875" style="1" customWidth="1"/>
    <col min="13065" max="13065" width="1.453125" style="1" customWidth="1"/>
    <col min="13066" max="13066" width="6.26953125" style="1" customWidth="1"/>
    <col min="13067" max="13067" width="33" style="1" customWidth="1"/>
    <col min="13068" max="13068" width="7.81640625" style="1" customWidth="1"/>
    <col min="13069" max="13069" width="4.453125" style="1" customWidth="1"/>
    <col min="13070" max="13070" width="10" style="1" customWidth="1"/>
    <col min="13071" max="13071" width="8.81640625" style="1"/>
    <col min="13072" max="13072" width="1.453125" style="1" customWidth="1"/>
    <col min="13073" max="13073" width="6.26953125" style="1" customWidth="1"/>
    <col min="13074" max="13074" width="35.1796875" style="1" customWidth="1"/>
    <col min="13075" max="13075" width="7.81640625" style="1" customWidth="1"/>
    <col min="13076" max="13076" width="4.453125" style="1" customWidth="1"/>
    <col min="13077" max="13077" width="10" style="1" customWidth="1"/>
    <col min="13078" max="13078" width="12.81640625" style="1" customWidth="1"/>
    <col min="13079" max="13079" width="6.81640625" style="1" customWidth="1"/>
    <col min="13080" max="13080" width="7.81640625" style="1" customWidth="1"/>
    <col min="13081" max="13081" width="13.26953125" style="1" customWidth="1"/>
    <col min="13082" max="13082" width="7.1796875" style="1" customWidth="1"/>
    <col min="13083" max="13083" width="7.81640625" style="1" customWidth="1"/>
    <col min="13084" max="13084" width="13.26953125" style="1" customWidth="1"/>
    <col min="13085" max="13085" width="6.7265625" style="1" customWidth="1"/>
    <col min="13086" max="13086" width="7.81640625" style="1" customWidth="1"/>
    <col min="13087" max="13087" width="13.26953125" style="1" customWidth="1"/>
    <col min="13088" max="13088" width="9" style="1" customWidth="1"/>
    <col min="13089" max="13089" width="9.1796875" style="1" customWidth="1"/>
    <col min="13090" max="13090" width="11.7265625" style="1" customWidth="1"/>
    <col min="13091" max="13091" width="11.26953125" style="1" customWidth="1"/>
    <col min="13092" max="13092" width="8.81640625" style="1" customWidth="1"/>
    <col min="13093" max="13093" width="14.26953125" style="1" customWidth="1"/>
    <col min="13094" max="13094" width="9.1796875" style="1" customWidth="1"/>
    <col min="13095" max="13095" width="10.26953125" style="1" customWidth="1"/>
    <col min="13096" max="13320" width="9.1796875" style="1" customWidth="1"/>
    <col min="13321" max="13321" width="1.453125" style="1" customWidth="1"/>
    <col min="13322" max="13322" width="6.26953125" style="1" customWidth="1"/>
    <col min="13323" max="13323" width="33" style="1" customWidth="1"/>
    <col min="13324" max="13324" width="7.81640625" style="1" customWidth="1"/>
    <col min="13325" max="13325" width="4.453125" style="1" customWidth="1"/>
    <col min="13326" max="13326" width="10" style="1" customWidth="1"/>
    <col min="13327" max="13327" width="8.81640625" style="1"/>
    <col min="13328" max="13328" width="1.453125" style="1" customWidth="1"/>
    <col min="13329" max="13329" width="6.26953125" style="1" customWidth="1"/>
    <col min="13330" max="13330" width="35.1796875" style="1" customWidth="1"/>
    <col min="13331" max="13331" width="7.81640625" style="1" customWidth="1"/>
    <col min="13332" max="13332" width="4.453125" style="1" customWidth="1"/>
    <col min="13333" max="13333" width="10" style="1" customWidth="1"/>
    <col min="13334" max="13334" width="12.81640625" style="1" customWidth="1"/>
    <col min="13335" max="13335" width="6.81640625" style="1" customWidth="1"/>
    <col min="13336" max="13336" width="7.81640625" style="1" customWidth="1"/>
    <col min="13337" max="13337" width="13.26953125" style="1" customWidth="1"/>
    <col min="13338" max="13338" width="7.1796875" style="1" customWidth="1"/>
    <col min="13339" max="13339" width="7.81640625" style="1" customWidth="1"/>
    <col min="13340" max="13340" width="13.26953125" style="1" customWidth="1"/>
    <col min="13341" max="13341" width="6.7265625" style="1" customWidth="1"/>
    <col min="13342" max="13342" width="7.81640625" style="1" customWidth="1"/>
    <col min="13343" max="13343" width="13.26953125" style="1" customWidth="1"/>
    <col min="13344" max="13344" width="9" style="1" customWidth="1"/>
    <col min="13345" max="13345" width="9.1796875" style="1" customWidth="1"/>
    <col min="13346" max="13346" width="11.7265625" style="1" customWidth="1"/>
    <col min="13347" max="13347" width="11.26953125" style="1" customWidth="1"/>
    <col min="13348" max="13348" width="8.81640625" style="1" customWidth="1"/>
    <col min="13349" max="13349" width="14.26953125" style="1" customWidth="1"/>
    <col min="13350" max="13350" width="9.1796875" style="1" customWidth="1"/>
    <col min="13351" max="13351" width="10.26953125" style="1" customWidth="1"/>
    <col min="13352" max="13576" width="9.1796875" style="1" customWidth="1"/>
    <col min="13577" max="13577" width="1.453125" style="1" customWidth="1"/>
    <col min="13578" max="13578" width="6.26953125" style="1" customWidth="1"/>
    <col min="13579" max="13579" width="33" style="1" customWidth="1"/>
    <col min="13580" max="13580" width="7.81640625" style="1" customWidth="1"/>
    <col min="13581" max="13581" width="4.453125" style="1" customWidth="1"/>
    <col min="13582" max="13582" width="10" style="1" customWidth="1"/>
    <col min="13583" max="13583" width="8.81640625" style="1"/>
    <col min="13584" max="13584" width="1.453125" style="1" customWidth="1"/>
    <col min="13585" max="13585" width="6.26953125" style="1" customWidth="1"/>
    <col min="13586" max="13586" width="35.1796875" style="1" customWidth="1"/>
    <col min="13587" max="13587" width="7.81640625" style="1" customWidth="1"/>
    <col min="13588" max="13588" width="4.453125" style="1" customWidth="1"/>
    <col min="13589" max="13589" width="10" style="1" customWidth="1"/>
    <col min="13590" max="13590" width="12.81640625" style="1" customWidth="1"/>
    <col min="13591" max="13591" width="6.81640625" style="1" customWidth="1"/>
    <col min="13592" max="13592" width="7.81640625" style="1" customWidth="1"/>
    <col min="13593" max="13593" width="13.26953125" style="1" customWidth="1"/>
    <col min="13594" max="13594" width="7.1796875" style="1" customWidth="1"/>
    <col min="13595" max="13595" width="7.81640625" style="1" customWidth="1"/>
    <col min="13596" max="13596" width="13.26953125" style="1" customWidth="1"/>
    <col min="13597" max="13597" width="6.7265625" style="1" customWidth="1"/>
    <col min="13598" max="13598" width="7.81640625" style="1" customWidth="1"/>
    <col min="13599" max="13599" width="13.26953125" style="1" customWidth="1"/>
    <col min="13600" max="13600" width="9" style="1" customWidth="1"/>
    <col min="13601" max="13601" width="9.1796875" style="1" customWidth="1"/>
    <col min="13602" max="13602" width="11.7265625" style="1" customWidth="1"/>
    <col min="13603" max="13603" width="11.26953125" style="1" customWidth="1"/>
    <col min="13604" max="13604" width="8.81640625" style="1" customWidth="1"/>
    <col min="13605" max="13605" width="14.26953125" style="1" customWidth="1"/>
    <col min="13606" max="13606" width="9.1796875" style="1" customWidth="1"/>
    <col min="13607" max="13607" width="10.26953125" style="1" customWidth="1"/>
    <col min="13608" max="13832" width="9.1796875" style="1" customWidth="1"/>
    <col min="13833" max="13833" width="1.453125" style="1" customWidth="1"/>
    <col min="13834" max="13834" width="6.26953125" style="1" customWidth="1"/>
    <col min="13835" max="13835" width="33" style="1" customWidth="1"/>
    <col min="13836" max="13836" width="7.81640625" style="1" customWidth="1"/>
    <col min="13837" max="13837" width="4.453125" style="1" customWidth="1"/>
    <col min="13838" max="13838" width="10" style="1" customWidth="1"/>
    <col min="13839" max="13839" width="8.81640625" style="1"/>
    <col min="13840" max="13840" width="1.453125" style="1" customWidth="1"/>
    <col min="13841" max="13841" width="6.26953125" style="1" customWidth="1"/>
    <col min="13842" max="13842" width="35.1796875" style="1" customWidth="1"/>
    <col min="13843" max="13843" width="7.81640625" style="1" customWidth="1"/>
    <col min="13844" max="13844" width="4.453125" style="1" customWidth="1"/>
    <col min="13845" max="13845" width="10" style="1" customWidth="1"/>
    <col min="13846" max="13846" width="12.81640625" style="1" customWidth="1"/>
    <col min="13847" max="13847" width="6.81640625" style="1" customWidth="1"/>
    <col min="13848" max="13848" width="7.81640625" style="1" customWidth="1"/>
    <col min="13849" max="13849" width="13.26953125" style="1" customWidth="1"/>
    <col min="13850" max="13850" width="7.1796875" style="1" customWidth="1"/>
    <col min="13851" max="13851" width="7.81640625" style="1" customWidth="1"/>
    <col min="13852" max="13852" width="13.26953125" style="1" customWidth="1"/>
    <col min="13853" max="13853" width="6.7265625" style="1" customWidth="1"/>
    <col min="13854" max="13854" width="7.81640625" style="1" customWidth="1"/>
    <col min="13855" max="13855" width="13.26953125" style="1" customWidth="1"/>
    <col min="13856" max="13856" width="9" style="1" customWidth="1"/>
    <col min="13857" max="13857" width="9.1796875" style="1" customWidth="1"/>
    <col min="13858" max="13858" width="11.7265625" style="1" customWidth="1"/>
    <col min="13859" max="13859" width="11.26953125" style="1" customWidth="1"/>
    <col min="13860" max="13860" width="8.81640625" style="1" customWidth="1"/>
    <col min="13861" max="13861" width="14.26953125" style="1" customWidth="1"/>
    <col min="13862" max="13862" width="9.1796875" style="1" customWidth="1"/>
    <col min="13863" max="13863" width="10.26953125" style="1" customWidth="1"/>
    <col min="13864" max="14088" width="9.1796875" style="1" customWidth="1"/>
    <col min="14089" max="14089" width="1.453125" style="1" customWidth="1"/>
    <col min="14090" max="14090" width="6.26953125" style="1" customWidth="1"/>
    <col min="14091" max="14091" width="33" style="1" customWidth="1"/>
    <col min="14092" max="14092" width="7.81640625" style="1" customWidth="1"/>
    <col min="14093" max="14093" width="4.453125" style="1" customWidth="1"/>
    <col min="14094" max="14094" width="10" style="1" customWidth="1"/>
    <col min="14095" max="14095" width="8.81640625" style="1"/>
    <col min="14096" max="14096" width="1.453125" style="1" customWidth="1"/>
    <col min="14097" max="14097" width="6.26953125" style="1" customWidth="1"/>
    <col min="14098" max="14098" width="35.1796875" style="1" customWidth="1"/>
    <col min="14099" max="14099" width="7.81640625" style="1" customWidth="1"/>
    <col min="14100" max="14100" width="4.453125" style="1" customWidth="1"/>
    <col min="14101" max="14101" width="10" style="1" customWidth="1"/>
    <col min="14102" max="14102" width="12.81640625" style="1" customWidth="1"/>
    <col min="14103" max="14103" width="6.81640625" style="1" customWidth="1"/>
    <col min="14104" max="14104" width="7.81640625" style="1" customWidth="1"/>
    <col min="14105" max="14105" width="13.26953125" style="1" customWidth="1"/>
    <col min="14106" max="14106" width="7.1796875" style="1" customWidth="1"/>
    <col min="14107" max="14107" width="7.81640625" style="1" customWidth="1"/>
    <col min="14108" max="14108" width="13.26953125" style="1" customWidth="1"/>
    <col min="14109" max="14109" width="6.7265625" style="1" customWidth="1"/>
    <col min="14110" max="14110" width="7.81640625" style="1" customWidth="1"/>
    <col min="14111" max="14111" width="13.26953125" style="1" customWidth="1"/>
    <col min="14112" max="14112" width="9" style="1" customWidth="1"/>
    <col min="14113" max="14113" width="9.1796875" style="1" customWidth="1"/>
    <col min="14114" max="14114" width="11.7265625" style="1" customWidth="1"/>
    <col min="14115" max="14115" width="11.26953125" style="1" customWidth="1"/>
    <col min="14116" max="14116" width="8.81640625" style="1" customWidth="1"/>
    <col min="14117" max="14117" width="14.26953125" style="1" customWidth="1"/>
    <col min="14118" max="14118" width="9.1796875" style="1" customWidth="1"/>
    <col min="14119" max="14119" width="10.26953125" style="1" customWidth="1"/>
    <col min="14120" max="14344" width="9.1796875" style="1" customWidth="1"/>
    <col min="14345" max="14345" width="1.453125" style="1" customWidth="1"/>
    <col min="14346" max="14346" width="6.26953125" style="1" customWidth="1"/>
    <col min="14347" max="14347" width="33" style="1" customWidth="1"/>
    <col min="14348" max="14348" width="7.81640625" style="1" customWidth="1"/>
    <col min="14349" max="14349" width="4.453125" style="1" customWidth="1"/>
    <col min="14350" max="14350" width="10" style="1" customWidth="1"/>
    <col min="14351" max="14351" width="8.81640625" style="1"/>
    <col min="14352" max="14352" width="1.453125" style="1" customWidth="1"/>
    <col min="14353" max="14353" width="6.26953125" style="1" customWidth="1"/>
    <col min="14354" max="14354" width="35.1796875" style="1" customWidth="1"/>
    <col min="14355" max="14355" width="7.81640625" style="1" customWidth="1"/>
    <col min="14356" max="14356" width="4.453125" style="1" customWidth="1"/>
    <col min="14357" max="14357" width="10" style="1" customWidth="1"/>
    <col min="14358" max="14358" width="12.81640625" style="1" customWidth="1"/>
    <col min="14359" max="14359" width="6.81640625" style="1" customWidth="1"/>
    <col min="14360" max="14360" width="7.81640625" style="1" customWidth="1"/>
    <col min="14361" max="14361" width="13.26953125" style="1" customWidth="1"/>
    <col min="14362" max="14362" width="7.1796875" style="1" customWidth="1"/>
    <col min="14363" max="14363" width="7.81640625" style="1" customWidth="1"/>
    <col min="14364" max="14364" width="13.26953125" style="1" customWidth="1"/>
    <col min="14365" max="14365" width="6.7265625" style="1" customWidth="1"/>
    <col min="14366" max="14366" width="7.81640625" style="1" customWidth="1"/>
    <col min="14367" max="14367" width="13.26953125" style="1" customWidth="1"/>
    <col min="14368" max="14368" width="9" style="1" customWidth="1"/>
    <col min="14369" max="14369" width="9.1796875" style="1" customWidth="1"/>
    <col min="14370" max="14370" width="11.7265625" style="1" customWidth="1"/>
    <col min="14371" max="14371" width="11.26953125" style="1" customWidth="1"/>
    <col min="14372" max="14372" width="8.81640625" style="1" customWidth="1"/>
    <col min="14373" max="14373" width="14.26953125" style="1" customWidth="1"/>
    <col min="14374" max="14374" width="9.1796875" style="1" customWidth="1"/>
    <col min="14375" max="14375" width="10.26953125" style="1" customWidth="1"/>
    <col min="14376" max="14600" width="9.1796875" style="1" customWidth="1"/>
    <col min="14601" max="14601" width="1.453125" style="1" customWidth="1"/>
    <col min="14602" max="14602" width="6.26953125" style="1" customWidth="1"/>
    <col min="14603" max="14603" width="33" style="1" customWidth="1"/>
    <col min="14604" max="14604" width="7.81640625" style="1" customWidth="1"/>
    <col min="14605" max="14605" width="4.453125" style="1" customWidth="1"/>
    <col min="14606" max="14606" width="10" style="1" customWidth="1"/>
    <col min="14607" max="14607" width="8.81640625" style="1"/>
    <col min="14608" max="14608" width="1.453125" style="1" customWidth="1"/>
    <col min="14609" max="14609" width="6.26953125" style="1" customWidth="1"/>
    <col min="14610" max="14610" width="35.1796875" style="1" customWidth="1"/>
    <col min="14611" max="14611" width="7.81640625" style="1" customWidth="1"/>
    <col min="14612" max="14612" width="4.453125" style="1" customWidth="1"/>
    <col min="14613" max="14613" width="10" style="1" customWidth="1"/>
    <col min="14614" max="14614" width="12.81640625" style="1" customWidth="1"/>
    <col min="14615" max="14615" width="6.81640625" style="1" customWidth="1"/>
    <col min="14616" max="14616" width="7.81640625" style="1" customWidth="1"/>
    <col min="14617" max="14617" width="13.26953125" style="1" customWidth="1"/>
    <col min="14618" max="14618" width="7.1796875" style="1" customWidth="1"/>
    <col min="14619" max="14619" width="7.81640625" style="1" customWidth="1"/>
    <col min="14620" max="14620" width="13.26953125" style="1" customWidth="1"/>
    <col min="14621" max="14621" width="6.7265625" style="1" customWidth="1"/>
    <col min="14622" max="14622" width="7.81640625" style="1" customWidth="1"/>
    <col min="14623" max="14623" width="13.26953125" style="1" customWidth="1"/>
    <col min="14624" max="14624" width="9" style="1" customWidth="1"/>
    <col min="14625" max="14625" width="9.1796875" style="1" customWidth="1"/>
    <col min="14626" max="14626" width="11.7265625" style="1" customWidth="1"/>
    <col min="14627" max="14627" width="11.26953125" style="1" customWidth="1"/>
    <col min="14628" max="14628" width="8.81640625" style="1" customWidth="1"/>
    <col min="14629" max="14629" width="14.26953125" style="1" customWidth="1"/>
    <col min="14630" max="14630" width="9.1796875" style="1" customWidth="1"/>
    <col min="14631" max="14631" width="10.26953125" style="1" customWidth="1"/>
    <col min="14632" max="14856" width="9.1796875" style="1" customWidth="1"/>
    <col min="14857" max="14857" width="1.453125" style="1" customWidth="1"/>
    <col min="14858" max="14858" width="6.26953125" style="1" customWidth="1"/>
    <col min="14859" max="14859" width="33" style="1" customWidth="1"/>
    <col min="14860" max="14860" width="7.81640625" style="1" customWidth="1"/>
    <col min="14861" max="14861" width="4.453125" style="1" customWidth="1"/>
    <col min="14862" max="14862" width="10" style="1" customWidth="1"/>
    <col min="14863" max="14863" width="8.81640625" style="1"/>
    <col min="14864" max="14864" width="1.453125" style="1" customWidth="1"/>
    <col min="14865" max="14865" width="6.26953125" style="1" customWidth="1"/>
    <col min="14866" max="14866" width="35.1796875" style="1" customWidth="1"/>
    <col min="14867" max="14867" width="7.81640625" style="1" customWidth="1"/>
    <col min="14868" max="14868" width="4.453125" style="1" customWidth="1"/>
    <col min="14869" max="14869" width="10" style="1" customWidth="1"/>
    <col min="14870" max="14870" width="12.81640625" style="1" customWidth="1"/>
    <col min="14871" max="14871" width="6.81640625" style="1" customWidth="1"/>
    <col min="14872" max="14872" width="7.81640625" style="1" customWidth="1"/>
    <col min="14873" max="14873" width="13.26953125" style="1" customWidth="1"/>
    <col min="14874" max="14874" width="7.1796875" style="1" customWidth="1"/>
    <col min="14875" max="14875" width="7.81640625" style="1" customWidth="1"/>
    <col min="14876" max="14876" width="13.26953125" style="1" customWidth="1"/>
    <col min="14877" max="14877" width="6.7265625" style="1" customWidth="1"/>
    <col min="14878" max="14878" width="7.81640625" style="1" customWidth="1"/>
    <col min="14879" max="14879" width="13.26953125" style="1" customWidth="1"/>
    <col min="14880" max="14880" width="9" style="1" customWidth="1"/>
    <col min="14881" max="14881" width="9.1796875" style="1" customWidth="1"/>
    <col min="14882" max="14882" width="11.7265625" style="1" customWidth="1"/>
    <col min="14883" max="14883" width="11.26953125" style="1" customWidth="1"/>
    <col min="14884" max="14884" width="8.81640625" style="1" customWidth="1"/>
    <col min="14885" max="14885" width="14.26953125" style="1" customWidth="1"/>
    <col min="14886" max="14886" width="9.1796875" style="1" customWidth="1"/>
    <col min="14887" max="14887" width="10.26953125" style="1" customWidth="1"/>
    <col min="14888" max="15112" width="9.1796875" style="1" customWidth="1"/>
    <col min="15113" max="15113" width="1.453125" style="1" customWidth="1"/>
    <col min="15114" max="15114" width="6.26953125" style="1" customWidth="1"/>
    <col min="15115" max="15115" width="33" style="1" customWidth="1"/>
    <col min="15116" max="15116" width="7.81640625" style="1" customWidth="1"/>
    <col min="15117" max="15117" width="4.453125" style="1" customWidth="1"/>
    <col min="15118" max="15118" width="10" style="1" customWidth="1"/>
    <col min="15119" max="15119" width="8.81640625" style="1"/>
    <col min="15120" max="15120" width="1.453125" style="1" customWidth="1"/>
    <col min="15121" max="15121" width="6.26953125" style="1" customWidth="1"/>
    <col min="15122" max="15122" width="35.1796875" style="1" customWidth="1"/>
    <col min="15123" max="15123" width="7.81640625" style="1" customWidth="1"/>
    <col min="15124" max="15124" width="4.453125" style="1" customWidth="1"/>
    <col min="15125" max="15125" width="10" style="1" customWidth="1"/>
    <col min="15126" max="15126" width="12.81640625" style="1" customWidth="1"/>
    <col min="15127" max="15127" width="6.81640625" style="1" customWidth="1"/>
    <col min="15128" max="15128" width="7.81640625" style="1" customWidth="1"/>
    <col min="15129" max="15129" width="13.26953125" style="1" customWidth="1"/>
    <col min="15130" max="15130" width="7.1796875" style="1" customWidth="1"/>
    <col min="15131" max="15131" width="7.81640625" style="1" customWidth="1"/>
    <col min="15132" max="15132" width="13.26953125" style="1" customWidth="1"/>
    <col min="15133" max="15133" width="6.7265625" style="1" customWidth="1"/>
    <col min="15134" max="15134" width="7.81640625" style="1" customWidth="1"/>
    <col min="15135" max="15135" width="13.26953125" style="1" customWidth="1"/>
    <col min="15136" max="15136" width="9" style="1" customWidth="1"/>
    <col min="15137" max="15137" width="9.1796875" style="1" customWidth="1"/>
    <col min="15138" max="15138" width="11.7265625" style="1" customWidth="1"/>
    <col min="15139" max="15139" width="11.26953125" style="1" customWidth="1"/>
    <col min="15140" max="15140" width="8.81640625" style="1" customWidth="1"/>
    <col min="15141" max="15141" width="14.26953125" style="1" customWidth="1"/>
    <col min="15142" max="15142" width="9.1796875" style="1" customWidth="1"/>
    <col min="15143" max="15143" width="10.26953125" style="1" customWidth="1"/>
    <col min="15144" max="15368" width="9.1796875" style="1" customWidth="1"/>
    <col min="15369" max="15369" width="1.453125" style="1" customWidth="1"/>
    <col min="15370" max="15370" width="6.26953125" style="1" customWidth="1"/>
    <col min="15371" max="15371" width="33" style="1" customWidth="1"/>
    <col min="15372" max="15372" width="7.81640625" style="1" customWidth="1"/>
    <col min="15373" max="15373" width="4.453125" style="1" customWidth="1"/>
    <col min="15374" max="15374" width="10" style="1" customWidth="1"/>
    <col min="15375" max="15375" width="8.81640625" style="1"/>
    <col min="15376" max="15376" width="1.453125" style="1" customWidth="1"/>
    <col min="15377" max="15377" width="6.26953125" style="1" customWidth="1"/>
    <col min="15378" max="15378" width="35.1796875" style="1" customWidth="1"/>
    <col min="15379" max="15379" width="7.81640625" style="1" customWidth="1"/>
    <col min="15380" max="15380" width="4.453125" style="1" customWidth="1"/>
    <col min="15381" max="15381" width="10" style="1" customWidth="1"/>
    <col min="15382" max="15382" width="12.81640625" style="1" customWidth="1"/>
    <col min="15383" max="15383" width="6.81640625" style="1" customWidth="1"/>
    <col min="15384" max="15384" width="7.81640625" style="1" customWidth="1"/>
    <col min="15385" max="15385" width="13.26953125" style="1" customWidth="1"/>
    <col min="15386" max="15386" width="7.1796875" style="1" customWidth="1"/>
    <col min="15387" max="15387" width="7.81640625" style="1" customWidth="1"/>
    <col min="15388" max="15388" width="13.26953125" style="1" customWidth="1"/>
    <col min="15389" max="15389" width="6.7265625" style="1" customWidth="1"/>
    <col min="15390" max="15390" width="7.81640625" style="1" customWidth="1"/>
    <col min="15391" max="15391" width="13.26953125" style="1" customWidth="1"/>
    <col min="15392" max="15392" width="9" style="1" customWidth="1"/>
    <col min="15393" max="15393" width="9.1796875" style="1" customWidth="1"/>
    <col min="15394" max="15394" width="11.7265625" style="1" customWidth="1"/>
    <col min="15395" max="15395" width="11.26953125" style="1" customWidth="1"/>
    <col min="15396" max="15396" width="8.81640625" style="1" customWidth="1"/>
    <col min="15397" max="15397" width="14.26953125" style="1" customWidth="1"/>
    <col min="15398" max="15398" width="9.1796875" style="1" customWidth="1"/>
    <col min="15399" max="15399" width="10.26953125" style="1" customWidth="1"/>
    <col min="15400" max="15624" width="9.1796875" style="1" customWidth="1"/>
    <col min="15625" max="15625" width="1.453125" style="1" customWidth="1"/>
    <col min="15626" max="15626" width="6.26953125" style="1" customWidth="1"/>
    <col min="15627" max="15627" width="33" style="1" customWidth="1"/>
    <col min="15628" max="15628" width="7.81640625" style="1" customWidth="1"/>
    <col min="15629" max="15629" width="4.453125" style="1" customWidth="1"/>
    <col min="15630" max="15630" width="10" style="1" customWidth="1"/>
    <col min="15631" max="15631" width="8.81640625" style="1"/>
    <col min="15632" max="15632" width="1.453125" style="1" customWidth="1"/>
    <col min="15633" max="15633" width="6.26953125" style="1" customWidth="1"/>
    <col min="15634" max="15634" width="35.1796875" style="1" customWidth="1"/>
    <col min="15635" max="15635" width="7.81640625" style="1" customWidth="1"/>
    <col min="15636" max="15636" width="4.453125" style="1" customWidth="1"/>
    <col min="15637" max="15637" width="10" style="1" customWidth="1"/>
    <col min="15638" max="15638" width="12.81640625" style="1" customWidth="1"/>
    <col min="15639" max="15639" width="6.81640625" style="1" customWidth="1"/>
    <col min="15640" max="15640" width="7.81640625" style="1" customWidth="1"/>
    <col min="15641" max="15641" width="13.26953125" style="1" customWidth="1"/>
    <col min="15642" max="15642" width="7.1796875" style="1" customWidth="1"/>
    <col min="15643" max="15643" width="7.81640625" style="1" customWidth="1"/>
    <col min="15644" max="15644" width="13.26953125" style="1" customWidth="1"/>
    <col min="15645" max="15645" width="6.7265625" style="1" customWidth="1"/>
    <col min="15646" max="15646" width="7.81640625" style="1" customWidth="1"/>
    <col min="15647" max="15647" width="13.26953125" style="1" customWidth="1"/>
    <col min="15648" max="15648" width="9" style="1" customWidth="1"/>
    <col min="15649" max="15649" width="9.1796875" style="1" customWidth="1"/>
    <col min="15650" max="15650" width="11.7265625" style="1" customWidth="1"/>
    <col min="15651" max="15651" width="11.26953125" style="1" customWidth="1"/>
    <col min="15652" max="15652" width="8.81640625" style="1" customWidth="1"/>
    <col min="15653" max="15653" width="14.26953125" style="1" customWidth="1"/>
    <col min="15654" max="15654" width="9.1796875" style="1" customWidth="1"/>
    <col min="15655" max="15655" width="10.26953125" style="1" customWidth="1"/>
    <col min="15656" max="15880" width="9.1796875" style="1" customWidth="1"/>
    <col min="15881" max="15881" width="1.453125" style="1" customWidth="1"/>
    <col min="15882" max="15882" width="6.26953125" style="1" customWidth="1"/>
    <col min="15883" max="15883" width="33" style="1" customWidth="1"/>
    <col min="15884" max="15884" width="7.81640625" style="1" customWidth="1"/>
    <col min="15885" max="15885" width="4.453125" style="1" customWidth="1"/>
    <col min="15886" max="15886" width="10" style="1" customWidth="1"/>
    <col min="15887" max="15887" width="8.81640625" style="1"/>
    <col min="15888" max="15888" width="1.453125" style="1" customWidth="1"/>
    <col min="15889" max="15889" width="6.26953125" style="1" customWidth="1"/>
    <col min="15890" max="15890" width="35.1796875" style="1" customWidth="1"/>
    <col min="15891" max="15891" width="7.81640625" style="1" customWidth="1"/>
    <col min="15892" max="15892" width="4.453125" style="1" customWidth="1"/>
    <col min="15893" max="15893" width="10" style="1" customWidth="1"/>
    <col min="15894" max="15894" width="12.81640625" style="1" customWidth="1"/>
    <col min="15895" max="15895" width="6.81640625" style="1" customWidth="1"/>
    <col min="15896" max="15896" width="7.81640625" style="1" customWidth="1"/>
    <col min="15897" max="15897" width="13.26953125" style="1" customWidth="1"/>
    <col min="15898" max="15898" width="7.1796875" style="1" customWidth="1"/>
    <col min="15899" max="15899" width="7.81640625" style="1" customWidth="1"/>
    <col min="15900" max="15900" width="13.26953125" style="1" customWidth="1"/>
    <col min="15901" max="15901" width="6.7265625" style="1" customWidth="1"/>
    <col min="15902" max="15902" width="7.81640625" style="1" customWidth="1"/>
    <col min="15903" max="15903" width="13.26953125" style="1" customWidth="1"/>
    <col min="15904" max="15904" width="9" style="1" customWidth="1"/>
    <col min="15905" max="15905" width="9.1796875" style="1" customWidth="1"/>
    <col min="15906" max="15906" width="11.7265625" style="1" customWidth="1"/>
    <col min="15907" max="15907" width="11.26953125" style="1" customWidth="1"/>
    <col min="15908" max="15908" width="8.81640625" style="1" customWidth="1"/>
    <col min="15909" max="15909" width="14.26953125" style="1" customWidth="1"/>
    <col min="15910" max="15910" width="9.1796875" style="1" customWidth="1"/>
    <col min="15911" max="15911" width="10.26953125" style="1" customWidth="1"/>
    <col min="15912" max="16136" width="9.1796875" style="1" customWidth="1"/>
    <col min="16137" max="16137" width="1.453125" style="1" customWidth="1"/>
    <col min="16138" max="16138" width="6.26953125" style="1" customWidth="1"/>
    <col min="16139" max="16139" width="33" style="1" customWidth="1"/>
    <col min="16140" max="16140" width="7.81640625" style="1" customWidth="1"/>
    <col min="16141" max="16141" width="4.453125" style="1" customWidth="1"/>
    <col min="16142" max="16142" width="10" style="1" customWidth="1"/>
    <col min="16143" max="16143" width="8.81640625" style="1"/>
    <col min="16144" max="16144" width="1.453125" style="1" customWidth="1"/>
    <col min="16145" max="16145" width="6.26953125" style="1" customWidth="1"/>
    <col min="16146" max="16146" width="35.1796875" style="1" customWidth="1"/>
    <col min="16147" max="16147" width="7.81640625" style="1" customWidth="1"/>
    <col min="16148" max="16148" width="4.453125" style="1" customWidth="1"/>
    <col min="16149" max="16149" width="10" style="1" customWidth="1"/>
    <col min="16150" max="16150" width="12.81640625" style="1" customWidth="1"/>
    <col min="16151" max="16151" width="6.81640625" style="1" customWidth="1"/>
    <col min="16152" max="16152" width="7.81640625" style="1" customWidth="1"/>
    <col min="16153" max="16153" width="13.26953125" style="1" customWidth="1"/>
    <col min="16154" max="16154" width="7.1796875" style="1" customWidth="1"/>
    <col min="16155" max="16155" width="7.81640625" style="1" customWidth="1"/>
    <col min="16156" max="16156" width="13.26953125" style="1" customWidth="1"/>
    <col min="16157" max="16157" width="6.7265625" style="1" customWidth="1"/>
    <col min="16158" max="16158" width="7.81640625" style="1" customWidth="1"/>
    <col min="16159" max="16159" width="13.26953125" style="1" customWidth="1"/>
    <col min="16160" max="16160" width="9" style="1" customWidth="1"/>
    <col min="16161" max="16161" width="9.1796875" style="1" customWidth="1"/>
    <col min="16162" max="16162" width="11.7265625" style="1" customWidth="1"/>
    <col min="16163" max="16163" width="11.26953125" style="1" customWidth="1"/>
    <col min="16164" max="16164" width="8.81640625" style="1" customWidth="1"/>
    <col min="16165" max="16165" width="14.26953125" style="1" customWidth="1"/>
    <col min="16166" max="16166" width="9.1796875" style="1" customWidth="1"/>
    <col min="16167" max="16167" width="10.26953125" style="1" customWidth="1"/>
    <col min="16168" max="16384" width="9.1796875" style="1" customWidth="1"/>
  </cols>
  <sheetData>
    <row r="1" spans="1:35" ht="15" customHeight="1">
      <c r="A1" s="1" t="s">
        <v>115</v>
      </c>
      <c r="B1" s="1"/>
      <c r="G1" s="139"/>
      <c r="AI1" s="1"/>
    </row>
    <row r="2" spans="1:35" ht="15" customHeight="1">
      <c r="A2" s="1" t="s">
        <v>116</v>
      </c>
      <c r="B2" s="1"/>
      <c r="G2" s="141">
        <v>44958</v>
      </c>
      <c r="AI2" s="1"/>
    </row>
    <row r="3" spans="1:35" ht="15" customHeight="1">
      <c r="A3" s="1" t="s">
        <v>118</v>
      </c>
      <c r="B3" s="1"/>
      <c r="G3" s="142" t="s">
        <v>1243</v>
      </c>
      <c r="AI3" s="1"/>
    </row>
    <row r="4" spans="1:35" ht="15" customHeight="1">
      <c r="B4" s="1"/>
      <c r="AI4" s="140"/>
    </row>
    <row r="5" spans="1:35" ht="15" customHeight="1">
      <c r="B5" s="1706" t="s">
        <v>114</v>
      </c>
      <c r="C5" s="1698" t="s">
        <v>3</v>
      </c>
      <c r="D5" s="1698" t="s">
        <v>0</v>
      </c>
      <c r="E5" s="1698"/>
      <c r="F5" s="1698"/>
      <c r="G5" s="1698"/>
      <c r="H5" s="1707" t="s">
        <v>112</v>
      </c>
      <c r="I5" s="1708"/>
      <c r="J5" s="1708"/>
      <c r="K5" s="1708"/>
      <c r="L5" s="1708"/>
      <c r="M5" s="1708"/>
      <c r="N5" s="1708"/>
      <c r="O5" s="1708"/>
      <c r="P5" s="1708"/>
      <c r="Q5" s="1710" t="s">
        <v>521</v>
      </c>
      <c r="R5" s="1710"/>
      <c r="S5" s="1710"/>
      <c r="T5" s="1710"/>
      <c r="U5" s="1710"/>
      <c r="V5" s="1710"/>
      <c r="W5" s="1710"/>
      <c r="X5" s="1710"/>
      <c r="Y5" s="1711"/>
      <c r="Z5" s="1708" t="s">
        <v>113</v>
      </c>
      <c r="AA5" s="1708"/>
      <c r="AB5" s="1708"/>
      <c r="AC5" s="1708"/>
      <c r="AD5" s="1708"/>
      <c r="AE5" s="1708"/>
      <c r="AF5" s="1708"/>
      <c r="AG5" s="1708"/>
      <c r="AH5" s="1709"/>
      <c r="AI5" s="1697" t="s">
        <v>1</v>
      </c>
    </row>
    <row r="6" spans="1:35" ht="12" customHeight="1">
      <c r="B6" s="1706"/>
      <c r="C6" s="1698"/>
      <c r="D6" s="1698"/>
      <c r="E6" s="1698"/>
      <c r="F6" s="1698"/>
      <c r="G6" s="1698"/>
      <c r="H6" s="1697" t="s">
        <v>109</v>
      </c>
      <c r="I6" s="1697"/>
      <c r="J6" s="1697"/>
      <c r="K6" s="1697" t="s">
        <v>110</v>
      </c>
      <c r="L6" s="1697"/>
      <c r="M6" s="1697"/>
      <c r="N6" s="1697" t="s">
        <v>111</v>
      </c>
      <c r="O6" s="1697"/>
      <c r="P6" s="1697"/>
      <c r="Q6" s="1697" t="s">
        <v>109</v>
      </c>
      <c r="R6" s="1697"/>
      <c r="S6" s="1697"/>
      <c r="T6" s="1697" t="s">
        <v>110</v>
      </c>
      <c r="U6" s="1697"/>
      <c r="V6" s="1697"/>
      <c r="W6" s="1697" t="s">
        <v>111</v>
      </c>
      <c r="X6" s="1697"/>
      <c r="Y6" s="1697"/>
      <c r="Z6" s="1697" t="s">
        <v>109</v>
      </c>
      <c r="AA6" s="1697"/>
      <c r="AB6" s="1697"/>
      <c r="AC6" s="1697" t="s">
        <v>110</v>
      </c>
      <c r="AD6" s="1697"/>
      <c r="AE6" s="1697"/>
      <c r="AF6" s="1697" t="s">
        <v>111</v>
      </c>
      <c r="AG6" s="1697"/>
      <c r="AH6" s="1697"/>
      <c r="AI6" s="1697"/>
    </row>
    <row r="7" spans="1:35" ht="14.5" customHeight="1">
      <c r="B7" s="1706"/>
      <c r="C7" s="1698"/>
      <c r="D7" s="1698"/>
      <c r="E7" s="1698"/>
      <c r="F7" s="1698"/>
      <c r="G7" s="1698"/>
      <c r="H7" s="1697"/>
      <c r="I7" s="1697"/>
      <c r="J7" s="1697"/>
      <c r="K7" s="1697"/>
      <c r="L7" s="1697"/>
      <c r="M7" s="1697"/>
      <c r="N7" s="1697"/>
      <c r="O7" s="1697"/>
      <c r="P7" s="1697"/>
      <c r="Q7" s="1697"/>
      <c r="R7" s="1697"/>
      <c r="S7" s="1697"/>
      <c r="T7" s="1697"/>
      <c r="U7" s="1697"/>
      <c r="V7" s="1697"/>
      <c r="W7" s="1697"/>
      <c r="X7" s="1697"/>
      <c r="Y7" s="1697"/>
      <c r="Z7" s="1697"/>
      <c r="AA7" s="1697"/>
      <c r="AB7" s="1697"/>
      <c r="AC7" s="1697"/>
      <c r="AD7" s="1697"/>
      <c r="AE7" s="1697"/>
      <c r="AF7" s="1697"/>
      <c r="AG7" s="1697"/>
      <c r="AH7" s="1697"/>
      <c r="AI7" s="1697"/>
    </row>
    <row r="8" spans="1:35" ht="17.649999999999999" customHeight="1">
      <c r="B8" s="1706"/>
      <c r="C8" s="1698"/>
      <c r="D8" s="1699" t="s">
        <v>4</v>
      </c>
      <c r="E8" s="1701" t="s">
        <v>5</v>
      </c>
      <c r="F8" s="1702" t="s">
        <v>6</v>
      </c>
      <c r="G8" s="1702" t="s">
        <v>7</v>
      </c>
      <c r="H8" s="1697" t="s">
        <v>4</v>
      </c>
      <c r="I8" s="1697" t="s">
        <v>8</v>
      </c>
      <c r="J8" s="1700" t="s">
        <v>9</v>
      </c>
      <c r="K8" s="1697" t="s">
        <v>4</v>
      </c>
      <c r="L8" s="1697" t="s">
        <v>8</v>
      </c>
      <c r="M8" s="1700" t="s">
        <v>9</v>
      </c>
      <c r="N8" s="1699" t="s">
        <v>4</v>
      </c>
      <c r="O8" s="1697" t="s">
        <v>8</v>
      </c>
      <c r="P8" s="1700" t="s">
        <v>9</v>
      </c>
      <c r="Q8" s="1697" t="s">
        <v>4</v>
      </c>
      <c r="R8" s="1697" t="s">
        <v>8</v>
      </c>
      <c r="S8" s="1700" t="s">
        <v>9</v>
      </c>
      <c r="T8" s="1697" t="s">
        <v>4</v>
      </c>
      <c r="U8" s="1697" t="s">
        <v>8</v>
      </c>
      <c r="V8" s="1700" t="s">
        <v>9</v>
      </c>
      <c r="W8" s="1712" t="s">
        <v>4</v>
      </c>
      <c r="X8" s="1713" t="s">
        <v>8</v>
      </c>
      <c r="Y8" s="1714" t="s">
        <v>9</v>
      </c>
      <c r="Z8" s="1697" t="s">
        <v>4</v>
      </c>
      <c r="AA8" s="1697" t="s">
        <v>8</v>
      </c>
      <c r="AB8" s="1700" t="s">
        <v>9</v>
      </c>
      <c r="AC8" s="1697" t="s">
        <v>4</v>
      </c>
      <c r="AD8" s="1697" t="s">
        <v>8</v>
      </c>
      <c r="AE8" s="1700" t="s">
        <v>9</v>
      </c>
      <c r="AF8" s="1699" t="s">
        <v>4</v>
      </c>
      <c r="AG8" s="1697" t="s">
        <v>8</v>
      </c>
      <c r="AH8" s="1700" t="s">
        <v>9</v>
      </c>
      <c r="AI8" s="1697"/>
    </row>
    <row r="9" spans="1:35" ht="14.65" customHeight="1">
      <c r="B9" s="1706"/>
      <c r="C9" s="1698"/>
      <c r="D9" s="1699"/>
      <c r="E9" s="1701"/>
      <c r="F9" s="1702"/>
      <c r="G9" s="1702"/>
      <c r="H9" s="1697"/>
      <c r="I9" s="1697"/>
      <c r="J9" s="1700"/>
      <c r="K9" s="1697"/>
      <c r="L9" s="1697"/>
      <c r="M9" s="1700"/>
      <c r="N9" s="1699"/>
      <c r="O9" s="1697"/>
      <c r="P9" s="1700"/>
      <c r="Q9" s="1697"/>
      <c r="R9" s="1697"/>
      <c r="S9" s="1700"/>
      <c r="T9" s="1697"/>
      <c r="U9" s="1697"/>
      <c r="V9" s="1700"/>
      <c r="W9" s="1712"/>
      <c r="X9" s="1713"/>
      <c r="Y9" s="1714"/>
      <c r="Z9" s="1697"/>
      <c r="AA9" s="1697"/>
      <c r="AB9" s="1700"/>
      <c r="AC9" s="1697"/>
      <c r="AD9" s="1697"/>
      <c r="AE9" s="1700"/>
      <c r="AF9" s="1699"/>
      <c r="AG9" s="1697"/>
      <c r="AH9" s="1700"/>
      <c r="AI9" s="1697"/>
    </row>
    <row r="10" spans="1:35" ht="15" customHeight="1">
      <c r="B10" s="2"/>
      <c r="C10" s="3"/>
      <c r="D10" s="6"/>
      <c r="E10" s="7"/>
      <c r="F10" s="8"/>
      <c r="G10" s="9"/>
      <c r="H10" s="10"/>
      <c r="I10" s="11"/>
      <c r="J10" s="12"/>
      <c r="K10" s="13"/>
      <c r="L10" s="11"/>
      <c r="M10" s="14"/>
      <c r="N10" s="10"/>
      <c r="O10" s="11"/>
      <c r="P10" s="12"/>
      <c r="Q10" s="10"/>
      <c r="R10" s="11"/>
      <c r="S10" s="12"/>
      <c r="T10" s="13"/>
      <c r="U10" s="11"/>
      <c r="V10" s="14"/>
      <c r="W10" s="921"/>
      <c r="X10" s="940"/>
      <c r="Y10" s="920"/>
      <c r="Z10" s="10"/>
      <c r="AA10" s="11"/>
      <c r="AB10" s="12"/>
      <c r="AC10" s="13"/>
      <c r="AD10" s="11"/>
      <c r="AE10" s="14"/>
      <c r="AF10" s="10"/>
      <c r="AG10" s="11"/>
      <c r="AH10" s="12"/>
      <c r="AI10" s="4"/>
    </row>
    <row r="11" spans="1:35" ht="15" customHeight="1">
      <c r="B11" s="2"/>
      <c r="C11" s="5" t="s">
        <v>10</v>
      </c>
      <c r="D11" s="6"/>
      <c r="E11" s="7"/>
      <c r="F11" s="8"/>
      <c r="G11" s="9"/>
      <c r="H11" s="10"/>
      <c r="I11" s="11"/>
      <c r="J11" s="12"/>
      <c r="K11" s="13"/>
      <c r="L11" s="11"/>
      <c r="M11" s="14"/>
      <c r="N11" s="10"/>
      <c r="O11" s="11"/>
      <c r="P11" s="12"/>
      <c r="Q11" s="10"/>
      <c r="R11" s="11"/>
      <c r="S11" s="12"/>
      <c r="T11" s="13"/>
      <c r="U11" s="11"/>
      <c r="V11" s="14"/>
      <c r="W11" s="921"/>
      <c r="X11" s="940"/>
      <c r="Y11" s="920"/>
      <c r="Z11" s="10"/>
      <c r="AA11" s="11"/>
      <c r="AB11" s="12"/>
      <c r="AC11" s="13"/>
      <c r="AD11" s="11"/>
      <c r="AE11" s="14"/>
      <c r="AF11" s="10"/>
      <c r="AG11" s="11"/>
      <c r="AH11" s="12"/>
      <c r="AI11" s="4"/>
    </row>
    <row r="12" spans="1:35" ht="15" customHeight="1">
      <c r="B12" s="2"/>
      <c r="C12" s="3"/>
      <c r="D12" s="6"/>
      <c r="E12" s="7"/>
      <c r="F12" s="8"/>
      <c r="G12" s="9"/>
      <c r="H12" s="10"/>
      <c r="I12" s="11"/>
      <c r="J12" s="12"/>
      <c r="K12" s="13"/>
      <c r="L12" s="11"/>
      <c r="M12" s="14"/>
      <c r="N12" s="10"/>
      <c r="O12" s="11"/>
      <c r="P12" s="12"/>
      <c r="Q12" s="10"/>
      <c r="R12" s="11"/>
      <c r="S12" s="12"/>
      <c r="T12" s="13"/>
      <c r="U12" s="11"/>
      <c r="V12" s="14"/>
      <c r="W12" s="921"/>
      <c r="X12" s="940"/>
      <c r="Y12" s="920"/>
      <c r="Z12" s="10"/>
      <c r="AA12" s="11"/>
      <c r="AB12" s="12"/>
      <c r="AC12" s="13"/>
      <c r="AD12" s="11"/>
      <c r="AE12" s="14"/>
      <c r="AF12" s="10"/>
      <c r="AG12" s="11"/>
      <c r="AH12" s="12"/>
      <c r="AI12" s="4"/>
    </row>
    <row r="13" spans="1:35" ht="15" customHeight="1">
      <c r="B13" s="2" t="s">
        <v>11</v>
      </c>
      <c r="C13" s="3" t="s">
        <v>12</v>
      </c>
      <c r="D13" s="6"/>
      <c r="E13" s="7"/>
      <c r="F13" s="8"/>
      <c r="G13" s="9"/>
      <c r="H13" s="10"/>
      <c r="I13" s="11"/>
      <c r="J13" s="12"/>
      <c r="K13" s="13"/>
      <c r="L13" s="11"/>
      <c r="M13" s="14"/>
      <c r="N13" s="10"/>
      <c r="O13" s="11"/>
      <c r="P13" s="12"/>
      <c r="Q13" s="10"/>
      <c r="R13" s="11"/>
      <c r="S13" s="12"/>
      <c r="T13" s="13"/>
      <c r="U13" s="11"/>
      <c r="V13" s="14"/>
      <c r="W13" s="921"/>
      <c r="X13" s="940"/>
      <c r="Y13" s="920"/>
      <c r="Z13" s="10"/>
      <c r="AA13" s="11"/>
      <c r="AB13" s="12"/>
      <c r="AC13" s="13"/>
      <c r="AD13" s="11"/>
      <c r="AE13" s="14"/>
      <c r="AF13" s="10"/>
      <c r="AG13" s="11"/>
      <c r="AH13" s="12"/>
      <c r="AI13" s="4"/>
    </row>
    <row r="14" spans="1:35" ht="15" customHeight="1">
      <c r="B14" s="2"/>
      <c r="C14" s="3"/>
      <c r="D14" s="6"/>
      <c r="E14" s="7"/>
      <c r="F14" s="8"/>
      <c r="G14" s="9"/>
      <c r="H14" s="10"/>
      <c r="I14" s="11"/>
      <c r="J14" s="12"/>
      <c r="K14" s="13"/>
      <c r="L14" s="11"/>
      <c r="M14" s="14"/>
      <c r="N14" s="10"/>
      <c r="O14" s="11"/>
      <c r="P14" s="12"/>
      <c r="Q14" s="10"/>
      <c r="R14" s="11"/>
      <c r="S14" s="12"/>
      <c r="T14" s="13"/>
      <c r="U14" s="11"/>
      <c r="V14" s="14"/>
      <c r="W14" s="921"/>
      <c r="X14" s="940"/>
      <c r="Y14" s="920"/>
      <c r="Z14" s="10"/>
      <c r="AA14" s="11"/>
      <c r="AB14" s="12"/>
      <c r="AC14" s="13"/>
      <c r="AD14" s="11"/>
      <c r="AE14" s="14"/>
      <c r="AF14" s="10"/>
      <c r="AG14" s="11"/>
      <c r="AH14" s="12"/>
      <c r="AI14" s="4"/>
    </row>
    <row r="15" spans="1:35" ht="11.5">
      <c r="B15" s="15"/>
      <c r="C15" s="5" t="s">
        <v>10</v>
      </c>
      <c r="D15" s="6"/>
      <c r="E15" s="7"/>
      <c r="F15" s="8"/>
      <c r="G15" s="9"/>
      <c r="H15" s="10"/>
      <c r="I15" s="11"/>
      <c r="J15" s="12"/>
      <c r="K15" s="13"/>
      <c r="L15" s="11"/>
      <c r="M15" s="14"/>
      <c r="N15" s="10"/>
      <c r="O15" s="11"/>
      <c r="P15" s="12"/>
      <c r="Q15" s="10"/>
      <c r="R15" s="11"/>
      <c r="S15" s="12"/>
      <c r="T15" s="13"/>
      <c r="U15" s="11"/>
      <c r="V15" s="14"/>
      <c r="W15" s="921"/>
      <c r="X15" s="940"/>
      <c r="Y15" s="920"/>
      <c r="Z15" s="10"/>
      <c r="AA15" s="11"/>
      <c r="AB15" s="12"/>
      <c r="AC15" s="13"/>
      <c r="AD15" s="11"/>
      <c r="AE15" s="14"/>
      <c r="AF15" s="10"/>
      <c r="AG15" s="11"/>
      <c r="AH15" s="12"/>
      <c r="AI15" s="4"/>
    </row>
    <row r="16" spans="1:35" ht="15" customHeight="1">
      <c r="B16" s="15"/>
      <c r="C16" s="3"/>
      <c r="D16" s="6"/>
      <c r="E16" s="7"/>
      <c r="F16" s="8"/>
      <c r="G16" s="9"/>
      <c r="H16" s="16"/>
      <c r="I16" s="17"/>
      <c r="J16" s="18"/>
      <c r="K16" s="19"/>
      <c r="L16" s="17"/>
      <c r="M16" s="20"/>
      <c r="N16" s="16"/>
      <c r="O16" s="17"/>
      <c r="P16" s="18"/>
      <c r="Q16" s="16"/>
      <c r="R16" s="17"/>
      <c r="S16" s="18"/>
      <c r="T16" s="19"/>
      <c r="U16" s="17"/>
      <c r="V16" s="20"/>
      <c r="W16" s="939"/>
      <c r="X16" s="919"/>
      <c r="Y16" s="938"/>
      <c r="Z16" s="16"/>
      <c r="AA16" s="17"/>
      <c r="AB16" s="18"/>
      <c r="AC16" s="19"/>
      <c r="AD16" s="17"/>
      <c r="AE16" s="20"/>
      <c r="AF16" s="16"/>
      <c r="AG16" s="17"/>
      <c r="AH16" s="18"/>
      <c r="AI16" s="4"/>
    </row>
    <row r="17" spans="2:36" ht="11.5">
      <c r="B17" s="21" t="s">
        <v>11</v>
      </c>
      <c r="C17" s="5" t="s">
        <v>13</v>
      </c>
      <c r="D17" s="6"/>
      <c r="E17" s="7"/>
      <c r="F17" s="8"/>
      <c r="G17" s="9"/>
      <c r="H17" s="24"/>
      <c r="I17" s="25"/>
      <c r="J17" s="18"/>
      <c r="K17" s="26"/>
      <c r="L17" s="25"/>
      <c r="M17" s="27">
        <f>+P17-J17</f>
        <v>0</v>
      </c>
      <c r="N17" s="22"/>
      <c r="O17" s="23"/>
      <c r="P17" s="18"/>
      <c r="Q17" s="24"/>
      <c r="R17" s="25"/>
      <c r="S17" s="18"/>
      <c r="T17" s="26"/>
      <c r="U17" s="25"/>
      <c r="V17" s="27">
        <f>+Y17-S17</f>
        <v>0</v>
      </c>
      <c r="W17" s="918"/>
      <c r="X17" s="937"/>
      <c r="Y17" s="938"/>
      <c r="Z17" s="24"/>
      <c r="AA17" s="25"/>
      <c r="AB17" s="18"/>
      <c r="AC17" s="26"/>
      <c r="AD17" s="25"/>
      <c r="AE17" s="27">
        <f>+AH17-AB17</f>
        <v>0</v>
      </c>
      <c r="AF17" s="22"/>
      <c r="AG17" s="23"/>
      <c r="AH17" s="18"/>
      <c r="AI17" s="28"/>
    </row>
    <row r="18" spans="2:36" ht="15" customHeight="1">
      <c r="B18" s="21"/>
      <c r="C18" s="3"/>
      <c r="D18" s="6"/>
      <c r="E18" s="7"/>
      <c r="F18" s="8"/>
      <c r="G18" s="9"/>
      <c r="H18" s="24"/>
      <c r="I18" s="11"/>
      <c r="J18" s="18"/>
      <c r="K18" s="30"/>
      <c r="L18" s="11"/>
      <c r="M18" s="20"/>
      <c r="N18" s="29"/>
      <c r="O18" s="11"/>
      <c r="P18" s="18"/>
      <c r="Q18" s="24"/>
      <c r="R18" s="11"/>
      <c r="S18" s="18"/>
      <c r="T18" s="30"/>
      <c r="U18" s="11"/>
      <c r="V18" s="20"/>
      <c r="W18" s="917"/>
      <c r="X18" s="940"/>
      <c r="Y18" s="938"/>
      <c r="Z18" s="24"/>
      <c r="AA18" s="11"/>
      <c r="AB18" s="18"/>
      <c r="AC18" s="30"/>
      <c r="AD18" s="11"/>
      <c r="AE18" s="20"/>
      <c r="AF18" s="29"/>
      <c r="AG18" s="11"/>
      <c r="AH18" s="18"/>
      <c r="AI18" s="31"/>
    </row>
    <row r="19" spans="2:36" ht="65.5" customHeight="1">
      <c r="B19" s="32"/>
      <c r="C19" s="33" t="s">
        <v>14</v>
      </c>
      <c r="D19" s="24">
        <v>3688.0214500000002</v>
      </c>
      <c r="E19" s="15" t="s">
        <v>15</v>
      </c>
      <c r="F19" s="11">
        <v>140</v>
      </c>
      <c r="G19" s="34">
        <v>516323.00300000003</v>
      </c>
      <c r="H19" s="24"/>
      <c r="I19" s="25"/>
      <c r="J19" s="18"/>
      <c r="K19" s="26"/>
      <c r="L19" s="25"/>
      <c r="M19" s="27">
        <f>+P19-J19</f>
        <v>0</v>
      </c>
      <c r="N19" s="22"/>
      <c r="O19" s="23"/>
      <c r="P19" s="18"/>
      <c r="Q19" s="24">
        <v>2646.43</v>
      </c>
      <c r="R19" s="25">
        <v>0.71760000000000002</v>
      </c>
      <c r="S19" s="18">
        <v>370499.5</v>
      </c>
      <c r="T19" s="26">
        <f>W19-Q19</f>
        <v>-5.0000000001091394E-3</v>
      </c>
      <c r="U19" s="473">
        <f>X19-R19</f>
        <v>-2.6895863092235572E-5</v>
      </c>
      <c r="V19" s="27">
        <f>+Y19-S19</f>
        <v>0</v>
      </c>
      <c r="W19" s="918">
        <f>SUM(External!N52)</f>
        <v>2646.4249999999997</v>
      </c>
      <c r="X19" s="937">
        <f>W19/D19</f>
        <v>0.71757310413690778</v>
      </c>
      <c r="Y19" s="938">
        <f>F19*W19</f>
        <v>370499.49999999994</v>
      </c>
      <c r="Z19" s="24"/>
      <c r="AA19" s="25"/>
      <c r="AB19" s="18"/>
      <c r="AC19" s="26"/>
      <c r="AD19" s="25"/>
      <c r="AE19" s="27">
        <f>+AH19-AB19</f>
        <v>89040</v>
      </c>
      <c r="AF19" s="22">
        <v>636</v>
      </c>
      <c r="AG19" s="23">
        <f>AF19/D19</f>
        <v>0.17245019006058113</v>
      </c>
      <c r="AH19" s="18">
        <f>AF19*F19</f>
        <v>89040</v>
      </c>
      <c r="AI19" s="28"/>
      <c r="AJ19" s="1508"/>
    </row>
    <row r="20" spans="2:36" ht="15" customHeight="1">
      <c r="B20" s="32"/>
      <c r="C20" s="35"/>
      <c r="D20" s="24"/>
      <c r="E20" s="15"/>
      <c r="F20" s="11"/>
      <c r="G20" s="34"/>
      <c r="H20" s="24"/>
      <c r="I20" s="11"/>
      <c r="J20" s="18"/>
      <c r="K20" s="30"/>
      <c r="L20" s="11"/>
      <c r="M20" s="20"/>
      <c r="N20" s="29"/>
      <c r="O20" s="11"/>
      <c r="P20" s="18"/>
      <c r="Q20" s="24"/>
      <c r="R20" s="11"/>
      <c r="S20" s="18"/>
      <c r="T20" s="30"/>
      <c r="U20" s="11"/>
      <c r="V20" s="20"/>
      <c r="W20" s="917"/>
      <c r="X20" s="940"/>
      <c r="Y20" s="938"/>
      <c r="Z20" s="24"/>
      <c r="AA20" s="11"/>
      <c r="AB20" s="18"/>
      <c r="AC20" s="30"/>
      <c r="AD20" s="11"/>
      <c r="AE20" s="20"/>
      <c r="AF20" s="29"/>
      <c r="AG20" s="11"/>
      <c r="AH20" s="18"/>
      <c r="AI20" s="31"/>
    </row>
    <row r="21" spans="2:36" ht="11.5">
      <c r="B21" s="32"/>
      <c r="C21" s="35"/>
      <c r="D21" s="24"/>
      <c r="E21" s="15"/>
      <c r="F21" s="11"/>
      <c r="G21" s="34"/>
      <c r="H21" s="24"/>
      <c r="I21" s="25"/>
      <c r="J21" s="18"/>
      <c r="K21" s="26"/>
      <c r="L21" s="25"/>
      <c r="M21" s="27">
        <f>+P21-J21</f>
        <v>0</v>
      </c>
      <c r="N21" s="22"/>
      <c r="O21" s="23"/>
      <c r="P21" s="18"/>
      <c r="Q21" s="24"/>
      <c r="R21" s="25"/>
      <c r="S21" s="18"/>
      <c r="T21" s="26"/>
      <c r="U21" s="25"/>
      <c r="V21" s="27">
        <f>+Y21-S21</f>
        <v>0</v>
      </c>
      <c r="W21" s="918"/>
      <c r="X21" s="937"/>
      <c r="Y21" s="938"/>
      <c r="Z21" s="24"/>
      <c r="AA21" s="25"/>
      <c r="AB21" s="18"/>
      <c r="AC21" s="26"/>
      <c r="AD21" s="25"/>
      <c r="AE21" s="27">
        <f>+AH21-AB21</f>
        <v>0</v>
      </c>
      <c r="AF21" s="22"/>
      <c r="AG21" s="23"/>
      <c r="AH21" s="18"/>
      <c r="AI21" s="28"/>
    </row>
    <row r="22" spans="2:36" ht="15" customHeight="1">
      <c r="B22" s="32" t="s">
        <v>16</v>
      </c>
      <c r="C22" s="5" t="s">
        <v>17</v>
      </c>
      <c r="D22" s="24"/>
      <c r="E22" s="15"/>
      <c r="F22" s="11"/>
      <c r="G22" s="34"/>
      <c r="H22" s="24"/>
      <c r="I22" s="11"/>
      <c r="J22" s="18"/>
      <c r="K22" s="30"/>
      <c r="L22" s="11"/>
      <c r="M22" s="20"/>
      <c r="N22" s="29"/>
      <c r="O22" s="11"/>
      <c r="P22" s="18"/>
      <c r="Q22" s="24"/>
      <c r="R22" s="11"/>
      <c r="S22" s="18"/>
      <c r="T22" s="30"/>
      <c r="U22" s="11"/>
      <c r="V22" s="20"/>
      <c r="W22" s="917"/>
      <c r="X22" s="940"/>
      <c r="Y22" s="938"/>
      <c r="Z22" s="24"/>
      <c r="AA22" s="11"/>
      <c r="AB22" s="18"/>
      <c r="AC22" s="30"/>
      <c r="AD22" s="11"/>
      <c r="AE22" s="20"/>
      <c r="AF22" s="29"/>
      <c r="AG22" s="11"/>
      <c r="AH22" s="18"/>
      <c r="AI22" s="31"/>
    </row>
    <row r="23" spans="2:36" ht="11.5">
      <c r="B23" s="32"/>
      <c r="C23" s="35"/>
      <c r="D23" s="24"/>
      <c r="E23" s="15"/>
      <c r="F23" s="11"/>
      <c r="G23" s="34"/>
      <c r="H23" s="24"/>
      <c r="I23" s="25"/>
      <c r="J23" s="18"/>
      <c r="K23" s="26"/>
      <c r="L23" s="25"/>
      <c r="M23" s="27">
        <f>+P23-J23</f>
        <v>0</v>
      </c>
      <c r="N23" s="22"/>
      <c r="O23" s="23"/>
      <c r="P23" s="18"/>
      <c r="Q23" s="24"/>
      <c r="R23" s="25"/>
      <c r="S23" s="18"/>
      <c r="T23" s="26"/>
      <c r="U23" s="25"/>
      <c r="V23" s="27">
        <f>+Y23-S23</f>
        <v>0</v>
      </c>
      <c r="W23" s="918"/>
      <c r="X23" s="937"/>
      <c r="Y23" s="938"/>
      <c r="Z23" s="24"/>
      <c r="AA23" s="25"/>
      <c r="AB23" s="18"/>
      <c r="AC23" s="26"/>
      <c r="AD23" s="25"/>
      <c r="AE23" s="27">
        <f>+AH23-AB23</f>
        <v>0</v>
      </c>
      <c r="AF23" s="22"/>
      <c r="AG23" s="23"/>
      <c r="AH23" s="18"/>
      <c r="AI23" s="28"/>
    </row>
    <row r="24" spans="2:36" ht="68.25" customHeight="1">
      <c r="B24" s="32"/>
      <c r="C24" s="33" t="s">
        <v>18</v>
      </c>
      <c r="D24" s="24">
        <v>412.92</v>
      </c>
      <c r="E24" s="15" t="s">
        <v>15</v>
      </c>
      <c r="F24" s="11">
        <v>375</v>
      </c>
      <c r="G24" s="34">
        <v>154845</v>
      </c>
      <c r="H24" s="24"/>
      <c r="I24" s="11"/>
      <c r="J24" s="18"/>
      <c r="K24" s="30"/>
      <c r="L24" s="11"/>
      <c r="M24" s="20"/>
      <c r="N24" s="29"/>
      <c r="O24" s="11"/>
      <c r="P24" s="18"/>
      <c r="Q24" s="22">
        <v>371.63</v>
      </c>
      <c r="R24" s="473">
        <v>0.9</v>
      </c>
      <c r="S24" s="18">
        <v>139360.5</v>
      </c>
      <c r="T24" s="26">
        <f>W24-Q24</f>
        <v>0</v>
      </c>
      <c r="U24" s="473">
        <f>X24-R24</f>
        <v>4.8435532306045914E-6</v>
      </c>
      <c r="V24" s="27">
        <f>+Y24-S24</f>
        <v>0.75</v>
      </c>
      <c r="W24" s="918">
        <v>371.63</v>
      </c>
      <c r="X24" s="937">
        <f>W24/D24</f>
        <v>0.90000484355323063</v>
      </c>
      <c r="Y24" s="938">
        <f>F24*W24</f>
        <v>139361.25</v>
      </c>
      <c r="Z24" s="24"/>
      <c r="AA24" s="11"/>
      <c r="AB24" s="18"/>
      <c r="AC24" s="30"/>
      <c r="AD24" s="11"/>
      <c r="AE24" s="20"/>
      <c r="AF24" s="29"/>
      <c r="AG24" s="11"/>
      <c r="AH24" s="18"/>
      <c r="AI24" s="31"/>
      <c r="AJ24" s="1" t="s">
        <v>1333</v>
      </c>
    </row>
    <row r="25" spans="2:36" ht="11.5">
      <c r="B25" s="32"/>
      <c r="C25" s="35"/>
      <c r="D25" s="24"/>
      <c r="E25" s="15"/>
      <c r="F25" s="11"/>
      <c r="G25" s="34"/>
      <c r="H25" s="24"/>
      <c r="I25" s="25"/>
      <c r="J25" s="18"/>
      <c r="K25" s="26"/>
      <c r="L25" s="25"/>
      <c r="M25" s="27">
        <f>+P25-J25</f>
        <v>0</v>
      </c>
      <c r="N25" s="22"/>
      <c r="O25" s="23"/>
      <c r="P25" s="18"/>
      <c r="Q25" s="22"/>
      <c r="R25" s="25"/>
      <c r="S25" s="18"/>
      <c r="T25" s="26"/>
      <c r="U25" s="25"/>
      <c r="V25" s="27">
        <f>+Y25-S25</f>
        <v>0</v>
      </c>
      <c r="W25" s="918"/>
      <c r="X25" s="937"/>
      <c r="Y25" s="938"/>
      <c r="Z25" s="24"/>
      <c r="AA25" s="25"/>
      <c r="AB25" s="18"/>
      <c r="AC25" s="26"/>
      <c r="AD25" s="25"/>
      <c r="AE25" s="27">
        <f>+AH25-AB25</f>
        <v>0</v>
      </c>
      <c r="AF25" s="22"/>
      <c r="AG25" s="23"/>
      <c r="AH25" s="18"/>
      <c r="AI25" s="28"/>
    </row>
    <row r="26" spans="2:36" ht="15" customHeight="1">
      <c r="B26" s="32"/>
      <c r="C26" s="35"/>
      <c r="D26" s="24"/>
      <c r="E26" s="15"/>
      <c r="F26" s="11"/>
      <c r="G26" s="34"/>
      <c r="H26" s="24"/>
      <c r="I26" s="11"/>
      <c r="J26" s="18"/>
      <c r="K26" s="30"/>
      <c r="L26" s="11"/>
      <c r="M26" s="20"/>
      <c r="N26" s="29"/>
      <c r="O26" s="11"/>
      <c r="P26" s="18"/>
      <c r="Q26" s="29"/>
      <c r="R26" s="11"/>
      <c r="S26" s="18"/>
      <c r="T26" s="30"/>
      <c r="U26" s="11"/>
      <c r="V26" s="20"/>
      <c r="W26" s="917"/>
      <c r="X26" s="940"/>
      <c r="Y26" s="938"/>
      <c r="Z26" s="24"/>
      <c r="AA26" s="11"/>
      <c r="AB26" s="18"/>
      <c r="AC26" s="30"/>
      <c r="AD26" s="11"/>
      <c r="AE26" s="20"/>
      <c r="AF26" s="29"/>
      <c r="AG26" s="11"/>
      <c r="AH26" s="18"/>
      <c r="AI26" s="28"/>
    </row>
    <row r="27" spans="2:36" ht="11.5">
      <c r="B27" s="32" t="s">
        <v>19</v>
      </c>
      <c r="C27" s="5" t="s">
        <v>20</v>
      </c>
      <c r="D27" s="24"/>
      <c r="E27" s="15"/>
      <c r="F27" s="11"/>
      <c r="G27" s="34"/>
      <c r="H27" s="24"/>
      <c r="I27" s="25"/>
      <c r="J27" s="18"/>
      <c r="K27" s="26"/>
      <c r="L27" s="25"/>
      <c r="M27" s="27">
        <f>+P27-J27</f>
        <v>0</v>
      </c>
      <c r="N27" s="22"/>
      <c r="O27" s="23"/>
      <c r="P27" s="18"/>
      <c r="Q27" s="22"/>
      <c r="R27" s="25"/>
      <c r="S27" s="18"/>
      <c r="T27" s="26"/>
      <c r="U27" s="25"/>
      <c r="V27" s="27">
        <f>+Y27-S27</f>
        <v>0</v>
      </c>
      <c r="W27" s="918"/>
      <c r="X27" s="937"/>
      <c r="Y27" s="938"/>
      <c r="Z27" s="24"/>
      <c r="AA27" s="25"/>
      <c r="AB27" s="18"/>
      <c r="AC27" s="26"/>
      <c r="AD27" s="25"/>
      <c r="AE27" s="27">
        <f>+AH27-AB27</f>
        <v>0</v>
      </c>
      <c r="AF27" s="22"/>
      <c r="AG27" s="23"/>
      <c r="AH27" s="18"/>
      <c r="AI27" s="28">
        <f>SUM(N17:N27)</f>
        <v>0</v>
      </c>
    </row>
    <row r="28" spans="2:36" ht="15" customHeight="1">
      <c r="B28" s="32"/>
      <c r="C28" s="35"/>
      <c r="D28" s="24"/>
      <c r="E28" s="15"/>
      <c r="F28" s="11"/>
      <c r="G28" s="34"/>
      <c r="H28" s="24"/>
      <c r="I28" s="11"/>
      <c r="J28" s="18"/>
      <c r="K28" s="30"/>
      <c r="L28" s="11"/>
      <c r="M28" s="20"/>
      <c r="N28" s="29"/>
      <c r="O28" s="11"/>
      <c r="P28" s="18"/>
      <c r="Q28" s="29"/>
      <c r="R28" s="11"/>
      <c r="S28" s="18"/>
      <c r="T28" s="30"/>
      <c r="U28" s="11"/>
      <c r="V28" s="20"/>
      <c r="W28" s="917"/>
      <c r="X28" s="940"/>
      <c r="Y28" s="938"/>
      <c r="Z28" s="24"/>
      <c r="AA28" s="11"/>
      <c r="AB28" s="18"/>
      <c r="AC28" s="30"/>
      <c r="AD28" s="11"/>
      <c r="AE28" s="20"/>
      <c r="AF28" s="29"/>
      <c r="AG28" s="11"/>
      <c r="AH28" s="18"/>
      <c r="AI28" s="36"/>
    </row>
    <row r="29" spans="2:36" ht="15" customHeight="1">
      <c r="B29" s="32"/>
      <c r="C29" s="35"/>
      <c r="D29" s="24"/>
      <c r="E29" s="15"/>
      <c r="F29" s="11"/>
      <c r="G29" s="34"/>
      <c r="H29" s="24"/>
      <c r="I29" s="11"/>
      <c r="J29" s="18"/>
      <c r="K29" s="30"/>
      <c r="L29" s="11"/>
      <c r="M29" s="20"/>
      <c r="N29" s="29"/>
      <c r="O29" s="11"/>
      <c r="P29" s="18"/>
      <c r="Q29" s="29"/>
      <c r="R29" s="11"/>
      <c r="S29" s="18"/>
      <c r="T29" s="30"/>
      <c r="U29" s="11"/>
      <c r="V29" s="20"/>
      <c r="W29" s="917"/>
      <c r="X29" s="940"/>
      <c r="Y29" s="938"/>
      <c r="Z29" s="24"/>
      <c r="AA29" s="11"/>
      <c r="AB29" s="18"/>
      <c r="AC29" s="30"/>
      <c r="AD29" s="11"/>
      <c r="AE29" s="20"/>
      <c r="AF29" s="29"/>
      <c r="AG29" s="11"/>
      <c r="AH29" s="18"/>
      <c r="AI29" s="31"/>
    </row>
    <row r="30" spans="2:36" ht="15" customHeight="1">
      <c r="B30" s="32" t="s">
        <v>21</v>
      </c>
      <c r="C30" s="5" t="s">
        <v>22</v>
      </c>
      <c r="D30" s="24"/>
      <c r="E30" s="15"/>
      <c r="F30" s="11"/>
      <c r="G30" s="34"/>
      <c r="H30" s="24"/>
      <c r="I30" s="11"/>
      <c r="J30" s="18"/>
      <c r="K30" s="30"/>
      <c r="L30" s="11"/>
      <c r="M30" s="20"/>
      <c r="N30" s="29"/>
      <c r="O30" s="11"/>
      <c r="P30" s="18"/>
      <c r="Q30" s="29"/>
      <c r="R30" s="11"/>
      <c r="S30" s="18"/>
      <c r="T30" s="30"/>
      <c r="U30" s="11"/>
      <c r="V30" s="20"/>
      <c r="W30" s="917"/>
      <c r="X30" s="940"/>
      <c r="Y30" s="938"/>
      <c r="Z30" s="24"/>
      <c r="AA30" s="11"/>
      <c r="AB30" s="18"/>
      <c r="AC30" s="30"/>
      <c r="AD30" s="11"/>
      <c r="AE30" s="20"/>
      <c r="AF30" s="29"/>
      <c r="AG30" s="11"/>
      <c r="AH30" s="18"/>
      <c r="AI30" s="31"/>
    </row>
    <row r="31" spans="2:36" ht="11.5">
      <c r="B31" s="32"/>
      <c r="C31" s="5"/>
      <c r="D31" s="24"/>
      <c r="E31" s="15"/>
      <c r="F31" s="11"/>
      <c r="G31" s="34"/>
      <c r="H31" s="24"/>
      <c r="I31" s="23"/>
      <c r="J31" s="18"/>
      <c r="K31" s="26"/>
      <c r="L31" s="25"/>
      <c r="M31" s="27">
        <f>+P31-J31</f>
        <v>0</v>
      </c>
      <c r="N31" s="22"/>
      <c r="O31" s="23"/>
      <c r="P31" s="18"/>
      <c r="Q31" s="22"/>
      <c r="R31" s="23"/>
      <c r="S31" s="18"/>
      <c r="T31" s="26"/>
      <c r="U31" s="25"/>
      <c r="V31" s="27">
        <f>+Y31-S31</f>
        <v>0</v>
      </c>
      <c r="W31" s="918"/>
      <c r="X31" s="937"/>
      <c r="Y31" s="938"/>
      <c r="Z31" s="24"/>
      <c r="AA31" s="23"/>
      <c r="AB31" s="18"/>
      <c r="AC31" s="26"/>
      <c r="AD31" s="25"/>
      <c r="AE31" s="27">
        <f>+AH31-AB31</f>
        <v>0</v>
      </c>
      <c r="AF31" s="22"/>
      <c r="AG31" s="23"/>
      <c r="AH31" s="18"/>
      <c r="AI31" s="28"/>
    </row>
    <row r="32" spans="2:36" ht="51.75" customHeight="1">
      <c r="B32" s="32"/>
      <c r="C32" s="37" t="s">
        <v>23</v>
      </c>
      <c r="D32" s="38">
        <v>1</v>
      </c>
      <c r="E32" s="15" t="s">
        <v>24</v>
      </c>
      <c r="F32" s="11"/>
      <c r="G32" s="34">
        <v>87017</v>
      </c>
      <c r="H32" s="24"/>
      <c r="I32" s="11"/>
      <c r="J32" s="18"/>
      <c r="K32" s="30"/>
      <c r="L32" s="11"/>
      <c r="M32" s="20"/>
      <c r="N32" s="29"/>
      <c r="O32" s="11"/>
      <c r="P32" s="18"/>
      <c r="Q32" s="29">
        <v>0.9</v>
      </c>
      <c r="R32" s="473">
        <v>0.9</v>
      </c>
      <c r="S32" s="18">
        <v>78315.3</v>
      </c>
      <c r="T32" s="26">
        <f>W32-Q32</f>
        <v>0</v>
      </c>
      <c r="U32" s="473">
        <f>X32-R32</f>
        <v>0</v>
      </c>
      <c r="V32" s="27">
        <f>+Y32-S32</f>
        <v>0</v>
      </c>
      <c r="W32" s="917">
        <v>0.9</v>
      </c>
      <c r="X32" s="937">
        <f>W32/D32</f>
        <v>0.9</v>
      </c>
      <c r="Y32" s="938">
        <f>G32*X32</f>
        <v>78315.3</v>
      </c>
      <c r="Z32" s="24"/>
      <c r="AA32" s="11"/>
      <c r="AB32" s="18"/>
      <c r="AC32" s="30"/>
      <c r="AD32" s="11"/>
      <c r="AE32" s="20"/>
      <c r="AF32" s="29"/>
      <c r="AG32" s="11"/>
      <c r="AH32" s="18"/>
      <c r="AI32" s="31"/>
      <c r="AJ32" s="1" t="s">
        <v>1333</v>
      </c>
    </row>
    <row r="33" spans="1:37" ht="11.5">
      <c r="B33" s="32"/>
      <c r="C33" s="37"/>
      <c r="D33" s="38"/>
      <c r="E33" s="15"/>
      <c r="F33" s="11"/>
      <c r="G33" s="34"/>
      <c r="H33" s="24"/>
      <c r="I33" s="25"/>
      <c r="J33" s="18"/>
      <c r="K33" s="26"/>
      <c r="L33" s="25"/>
      <c r="M33" s="27">
        <f>+P33-J33</f>
        <v>0</v>
      </c>
      <c r="N33" s="22"/>
      <c r="O33" s="23"/>
      <c r="P33" s="18"/>
      <c r="Q33" s="22"/>
      <c r="R33" s="25"/>
      <c r="S33" s="18"/>
      <c r="T33" s="26"/>
      <c r="U33" s="25"/>
      <c r="V33" s="27">
        <f>+Y33-S33</f>
        <v>0</v>
      </c>
      <c r="W33" s="918"/>
      <c r="X33" s="937"/>
      <c r="Y33" s="938"/>
      <c r="Z33" s="24"/>
      <c r="AA33" s="25"/>
      <c r="AB33" s="18"/>
      <c r="AC33" s="26"/>
      <c r="AD33" s="25"/>
      <c r="AE33" s="27">
        <f>+AH33-AB33</f>
        <v>0</v>
      </c>
      <c r="AF33" s="22"/>
      <c r="AG33" s="23"/>
      <c r="AH33" s="18"/>
      <c r="AI33" s="28">
        <f>SUM(N30:N33)</f>
        <v>0</v>
      </c>
    </row>
    <row r="34" spans="1:37" ht="15" customHeight="1">
      <c r="B34" s="32" t="s">
        <v>25</v>
      </c>
      <c r="C34" s="5" t="s">
        <v>26</v>
      </c>
      <c r="D34" s="38"/>
      <c r="E34" s="15"/>
      <c r="F34" s="11"/>
      <c r="G34" s="34"/>
      <c r="H34" s="24"/>
      <c r="I34" s="11"/>
      <c r="J34" s="18"/>
      <c r="K34" s="30"/>
      <c r="L34" s="11"/>
      <c r="M34" s="20"/>
      <c r="N34" s="29"/>
      <c r="O34" s="11"/>
      <c r="P34" s="18"/>
      <c r="Q34" s="29"/>
      <c r="R34" s="11"/>
      <c r="S34" s="18"/>
      <c r="T34" s="30"/>
      <c r="U34" s="11"/>
      <c r="V34" s="20"/>
      <c r="W34" s="917"/>
      <c r="X34" s="940"/>
      <c r="Y34" s="938"/>
      <c r="Z34" s="24"/>
      <c r="AA34" s="11"/>
      <c r="AB34" s="18"/>
      <c r="AC34" s="30"/>
      <c r="AD34" s="11"/>
      <c r="AE34" s="20"/>
      <c r="AF34" s="29"/>
      <c r="AG34" s="11"/>
      <c r="AH34" s="18"/>
      <c r="AI34" s="28"/>
    </row>
    <row r="35" spans="1:37" ht="30" customHeight="1">
      <c r="B35" s="32">
        <v>1</v>
      </c>
      <c r="C35" s="37" t="s">
        <v>27</v>
      </c>
      <c r="D35" s="24">
        <v>1470</v>
      </c>
      <c r="E35" s="15" t="s">
        <v>15</v>
      </c>
      <c r="F35" s="11">
        <v>13.5</v>
      </c>
      <c r="G35" s="34">
        <v>19845</v>
      </c>
      <c r="H35" s="24">
        <v>209.11599999999999</v>
      </c>
      <c r="I35" s="23">
        <v>0.14225578231292516</v>
      </c>
      <c r="J35" s="18">
        <v>2823.0659999999998</v>
      </c>
      <c r="K35" s="26"/>
      <c r="L35" s="25">
        <f>O35-I35</f>
        <v>0</v>
      </c>
      <c r="M35" s="27">
        <f>+P35-J35</f>
        <v>0</v>
      </c>
      <c r="N35" s="29">
        <v>209.11599999999999</v>
      </c>
      <c r="O35" s="39">
        <v>0.14225578231292516</v>
      </c>
      <c r="P35" s="18">
        <v>2823.0659999999998</v>
      </c>
      <c r="Q35" s="29">
        <v>1323</v>
      </c>
      <c r="R35" s="25">
        <v>0.9</v>
      </c>
      <c r="S35" s="18">
        <v>17860.5</v>
      </c>
      <c r="T35" s="26">
        <f t="shared" ref="T35:U37" si="0">W35-Q35</f>
        <v>0</v>
      </c>
      <c r="U35" s="473">
        <f t="shared" si="0"/>
        <v>0</v>
      </c>
      <c r="V35" s="27">
        <f>+Y35-S35</f>
        <v>0</v>
      </c>
      <c r="W35" s="917">
        <v>1323</v>
      </c>
      <c r="X35" s="937">
        <f>W35/D35</f>
        <v>0.9</v>
      </c>
      <c r="Y35" s="938">
        <f>F35*W35</f>
        <v>17860.5</v>
      </c>
      <c r="Z35" s="24">
        <v>209.11599999999999</v>
      </c>
      <c r="AA35" s="23">
        <v>0.14225578231292516</v>
      </c>
      <c r="AB35" s="18">
        <v>2823.0659999999998</v>
      </c>
      <c r="AC35" s="26"/>
      <c r="AD35" s="25">
        <f>AG35-AA35</f>
        <v>1.083199455782313</v>
      </c>
      <c r="AE35" s="27">
        <f>+AH35-AB35</f>
        <v>21496.093200000003</v>
      </c>
      <c r="AF35" s="29">
        <f>SUM(Paint!O44)</f>
        <v>1801.4192</v>
      </c>
      <c r="AG35" s="39">
        <f>AH35/G35</f>
        <v>1.2254552380952382</v>
      </c>
      <c r="AH35" s="18">
        <f>AF35*F35</f>
        <v>24319.159200000002</v>
      </c>
      <c r="AI35" s="28"/>
      <c r="AJ35" s="1" t="s">
        <v>1333</v>
      </c>
    </row>
    <row r="36" spans="1:37" ht="30" customHeight="1">
      <c r="B36" s="32">
        <v>2</v>
      </c>
      <c r="C36" s="37" t="s">
        <v>28</v>
      </c>
      <c r="D36" s="24">
        <v>13659.4</v>
      </c>
      <c r="E36" s="15" t="s">
        <v>15</v>
      </c>
      <c r="F36" s="11">
        <v>15</v>
      </c>
      <c r="G36" s="34">
        <v>204891</v>
      </c>
      <c r="H36" s="24">
        <v>167.44</v>
      </c>
      <c r="I36" s="23">
        <v>1.2258225105055859E-2</v>
      </c>
      <c r="J36" s="18">
        <v>2511.6</v>
      </c>
      <c r="K36" s="26"/>
      <c r="L36" s="25">
        <f>O36-I36</f>
        <v>0</v>
      </c>
      <c r="M36" s="27">
        <f>+P36-J36</f>
        <v>0</v>
      </c>
      <c r="N36" s="29">
        <v>167.44</v>
      </c>
      <c r="O36" s="39">
        <v>1.2258225105055859E-2</v>
      </c>
      <c r="P36" s="18">
        <v>2511.6</v>
      </c>
      <c r="Q36" s="29">
        <v>730.67</v>
      </c>
      <c r="R36" s="25">
        <v>5.3499999999999999E-2</v>
      </c>
      <c r="S36" s="18">
        <v>10960.05</v>
      </c>
      <c r="T36" s="26">
        <f t="shared" si="0"/>
        <v>2199.9603200000001</v>
      </c>
      <c r="U36" s="473">
        <f t="shared" si="0"/>
        <v>0.16105044291842982</v>
      </c>
      <c r="V36" s="27">
        <f>+Y36-S36</f>
        <v>32999.404800000004</v>
      </c>
      <c r="W36" s="917">
        <f>SUM(Paint!T217)</f>
        <v>2930.6303200000002</v>
      </c>
      <c r="X36" s="937">
        <f>W36/D36</f>
        <v>0.21455044291842981</v>
      </c>
      <c r="Y36" s="938">
        <f>F36*W36</f>
        <v>43959.454800000007</v>
      </c>
      <c r="Z36" s="24">
        <v>167.44</v>
      </c>
      <c r="AA36" s="23">
        <v>1.2258225105055859E-2</v>
      </c>
      <c r="AB36" s="18">
        <v>2511.6</v>
      </c>
      <c r="AC36" s="26"/>
      <c r="AD36" s="25">
        <f>AG36-AA36</f>
        <v>-1.2258225105055859E-2</v>
      </c>
      <c r="AE36" s="27">
        <f>+AH36-AB36</f>
        <v>-2511.6</v>
      </c>
      <c r="AF36" s="29">
        <f>SUM(Paint!O217)</f>
        <v>0</v>
      </c>
      <c r="AG36" s="39">
        <f>AH36/G36</f>
        <v>0</v>
      </c>
      <c r="AH36" s="18">
        <f>AF36*F36</f>
        <v>0</v>
      </c>
      <c r="AI36" s="36"/>
    </row>
    <row r="37" spans="1:37" ht="44.25" customHeight="1">
      <c r="B37" s="32">
        <v>3</v>
      </c>
      <c r="C37" s="37" t="s">
        <v>29</v>
      </c>
      <c r="D37" s="24">
        <v>4452</v>
      </c>
      <c r="E37" s="15" t="s">
        <v>15</v>
      </c>
      <c r="F37" s="11">
        <v>45</v>
      </c>
      <c r="G37" s="34">
        <v>200340</v>
      </c>
      <c r="H37" s="24"/>
      <c r="I37" s="11"/>
      <c r="J37" s="18"/>
      <c r="K37" s="30"/>
      <c r="L37" s="11"/>
      <c r="M37" s="20"/>
      <c r="N37" s="29"/>
      <c r="O37" s="11"/>
      <c r="P37" s="18"/>
      <c r="Q37" s="29">
        <v>1537.78</v>
      </c>
      <c r="R37" s="25">
        <v>0.34539999999999998</v>
      </c>
      <c r="S37" s="18">
        <v>69200.100000000006</v>
      </c>
      <c r="T37" s="26">
        <f>W37-Q37</f>
        <v>314.83600000000001</v>
      </c>
      <c r="U37" s="473">
        <f t="shared" si="0"/>
        <v>7.073117699910153E-2</v>
      </c>
      <c r="V37" s="27">
        <f>+Y37-S37</f>
        <v>14167.619999999995</v>
      </c>
      <c r="W37" s="917">
        <f>SUM(Paint!T265)</f>
        <v>1852.616</v>
      </c>
      <c r="X37" s="937">
        <f>W37/D37</f>
        <v>0.41613117699910152</v>
      </c>
      <c r="Y37" s="938">
        <f>F37*W37</f>
        <v>83367.72</v>
      </c>
      <c r="Z37" s="24">
        <v>0</v>
      </c>
      <c r="AA37" s="473">
        <f>Z37/D37</f>
        <v>0</v>
      </c>
      <c r="AB37" s="18">
        <f>Z37*F37</f>
        <v>0</v>
      </c>
      <c r="AC37" s="26"/>
      <c r="AD37" s="17">
        <f>AG37-AA37</f>
        <v>0.19811320754716982</v>
      </c>
      <c r="AE37" s="27">
        <f>+AH37-AB37</f>
        <v>39690</v>
      </c>
      <c r="AF37" s="24">
        <v>882</v>
      </c>
      <c r="AG37" s="473">
        <f>AF37/D37</f>
        <v>0.19811320754716982</v>
      </c>
      <c r="AH37" s="18">
        <f>AF37*F37</f>
        <v>39690</v>
      </c>
      <c r="AI37" s="31"/>
    </row>
    <row r="38" spans="1:37" ht="15" customHeight="1">
      <c r="B38" s="15"/>
      <c r="C38" s="35"/>
      <c r="D38" s="24"/>
      <c r="E38" s="15"/>
      <c r="F38" s="11"/>
      <c r="G38" s="34"/>
      <c r="H38" s="24"/>
      <c r="I38" s="11"/>
      <c r="J38" s="18"/>
      <c r="K38" s="30"/>
      <c r="L38" s="11"/>
      <c r="M38" s="20"/>
      <c r="N38" s="29"/>
      <c r="O38" s="11"/>
      <c r="P38" s="18"/>
      <c r="Q38" s="29"/>
      <c r="R38" s="11"/>
      <c r="S38" s="18"/>
      <c r="T38" s="30"/>
      <c r="U38" s="11"/>
      <c r="V38" s="20"/>
      <c r="W38" s="917"/>
      <c r="X38" s="940"/>
      <c r="Y38" s="938"/>
      <c r="Z38" s="24"/>
      <c r="AA38" s="11"/>
      <c r="AB38" s="18"/>
      <c r="AC38" s="30"/>
      <c r="AD38" s="11"/>
      <c r="AE38" s="20"/>
      <c r="AF38" s="29"/>
      <c r="AG38" s="11"/>
      <c r="AH38" s="18"/>
      <c r="AI38" s="28"/>
    </row>
    <row r="39" spans="1:37" ht="15" customHeight="1">
      <c r="B39" s="40"/>
      <c r="C39" s="41"/>
      <c r="D39" s="42"/>
      <c r="E39" s="40"/>
      <c r="F39" s="43"/>
      <c r="G39" s="44"/>
      <c r="H39" s="42"/>
      <c r="I39" s="43"/>
      <c r="J39" s="46"/>
      <c r="K39" s="47"/>
      <c r="L39" s="43"/>
      <c r="M39" s="48"/>
      <c r="N39" s="45"/>
      <c r="O39" s="43"/>
      <c r="P39" s="46"/>
      <c r="Q39" s="45"/>
      <c r="R39" s="43"/>
      <c r="S39" s="46"/>
      <c r="T39" s="47"/>
      <c r="U39" s="43"/>
      <c r="V39" s="48"/>
      <c r="W39" s="916"/>
      <c r="X39" s="936"/>
      <c r="Y39" s="915"/>
      <c r="Z39" s="42"/>
      <c r="AA39" s="43"/>
      <c r="AB39" s="46"/>
      <c r="AC39" s="47"/>
      <c r="AD39" s="43"/>
      <c r="AE39" s="48"/>
      <c r="AF39" s="45"/>
      <c r="AG39" s="43"/>
      <c r="AH39" s="46"/>
      <c r="AI39" s="49"/>
    </row>
    <row r="40" spans="1:37" ht="15" customHeight="1">
      <c r="B40" s="15"/>
      <c r="C40" s="5"/>
      <c r="D40" s="24"/>
      <c r="E40" s="15"/>
      <c r="F40" s="11"/>
      <c r="G40" s="34"/>
      <c r="H40" s="24"/>
      <c r="I40" s="11"/>
      <c r="J40" s="12"/>
      <c r="K40" s="30"/>
      <c r="L40" s="11"/>
      <c r="M40" s="14"/>
      <c r="N40" s="29"/>
      <c r="O40" s="11"/>
      <c r="P40" s="12"/>
      <c r="Q40" s="29"/>
      <c r="R40" s="11"/>
      <c r="S40" s="12"/>
      <c r="T40" s="30"/>
      <c r="U40" s="11"/>
      <c r="V40" s="14"/>
      <c r="W40" s="917"/>
      <c r="X40" s="940"/>
      <c r="Y40" s="920"/>
      <c r="Z40" s="24"/>
      <c r="AA40" s="11"/>
      <c r="AB40" s="12"/>
      <c r="AC40" s="30"/>
      <c r="AD40" s="11"/>
      <c r="AE40" s="14"/>
      <c r="AF40" s="29"/>
      <c r="AG40" s="11"/>
      <c r="AH40" s="12"/>
      <c r="AI40" s="31"/>
    </row>
    <row r="41" spans="1:37" ht="15" customHeight="1">
      <c r="B41" s="40"/>
      <c r="C41" s="50"/>
      <c r="D41" s="42"/>
      <c r="E41" s="51"/>
      <c r="F41" s="43"/>
      <c r="G41" s="44"/>
      <c r="H41" s="42"/>
      <c r="I41" s="52"/>
      <c r="J41" s="46"/>
      <c r="K41" s="47"/>
      <c r="L41" s="52"/>
      <c r="M41" s="54"/>
      <c r="N41" s="45"/>
      <c r="O41" s="52"/>
      <c r="P41" s="53"/>
      <c r="Q41" s="45"/>
      <c r="R41" s="52"/>
      <c r="S41" s="46"/>
      <c r="T41" s="47"/>
      <c r="U41" s="52"/>
      <c r="V41" s="54"/>
      <c r="W41" s="916"/>
      <c r="X41" s="935"/>
      <c r="Y41" s="914"/>
      <c r="Z41" s="42"/>
      <c r="AA41" s="52"/>
      <c r="AB41" s="46"/>
      <c r="AC41" s="47"/>
      <c r="AD41" s="52"/>
      <c r="AE41" s="54"/>
      <c r="AF41" s="45"/>
      <c r="AG41" s="52"/>
      <c r="AH41" s="53"/>
      <c r="AI41" s="49"/>
    </row>
    <row r="42" spans="1:37" ht="28" customHeight="1">
      <c r="B42" s="1703" t="s">
        <v>30</v>
      </c>
      <c r="C42" s="1703"/>
      <c r="D42" s="55"/>
      <c r="E42" s="56"/>
      <c r="F42" s="57">
        <v>1</v>
      </c>
      <c r="G42" s="58">
        <f>SUM(G19:G38)</f>
        <v>1183261.003</v>
      </c>
      <c r="H42" s="59"/>
      <c r="I42" s="60">
        <f>J42/G42</f>
        <v>4.508444025852848E-3</v>
      </c>
      <c r="J42" s="58">
        <f>SUM(J10:J41)</f>
        <v>5334.6659999999993</v>
      </c>
      <c r="K42" s="59"/>
      <c r="L42" s="61">
        <f>M42/G42</f>
        <v>0</v>
      </c>
      <c r="M42" s="62">
        <f>SUM(M10:M41)</f>
        <v>0</v>
      </c>
      <c r="N42" s="59"/>
      <c r="O42" s="60">
        <f>P42/G42</f>
        <v>4.508444025852848E-3</v>
      </c>
      <c r="P42" s="58">
        <f>SUM(P10:P41)</f>
        <v>5334.6659999999993</v>
      </c>
      <c r="Q42" s="59"/>
      <c r="R42" s="119">
        <f>S42/G42</f>
        <v>0.57991934852939631</v>
      </c>
      <c r="S42" s="58">
        <f>SUM(S10:S37)</f>
        <v>686195.95000000007</v>
      </c>
      <c r="T42" s="59"/>
      <c r="U42" s="61"/>
      <c r="V42" s="62">
        <f>SUM(V10:V41)</f>
        <v>47167.774799999999</v>
      </c>
      <c r="W42" s="934"/>
      <c r="X42" s="927">
        <f>Y42/G42</f>
        <v>0.61978187647581917</v>
      </c>
      <c r="Y42" s="933">
        <f>SUM(Y10:Y41)</f>
        <v>733363.72479999997</v>
      </c>
      <c r="Z42" s="59"/>
      <c r="AA42" s="60">
        <v>4.508444025852848E-3</v>
      </c>
      <c r="AB42" s="58">
        <v>5334.6659999999993</v>
      </c>
      <c r="AC42" s="59"/>
      <c r="AD42" s="61" t="e">
        <f>AE42/M42</f>
        <v>#DIV/0!</v>
      </c>
      <c r="AE42" s="62">
        <f>SUM(AE10:AE41)</f>
        <v>147714.4932</v>
      </c>
      <c r="AF42" s="59"/>
      <c r="AG42" s="60">
        <f>AH42/G42</f>
        <v>0.12934522376040816</v>
      </c>
      <c r="AH42" s="58">
        <f>SUM(AH10:AH41)</f>
        <v>153049.15919999999</v>
      </c>
      <c r="AI42" s="63">
        <f>G42-P42</f>
        <v>1177926.3370000001</v>
      </c>
    </row>
    <row r="43" spans="1:37" ht="15" customHeight="1">
      <c r="B43" s="15"/>
      <c r="C43" s="64"/>
      <c r="D43" s="24"/>
      <c r="E43" s="65"/>
      <c r="F43" s="11"/>
      <c r="G43" s="34"/>
      <c r="H43" s="24"/>
      <c r="I43" s="66"/>
      <c r="J43" s="18"/>
      <c r="K43" s="30"/>
      <c r="L43" s="66"/>
      <c r="M43" s="14"/>
      <c r="N43" s="29"/>
      <c r="O43" s="66"/>
      <c r="P43" s="12"/>
      <c r="Q43" s="29"/>
      <c r="R43" s="66"/>
      <c r="S43" s="18"/>
      <c r="T43" s="30"/>
      <c r="U43" s="66"/>
      <c r="V43" s="14"/>
      <c r="W43" s="917"/>
      <c r="X43" s="913"/>
      <c r="Y43" s="920"/>
      <c r="Z43" s="24"/>
      <c r="AA43" s="66"/>
      <c r="AB43" s="18"/>
      <c r="AC43" s="30"/>
      <c r="AD43" s="66"/>
      <c r="AE43" s="14"/>
      <c r="AF43" s="29"/>
      <c r="AG43" s="66"/>
      <c r="AH43" s="12"/>
      <c r="AI43" s="31"/>
    </row>
    <row r="44" spans="1:37" ht="22.9" customHeight="1">
      <c r="B44" s="15"/>
      <c r="C44" s="67" t="s">
        <v>31</v>
      </c>
      <c r="D44" s="24"/>
      <c r="E44" s="65"/>
      <c r="F44" s="11"/>
      <c r="G44" s="18"/>
      <c r="H44" s="24"/>
      <c r="I44" s="66"/>
      <c r="J44" s="18"/>
      <c r="K44" s="30"/>
      <c r="L44" s="66"/>
      <c r="M44" s="14"/>
      <c r="N44" s="29"/>
      <c r="O44" s="66"/>
      <c r="P44" s="68"/>
      <c r="Q44" s="29"/>
      <c r="R44" s="66"/>
      <c r="S44" s="18"/>
      <c r="T44" s="30"/>
      <c r="U44" s="66"/>
      <c r="V44" s="14"/>
      <c r="W44" s="917"/>
      <c r="X44" s="913"/>
      <c r="Y44" s="932"/>
      <c r="Z44" s="24"/>
      <c r="AA44" s="66"/>
      <c r="AB44" s="18"/>
      <c r="AC44" s="30"/>
      <c r="AD44" s="66"/>
      <c r="AE44" s="14"/>
      <c r="AF44" s="29"/>
      <c r="AG44" s="66"/>
      <c r="AH44" s="68"/>
      <c r="AI44" s="31"/>
      <c r="AK44" s="69"/>
    </row>
    <row r="45" spans="1:37" ht="15" customHeight="1">
      <c r="B45" s="15"/>
      <c r="C45" s="70"/>
      <c r="D45" s="24"/>
      <c r="E45" s="65"/>
      <c r="F45" s="11"/>
      <c r="G45" s="18"/>
      <c r="H45" s="24"/>
      <c r="I45" s="66"/>
      <c r="J45" s="18"/>
      <c r="K45" s="30"/>
      <c r="L45" s="66"/>
      <c r="M45" s="14"/>
      <c r="N45" s="29"/>
      <c r="O45" s="66"/>
      <c r="P45" s="12"/>
      <c r="Q45" s="29"/>
      <c r="R45" s="66"/>
      <c r="S45" s="18"/>
      <c r="T45" s="30"/>
      <c r="U45" s="66"/>
      <c r="V45" s="14"/>
      <c r="W45" s="917"/>
      <c r="X45" s="913"/>
      <c r="Y45" s="920"/>
      <c r="Z45" s="24"/>
      <c r="AA45" s="66"/>
      <c r="AB45" s="18"/>
      <c r="AC45" s="30"/>
      <c r="AD45" s="66"/>
      <c r="AE45" s="14"/>
      <c r="AF45" s="29"/>
      <c r="AG45" s="66"/>
      <c r="AH45" s="12"/>
      <c r="AI45" s="31"/>
      <c r="AK45" s="69"/>
    </row>
    <row r="46" spans="1:37" ht="11.5">
      <c r="B46" s="71">
        <v>1</v>
      </c>
      <c r="C46" s="5" t="s">
        <v>32</v>
      </c>
      <c r="D46" s="24"/>
      <c r="E46" s="65"/>
      <c r="F46" s="11"/>
      <c r="G46" s="18"/>
      <c r="H46" s="24"/>
      <c r="I46" s="66"/>
      <c r="J46" s="18"/>
      <c r="K46" s="30"/>
      <c r="L46" s="66"/>
      <c r="M46" s="14"/>
      <c r="N46" s="29"/>
      <c r="O46" s="66"/>
      <c r="P46" s="12"/>
      <c r="Q46" s="29"/>
      <c r="R46" s="66"/>
      <c r="S46" s="18"/>
      <c r="T46" s="30"/>
      <c r="U46" s="66"/>
      <c r="V46" s="14"/>
      <c r="W46" s="917"/>
      <c r="X46" s="913"/>
      <c r="Y46" s="920"/>
      <c r="Z46" s="24"/>
      <c r="AA46" s="66"/>
      <c r="AB46" s="18"/>
      <c r="AC46" s="30"/>
      <c r="AD46" s="66"/>
      <c r="AE46" s="14"/>
      <c r="AF46" s="29"/>
      <c r="AG46" s="66"/>
      <c r="AH46" s="12"/>
      <c r="AI46" s="31"/>
      <c r="AK46" s="69"/>
    </row>
    <row r="47" spans="1:37" ht="15" customHeight="1">
      <c r="B47" s="71"/>
      <c r="C47" s="67"/>
      <c r="D47" s="24"/>
      <c r="E47" s="65"/>
      <c r="F47" s="11"/>
      <c r="G47" s="18"/>
      <c r="H47" s="24"/>
      <c r="I47" s="66"/>
      <c r="J47" s="18"/>
      <c r="K47" s="30"/>
      <c r="L47" s="66"/>
      <c r="M47" s="14"/>
      <c r="N47" s="29"/>
      <c r="O47" s="66"/>
      <c r="P47" s="12"/>
      <c r="Q47" s="29"/>
      <c r="R47" s="66"/>
      <c r="S47" s="18"/>
      <c r="T47" s="30"/>
      <c r="U47" s="66"/>
      <c r="V47" s="14"/>
      <c r="W47" s="917"/>
      <c r="X47" s="913"/>
      <c r="Y47" s="920"/>
      <c r="Z47" s="24"/>
      <c r="AA47" s="66"/>
      <c r="AB47" s="18"/>
      <c r="AC47" s="30"/>
      <c r="AD47" s="66"/>
      <c r="AE47" s="14"/>
      <c r="AF47" s="29"/>
      <c r="AG47" s="66"/>
      <c r="AH47" s="12"/>
      <c r="AI47" s="31"/>
      <c r="AK47" s="69"/>
    </row>
    <row r="48" spans="1:37" ht="15" customHeight="1">
      <c r="A48" s="72"/>
      <c r="B48" s="71"/>
      <c r="C48" s="67" t="s">
        <v>33</v>
      </c>
      <c r="D48" s="24"/>
      <c r="E48" s="65"/>
      <c r="F48" s="11"/>
      <c r="G48" s="18"/>
      <c r="H48" s="24"/>
      <c r="I48" s="66"/>
      <c r="J48" s="18"/>
      <c r="K48" s="30"/>
      <c r="L48" s="66"/>
      <c r="M48" s="14"/>
      <c r="N48" s="29"/>
      <c r="O48" s="66"/>
      <c r="P48" s="12"/>
      <c r="Q48" s="29"/>
      <c r="R48" s="66"/>
      <c r="S48" s="18"/>
      <c r="T48" s="30"/>
      <c r="U48" s="66"/>
      <c r="V48" s="14"/>
      <c r="W48" s="917"/>
      <c r="X48" s="913"/>
      <c r="Y48" s="920"/>
      <c r="Z48" s="24"/>
      <c r="AA48" s="66"/>
      <c r="AB48" s="18"/>
      <c r="AC48" s="30"/>
      <c r="AD48" s="66"/>
      <c r="AE48" s="14"/>
      <c r="AF48" s="29"/>
      <c r="AG48" s="66"/>
      <c r="AH48" s="12"/>
      <c r="AI48" s="73"/>
      <c r="AJ48" s="74"/>
      <c r="AK48" s="69"/>
    </row>
    <row r="49" spans="2:37" ht="15" customHeight="1">
      <c r="B49" s="71"/>
      <c r="C49" s="70"/>
      <c r="D49" s="24"/>
      <c r="E49" s="65"/>
      <c r="F49" s="11"/>
      <c r="G49" s="18"/>
      <c r="H49" s="24"/>
      <c r="I49" s="66"/>
      <c r="J49" s="18"/>
      <c r="K49" s="30"/>
      <c r="L49" s="66"/>
      <c r="M49" s="14"/>
      <c r="N49" s="29"/>
      <c r="O49" s="66"/>
      <c r="P49" s="12"/>
      <c r="Q49" s="29"/>
      <c r="R49" s="66"/>
      <c r="S49" s="18"/>
      <c r="T49" s="30"/>
      <c r="U49" s="66"/>
      <c r="V49" s="14"/>
      <c r="W49" s="917"/>
      <c r="X49" s="913"/>
      <c r="Y49" s="920"/>
      <c r="Z49" s="24"/>
      <c r="AA49" s="66"/>
      <c r="AB49" s="18"/>
      <c r="AC49" s="30"/>
      <c r="AD49" s="66"/>
      <c r="AE49" s="14"/>
      <c r="AF49" s="29"/>
      <c r="AG49" s="66"/>
      <c r="AH49" s="12"/>
      <c r="AI49" s="73"/>
      <c r="AK49" s="69"/>
    </row>
    <row r="50" spans="2:37" ht="15" customHeight="1">
      <c r="B50" s="71"/>
      <c r="C50" s="70"/>
      <c r="D50" s="24"/>
      <c r="E50" s="65"/>
      <c r="F50" s="11"/>
      <c r="G50" s="18"/>
      <c r="H50" s="24"/>
      <c r="I50" s="66"/>
      <c r="J50" s="18"/>
      <c r="K50" s="30"/>
      <c r="L50" s="66"/>
      <c r="M50" s="14"/>
      <c r="N50" s="29"/>
      <c r="O50" s="66"/>
      <c r="P50" s="12"/>
      <c r="Q50" s="29"/>
      <c r="R50" s="66"/>
      <c r="S50" s="18"/>
      <c r="T50" s="30"/>
      <c r="U50" s="66"/>
      <c r="V50" s="14"/>
      <c r="W50" s="917"/>
      <c r="X50" s="913"/>
      <c r="Y50" s="920"/>
      <c r="Z50" s="24"/>
      <c r="AA50" s="66"/>
      <c r="AB50" s="18"/>
      <c r="AC50" s="30"/>
      <c r="AD50" s="66"/>
      <c r="AE50" s="14"/>
      <c r="AF50" s="29"/>
      <c r="AG50" s="66"/>
      <c r="AH50" s="12"/>
      <c r="AI50" s="73"/>
      <c r="AK50" s="69"/>
    </row>
    <row r="51" spans="2:37" ht="25.5" customHeight="1">
      <c r="B51" s="71"/>
      <c r="C51" s="37" t="s">
        <v>34</v>
      </c>
      <c r="D51" s="38">
        <v>184.5145</v>
      </c>
      <c r="E51" s="15" t="s">
        <v>15</v>
      </c>
      <c r="F51" s="11">
        <v>95</v>
      </c>
      <c r="G51" s="34">
        <v>17528.877499999999</v>
      </c>
      <c r="H51" s="24"/>
      <c r="I51" s="66"/>
      <c r="J51" s="18"/>
      <c r="K51" s="30"/>
      <c r="L51" s="66"/>
      <c r="M51" s="14"/>
      <c r="N51" s="29"/>
      <c r="O51" s="66"/>
      <c r="P51" s="12"/>
      <c r="Q51" s="29">
        <v>166.06</v>
      </c>
      <c r="R51" s="25">
        <v>0.9</v>
      </c>
      <c r="S51" s="18">
        <v>15775.99</v>
      </c>
      <c r="T51" s="26">
        <f>W51-Q51</f>
        <v>0</v>
      </c>
      <c r="U51" s="473">
        <f>X51-R51</f>
        <v>-1.6529866216474787E-5</v>
      </c>
      <c r="V51" s="20">
        <f>+Y51-S51</f>
        <v>-0.28999999999905413</v>
      </c>
      <c r="W51" s="931">
        <v>166.06</v>
      </c>
      <c r="X51" s="937">
        <f>W51/D51</f>
        <v>0.89998347013378355</v>
      </c>
      <c r="Y51" s="938">
        <f>F51*W51</f>
        <v>15775.7</v>
      </c>
      <c r="Z51" s="24"/>
      <c r="AA51" s="66"/>
      <c r="AB51" s="18"/>
      <c r="AC51" s="30"/>
      <c r="AD51" s="66"/>
      <c r="AE51" s="14"/>
      <c r="AF51" s="29"/>
      <c r="AG51" s="66"/>
      <c r="AH51" s="12"/>
      <c r="AI51" s="73"/>
    </row>
    <row r="52" spans="2:37" ht="11.5">
      <c r="B52" s="71"/>
      <c r="C52" s="70"/>
      <c r="D52" s="24"/>
      <c r="E52" s="65"/>
      <c r="F52" s="11"/>
      <c r="G52" s="18"/>
      <c r="H52" s="24"/>
      <c r="I52" s="23"/>
      <c r="J52" s="18"/>
      <c r="K52" s="26"/>
      <c r="L52" s="25"/>
      <c r="M52" s="20">
        <f>+P52-J52</f>
        <v>0</v>
      </c>
      <c r="N52" s="22"/>
      <c r="O52" s="23"/>
      <c r="P52" s="18"/>
      <c r="Q52" s="22"/>
      <c r="R52" s="23"/>
      <c r="S52" s="18"/>
      <c r="T52" s="26"/>
      <c r="U52" s="25"/>
      <c r="V52" s="20"/>
      <c r="W52" s="918"/>
      <c r="X52" s="937"/>
      <c r="Y52" s="938"/>
      <c r="Z52" s="24"/>
      <c r="AA52" s="23"/>
      <c r="AB52" s="18"/>
      <c r="AC52" s="26"/>
      <c r="AD52" s="25"/>
      <c r="AE52" s="20">
        <f>+AH52-AB52</f>
        <v>0</v>
      </c>
      <c r="AF52" s="22"/>
      <c r="AG52" s="23"/>
      <c r="AH52" s="18"/>
      <c r="AI52" s="75"/>
    </row>
    <row r="53" spans="2:37" ht="15" customHeight="1">
      <c r="B53" s="71"/>
      <c r="C53" s="5" t="s">
        <v>35</v>
      </c>
      <c r="D53" s="24"/>
      <c r="E53" s="65"/>
      <c r="F53" s="11"/>
      <c r="G53" s="18"/>
      <c r="H53" s="24"/>
      <c r="I53" s="66"/>
      <c r="J53" s="18"/>
      <c r="K53" s="30"/>
      <c r="L53" s="66"/>
      <c r="M53" s="14"/>
      <c r="N53" s="29"/>
      <c r="O53" s="66"/>
      <c r="P53" s="12"/>
      <c r="Q53" s="29"/>
      <c r="R53" s="66"/>
      <c r="S53" s="18"/>
      <c r="T53" s="30"/>
      <c r="U53" s="66"/>
      <c r="V53" s="14"/>
      <c r="W53" s="917"/>
      <c r="X53" s="913"/>
      <c r="Y53" s="920"/>
      <c r="Z53" s="24"/>
      <c r="AA53" s="66"/>
      <c r="AB53" s="18"/>
      <c r="AC53" s="30"/>
      <c r="AD53" s="66"/>
      <c r="AE53" s="14"/>
      <c r="AF53" s="29"/>
      <c r="AG53" s="66"/>
      <c r="AH53" s="12"/>
      <c r="AI53" s="73"/>
    </row>
    <row r="54" spans="2:37" ht="15" customHeight="1">
      <c r="B54" s="71"/>
      <c r="C54" s="70"/>
      <c r="D54" s="24"/>
      <c r="E54" s="65"/>
      <c r="F54" s="11"/>
      <c r="G54" s="18"/>
      <c r="H54" s="24"/>
      <c r="I54" s="66"/>
      <c r="J54" s="18"/>
      <c r="K54" s="30"/>
      <c r="L54" s="66"/>
      <c r="M54" s="14"/>
      <c r="N54" s="29"/>
      <c r="O54" s="66"/>
      <c r="P54" s="12"/>
      <c r="Q54" s="29"/>
      <c r="R54" s="66"/>
      <c r="S54" s="18"/>
      <c r="T54" s="30"/>
      <c r="U54" s="66"/>
      <c r="V54" s="14"/>
      <c r="W54" s="917"/>
      <c r="X54" s="913"/>
      <c r="Y54" s="920"/>
      <c r="Z54" s="24"/>
      <c r="AA54" s="66"/>
      <c r="AB54" s="18"/>
      <c r="AC54" s="30"/>
      <c r="AD54" s="66"/>
      <c r="AE54" s="14"/>
      <c r="AF54" s="29"/>
      <c r="AG54" s="66"/>
      <c r="AH54" s="12"/>
      <c r="AI54" s="73"/>
    </row>
    <row r="55" spans="2:37" ht="15" customHeight="1">
      <c r="B55" s="71">
        <v>2</v>
      </c>
      <c r="C55" s="5" t="s">
        <v>36</v>
      </c>
      <c r="D55" s="24"/>
      <c r="E55" s="65"/>
      <c r="F55" s="11"/>
      <c r="G55" s="18"/>
      <c r="H55" s="24"/>
      <c r="I55" s="66"/>
      <c r="J55" s="18"/>
      <c r="K55" s="30"/>
      <c r="L55" s="66"/>
      <c r="M55" s="14"/>
      <c r="N55" s="29"/>
      <c r="O55" s="66"/>
      <c r="P55" s="12"/>
      <c r="Q55" s="29"/>
      <c r="R55" s="66"/>
      <c r="S55" s="18"/>
      <c r="T55" s="30"/>
      <c r="U55" s="66"/>
      <c r="V55" s="14"/>
      <c r="W55" s="917"/>
      <c r="X55" s="913"/>
      <c r="Y55" s="920"/>
      <c r="Z55" s="24"/>
      <c r="AA55" s="66"/>
      <c r="AB55" s="18"/>
      <c r="AC55" s="30"/>
      <c r="AD55" s="66"/>
      <c r="AE55" s="14"/>
      <c r="AF55" s="29"/>
      <c r="AG55" s="66"/>
      <c r="AH55" s="12"/>
      <c r="AI55" s="73"/>
    </row>
    <row r="56" spans="2:37" ht="11.5">
      <c r="B56" s="71"/>
      <c r="C56" s="70"/>
      <c r="D56" s="24"/>
      <c r="E56" s="65"/>
      <c r="F56" s="11"/>
      <c r="G56" s="18"/>
      <c r="H56" s="24"/>
      <c r="I56" s="23"/>
      <c r="J56" s="18"/>
      <c r="K56" s="26"/>
      <c r="L56" s="25"/>
      <c r="M56" s="20">
        <f>+P56-J56</f>
        <v>0</v>
      </c>
      <c r="N56" s="22"/>
      <c r="O56" s="23"/>
      <c r="P56" s="18"/>
      <c r="Q56" s="22"/>
      <c r="R56" s="23"/>
      <c r="S56" s="18"/>
      <c r="T56" s="26"/>
      <c r="U56" s="25"/>
      <c r="V56" s="20"/>
      <c r="W56" s="918"/>
      <c r="X56" s="937"/>
      <c r="Y56" s="938"/>
      <c r="Z56" s="24"/>
      <c r="AA56" s="23"/>
      <c r="AB56" s="18"/>
      <c r="AC56" s="26"/>
      <c r="AD56" s="25"/>
      <c r="AE56" s="20">
        <f>+AH56-AB56</f>
        <v>0</v>
      </c>
      <c r="AF56" s="22"/>
      <c r="AG56" s="23"/>
      <c r="AH56" s="18"/>
      <c r="AI56" s="75"/>
    </row>
    <row r="57" spans="2:37" ht="23">
      <c r="B57" s="71"/>
      <c r="C57" s="37" t="s">
        <v>37</v>
      </c>
      <c r="D57" s="24">
        <v>129.6</v>
      </c>
      <c r="E57" s="15" t="s">
        <v>15</v>
      </c>
      <c r="F57" s="11">
        <v>230</v>
      </c>
      <c r="G57" s="34">
        <v>29808</v>
      </c>
      <c r="H57" s="24"/>
      <c r="I57" s="66"/>
      <c r="J57" s="18"/>
      <c r="K57" s="30"/>
      <c r="L57" s="66"/>
      <c r="M57" s="14"/>
      <c r="N57" s="29"/>
      <c r="O57" s="66"/>
      <c r="P57" s="12"/>
      <c r="Q57" s="29"/>
      <c r="R57" s="66"/>
      <c r="S57" s="18"/>
      <c r="T57" s="30"/>
      <c r="U57" s="66"/>
      <c r="V57" s="14"/>
      <c r="W57" s="917"/>
      <c r="X57" s="913"/>
      <c r="Y57" s="920"/>
      <c r="Z57" s="24"/>
      <c r="AA57" s="66"/>
      <c r="AB57" s="18"/>
      <c r="AC57" s="30"/>
      <c r="AD57" s="66"/>
      <c r="AE57" s="14"/>
      <c r="AF57" s="29"/>
      <c r="AG57" s="66"/>
      <c r="AH57" s="12"/>
      <c r="AI57" s="73"/>
    </row>
    <row r="58" spans="2:37" ht="11.5">
      <c r="B58" s="71"/>
      <c r="C58" s="37"/>
      <c r="D58" s="24"/>
      <c r="E58" s="65"/>
      <c r="F58" s="11"/>
      <c r="G58" s="34"/>
      <c r="H58" s="24"/>
      <c r="I58" s="23"/>
      <c r="J58" s="18"/>
      <c r="K58" s="26"/>
      <c r="L58" s="25"/>
      <c r="M58" s="20">
        <f>+P58-J58</f>
        <v>0</v>
      </c>
      <c r="N58" s="22"/>
      <c r="O58" s="23"/>
      <c r="P58" s="18"/>
      <c r="Q58" s="22"/>
      <c r="R58" s="23"/>
      <c r="S58" s="18"/>
      <c r="T58" s="26"/>
      <c r="U58" s="25"/>
      <c r="V58" s="20"/>
      <c r="W58" s="918"/>
      <c r="X58" s="937"/>
      <c r="Y58" s="938"/>
      <c r="Z58" s="24"/>
      <c r="AA58" s="23"/>
      <c r="AB58" s="18"/>
      <c r="AC58" s="26"/>
      <c r="AD58" s="25"/>
      <c r="AE58" s="20">
        <f>+AH58-AB58</f>
        <v>0</v>
      </c>
      <c r="AF58" s="22"/>
      <c r="AG58" s="23"/>
      <c r="AH58" s="18"/>
      <c r="AI58" s="75"/>
    </row>
    <row r="59" spans="2:37" ht="15" customHeight="1">
      <c r="B59" s="76">
        <v>3</v>
      </c>
      <c r="C59" s="77" t="s">
        <v>38</v>
      </c>
      <c r="D59" s="78">
        <v>3632.53</v>
      </c>
      <c r="E59" s="79" t="s">
        <v>39</v>
      </c>
      <c r="F59" s="80">
        <v>17</v>
      </c>
      <c r="G59" s="34">
        <v>61753.01</v>
      </c>
      <c r="H59" s="24"/>
      <c r="I59" s="66"/>
      <c r="J59" s="18"/>
      <c r="K59" s="30"/>
      <c r="L59" s="66"/>
      <c r="M59" s="14"/>
      <c r="N59" s="29"/>
      <c r="O59" s="66"/>
      <c r="P59" s="12"/>
      <c r="Q59" s="472">
        <v>544.88</v>
      </c>
      <c r="R59" s="25">
        <v>0.15</v>
      </c>
      <c r="S59" s="18">
        <v>9262.9500000000007</v>
      </c>
      <c r="T59" s="26">
        <f>W59-Q59</f>
        <v>544.87900000000002</v>
      </c>
      <c r="U59" s="473">
        <f>X59-R59</f>
        <v>0.15</v>
      </c>
      <c r="V59" s="20">
        <f>+Y59-S59</f>
        <v>9262.9529999999977</v>
      </c>
      <c r="W59" s="931">
        <f>D59*X59</f>
        <v>1089.759</v>
      </c>
      <c r="X59" s="1599">
        <v>0.3</v>
      </c>
      <c r="Y59" s="938">
        <f>F59*W59</f>
        <v>18525.902999999998</v>
      </c>
      <c r="Z59" s="24"/>
      <c r="AA59" s="66"/>
      <c r="AB59" s="18"/>
      <c r="AC59" s="30"/>
      <c r="AD59" s="66"/>
      <c r="AE59" s="14"/>
      <c r="AF59" s="29"/>
      <c r="AG59" s="66"/>
      <c r="AH59" s="12"/>
      <c r="AI59" s="73"/>
    </row>
    <row r="60" spans="2:37" ht="11.5">
      <c r="B60" s="76"/>
      <c r="C60" s="81" t="s">
        <v>40</v>
      </c>
      <c r="D60" s="78"/>
      <c r="E60" s="79"/>
      <c r="F60" s="80"/>
      <c r="G60" s="34"/>
      <c r="H60" s="24"/>
      <c r="I60" s="66"/>
      <c r="J60" s="18"/>
      <c r="K60" s="30"/>
      <c r="L60" s="66"/>
      <c r="M60" s="14"/>
      <c r="N60" s="22"/>
      <c r="O60" s="23"/>
      <c r="P60" s="18"/>
      <c r="Q60" s="472"/>
      <c r="R60" s="25"/>
      <c r="S60" s="18"/>
      <c r="T60" s="26"/>
      <c r="U60" s="473"/>
      <c r="V60" s="20"/>
      <c r="W60" s="931"/>
      <c r="X60" s="937"/>
      <c r="Y60" s="938"/>
      <c r="Z60" s="24"/>
      <c r="AA60" s="23"/>
      <c r="AB60" s="18"/>
      <c r="AC60" s="26"/>
      <c r="AD60" s="25"/>
      <c r="AE60" s="20">
        <f>+AH60-AB60</f>
        <v>0</v>
      </c>
      <c r="AF60" s="22"/>
      <c r="AG60" s="23"/>
      <c r="AH60" s="18"/>
      <c r="AI60" s="75"/>
    </row>
    <row r="61" spans="2:37" ht="15" customHeight="1">
      <c r="B61" s="82"/>
      <c r="C61" s="83"/>
      <c r="D61" s="84"/>
      <c r="E61" s="85"/>
      <c r="F61" s="86"/>
      <c r="G61" s="87"/>
      <c r="H61" s="24"/>
      <c r="I61" s="66"/>
      <c r="J61" s="18"/>
      <c r="K61" s="30"/>
      <c r="L61" s="66"/>
      <c r="M61" s="14"/>
      <c r="N61" s="29"/>
      <c r="O61" s="66"/>
      <c r="P61" s="12"/>
      <c r="Q61" s="29"/>
      <c r="R61" s="66"/>
      <c r="S61" s="18"/>
      <c r="T61" s="30"/>
      <c r="U61" s="66"/>
      <c r="V61" s="14"/>
      <c r="W61" s="917"/>
      <c r="X61" s="913"/>
      <c r="Y61" s="920"/>
      <c r="Z61" s="24"/>
      <c r="AA61" s="66"/>
      <c r="AB61" s="18"/>
      <c r="AC61" s="30"/>
      <c r="AD61" s="66"/>
      <c r="AE61" s="14"/>
      <c r="AF61" s="29"/>
      <c r="AG61" s="66"/>
      <c r="AH61" s="12"/>
      <c r="AI61" s="73"/>
    </row>
    <row r="62" spans="2:37" ht="11.5">
      <c r="B62" s="82">
        <v>4</v>
      </c>
      <c r="C62" s="77" t="s">
        <v>41</v>
      </c>
      <c r="D62" s="84"/>
      <c r="E62" s="85"/>
      <c r="F62" s="86"/>
      <c r="G62" s="87"/>
      <c r="H62" s="24"/>
      <c r="I62" s="23"/>
      <c r="J62" s="18"/>
      <c r="K62" s="26"/>
      <c r="L62" s="25"/>
      <c r="M62" s="20">
        <f>+P62-J62</f>
        <v>0</v>
      </c>
      <c r="N62" s="22"/>
      <c r="O62" s="23"/>
      <c r="P62" s="18"/>
      <c r="Q62" s="22"/>
      <c r="R62" s="23"/>
      <c r="S62" s="18"/>
      <c r="T62" s="26"/>
      <c r="U62" s="25"/>
      <c r="V62" s="20"/>
      <c r="W62" s="918"/>
      <c r="X62" s="937"/>
      <c r="Y62" s="938"/>
      <c r="Z62" s="24"/>
      <c r="AA62" s="23"/>
      <c r="AB62" s="18"/>
      <c r="AC62" s="26"/>
      <c r="AD62" s="25"/>
      <c r="AE62" s="20">
        <f>+AH62-AB62</f>
        <v>0</v>
      </c>
      <c r="AF62" s="22"/>
      <c r="AG62" s="23"/>
      <c r="AH62" s="18"/>
      <c r="AI62" s="75"/>
    </row>
    <row r="63" spans="2:37" ht="15" customHeight="1">
      <c r="B63" s="82"/>
      <c r="C63" s="77" t="s">
        <v>13</v>
      </c>
      <c r="D63" s="78">
        <v>6477.3180000000002</v>
      </c>
      <c r="E63" s="79" t="s">
        <v>39</v>
      </c>
      <c r="F63" s="80">
        <v>22</v>
      </c>
      <c r="G63" s="34">
        <v>142500.99600000001</v>
      </c>
      <c r="H63" s="24"/>
      <c r="I63" s="66"/>
      <c r="J63" s="18"/>
      <c r="K63" s="30"/>
      <c r="L63" s="66"/>
      <c r="M63" s="14"/>
      <c r="N63" s="29"/>
      <c r="O63" s="66"/>
      <c r="P63" s="12"/>
      <c r="Q63" s="29">
        <v>3514.58</v>
      </c>
      <c r="R63" s="25">
        <v>0.54259999999999997</v>
      </c>
      <c r="S63" s="18">
        <v>77320.740000000005</v>
      </c>
      <c r="T63" s="26">
        <f>W63-Q63</f>
        <v>-9.9999999929423211E-4</v>
      </c>
      <c r="U63" s="473">
        <f>X63-R63</f>
        <v>-2.122298148554691E-6</v>
      </c>
      <c r="V63" s="20">
        <f>+Y63-S63</f>
        <v>-1.999999993131496E-3</v>
      </c>
      <c r="W63" s="917">
        <f>SUM('External (Paint)'!P90)</f>
        <v>3514.5790000000006</v>
      </c>
      <c r="X63" s="937">
        <f>W63/D63</f>
        <v>0.54259787770185142</v>
      </c>
      <c r="Y63" s="938">
        <f>F63*W63</f>
        <v>77320.738000000012</v>
      </c>
      <c r="Z63" s="24"/>
      <c r="AA63" s="66"/>
      <c r="AB63" s="18"/>
      <c r="AC63" s="30"/>
      <c r="AD63" s="66"/>
      <c r="AE63" s="14"/>
      <c r="AF63" s="29"/>
      <c r="AG63" s="66"/>
      <c r="AH63" s="12"/>
      <c r="AI63" s="73"/>
    </row>
    <row r="64" spans="2:37" ht="15" customHeight="1">
      <c r="B64" s="88"/>
      <c r="C64" s="89" t="s">
        <v>42</v>
      </c>
      <c r="D64" s="78"/>
      <c r="E64" s="79"/>
      <c r="F64" s="80"/>
      <c r="G64" s="90"/>
      <c r="H64" s="24"/>
      <c r="I64" s="66"/>
      <c r="J64" s="18"/>
      <c r="K64" s="30"/>
      <c r="L64" s="66"/>
      <c r="M64" s="14"/>
      <c r="N64" s="29"/>
      <c r="O64" s="66"/>
      <c r="P64" s="12"/>
      <c r="Q64" s="29"/>
      <c r="R64" s="66"/>
      <c r="S64" s="18"/>
      <c r="T64" s="30"/>
      <c r="U64" s="66"/>
      <c r="V64" s="14"/>
      <c r="W64" s="917"/>
      <c r="X64" s="913"/>
      <c r="Y64" s="920"/>
      <c r="Z64" s="24"/>
      <c r="AA64" s="66"/>
      <c r="AB64" s="18"/>
      <c r="AC64" s="30"/>
      <c r="AD64" s="66"/>
      <c r="AE64" s="14"/>
      <c r="AF64" s="29"/>
      <c r="AG64" s="66"/>
      <c r="AH64" s="12"/>
      <c r="AI64" s="73"/>
    </row>
    <row r="65" spans="2:36" ht="15" customHeight="1">
      <c r="B65" s="88"/>
      <c r="C65" s="91"/>
      <c r="D65" s="78"/>
      <c r="E65" s="79"/>
      <c r="F65" s="80"/>
      <c r="G65" s="90"/>
      <c r="H65" s="24"/>
      <c r="I65" s="66"/>
      <c r="J65" s="18"/>
      <c r="K65" s="30"/>
      <c r="L65" s="66"/>
      <c r="M65" s="14"/>
      <c r="N65" s="29"/>
      <c r="O65" s="66"/>
      <c r="P65" s="12"/>
      <c r="Q65" s="29"/>
      <c r="R65" s="66"/>
      <c r="S65" s="18"/>
      <c r="T65" s="30"/>
      <c r="U65" s="66"/>
      <c r="V65" s="14"/>
      <c r="W65" s="917"/>
      <c r="X65" s="913"/>
      <c r="Y65" s="920"/>
      <c r="Z65" s="24"/>
      <c r="AA65" s="66"/>
      <c r="AB65" s="18"/>
      <c r="AC65" s="30"/>
      <c r="AD65" s="66"/>
      <c r="AE65" s="14"/>
      <c r="AF65" s="29"/>
      <c r="AG65" s="66"/>
      <c r="AH65" s="12"/>
      <c r="AI65" s="73"/>
    </row>
    <row r="66" spans="2:36" ht="11.5">
      <c r="B66" s="92">
        <v>5</v>
      </c>
      <c r="C66" s="93" t="s">
        <v>43</v>
      </c>
      <c r="D66" s="78"/>
      <c r="E66" s="79"/>
      <c r="F66" s="80"/>
      <c r="G66" s="94"/>
      <c r="H66" s="24"/>
      <c r="I66" s="23"/>
      <c r="J66" s="18"/>
      <c r="K66" s="26"/>
      <c r="L66" s="25"/>
      <c r="M66" s="20">
        <f>+P66-J66</f>
        <v>0</v>
      </c>
      <c r="N66" s="22"/>
      <c r="O66" s="23"/>
      <c r="P66" s="18"/>
      <c r="Q66" s="22"/>
      <c r="R66" s="23"/>
      <c r="S66" s="18"/>
      <c r="T66" s="26"/>
      <c r="U66" s="25"/>
      <c r="V66" s="20">
        <f>+Y66-S66</f>
        <v>0</v>
      </c>
      <c r="W66" s="918"/>
      <c r="X66" s="937"/>
      <c r="Y66" s="938"/>
      <c r="Z66" s="24"/>
      <c r="AA66" s="23"/>
      <c r="AB66" s="18"/>
      <c r="AC66" s="26"/>
      <c r="AD66" s="25"/>
      <c r="AE66" s="20">
        <f>+AH66-AB66</f>
        <v>0</v>
      </c>
      <c r="AF66" s="22"/>
      <c r="AG66" s="23"/>
      <c r="AH66" s="18"/>
      <c r="AI66" s="75"/>
    </row>
    <row r="67" spans="2:36" ht="15" customHeight="1">
      <c r="B67" s="88"/>
      <c r="C67" s="95"/>
      <c r="D67" s="78"/>
      <c r="E67" s="79"/>
      <c r="F67" s="80"/>
      <c r="G67" s="90"/>
      <c r="H67" s="24"/>
      <c r="I67" s="66"/>
      <c r="J67" s="18"/>
      <c r="K67" s="30"/>
      <c r="L67" s="66"/>
      <c r="M67" s="14"/>
      <c r="N67" s="29"/>
      <c r="O67" s="66"/>
      <c r="P67" s="12"/>
      <c r="Q67" s="29"/>
      <c r="R67" s="66"/>
      <c r="S67" s="18"/>
      <c r="T67" s="30"/>
      <c r="U67" s="66"/>
      <c r="V67" s="14"/>
      <c r="W67" s="917"/>
      <c r="X67" s="913"/>
      <c r="Y67" s="920"/>
      <c r="Z67" s="24"/>
      <c r="AA67" s="66"/>
      <c r="AB67" s="18"/>
      <c r="AC67" s="30"/>
      <c r="AD67" s="66"/>
      <c r="AE67" s="14"/>
      <c r="AF67" s="29"/>
      <c r="AG67" s="66"/>
      <c r="AH67" s="12"/>
      <c r="AI67" s="73"/>
    </row>
    <row r="68" spans="2:36" ht="15" customHeight="1">
      <c r="B68" s="96" t="s">
        <v>44</v>
      </c>
      <c r="C68" s="97" t="s">
        <v>45</v>
      </c>
      <c r="D68" s="78">
        <v>448.0359999999996</v>
      </c>
      <c r="E68" s="79" t="s">
        <v>39</v>
      </c>
      <c r="F68" s="80">
        <v>80</v>
      </c>
      <c r="G68" s="34">
        <v>35842.879999999968</v>
      </c>
      <c r="H68" s="24"/>
      <c r="I68" s="66"/>
      <c r="J68" s="18"/>
      <c r="K68" s="26">
        <f t="shared" ref="K68:K78" si="1">N68-H68</f>
        <v>117</v>
      </c>
      <c r="L68" s="25">
        <f t="shared" ref="L68:L78" si="2">O68-I68</f>
        <v>0.26113972984313782</v>
      </c>
      <c r="M68" s="27">
        <f t="shared" ref="M68:M69" si="3">+P68-J68</f>
        <v>9360</v>
      </c>
      <c r="N68" s="471">
        <v>117</v>
      </c>
      <c r="O68" s="473">
        <f>P68/G68</f>
        <v>0.26113972984313782</v>
      </c>
      <c r="P68" s="12">
        <v>9360</v>
      </c>
      <c r="Q68" s="471">
        <v>403.23</v>
      </c>
      <c r="R68" s="25">
        <v>0.9</v>
      </c>
      <c r="S68" s="18">
        <v>32258.59</v>
      </c>
      <c r="T68" s="26">
        <f>W68-Q68</f>
        <v>0</v>
      </c>
      <c r="U68" s="473">
        <f>X68-R68</f>
        <v>-5.3567124062015026E-6</v>
      </c>
      <c r="V68" s="27">
        <f>+Y68-S68</f>
        <v>-0.18999999999869033</v>
      </c>
      <c r="W68" s="912">
        <v>403.23</v>
      </c>
      <c r="X68" s="937">
        <f>W68/D68</f>
        <v>0.89999464328759382</v>
      </c>
      <c r="Y68" s="938">
        <f>F68*W68</f>
        <v>32258.400000000001</v>
      </c>
      <c r="Z68" s="24">
        <v>117</v>
      </c>
      <c r="AA68" s="66">
        <v>0.26113972984313782</v>
      </c>
      <c r="AB68" s="18">
        <v>9360</v>
      </c>
      <c r="AC68" s="30">
        <f>AF68-Z68</f>
        <v>210</v>
      </c>
      <c r="AD68" s="473">
        <f>AE68/G68</f>
        <v>0.46871233561588843</v>
      </c>
      <c r="AE68" s="27">
        <f>+AH68-AB68</f>
        <v>16800</v>
      </c>
      <c r="AF68" s="471">
        <f>+Corridor!L23</f>
        <v>327</v>
      </c>
      <c r="AG68" s="39">
        <f>AH68/G68</f>
        <v>0.72985206545902626</v>
      </c>
      <c r="AH68" s="18">
        <f>AF68*F68</f>
        <v>26160</v>
      </c>
      <c r="AI68" s="73"/>
      <c r="AJ68" s="1" t="s">
        <v>1333</v>
      </c>
    </row>
    <row r="69" spans="2:36" ht="15" customHeight="1">
      <c r="B69" s="96"/>
      <c r="C69" s="98"/>
      <c r="D69" s="78"/>
      <c r="E69" s="79"/>
      <c r="F69" s="80"/>
      <c r="G69" s="90"/>
      <c r="H69" s="24"/>
      <c r="I69" s="66"/>
      <c r="J69" s="18"/>
      <c r="K69" s="26"/>
      <c r="L69" s="25"/>
      <c r="M69" s="27">
        <f t="shared" si="3"/>
        <v>0</v>
      </c>
      <c r="N69" s="471"/>
      <c r="O69" s="66"/>
      <c r="P69" s="12"/>
      <c r="Q69" s="471"/>
      <c r="R69" s="66"/>
      <c r="S69" s="18"/>
      <c r="T69" s="30"/>
      <c r="U69" s="66"/>
      <c r="V69" s="14"/>
      <c r="W69" s="912"/>
      <c r="X69" s="913"/>
      <c r="Y69" s="920"/>
      <c r="Z69" s="24"/>
      <c r="AA69" s="66"/>
      <c r="AB69" s="18"/>
      <c r="AC69" s="30"/>
      <c r="AD69" s="66"/>
      <c r="AE69" s="14"/>
      <c r="AF69" s="471"/>
      <c r="AG69" s="66"/>
      <c r="AH69" s="12"/>
      <c r="AI69" s="73"/>
    </row>
    <row r="70" spans="2:36" ht="15.5">
      <c r="B70" s="96" t="s">
        <v>46</v>
      </c>
      <c r="C70" s="97" t="s">
        <v>47</v>
      </c>
      <c r="D70" s="78">
        <v>392.76700000000028</v>
      </c>
      <c r="E70" s="79" t="s">
        <v>39</v>
      </c>
      <c r="F70" s="80">
        <v>20</v>
      </c>
      <c r="G70" s="34">
        <v>7855.3400000000056</v>
      </c>
      <c r="H70" s="24"/>
      <c r="I70" s="23"/>
      <c r="J70" s="18"/>
      <c r="K70" s="26">
        <f t="shared" si="1"/>
        <v>114</v>
      </c>
      <c r="L70" s="25">
        <f t="shared" si="2"/>
        <v>0.29024841700040971</v>
      </c>
      <c r="M70" s="27">
        <f>+P70-J70</f>
        <v>2280</v>
      </c>
      <c r="N70" s="472">
        <v>114</v>
      </c>
      <c r="O70" s="473">
        <f>P70/G70</f>
        <v>0.29024841700040971</v>
      </c>
      <c r="P70" s="18">
        <v>2280</v>
      </c>
      <c r="Q70" s="472">
        <v>353.49</v>
      </c>
      <c r="R70" s="25">
        <v>0.9</v>
      </c>
      <c r="S70" s="18">
        <v>7069.81</v>
      </c>
      <c r="T70" s="26">
        <f>W70-Q70</f>
        <v>0</v>
      </c>
      <c r="U70" s="473">
        <f>X70-R70</f>
        <v>-7.638116242825177E-7</v>
      </c>
      <c r="V70" s="27">
        <f>+Y70-S70</f>
        <v>-1.0000000000218279E-2</v>
      </c>
      <c r="W70" s="931">
        <v>353.49</v>
      </c>
      <c r="X70" s="937">
        <f>W70/D70</f>
        <v>0.89999923618837574</v>
      </c>
      <c r="Y70" s="938">
        <f>F70*W70</f>
        <v>7069.8</v>
      </c>
      <c r="Z70" s="24">
        <v>114</v>
      </c>
      <c r="AA70" s="23">
        <v>0.29024841700040971</v>
      </c>
      <c r="AB70" s="18">
        <v>2280</v>
      </c>
      <c r="AC70" s="30">
        <f>AF70-Z70</f>
        <v>223.05600000000004</v>
      </c>
      <c r="AD70" s="473">
        <f>AE70/G70</f>
        <v>0.56790921844248599</v>
      </c>
      <c r="AE70" s="27">
        <f>+AH70-AB70</f>
        <v>4461.1200000000008</v>
      </c>
      <c r="AF70" s="472">
        <f>+Corridor!L34</f>
        <v>337.05600000000004</v>
      </c>
      <c r="AG70" s="39">
        <f>AH70/G70</f>
        <v>0.85815763544289569</v>
      </c>
      <c r="AH70" s="18">
        <f>AF70*F70</f>
        <v>6741.1200000000008</v>
      </c>
      <c r="AI70" s="75"/>
      <c r="AJ70" s="1" t="s">
        <v>1333</v>
      </c>
    </row>
    <row r="71" spans="2:36" ht="15" customHeight="1">
      <c r="B71" s="96"/>
      <c r="C71" s="98"/>
      <c r="D71" s="78"/>
      <c r="E71" s="79"/>
      <c r="F71" s="80"/>
      <c r="G71" s="90"/>
      <c r="H71" s="24"/>
      <c r="I71" s="66"/>
      <c r="J71" s="18"/>
      <c r="K71" s="26"/>
      <c r="L71" s="25"/>
      <c r="M71" s="14"/>
      <c r="N71" s="471"/>
      <c r="O71" s="66"/>
      <c r="P71" s="12"/>
      <c r="Q71" s="471"/>
      <c r="R71" s="66"/>
      <c r="S71" s="18"/>
      <c r="T71" s="30"/>
      <c r="U71" s="66"/>
      <c r="V71" s="14"/>
      <c r="W71" s="912"/>
      <c r="X71" s="913"/>
      <c r="Y71" s="920"/>
      <c r="Z71" s="24"/>
      <c r="AA71" s="66"/>
      <c r="AB71" s="18"/>
      <c r="AC71" s="30"/>
      <c r="AD71" s="66"/>
      <c r="AE71" s="14"/>
      <c r="AF71" s="471"/>
      <c r="AG71" s="66"/>
      <c r="AH71" s="12"/>
      <c r="AI71" s="73"/>
    </row>
    <row r="72" spans="2:36" ht="15.5">
      <c r="B72" s="96" t="s">
        <v>48</v>
      </c>
      <c r="C72" s="97" t="s">
        <v>49</v>
      </c>
      <c r="D72" s="78">
        <v>661.21600000000001</v>
      </c>
      <c r="E72" s="79" t="s">
        <v>39</v>
      </c>
      <c r="F72" s="80">
        <v>17</v>
      </c>
      <c r="G72" s="34">
        <v>11240.672</v>
      </c>
      <c r="H72" s="38"/>
      <c r="I72" s="23"/>
      <c r="J72" s="18"/>
      <c r="K72" s="26">
        <f t="shared" si="1"/>
        <v>66.88</v>
      </c>
      <c r="L72" s="25">
        <f t="shared" si="2"/>
        <v>0.10114697768959009</v>
      </c>
      <c r="M72" s="27">
        <f>+P72-J72</f>
        <v>1136.96</v>
      </c>
      <c r="N72" s="472">
        <v>66.88</v>
      </c>
      <c r="O72" s="473">
        <f>P72/G72</f>
        <v>0.10114697768959009</v>
      </c>
      <c r="P72" s="18">
        <v>1136.96</v>
      </c>
      <c r="Q72" s="472">
        <v>431.81</v>
      </c>
      <c r="R72" s="25">
        <v>0.65310000000000001</v>
      </c>
      <c r="S72" s="18">
        <v>7340.74</v>
      </c>
      <c r="T72" s="26">
        <f>W72-Q72</f>
        <v>-2.0000000000095497E-3</v>
      </c>
      <c r="U72" s="473">
        <f>X72-R72</f>
        <v>-4.8652180225539077E-5</v>
      </c>
      <c r="V72" s="27">
        <f>+Y72-S72</f>
        <v>-3.9999999999054126E-3</v>
      </c>
      <c r="W72" s="931">
        <f>SUM(Corridor!L86)</f>
        <v>431.80799999999999</v>
      </c>
      <c r="X72" s="937">
        <f>W72/D72</f>
        <v>0.65305134781977447</v>
      </c>
      <c r="Y72" s="938">
        <f>F72*W72</f>
        <v>7340.7359999999999</v>
      </c>
      <c r="Z72" s="38">
        <v>66.88</v>
      </c>
      <c r="AA72" s="23">
        <v>0.10114697768959009</v>
      </c>
      <c r="AB72" s="18">
        <v>1136.96</v>
      </c>
      <c r="AC72" s="30">
        <f>AF72-Z72</f>
        <v>342.48</v>
      </c>
      <c r="AD72" s="473">
        <f>AE72/G72</f>
        <v>0.51795479843197978</v>
      </c>
      <c r="AE72" s="27">
        <f>+AH72-AB72</f>
        <v>5822.16</v>
      </c>
      <c r="AF72" s="472">
        <v>409.36</v>
      </c>
      <c r="AG72" s="39">
        <f t="shared" ref="AG72" si="4">AH72/G72</f>
        <v>0.61910177612156991</v>
      </c>
      <c r="AH72" s="18">
        <f t="shared" ref="AH72" si="5">AF72*F72</f>
        <v>6959.12</v>
      </c>
      <c r="AI72" s="75"/>
    </row>
    <row r="73" spans="2:36" ht="15" customHeight="1">
      <c r="B73" s="96"/>
      <c r="C73" s="98"/>
      <c r="D73" s="78">
        <v>0</v>
      </c>
      <c r="E73" s="79"/>
      <c r="F73" s="80"/>
      <c r="G73" s="90"/>
      <c r="H73" s="24"/>
      <c r="I73" s="66"/>
      <c r="J73" s="18"/>
      <c r="K73" s="26"/>
      <c r="L73" s="25"/>
      <c r="M73" s="14"/>
      <c r="N73" s="471"/>
      <c r="O73" s="66"/>
      <c r="P73" s="12"/>
      <c r="Q73" s="471"/>
      <c r="R73" s="66"/>
      <c r="S73" s="18"/>
      <c r="T73" s="30"/>
      <c r="U73" s="66"/>
      <c r="V73" s="14"/>
      <c r="W73" s="912"/>
      <c r="X73" s="913"/>
      <c r="Y73" s="920"/>
      <c r="Z73" s="24"/>
      <c r="AA73" s="66"/>
      <c r="AB73" s="18"/>
      <c r="AC73" s="30"/>
      <c r="AD73" s="66"/>
      <c r="AE73" s="14"/>
      <c r="AF73" s="471"/>
      <c r="AG73" s="66"/>
      <c r="AH73" s="12"/>
      <c r="AI73" s="73"/>
    </row>
    <row r="74" spans="2:36" ht="15.5">
      <c r="B74" s="96" t="s">
        <v>50</v>
      </c>
      <c r="C74" s="97" t="s">
        <v>51</v>
      </c>
      <c r="D74" s="78">
        <v>590.38000000000056</v>
      </c>
      <c r="E74" s="79" t="s">
        <v>39</v>
      </c>
      <c r="F74" s="80">
        <v>10</v>
      </c>
      <c r="G74" s="34">
        <v>5903.8000000000056</v>
      </c>
      <c r="H74" s="24"/>
      <c r="I74" s="23"/>
      <c r="J74" s="18"/>
      <c r="K74" s="26">
        <f t="shared" si="1"/>
        <v>109.60000000000001</v>
      </c>
      <c r="L74" s="25">
        <f t="shared" si="2"/>
        <v>0.18564314509299079</v>
      </c>
      <c r="M74" s="27">
        <f>+P74-J74</f>
        <v>1096</v>
      </c>
      <c r="N74" s="472">
        <v>109.60000000000001</v>
      </c>
      <c r="O74" s="473">
        <f>P74/G74</f>
        <v>0.18564314509299079</v>
      </c>
      <c r="P74" s="18">
        <v>1096</v>
      </c>
      <c r="Q74" s="472">
        <v>399.97</v>
      </c>
      <c r="R74" s="25">
        <v>0.67749999999999999</v>
      </c>
      <c r="S74" s="18">
        <v>3999.68</v>
      </c>
      <c r="T74" s="26">
        <f>W74-Q74</f>
        <v>-1.9999999999527063E-3</v>
      </c>
      <c r="U74" s="473">
        <f>X74-R74</f>
        <v>-2.447576137454277E-5</v>
      </c>
      <c r="V74" s="27">
        <f>+Y74-S74</f>
        <v>0</v>
      </c>
      <c r="W74" s="931">
        <f>SUM(Corridor!L95)</f>
        <v>399.96800000000007</v>
      </c>
      <c r="X74" s="937">
        <f>W74/D74</f>
        <v>0.67747552423862545</v>
      </c>
      <c r="Y74" s="938">
        <f>F74*W74</f>
        <v>3999.6800000000007</v>
      </c>
      <c r="Z74" s="24">
        <v>109.60000000000001</v>
      </c>
      <c r="AA74" s="23">
        <v>0.18564314509299079</v>
      </c>
      <c r="AB74" s="18">
        <v>1096</v>
      </c>
      <c r="AC74" s="30">
        <f>AF74-Z74</f>
        <v>362.96000000000004</v>
      </c>
      <c r="AD74" s="473">
        <f>AE74/G74</f>
        <v>0.61479047393204322</v>
      </c>
      <c r="AE74" s="27">
        <f>+AH74-AB74</f>
        <v>3629.6000000000004</v>
      </c>
      <c r="AF74" s="472">
        <v>472.56000000000006</v>
      </c>
      <c r="AG74" s="39">
        <f t="shared" ref="AG74" si="6">AH74/G74</f>
        <v>0.80043361902503407</v>
      </c>
      <c r="AH74" s="18">
        <f t="shared" ref="AH74" si="7">AF74*F74</f>
        <v>4725.6000000000004</v>
      </c>
      <c r="AI74" s="75"/>
    </row>
    <row r="75" spans="2:36" ht="15" customHeight="1">
      <c r="B75" s="96"/>
      <c r="C75" s="98"/>
      <c r="D75" s="78"/>
      <c r="E75" s="79"/>
      <c r="F75" s="80"/>
      <c r="G75" s="90"/>
      <c r="H75" s="24"/>
      <c r="I75" s="66"/>
      <c r="J75" s="18"/>
      <c r="K75" s="26"/>
      <c r="L75" s="25"/>
      <c r="M75" s="14"/>
      <c r="N75" s="471"/>
      <c r="O75" s="66"/>
      <c r="P75" s="12"/>
      <c r="Q75" s="471"/>
      <c r="R75" s="66"/>
      <c r="S75" s="18"/>
      <c r="T75" s="30"/>
      <c r="U75" s="66"/>
      <c r="V75" s="14"/>
      <c r="W75" s="912"/>
      <c r="X75" s="913"/>
      <c r="Y75" s="920"/>
      <c r="Z75" s="24"/>
      <c r="AA75" s="66"/>
      <c r="AB75" s="18"/>
      <c r="AC75" s="30"/>
      <c r="AD75" s="66"/>
      <c r="AE75" s="14"/>
      <c r="AF75" s="471"/>
      <c r="AG75" s="66"/>
      <c r="AH75" s="12"/>
      <c r="AI75" s="73"/>
    </row>
    <row r="76" spans="2:36" ht="15" customHeight="1">
      <c r="B76" s="96" t="s">
        <v>52</v>
      </c>
      <c r="C76" s="97" t="s">
        <v>53</v>
      </c>
      <c r="D76" s="78">
        <v>501.54749999999967</v>
      </c>
      <c r="E76" s="79" t="s">
        <v>39</v>
      </c>
      <c r="F76" s="80">
        <v>85</v>
      </c>
      <c r="G76" s="34">
        <v>42631.537499999969</v>
      </c>
      <c r="H76" s="24"/>
      <c r="I76" s="66"/>
      <c r="J76" s="18"/>
      <c r="K76" s="26">
        <f t="shared" si="1"/>
        <v>220.55</v>
      </c>
      <c r="L76" s="25">
        <f t="shared" si="2"/>
        <v>0.43973900777094921</v>
      </c>
      <c r="M76" s="27">
        <f>+P76-J76</f>
        <v>18746.75</v>
      </c>
      <c r="N76" s="471">
        <v>220.55</v>
      </c>
      <c r="O76" s="473">
        <f>P76/G76</f>
        <v>0.43973900777094921</v>
      </c>
      <c r="P76" s="12">
        <v>18746.75</v>
      </c>
      <c r="Q76" s="471">
        <v>451.39</v>
      </c>
      <c r="R76" s="25">
        <v>0.9</v>
      </c>
      <c r="S76" s="18">
        <v>38368.379999999997</v>
      </c>
      <c r="T76" s="26">
        <f>W76-Q76</f>
        <v>0</v>
      </c>
      <c r="U76" s="473">
        <f>X76-R76</f>
        <v>-5.4830300215691352E-6</v>
      </c>
      <c r="V76" s="27">
        <f>+Y76-S76</f>
        <v>-0.22999999999592546</v>
      </c>
      <c r="W76" s="912">
        <v>451.39</v>
      </c>
      <c r="X76" s="937">
        <f>W76/D76</f>
        <v>0.89999451696997845</v>
      </c>
      <c r="Y76" s="938">
        <f>F76*W76</f>
        <v>38368.15</v>
      </c>
      <c r="Z76" s="24">
        <v>220.55</v>
      </c>
      <c r="AA76" s="66">
        <v>0.43973900777094921</v>
      </c>
      <c r="AB76" s="18">
        <v>18746.75</v>
      </c>
      <c r="AC76" s="30">
        <f>AF76-Z76</f>
        <v>224.42400000000004</v>
      </c>
      <c r="AD76" s="473">
        <f>AE76/G76</f>
        <v>0.44746310170023812</v>
      </c>
      <c r="AE76" s="27">
        <f>+AH76-AB76</f>
        <v>19076.04</v>
      </c>
      <c r="AF76" s="471">
        <v>444.97400000000005</v>
      </c>
      <c r="AG76" s="39">
        <f t="shared" ref="AG76" si="8">AH76/G76</f>
        <v>0.88720210947118738</v>
      </c>
      <c r="AH76" s="18">
        <f t="shared" ref="AH76" si="9">AF76*F76</f>
        <v>37822.79</v>
      </c>
      <c r="AI76" s="73"/>
      <c r="AJ76" s="1" t="s">
        <v>1333</v>
      </c>
    </row>
    <row r="77" spans="2:36" ht="15" customHeight="1">
      <c r="B77" s="96"/>
      <c r="C77" s="98"/>
      <c r="D77" s="78"/>
      <c r="E77" s="79"/>
      <c r="F77" s="80"/>
      <c r="G77" s="90"/>
      <c r="H77" s="24"/>
      <c r="I77" s="66"/>
      <c r="J77" s="18"/>
      <c r="K77" s="26"/>
      <c r="L77" s="25"/>
      <c r="M77" s="14"/>
      <c r="N77" s="471"/>
      <c r="O77" s="66"/>
      <c r="P77" s="12"/>
      <c r="Q77" s="471"/>
      <c r="R77" s="66"/>
      <c r="S77" s="18"/>
      <c r="T77" s="30"/>
      <c r="U77" s="66"/>
      <c r="V77" s="14"/>
      <c r="W77" s="912"/>
      <c r="X77" s="913"/>
      <c r="Y77" s="920"/>
      <c r="Z77" s="24"/>
      <c r="AA77" s="66"/>
      <c r="AB77" s="18"/>
      <c r="AC77" s="30"/>
      <c r="AD77" s="66"/>
      <c r="AE77" s="14"/>
      <c r="AF77" s="471"/>
      <c r="AG77" s="66"/>
      <c r="AH77" s="12"/>
      <c r="AI77" s="73"/>
    </row>
    <row r="78" spans="2:36" ht="15.5">
      <c r="B78" s="96" t="s">
        <v>54</v>
      </c>
      <c r="C78" s="99" t="s">
        <v>55</v>
      </c>
      <c r="D78" s="78">
        <v>625.28999999999951</v>
      </c>
      <c r="E78" s="79" t="s">
        <v>39</v>
      </c>
      <c r="F78" s="80">
        <v>10</v>
      </c>
      <c r="G78" s="34">
        <v>6252.8999999999951</v>
      </c>
      <c r="H78" s="24"/>
      <c r="I78" s="23"/>
      <c r="J78" s="18"/>
      <c r="K78" s="26">
        <f t="shared" si="1"/>
        <v>135.20000000000002</v>
      </c>
      <c r="L78" s="25">
        <f t="shared" si="2"/>
        <v>0.21621967407123116</v>
      </c>
      <c r="M78" s="27">
        <f>+P78-J78</f>
        <v>1352.0000000000002</v>
      </c>
      <c r="N78" s="472">
        <v>135.20000000000002</v>
      </c>
      <c r="O78" s="473">
        <f>P78/G78</f>
        <v>0.21621967407123116</v>
      </c>
      <c r="P78" s="18">
        <v>1352.0000000000002</v>
      </c>
      <c r="Q78" s="472">
        <v>427.16</v>
      </c>
      <c r="R78" s="25">
        <v>0.68310000000000004</v>
      </c>
      <c r="S78" s="18">
        <v>4271.55</v>
      </c>
      <c r="T78" s="26">
        <f>W78-Q78</f>
        <v>-4.7999999999888132E-3</v>
      </c>
      <c r="U78" s="473">
        <f>X78-R78</f>
        <v>3.1347054967101329E-5</v>
      </c>
      <c r="V78" s="27">
        <f>+Y78-S78</f>
        <v>2.0000000004074536E-3</v>
      </c>
      <c r="W78" s="931">
        <f>SUM(Corridor!L109)</f>
        <v>427.15520000000004</v>
      </c>
      <c r="X78" s="937">
        <f>W78/D78</f>
        <v>0.68313134705496714</v>
      </c>
      <c r="Y78" s="938">
        <f>F78*W78</f>
        <v>4271.5520000000006</v>
      </c>
      <c r="Z78" s="24">
        <v>135.20000000000002</v>
      </c>
      <c r="AA78" s="23">
        <v>0.21621967407123116</v>
      </c>
      <c r="AB78" s="18">
        <v>1352.0000000000002</v>
      </c>
      <c r="AC78" s="30">
        <f>AF78-Z78</f>
        <v>364.94400000000007</v>
      </c>
      <c r="AD78" s="473">
        <f>AE78/G78</f>
        <v>0.58363959122967002</v>
      </c>
      <c r="AE78" s="27">
        <f>+AH78-AB78</f>
        <v>3649.4400000000005</v>
      </c>
      <c r="AF78" s="472">
        <v>500.14400000000006</v>
      </c>
      <c r="AG78" s="39">
        <f t="shared" ref="AG78" si="10">AH78/G78</f>
        <v>0.79985926530090112</v>
      </c>
      <c r="AH78" s="18">
        <f t="shared" ref="AH78" si="11">AF78*F78</f>
        <v>5001.4400000000005</v>
      </c>
      <c r="AI78" s="75"/>
    </row>
    <row r="79" spans="2:36" ht="15" customHeight="1">
      <c r="B79" s="96"/>
      <c r="C79" s="98"/>
      <c r="D79" s="78"/>
      <c r="E79" s="79"/>
      <c r="F79" s="80"/>
      <c r="G79" s="90"/>
      <c r="H79" s="24"/>
      <c r="I79" s="66"/>
      <c r="J79" s="18"/>
      <c r="K79" s="30"/>
      <c r="L79" s="66"/>
      <c r="M79" s="14"/>
      <c r="N79" s="29"/>
      <c r="O79" s="66"/>
      <c r="P79" s="12"/>
      <c r="Q79" s="29"/>
      <c r="R79" s="66"/>
      <c r="S79" s="18"/>
      <c r="T79" s="30"/>
      <c r="U79" s="66"/>
      <c r="V79" s="14"/>
      <c r="W79" s="917"/>
      <c r="X79" s="913"/>
      <c r="Y79" s="920"/>
      <c r="Z79" s="24"/>
      <c r="AA79" s="66"/>
      <c r="AB79" s="18"/>
      <c r="AC79" s="30"/>
      <c r="AD79" s="66"/>
      <c r="AE79" s="14"/>
      <c r="AF79" s="29"/>
      <c r="AG79" s="66"/>
      <c r="AH79" s="12"/>
      <c r="AI79" s="73"/>
    </row>
    <row r="80" spans="2:36" ht="110.25" customHeight="1">
      <c r="B80" s="96" t="s">
        <v>56</v>
      </c>
      <c r="C80" s="97" t="s">
        <v>57</v>
      </c>
      <c r="D80" s="78">
        <v>757.52939999999967</v>
      </c>
      <c r="E80" s="79" t="s">
        <v>39</v>
      </c>
      <c r="F80" s="80">
        <v>100</v>
      </c>
      <c r="G80" s="34">
        <v>75752.939999999973</v>
      </c>
      <c r="H80" s="24">
        <v>492.39410999999978</v>
      </c>
      <c r="I80" s="23">
        <v>0.65</v>
      </c>
      <c r="J80" s="18">
        <v>49239.410999999978</v>
      </c>
      <c r="K80" s="26">
        <f>N80-H80</f>
        <v>122.78414000000026</v>
      </c>
      <c r="L80" s="25">
        <f>O80-I80</f>
        <v>0</v>
      </c>
      <c r="M80" s="27">
        <f>+P80-J80</f>
        <v>12278.414000000026</v>
      </c>
      <c r="N80" s="100">
        <v>615.17825000000005</v>
      </c>
      <c r="O80" s="39">
        <v>0.65</v>
      </c>
      <c r="P80" s="18">
        <v>61517.825000000004</v>
      </c>
      <c r="Q80" s="100">
        <v>681.78</v>
      </c>
      <c r="R80" s="23">
        <v>0.9</v>
      </c>
      <c r="S80" s="18">
        <v>68177.649999999994</v>
      </c>
      <c r="T80" s="26">
        <f>W80-Q80</f>
        <v>0</v>
      </c>
      <c r="U80" s="473">
        <f>X80-R80</f>
        <v>4.6730859558641313E-6</v>
      </c>
      <c r="V80" s="27">
        <f>+Y80-S80</f>
        <v>0.35000000000582077</v>
      </c>
      <c r="W80" s="911">
        <v>681.78</v>
      </c>
      <c r="X80" s="937">
        <f>W80/D80</f>
        <v>0.90000467308595589</v>
      </c>
      <c r="Y80" s="938">
        <f>F80*W80</f>
        <v>68178</v>
      </c>
      <c r="Z80" s="24">
        <v>278.46844272869106</v>
      </c>
      <c r="AA80" s="23">
        <v>0.36760083863238996</v>
      </c>
      <c r="AB80" s="18">
        <v>27846.844272869108</v>
      </c>
      <c r="AC80" s="26">
        <f>AD80*D80</f>
        <v>764.54070290421646</v>
      </c>
      <c r="AD80" s="25">
        <f>AG80-AA80</f>
        <v>1.0092554861952774</v>
      </c>
      <c r="AE80" s="27">
        <f>AD80*G80</f>
        <v>76454.070290421645</v>
      </c>
      <c r="AF80" s="100">
        <f>AG80*D80</f>
        <v>1043.0091456329073</v>
      </c>
      <c r="AG80" s="39">
        <f>+'Wall Liner - KCE'!T68</f>
        <v>1.3768563248276673</v>
      </c>
      <c r="AH80" s="18">
        <f>AG80*G80</f>
        <v>104300.91456329076</v>
      </c>
      <c r="AI80" s="75"/>
      <c r="AJ80" s="1" t="s">
        <v>1333</v>
      </c>
    </row>
    <row r="81" spans="2:36" ht="15" customHeight="1">
      <c r="B81" s="96"/>
      <c r="C81" s="101"/>
      <c r="D81" s="78"/>
      <c r="E81" s="79"/>
      <c r="F81" s="80"/>
      <c r="G81" s="34"/>
      <c r="H81" s="24"/>
      <c r="I81" s="11"/>
      <c r="J81" s="18"/>
      <c r="K81" s="30"/>
      <c r="L81" s="11"/>
      <c r="M81" s="20"/>
      <c r="N81" s="29"/>
      <c r="O81" s="11"/>
      <c r="P81" s="18"/>
      <c r="Q81" s="24"/>
      <c r="R81" s="11"/>
      <c r="S81" s="18"/>
      <c r="T81" s="30"/>
      <c r="U81" s="11"/>
      <c r="V81" s="20"/>
      <c r="W81" s="917"/>
      <c r="X81" s="940"/>
      <c r="Y81" s="938"/>
      <c r="Z81" s="24"/>
      <c r="AA81" s="11"/>
      <c r="AB81" s="18"/>
      <c r="AC81" s="30"/>
      <c r="AD81" s="11"/>
      <c r="AE81" s="20"/>
      <c r="AF81" s="29"/>
      <c r="AG81" s="11"/>
      <c r="AH81" s="18"/>
      <c r="AI81" s="73"/>
    </row>
    <row r="82" spans="2:36" ht="15" customHeight="1">
      <c r="B82" s="96"/>
      <c r="C82" s="95"/>
      <c r="D82" s="78"/>
      <c r="E82" s="79"/>
      <c r="F82" s="80"/>
      <c r="G82" s="18"/>
      <c r="H82" s="24"/>
      <c r="I82" s="66"/>
      <c r="J82" s="18"/>
      <c r="K82" s="30"/>
      <c r="L82" s="66"/>
      <c r="M82" s="14"/>
      <c r="N82" s="29"/>
      <c r="O82" s="66"/>
      <c r="P82" s="12"/>
      <c r="Q82" s="24"/>
      <c r="R82" s="66"/>
      <c r="S82" s="18"/>
      <c r="T82" s="30"/>
      <c r="U82" s="66"/>
      <c r="V82" s="14"/>
      <c r="W82" s="917"/>
      <c r="X82" s="913"/>
      <c r="Y82" s="920"/>
      <c r="Z82" s="24"/>
      <c r="AA82" s="66"/>
      <c r="AB82" s="18"/>
      <c r="AC82" s="30"/>
      <c r="AD82" s="66"/>
      <c r="AE82" s="14"/>
      <c r="AF82" s="29"/>
      <c r="AG82" s="66"/>
      <c r="AH82" s="12"/>
      <c r="AI82" s="73"/>
    </row>
    <row r="83" spans="2:36" ht="15" customHeight="1">
      <c r="B83" s="96">
        <v>6</v>
      </c>
      <c r="C83" s="95" t="s">
        <v>58</v>
      </c>
      <c r="D83" s="78">
        <v>2117.2727</v>
      </c>
      <c r="E83" s="79" t="s">
        <v>39</v>
      </c>
      <c r="F83" s="80">
        <v>11</v>
      </c>
      <c r="G83" s="34">
        <v>23289.9997</v>
      </c>
      <c r="H83" s="24"/>
      <c r="I83" s="66"/>
      <c r="J83" s="18"/>
      <c r="K83" s="30"/>
      <c r="L83" s="66"/>
      <c r="M83" s="14"/>
      <c r="N83" s="29"/>
      <c r="O83" s="66"/>
      <c r="P83" s="12"/>
      <c r="Q83" s="24"/>
      <c r="R83" s="66"/>
      <c r="S83" s="18"/>
      <c r="T83" s="30"/>
      <c r="U83" s="66"/>
      <c r="V83" s="14"/>
      <c r="W83" s="917"/>
      <c r="X83" s="913"/>
      <c r="Y83" s="920"/>
      <c r="Z83" s="24"/>
      <c r="AA83" s="66"/>
      <c r="AB83" s="18"/>
      <c r="AC83" s="30"/>
      <c r="AD83" s="66"/>
      <c r="AE83" s="14"/>
      <c r="AF83" s="29"/>
      <c r="AG83" s="66"/>
      <c r="AH83" s="12"/>
      <c r="AI83" s="73"/>
    </row>
    <row r="84" spans="2:36" ht="11.5">
      <c r="B84" s="96"/>
      <c r="C84" s="95"/>
      <c r="D84" s="78"/>
      <c r="E84" s="79"/>
      <c r="F84" s="80"/>
      <c r="G84" s="18"/>
      <c r="H84" s="24"/>
      <c r="I84" s="23"/>
      <c r="J84" s="18"/>
      <c r="K84" s="26"/>
      <c r="L84" s="25"/>
      <c r="M84" s="27">
        <f>+P84-J84</f>
        <v>0</v>
      </c>
      <c r="N84" s="22"/>
      <c r="O84" s="23"/>
      <c r="P84" s="18"/>
      <c r="Q84" s="24"/>
      <c r="R84" s="23"/>
      <c r="S84" s="18"/>
      <c r="T84" s="26"/>
      <c r="U84" s="25"/>
      <c r="V84" s="27">
        <f>+Y84-S84</f>
        <v>0</v>
      </c>
      <c r="W84" s="918"/>
      <c r="X84" s="937"/>
      <c r="Y84" s="938"/>
      <c r="Z84" s="24"/>
      <c r="AA84" s="23"/>
      <c r="AB84" s="18"/>
      <c r="AC84" s="26"/>
      <c r="AD84" s="25"/>
      <c r="AE84" s="27">
        <f>+AH84-AB84</f>
        <v>0</v>
      </c>
      <c r="AF84" s="22"/>
      <c r="AG84" s="23"/>
      <c r="AH84" s="18"/>
      <c r="AI84" s="75"/>
    </row>
    <row r="85" spans="2:36" ht="34.5" customHeight="1">
      <c r="B85" s="96">
        <v>7</v>
      </c>
      <c r="C85" s="95" t="s">
        <v>59</v>
      </c>
      <c r="D85" s="78">
        <v>730.452</v>
      </c>
      <c r="E85" s="79" t="s">
        <v>39</v>
      </c>
      <c r="F85" s="80">
        <v>290</v>
      </c>
      <c r="G85" s="34">
        <v>211831.08</v>
      </c>
      <c r="H85" s="24"/>
      <c r="I85" s="66"/>
      <c r="J85" s="18"/>
      <c r="K85" s="30"/>
      <c r="L85" s="66"/>
      <c r="M85" s="14"/>
      <c r="N85" s="29"/>
      <c r="O85" s="66"/>
      <c r="P85" s="12"/>
      <c r="Q85" s="24">
        <v>130.69</v>
      </c>
      <c r="R85" s="25">
        <v>0.1789</v>
      </c>
      <c r="S85" s="18">
        <v>37898.99</v>
      </c>
      <c r="T85" s="30">
        <f t="shared" ref="T85" si="12">W85-Q85</f>
        <v>232.19928399999998</v>
      </c>
      <c r="U85" s="473">
        <f>X85-R85</f>
        <v>0.31790099992881116</v>
      </c>
      <c r="V85" s="624">
        <f>Y85-S85</f>
        <v>67338.902360000007</v>
      </c>
      <c r="W85" s="917">
        <f>SUM('7.Shaft'!J69)</f>
        <v>362.88928399999998</v>
      </c>
      <c r="X85" s="937">
        <f>W85/D85</f>
        <v>0.49680099992881116</v>
      </c>
      <c r="Y85" s="938">
        <f>F85*W85</f>
        <v>105237.89236</v>
      </c>
      <c r="Z85" s="24"/>
      <c r="AA85" s="66"/>
      <c r="AB85" s="18"/>
      <c r="AC85" s="30"/>
      <c r="AD85" s="66"/>
      <c r="AE85" s="14"/>
      <c r="AF85" s="29"/>
      <c r="AG85" s="66"/>
      <c r="AH85" s="12"/>
      <c r="AI85" s="73"/>
    </row>
    <row r="86" spans="2:36" ht="11.5">
      <c r="B86" s="96"/>
      <c r="C86" s="95"/>
      <c r="D86" s="78"/>
      <c r="E86" s="79"/>
      <c r="F86" s="80"/>
      <c r="G86" s="90"/>
      <c r="H86" s="24"/>
      <c r="I86" s="23"/>
      <c r="J86" s="18"/>
      <c r="K86" s="26"/>
      <c r="L86" s="25"/>
      <c r="M86" s="27">
        <f>+P86-J86</f>
        <v>0</v>
      </c>
      <c r="N86" s="22"/>
      <c r="O86" s="23"/>
      <c r="P86" s="18"/>
      <c r="Q86" s="24"/>
      <c r="R86" s="23"/>
      <c r="S86" s="18"/>
      <c r="T86" s="26"/>
      <c r="U86" s="25"/>
      <c r="V86" s="27">
        <f>+Y86-S86</f>
        <v>0</v>
      </c>
      <c r="W86" s="918"/>
      <c r="X86" s="937"/>
      <c r="Y86" s="938"/>
      <c r="Z86" s="24"/>
      <c r="AA86" s="23"/>
      <c r="AB86" s="18"/>
      <c r="AC86" s="26"/>
      <c r="AD86" s="25"/>
      <c r="AE86" s="27">
        <f>+AH86-AB86</f>
        <v>0</v>
      </c>
      <c r="AF86" s="22"/>
      <c r="AG86" s="23"/>
      <c r="AH86" s="18"/>
      <c r="AI86" s="75"/>
    </row>
    <row r="87" spans="2:36" ht="15" customHeight="1">
      <c r="B87" s="96">
        <v>8</v>
      </c>
      <c r="C87" s="95" t="s">
        <v>60</v>
      </c>
      <c r="D87" s="78">
        <v>2650.4</v>
      </c>
      <c r="E87" s="79" t="s">
        <v>39</v>
      </c>
      <c r="F87" s="80">
        <v>37.5</v>
      </c>
      <c r="G87" s="34">
        <v>99390</v>
      </c>
      <c r="H87" s="24"/>
      <c r="I87" s="66"/>
      <c r="J87" s="18"/>
      <c r="K87" s="30"/>
      <c r="L87" s="66"/>
      <c r="M87" s="14"/>
      <c r="N87" s="29"/>
      <c r="O87" s="66"/>
      <c r="P87" s="12"/>
      <c r="Q87" s="24">
        <v>1846.05</v>
      </c>
      <c r="R87" s="23">
        <v>0.69650000000000001</v>
      </c>
      <c r="S87" s="18">
        <v>69226.73</v>
      </c>
      <c r="T87" s="30">
        <f t="shared" ref="T87" si="13">W87-Q87</f>
        <v>-4.0000000001327862E-3</v>
      </c>
      <c r="U87" s="473">
        <f>X87-R87</f>
        <v>1.5997585270044468E-5</v>
      </c>
      <c r="V87" s="624">
        <f>Y87-S87</f>
        <v>-5.0000000046566129E-3</v>
      </c>
      <c r="W87" s="917">
        <f>SUM(' Rockwool External'!K72)</f>
        <v>1846.0459999999998</v>
      </c>
      <c r="X87" s="937">
        <f>W87/D87</f>
        <v>0.69651599758527005</v>
      </c>
      <c r="Y87" s="938">
        <f>F87*W87</f>
        <v>69226.724999999991</v>
      </c>
      <c r="Z87" s="24"/>
      <c r="AA87" s="66"/>
      <c r="AB87" s="18"/>
      <c r="AC87" s="30">
        <f t="shared" ref="AC87:AD87" si="14">AF87-Z87</f>
        <v>652.82999999999993</v>
      </c>
      <c r="AD87" s="473">
        <f t="shared" si="14"/>
        <v>0.24631376396015692</v>
      </c>
      <c r="AE87" s="624">
        <f>AH87-AB87</f>
        <v>24481.124999999996</v>
      </c>
      <c r="AF87" s="29">
        <v>652.82999999999993</v>
      </c>
      <c r="AG87" s="473">
        <f>AF87/D87</f>
        <v>0.24631376396015692</v>
      </c>
      <c r="AH87" s="623">
        <f>AF87*F87</f>
        <v>24481.124999999996</v>
      </c>
      <c r="AI87" s="73"/>
    </row>
    <row r="88" spans="2:36" ht="11.5">
      <c r="B88" s="15"/>
      <c r="C88" s="89"/>
      <c r="D88" s="84"/>
      <c r="E88" s="85"/>
      <c r="F88" s="86"/>
      <c r="G88" s="87"/>
      <c r="H88" s="24"/>
      <c r="I88" s="23"/>
      <c r="J88" s="18"/>
      <c r="K88" s="26"/>
      <c r="L88" s="25"/>
      <c r="M88" s="27">
        <f>+P88-J88</f>
        <v>0</v>
      </c>
      <c r="N88" s="22"/>
      <c r="O88" s="23"/>
      <c r="P88" s="18"/>
      <c r="Q88" s="24"/>
      <c r="R88" s="23"/>
      <c r="S88" s="18"/>
      <c r="T88" s="26"/>
      <c r="U88" s="25"/>
      <c r="V88" s="27">
        <f>+Y88-S88</f>
        <v>0</v>
      </c>
      <c r="W88" s="918"/>
      <c r="X88" s="937"/>
      <c r="Y88" s="938"/>
      <c r="Z88" s="24"/>
      <c r="AA88" s="23"/>
      <c r="AB88" s="18"/>
      <c r="AC88" s="26"/>
      <c r="AD88" s="25"/>
      <c r="AE88" s="27">
        <f>+AH88-AB88</f>
        <v>0</v>
      </c>
      <c r="AF88" s="22"/>
      <c r="AG88" s="23"/>
      <c r="AH88" s="18"/>
      <c r="AI88" s="75"/>
    </row>
    <row r="89" spans="2:36" ht="15" customHeight="1">
      <c r="B89" s="15"/>
      <c r="C89" s="70"/>
      <c r="D89" s="24"/>
      <c r="E89" s="65"/>
      <c r="F89" s="11"/>
      <c r="G89" s="18"/>
      <c r="H89" s="24"/>
      <c r="I89" s="66"/>
      <c r="J89" s="18"/>
      <c r="K89" s="30"/>
      <c r="L89" s="66"/>
      <c r="M89" s="14"/>
      <c r="N89" s="29"/>
      <c r="O89" s="66"/>
      <c r="P89" s="12"/>
      <c r="Q89" s="24"/>
      <c r="R89" s="66"/>
      <c r="S89" s="18"/>
      <c r="T89" s="30"/>
      <c r="U89" s="66"/>
      <c r="V89" s="14"/>
      <c r="W89" s="917"/>
      <c r="X89" s="913"/>
      <c r="Y89" s="920"/>
      <c r="Z89" s="24"/>
      <c r="AA89" s="66"/>
      <c r="AB89" s="18"/>
      <c r="AC89" s="30"/>
      <c r="AD89" s="66"/>
      <c r="AE89" s="14"/>
      <c r="AF89" s="29"/>
      <c r="AG89" s="66"/>
      <c r="AH89" s="12"/>
      <c r="AI89" s="73"/>
    </row>
    <row r="90" spans="2:36" ht="11.5">
      <c r="B90" s="102"/>
      <c r="C90" s="103"/>
      <c r="D90" s="84"/>
      <c r="E90" s="85"/>
      <c r="F90" s="86"/>
      <c r="G90" s="87"/>
      <c r="H90" s="104"/>
      <c r="I90" s="105"/>
      <c r="J90" s="87"/>
      <c r="K90" s="104"/>
      <c r="L90" s="106"/>
      <c r="M90" s="107"/>
      <c r="N90" s="104"/>
      <c r="O90" s="105"/>
      <c r="P90" s="87"/>
      <c r="Q90" s="104"/>
      <c r="R90" s="105"/>
      <c r="S90" s="87"/>
      <c r="T90" s="104"/>
      <c r="U90" s="106"/>
      <c r="V90" s="107"/>
      <c r="W90" s="930"/>
      <c r="X90" s="910"/>
      <c r="Y90" s="929"/>
      <c r="Z90" s="104"/>
      <c r="AA90" s="105"/>
      <c r="AB90" s="87"/>
      <c r="AC90" s="104"/>
      <c r="AD90" s="106"/>
      <c r="AE90" s="107"/>
      <c r="AF90" s="104"/>
      <c r="AG90" s="105"/>
      <c r="AH90" s="87"/>
      <c r="AI90" s="31"/>
      <c r="AJ90" s="74"/>
    </row>
    <row r="91" spans="2:36" ht="11.5">
      <c r="B91" s="108"/>
      <c r="C91" s="109"/>
      <c r="D91" s="110"/>
      <c r="E91" s="79"/>
      <c r="F91" s="80"/>
      <c r="G91" s="94"/>
      <c r="H91" s="78"/>
      <c r="I91" s="113"/>
      <c r="J91" s="90"/>
      <c r="K91" s="114"/>
      <c r="L91" s="115"/>
      <c r="M91" s="116"/>
      <c r="N91" s="111"/>
      <c r="O91" s="112"/>
      <c r="P91" s="90"/>
      <c r="Q91" s="78"/>
      <c r="R91" s="113"/>
      <c r="S91" s="90"/>
      <c r="T91" s="114"/>
      <c r="U91" s="115"/>
      <c r="V91" s="116"/>
      <c r="W91" s="909"/>
      <c r="X91" s="928"/>
      <c r="Y91" s="908"/>
      <c r="Z91" s="78"/>
      <c r="AA91" s="113"/>
      <c r="AB91" s="90"/>
      <c r="AC91" s="114"/>
      <c r="AD91" s="115"/>
      <c r="AE91" s="116"/>
      <c r="AF91" s="111"/>
      <c r="AG91" s="112"/>
      <c r="AH91" s="90"/>
      <c r="AI91" s="28"/>
      <c r="AJ91" s="74"/>
    </row>
    <row r="92" spans="2:36" ht="22.5" customHeight="1">
      <c r="B92" s="1704" t="s">
        <v>61</v>
      </c>
      <c r="C92" s="1705"/>
      <c r="D92" s="55"/>
      <c r="E92" s="56"/>
      <c r="F92" s="57">
        <v>1</v>
      </c>
      <c r="G92" s="117">
        <f>SUM(G48:G89)</f>
        <v>771582.03269999998</v>
      </c>
      <c r="H92" s="118"/>
      <c r="I92" s="119">
        <f>J92/G92</f>
        <v>0</v>
      </c>
      <c r="J92" s="58">
        <f>SUM(J90:J90)</f>
        <v>0</v>
      </c>
      <c r="K92" s="118"/>
      <c r="L92" s="120">
        <f>M92/G92</f>
        <v>5.9941940117704387E-2</v>
      </c>
      <c r="M92" s="58">
        <f>SUM(M44:M90)</f>
        <v>46250.124000000025</v>
      </c>
      <c r="N92" s="118"/>
      <c r="O92" s="119">
        <f>P92/G92</f>
        <v>0.1237581111963599</v>
      </c>
      <c r="P92" s="58">
        <f>SUM(P44:P90)</f>
        <v>95489.535000000003</v>
      </c>
      <c r="Q92" s="118"/>
      <c r="R92" s="119">
        <f>S92/G92</f>
        <v>0.48079372546021693</v>
      </c>
      <c r="S92" s="58">
        <f>SUM(S46:S90)</f>
        <v>370971.79999999993</v>
      </c>
      <c r="T92" s="118"/>
      <c r="U92" s="119">
        <f>V92/G92</f>
        <v>9.9278460505292196E-2</v>
      </c>
      <c r="V92" s="58">
        <f>SUM(V44:V90)</f>
        <v>76601.476360000015</v>
      </c>
      <c r="W92" s="907"/>
      <c r="X92" s="927">
        <f>Y92/G92</f>
        <v>0.58007218596550914</v>
      </c>
      <c r="Y92" s="933">
        <f>SUM(Y44:Y90)</f>
        <v>447573.27635999996</v>
      </c>
      <c r="Z92" s="118"/>
      <c r="AA92" s="119">
        <v>0.34788834540833702</v>
      </c>
      <c r="AB92" s="58">
        <v>17129.817221671048</v>
      </c>
      <c r="AC92" s="118"/>
      <c r="AD92" s="120">
        <f>AE92/G92</f>
        <v>0.20007406697927071</v>
      </c>
      <c r="AE92" s="58">
        <f>SUM(AE44:AE90)</f>
        <v>154373.55529042165</v>
      </c>
      <c r="AF92" s="118"/>
      <c r="AG92" s="119">
        <f>AH92/G92</f>
        <v>0.28019329170583313</v>
      </c>
      <c r="AH92" s="58">
        <f>SUM(AH44:AH90)</f>
        <v>216192.10956329078</v>
      </c>
      <c r="AI92" s="121"/>
    </row>
    <row r="93" spans="2:36" ht="11.5">
      <c r="B93" s="108"/>
      <c r="C93" s="95"/>
      <c r="D93" s="78"/>
      <c r="E93" s="79"/>
      <c r="F93" s="80"/>
      <c r="G93" s="90"/>
      <c r="H93" s="78"/>
      <c r="I93" s="113"/>
      <c r="J93" s="90"/>
      <c r="K93" s="114"/>
      <c r="L93" s="113"/>
      <c r="M93" s="90"/>
      <c r="N93" s="122"/>
      <c r="O93" s="123"/>
      <c r="P93" s="124"/>
      <c r="Q93" s="78"/>
      <c r="R93" s="113"/>
      <c r="S93" s="90"/>
      <c r="T93" s="114"/>
      <c r="U93" s="113"/>
      <c r="V93" s="90"/>
      <c r="W93" s="906"/>
      <c r="X93" s="926"/>
      <c r="Y93" s="905"/>
      <c r="Z93" s="78"/>
      <c r="AA93" s="113"/>
      <c r="AB93" s="90"/>
      <c r="AC93" s="114"/>
      <c r="AD93" s="113"/>
      <c r="AE93" s="90"/>
      <c r="AF93" s="122"/>
      <c r="AG93" s="123"/>
      <c r="AH93" s="124"/>
      <c r="AI93" s="28"/>
      <c r="AJ93" s="74"/>
    </row>
    <row r="94" spans="2:36" ht="24.75" customHeight="1">
      <c r="B94" s="1704" t="s">
        <v>62</v>
      </c>
      <c r="C94" s="1705"/>
      <c r="D94" s="125"/>
      <c r="E94" s="126"/>
      <c r="F94" s="57">
        <v>1</v>
      </c>
      <c r="G94" s="117">
        <f>G42+G92</f>
        <v>1954843.0356999999</v>
      </c>
      <c r="H94" s="118"/>
      <c r="I94" s="119"/>
      <c r="J94" s="58"/>
      <c r="K94" s="118"/>
      <c r="L94" s="120">
        <f>M94/G94</f>
        <v>2.3659251998940443E-2</v>
      </c>
      <c r="M94" s="58">
        <f>M42+M92</f>
        <v>46250.124000000025</v>
      </c>
      <c r="N94" s="118"/>
      <c r="O94" s="119"/>
      <c r="P94" s="58">
        <f>P42+P92</f>
        <v>100824.201</v>
      </c>
      <c r="Q94" s="118"/>
      <c r="R94" s="57">
        <f>(R42+R92)/2</f>
        <v>0.53035653699480667</v>
      </c>
      <c r="S94" s="58">
        <f>S42+S92</f>
        <v>1057167.75</v>
      </c>
      <c r="T94" s="118"/>
      <c r="U94" s="120"/>
      <c r="V94" s="58">
        <f>V42+V92</f>
        <v>123769.25116000001</v>
      </c>
      <c r="W94" s="907"/>
      <c r="X94" s="1538">
        <f>(X42+X92)/2</f>
        <v>0.59992703122066415</v>
      </c>
      <c r="Y94" s="933">
        <f>Y42+Y92</f>
        <v>1180937.00116</v>
      </c>
      <c r="Z94" s="118"/>
      <c r="AA94" s="119"/>
      <c r="AB94" s="58">
        <v>22464.483221671049</v>
      </c>
      <c r="AC94" s="118"/>
      <c r="AD94" s="120">
        <f>AE94/G94</f>
        <v>0.15453314817281399</v>
      </c>
      <c r="AE94" s="58">
        <f>AE42+AE92</f>
        <v>302088.04849042161</v>
      </c>
      <c r="AF94" s="118"/>
      <c r="AG94" s="119">
        <f>AH94/G94</f>
        <v>0.18888537955226212</v>
      </c>
      <c r="AH94" s="58">
        <f>AH42+AH92</f>
        <v>369241.26876329078</v>
      </c>
      <c r="AI94" s="127"/>
    </row>
    <row r="97" spans="4:18" ht="15" customHeight="1">
      <c r="G97" s="140"/>
    </row>
    <row r="98" spans="4:18" ht="15" customHeight="1">
      <c r="G98" s="140">
        <f>G94-Y94</f>
        <v>773906.03453999991</v>
      </c>
      <c r="R98" s="344">
        <f>G98/G94</f>
        <v>0.39589164981876707</v>
      </c>
    </row>
    <row r="100" spans="4:18" ht="15" customHeight="1">
      <c r="D100" s="345"/>
    </row>
  </sheetData>
  <sheetProtection selectLockedCells="1" selectUnlockedCells="1"/>
  <mergeCells count="50">
    <mergeCell ref="Q5:Y5"/>
    <mergeCell ref="Q6:S7"/>
    <mergeCell ref="T6:V7"/>
    <mergeCell ref="W6:Y7"/>
    <mergeCell ref="Q8:Q9"/>
    <mergeCell ref="R8:R9"/>
    <mergeCell ref="S8:S9"/>
    <mergeCell ref="T8:T9"/>
    <mergeCell ref="U8:U9"/>
    <mergeCell ref="V8:V9"/>
    <mergeCell ref="W8:W9"/>
    <mergeCell ref="X8:X9"/>
    <mergeCell ref="Y8:Y9"/>
    <mergeCell ref="AB8:AB9"/>
    <mergeCell ref="AC8:AC9"/>
    <mergeCell ref="AD8:AD9"/>
    <mergeCell ref="AE8:AE9"/>
    <mergeCell ref="H5:P5"/>
    <mergeCell ref="Z5:AH5"/>
    <mergeCell ref="AF6:AH7"/>
    <mergeCell ref="Z6:AB7"/>
    <mergeCell ref="AC6:AE7"/>
    <mergeCell ref="AF8:AF9"/>
    <mergeCell ref="AG8:AG9"/>
    <mergeCell ref="AH8:AH9"/>
    <mergeCell ref="Z8:Z9"/>
    <mergeCell ref="AA8:AA9"/>
    <mergeCell ref="K8:K9"/>
    <mergeCell ref="L8:L9"/>
    <mergeCell ref="B42:C42"/>
    <mergeCell ref="B92:C92"/>
    <mergeCell ref="B94:C94"/>
    <mergeCell ref="C5:C9"/>
    <mergeCell ref="B5:B9"/>
    <mergeCell ref="N6:P7"/>
    <mergeCell ref="H6:J7"/>
    <mergeCell ref="K6:M7"/>
    <mergeCell ref="D5:G7"/>
    <mergeCell ref="AI5:AI9"/>
    <mergeCell ref="N8:N9"/>
    <mergeCell ref="O8:O9"/>
    <mergeCell ref="P8:P9"/>
    <mergeCell ref="H8:H9"/>
    <mergeCell ref="I8:I9"/>
    <mergeCell ref="J8:J9"/>
    <mergeCell ref="M8:M9"/>
    <mergeCell ref="D8:D9"/>
    <mergeCell ref="E8:E9"/>
    <mergeCell ref="F8:F9"/>
    <mergeCell ref="G8:G9"/>
  </mergeCells>
  <pageMargins left="0.15763888888888888" right="0.15763888888888888" top="7.8472222222222221E-2" bottom="7.8472222222222221E-2" header="0.51180555555555551" footer="7.8472222222222221E-2"/>
  <pageSetup paperSize="9" scale="50" firstPageNumber="0" fitToHeight="0" orientation="portrait" r:id="rId1"/>
  <headerFooter alignWithMargins="0">
    <oddFooter>&amp;CPage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107"/>
  <sheetViews>
    <sheetView view="pageBreakPreview" topLeftCell="A85" zoomScale="90" zoomScaleNormal="85" zoomScaleSheetLayoutView="90" workbookViewId="0">
      <selection activeCell="M70" sqref="M70"/>
    </sheetView>
  </sheetViews>
  <sheetFormatPr defaultRowHeight="14.5"/>
  <cols>
    <col min="1" max="1" width="5.26953125" style="560" customWidth="1"/>
    <col min="2" max="2" width="9.7265625" style="560" customWidth="1"/>
    <col min="3" max="3" width="9.7265625" style="560" hidden="1" customWidth="1"/>
    <col min="4" max="4" width="54.26953125" style="560" customWidth="1"/>
    <col min="5" max="5" width="22.1796875" style="560" customWidth="1"/>
    <col min="6" max="6" width="9.54296875" style="560" customWidth="1"/>
    <col min="7" max="7" width="6.81640625" customWidth="1"/>
    <col min="8" max="8" width="11.7265625" customWidth="1"/>
    <col min="9" max="9" width="18.26953125" style="560" customWidth="1"/>
    <col min="10" max="10" width="8.7265625" style="560" customWidth="1"/>
    <col min="11" max="11" width="9.1796875" style="560" customWidth="1"/>
    <col min="12" max="12" width="7.7265625" style="560" customWidth="1"/>
    <col min="13" max="13" width="16.26953125" style="560" customWidth="1"/>
    <col min="14" max="14" width="16.81640625" style="560" customWidth="1"/>
    <col min="15" max="15" width="15.54296875" style="560" customWidth="1"/>
  </cols>
  <sheetData>
    <row r="1" spans="1:16">
      <c r="I1" s="560" t="s">
        <v>1243</v>
      </c>
    </row>
    <row r="2" spans="1:16" ht="15.5">
      <c r="A2" s="554">
        <v>0</v>
      </c>
      <c r="B2" s="555" t="s">
        <v>378</v>
      </c>
      <c r="C2" s="555"/>
      <c r="D2" s="556"/>
      <c r="E2" s="557"/>
      <c r="F2" s="558"/>
      <c r="G2" s="558"/>
      <c r="H2" s="1235"/>
      <c r="I2" s="558"/>
      <c r="J2" s="558"/>
      <c r="K2" s="558"/>
      <c r="L2" s="558"/>
      <c r="M2" s="558"/>
      <c r="N2" s="559"/>
      <c r="O2" s="558"/>
    </row>
    <row r="3" spans="1:16">
      <c r="A3" s="561">
        <v>1</v>
      </c>
      <c r="B3" s="561">
        <v>2</v>
      </c>
      <c r="C3" s="561"/>
      <c r="D3" s="561">
        <v>3</v>
      </c>
      <c r="E3" s="562">
        <v>4</v>
      </c>
      <c r="F3" s="562">
        <v>5</v>
      </c>
      <c r="G3" s="562">
        <v>6</v>
      </c>
      <c r="H3" s="562"/>
      <c r="I3" s="562">
        <v>7</v>
      </c>
      <c r="J3" s="562">
        <v>9</v>
      </c>
      <c r="K3" s="562">
        <v>10</v>
      </c>
      <c r="L3" s="562">
        <v>8</v>
      </c>
      <c r="M3" s="562">
        <v>12</v>
      </c>
      <c r="N3" s="562">
        <v>13</v>
      </c>
      <c r="O3" s="562">
        <v>11</v>
      </c>
    </row>
    <row r="4" spans="1:16" ht="14.5" customHeight="1">
      <c r="A4" s="563"/>
      <c r="B4" s="563"/>
      <c r="C4" s="563"/>
      <c r="D4" s="563"/>
      <c r="E4" s="1720" t="s">
        <v>379</v>
      </c>
      <c r="F4" s="1721"/>
      <c r="G4" s="1721"/>
      <c r="H4" s="1236"/>
      <c r="I4" s="1722" t="s">
        <v>380</v>
      </c>
      <c r="J4" s="1717" t="s">
        <v>208</v>
      </c>
      <c r="K4" s="1718"/>
      <c r="L4" s="1719"/>
      <c r="M4" s="1717" t="s">
        <v>209</v>
      </c>
      <c r="N4" s="1718"/>
      <c r="O4" s="1719"/>
    </row>
    <row r="5" spans="1:16" ht="26">
      <c r="A5" s="564" t="s">
        <v>381</v>
      </c>
      <c r="B5" s="565" t="s">
        <v>382</v>
      </c>
      <c r="C5" s="565" t="s">
        <v>383</v>
      </c>
      <c r="D5" s="566" t="s">
        <v>3</v>
      </c>
      <c r="E5" s="567" t="s">
        <v>384</v>
      </c>
      <c r="F5" s="568" t="s">
        <v>595</v>
      </c>
      <c r="G5" s="569" t="s">
        <v>6</v>
      </c>
      <c r="H5" s="1242" t="s">
        <v>838</v>
      </c>
      <c r="I5" s="1723"/>
      <c r="J5" s="570" t="s">
        <v>377</v>
      </c>
      <c r="K5" s="570" t="s">
        <v>386</v>
      </c>
      <c r="L5" s="570" t="s">
        <v>385</v>
      </c>
      <c r="M5" s="571" t="s">
        <v>377</v>
      </c>
      <c r="N5" s="572" t="s">
        <v>386</v>
      </c>
      <c r="O5" s="1489" t="s">
        <v>385</v>
      </c>
      <c r="P5" t="s">
        <v>1245</v>
      </c>
    </row>
    <row r="6" spans="1:16">
      <c r="A6" s="573"/>
      <c r="B6" s="574"/>
      <c r="C6" s="574"/>
      <c r="D6" s="575"/>
      <c r="E6" s="574"/>
      <c r="F6" s="576"/>
      <c r="G6" s="577"/>
      <c r="H6" s="1237"/>
      <c r="I6" s="578"/>
      <c r="J6" s="579"/>
      <c r="K6" s="579"/>
      <c r="L6" s="579"/>
      <c r="M6" s="580"/>
      <c r="N6" s="581"/>
      <c r="O6" s="1490"/>
    </row>
    <row r="7" spans="1:16">
      <c r="A7" s="582">
        <v>1</v>
      </c>
      <c r="B7" s="582">
        <v>1</v>
      </c>
      <c r="C7" s="583">
        <v>2</v>
      </c>
      <c r="D7" s="584" t="s">
        <v>387</v>
      </c>
      <c r="E7" s="585"/>
      <c r="F7" s="586"/>
      <c r="G7" s="585"/>
      <c r="H7" s="1241" t="s">
        <v>829</v>
      </c>
      <c r="I7" s="587">
        <v>456402</v>
      </c>
      <c r="J7" s="1395">
        <v>0.51</v>
      </c>
      <c r="K7" s="1395">
        <f>L7-J7</f>
        <v>3.1574204319875787E-2</v>
      </c>
      <c r="L7" s="1395">
        <f>O7/I7</f>
        <v>0.5415742043198758</v>
      </c>
      <c r="M7" s="1396">
        <v>233253.9</v>
      </c>
      <c r="N7" s="1396">
        <f>O7-M7</f>
        <v>13921.649999999965</v>
      </c>
      <c r="O7" s="1600">
        <f>SUM('VO 01'!I67)</f>
        <v>247175.54999999996</v>
      </c>
    </row>
    <row r="8" spans="1:16" ht="26">
      <c r="A8" s="582">
        <v>2</v>
      </c>
      <c r="B8" s="582">
        <v>2</v>
      </c>
      <c r="C8" s="583">
        <v>2</v>
      </c>
      <c r="D8" s="584" t="s">
        <v>388</v>
      </c>
      <c r="E8" s="588" t="s">
        <v>389</v>
      </c>
      <c r="F8" s="586"/>
      <c r="G8" s="585"/>
      <c r="H8" s="1243" t="s">
        <v>830</v>
      </c>
      <c r="I8" s="587">
        <f>SUM('VO 02'!I36)</f>
        <v>382703.071</v>
      </c>
      <c r="J8" s="1395">
        <v>0.71</v>
      </c>
      <c r="K8" s="1395">
        <f>L8-J8</f>
        <v>0.1002128984483639</v>
      </c>
      <c r="L8" s="1541">
        <f>O8/I8</f>
        <v>0.81021289844836386</v>
      </c>
      <c r="M8" s="1396">
        <v>249141.29</v>
      </c>
      <c r="N8" s="1396">
        <f>O8-M8</f>
        <v>60929.674399999989</v>
      </c>
      <c r="O8" s="1600">
        <f>SUM('VO 02'!K36)</f>
        <v>310070.9644</v>
      </c>
    </row>
    <row r="9" spans="1:16" ht="26">
      <c r="A9" s="582">
        <v>3</v>
      </c>
      <c r="B9" s="582">
        <v>3</v>
      </c>
      <c r="C9" s="583"/>
      <c r="D9" s="584" t="s">
        <v>674</v>
      </c>
      <c r="E9" s="592" t="s">
        <v>397</v>
      </c>
      <c r="F9" s="589"/>
      <c r="G9" s="585"/>
      <c r="H9" s="1243" t="s">
        <v>831</v>
      </c>
      <c r="I9" s="587">
        <v>371286.43</v>
      </c>
      <c r="J9" s="1395">
        <v>0.45</v>
      </c>
      <c r="K9" s="1395">
        <f>L9-J9</f>
        <v>0.14999999999999997</v>
      </c>
      <c r="L9" s="1541">
        <v>0.6</v>
      </c>
      <c r="M9" s="1396">
        <v>167078.89000000001</v>
      </c>
      <c r="N9" s="1396">
        <f>O9-M9</f>
        <v>55692.967999999964</v>
      </c>
      <c r="O9" s="1490">
        <f>I9*L9</f>
        <v>222771.85799999998</v>
      </c>
    </row>
    <row r="10" spans="1:16" s="1627" customFormat="1">
      <c r="A10" s="1632">
        <v>4</v>
      </c>
      <c r="B10" s="1632">
        <v>4</v>
      </c>
      <c r="C10" s="1632"/>
      <c r="D10" s="1631" t="s">
        <v>390</v>
      </c>
      <c r="E10" s="1630" t="s">
        <v>391</v>
      </c>
      <c r="F10" s="1629"/>
      <c r="G10" s="1630"/>
      <c r="H10" s="1623" t="s">
        <v>832</v>
      </c>
      <c r="I10" s="1604">
        <v>47193.599999999999</v>
      </c>
      <c r="J10" s="1622">
        <v>1</v>
      </c>
      <c r="K10" s="1622">
        <f>L10-J10</f>
        <v>0</v>
      </c>
      <c r="L10" s="1622">
        <v>1</v>
      </c>
      <c r="M10" s="1624">
        <v>47193.599999999999</v>
      </c>
      <c r="N10" s="1624">
        <f>O10-M10</f>
        <v>0</v>
      </c>
      <c r="O10" s="1621">
        <f>I10*L10</f>
        <v>47193.599999999999</v>
      </c>
    </row>
    <row r="11" spans="1:16" ht="26">
      <c r="A11" s="582">
        <v>5</v>
      </c>
      <c r="B11" s="582">
        <v>5</v>
      </c>
      <c r="C11" s="1724"/>
      <c r="D11" s="584" t="s">
        <v>392</v>
      </c>
      <c r="E11" s="585" t="s">
        <v>393</v>
      </c>
      <c r="F11" s="589"/>
      <c r="G11" s="585"/>
      <c r="H11" s="1243" t="s">
        <v>833</v>
      </c>
      <c r="I11" s="587">
        <v>945.4</v>
      </c>
      <c r="J11" s="1395">
        <v>0</v>
      </c>
      <c r="K11" s="1395"/>
      <c r="L11" s="1395"/>
      <c r="M11" s="1396"/>
      <c r="N11" s="1396"/>
      <c r="O11" s="1490"/>
    </row>
    <row r="12" spans="1:16" s="1627" customFormat="1" ht="26">
      <c r="A12" s="1632">
        <v>6</v>
      </c>
      <c r="B12" s="1632">
        <v>6</v>
      </c>
      <c r="C12" s="1725"/>
      <c r="D12" s="1631" t="s">
        <v>394</v>
      </c>
      <c r="E12" s="1630" t="s">
        <v>395</v>
      </c>
      <c r="F12" s="1629"/>
      <c r="G12" s="1630"/>
      <c r="H12" s="1623" t="s">
        <v>833</v>
      </c>
      <c r="I12" s="1604">
        <v>477.6</v>
      </c>
      <c r="J12" s="1622">
        <v>1</v>
      </c>
      <c r="K12" s="1628"/>
      <c r="L12" s="1622">
        <v>1</v>
      </c>
      <c r="M12" s="1624">
        <v>477.6</v>
      </c>
      <c r="N12" s="1624">
        <f>O12-M12</f>
        <v>0</v>
      </c>
      <c r="O12" s="1621">
        <f>SUM(I12)</f>
        <v>477.6</v>
      </c>
    </row>
    <row r="13" spans="1:16" s="1627" customFormat="1">
      <c r="A13" s="1632">
        <v>7</v>
      </c>
      <c r="B13" s="1632">
        <v>7</v>
      </c>
      <c r="C13" s="1726"/>
      <c r="D13" s="1631" t="s">
        <v>396</v>
      </c>
      <c r="E13" s="1630" t="s">
        <v>397</v>
      </c>
      <c r="F13" s="1620">
        <v>762.86</v>
      </c>
      <c r="G13" s="1630">
        <v>100</v>
      </c>
      <c r="H13" s="1623" t="s">
        <v>834</v>
      </c>
      <c r="I13" s="1604">
        <f>F13*G13</f>
        <v>76286</v>
      </c>
      <c r="J13" s="1622">
        <v>1</v>
      </c>
      <c r="K13" s="1622">
        <f>L13-J13</f>
        <v>0</v>
      </c>
      <c r="L13" s="1622">
        <v>1</v>
      </c>
      <c r="M13" s="1624">
        <v>76286</v>
      </c>
      <c r="N13" s="1624">
        <f>O13-M13</f>
        <v>0</v>
      </c>
      <c r="O13" s="1621">
        <f>I13*L13</f>
        <v>76286</v>
      </c>
    </row>
    <row r="14" spans="1:16">
      <c r="A14" s="582">
        <v>8</v>
      </c>
      <c r="B14" s="582">
        <v>8</v>
      </c>
      <c r="C14" s="582"/>
      <c r="D14" s="584" t="s">
        <v>398</v>
      </c>
      <c r="E14" s="592" t="s">
        <v>399</v>
      </c>
      <c r="F14" s="586"/>
      <c r="G14" s="585"/>
      <c r="H14" s="1243" t="s">
        <v>832</v>
      </c>
      <c r="I14" s="593">
        <v>11473</v>
      </c>
      <c r="J14" s="1395">
        <v>0.6</v>
      </c>
      <c r="K14" s="1395">
        <f>L14-J14</f>
        <v>0</v>
      </c>
      <c r="L14" s="1395">
        <v>0.6</v>
      </c>
      <c r="M14" s="1396">
        <v>6883.8</v>
      </c>
      <c r="N14" s="1396">
        <f>O14-M14</f>
        <v>0</v>
      </c>
      <c r="O14" s="1490">
        <f>I14*L14</f>
        <v>6883.8</v>
      </c>
    </row>
    <row r="15" spans="1:16">
      <c r="A15" s="582">
        <v>9</v>
      </c>
      <c r="B15" s="1392">
        <v>9</v>
      </c>
      <c r="C15" s="1392"/>
      <c r="D15" s="584" t="s">
        <v>596</v>
      </c>
      <c r="E15" s="592" t="s">
        <v>597</v>
      </c>
      <c r="F15" s="586"/>
      <c r="G15" s="585"/>
      <c r="H15" s="1243" t="s">
        <v>835</v>
      </c>
      <c r="I15" s="593">
        <v>668085.92000000004</v>
      </c>
      <c r="J15" s="1395">
        <v>0.5</v>
      </c>
      <c r="K15" s="1395">
        <f>L15-J15</f>
        <v>0.15928170511361761</v>
      </c>
      <c r="L15" s="1395">
        <f>O15/I15</f>
        <v>0.65928170511361761</v>
      </c>
      <c r="M15" s="1396">
        <v>333067.59000000003</v>
      </c>
      <c r="N15" s="1396">
        <f>O15-M15</f>
        <v>107389.23449999996</v>
      </c>
      <c r="O15" s="1600">
        <f>SUM('VO-09'!K372)</f>
        <v>440456.82449999999</v>
      </c>
    </row>
    <row r="16" spans="1:16">
      <c r="A16" s="582">
        <v>10</v>
      </c>
      <c r="B16" s="582">
        <v>10</v>
      </c>
      <c r="C16" s="582"/>
      <c r="D16" s="584" t="s">
        <v>598</v>
      </c>
      <c r="E16" s="592" t="s">
        <v>599</v>
      </c>
      <c r="F16" s="586"/>
      <c r="G16" s="585"/>
      <c r="H16" s="1243" t="s">
        <v>833</v>
      </c>
      <c r="I16" s="587"/>
      <c r="J16" s="1397"/>
      <c r="K16" s="1397"/>
      <c r="L16" s="1396"/>
      <c r="M16" s="1396"/>
      <c r="N16" s="1396"/>
      <c r="O16" s="1490"/>
    </row>
    <row r="17" spans="1:15" s="1627" customFormat="1" ht="30" customHeight="1">
      <c r="A17" s="1632">
        <v>11</v>
      </c>
      <c r="B17" s="1632">
        <v>11</v>
      </c>
      <c r="C17" s="1632"/>
      <c r="D17" s="1631" t="s">
        <v>600</v>
      </c>
      <c r="E17" s="1617" t="s">
        <v>601</v>
      </c>
      <c r="F17" s="1616"/>
      <c r="G17" s="1630"/>
      <c r="H17" s="1623" t="s">
        <v>832</v>
      </c>
      <c r="I17" s="1604">
        <v>42385</v>
      </c>
      <c r="J17" s="1622">
        <v>1</v>
      </c>
      <c r="K17" s="1622">
        <f t="shared" ref="K17:K22" si="0">L17-J17</f>
        <v>0</v>
      </c>
      <c r="L17" s="1622">
        <f>O17/I17</f>
        <v>1</v>
      </c>
      <c r="M17" s="1624">
        <v>42385</v>
      </c>
      <c r="N17" s="1624">
        <f t="shared" ref="N17:N23" si="1">O17-M17</f>
        <v>0</v>
      </c>
      <c r="O17" s="1621">
        <f>SUM('VO-11'!I185)</f>
        <v>42385</v>
      </c>
    </row>
    <row r="18" spans="1:15" s="1627" customFormat="1" ht="25">
      <c r="A18" s="1632">
        <v>12</v>
      </c>
      <c r="B18" s="1632">
        <v>12</v>
      </c>
      <c r="C18" s="1632"/>
      <c r="D18" s="1631" t="s">
        <v>602</v>
      </c>
      <c r="E18" s="1630" t="s">
        <v>603</v>
      </c>
      <c r="F18" s="1616"/>
      <c r="G18" s="1630"/>
      <c r="H18" s="1623" t="s">
        <v>836</v>
      </c>
      <c r="I18" s="1604">
        <v>17184</v>
      </c>
      <c r="J18" s="1622">
        <v>1</v>
      </c>
      <c r="K18" s="1622">
        <f t="shared" si="0"/>
        <v>0</v>
      </c>
      <c r="L18" s="1622">
        <v>1</v>
      </c>
      <c r="M18" s="1624">
        <v>17184</v>
      </c>
      <c r="N18" s="1624">
        <f t="shared" si="1"/>
        <v>0</v>
      </c>
      <c r="O18" s="1621">
        <f>I18*L18</f>
        <v>17184</v>
      </c>
    </row>
    <row r="19" spans="1:15" ht="23.25" customHeight="1">
      <c r="A19" s="582">
        <v>13</v>
      </c>
      <c r="B19" s="582">
        <v>13</v>
      </c>
      <c r="C19" s="594"/>
      <c r="D19" s="1553" t="s">
        <v>672</v>
      </c>
      <c r="E19" s="592" t="s">
        <v>673</v>
      </c>
      <c r="F19" s="586"/>
      <c r="G19" s="585"/>
      <c r="H19" s="1243" t="s">
        <v>837</v>
      </c>
      <c r="I19" s="587">
        <v>25244.36</v>
      </c>
      <c r="J19" s="1395">
        <v>0.4</v>
      </c>
      <c r="K19" s="1395">
        <f t="shared" si="0"/>
        <v>0.19999999999999996</v>
      </c>
      <c r="L19" s="1395">
        <v>0.6</v>
      </c>
      <c r="M19" s="1396">
        <v>10097.74</v>
      </c>
      <c r="N19" s="1552">
        <f t="shared" si="1"/>
        <v>5048.8760000000002</v>
      </c>
      <c r="O19" s="1490">
        <f>I19*L19</f>
        <v>15146.616</v>
      </c>
    </row>
    <row r="20" spans="1:15" s="1627" customFormat="1" ht="29">
      <c r="A20" s="1632">
        <v>14</v>
      </c>
      <c r="B20" s="1625">
        <v>15</v>
      </c>
      <c r="C20" s="1625"/>
      <c r="D20" s="1615" t="s">
        <v>840</v>
      </c>
      <c r="E20" s="1603" t="s">
        <v>861</v>
      </c>
      <c r="F20" s="1616"/>
      <c r="G20" s="1630"/>
      <c r="H20" s="1602" t="s">
        <v>833</v>
      </c>
      <c r="I20" s="1614">
        <v>18505.310000000001</v>
      </c>
      <c r="J20" s="1622">
        <v>1</v>
      </c>
      <c r="K20" s="1622">
        <f t="shared" si="0"/>
        <v>0</v>
      </c>
      <c r="L20" s="1622">
        <v>1</v>
      </c>
      <c r="M20" s="1624">
        <v>18505.310000000001</v>
      </c>
      <c r="N20" s="1624">
        <f t="shared" si="1"/>
        <v>0</v>
      </c>
      <c r="O20" s="1621">
        <f>I20*L20</f>
        <v>18505.310000000001</v>
      </c>
    </row>
    <row r="21" spans="1:15" s="1627" customFormat="1" ht="43.5">
      <c r="A21" s="1632">
        <v>15</v>
      </c>
      <c r="B21" s="1632">
        <v>16</v>
      </c>
      <c r="C21" s="1724"/>
      <c r="D21" s="1615" t="s">
        <v>841</v>
      </c>
      <c r="E21" s="1603" t="s">
        <v>852</v>
      </c>
      <c r="F21" s="1616"/>
      <c r="G21" s="1630"/>
      <c r="H21" s="1602" t="s">
        <v>833</v>
      </c>
      <c r="I21" s="1614">
        <v>17056.2</v>
      </c>
      <c r="J21" s="1622">
        <v>1</v>
      </c>
      <c r="K21" s="1622">
        <f t="shared" si="0"/>
        <v>0</v>
      </c>
      <c r="L21" s="1622">
        <v>1</v>
      </c>
      <c r="M21" s="1624">
        <v>17056.2</v>
      </c>
      <c r="N21" s="1624">
        <f t="shared" si="1"/>
        <v>0</v>
      </c>
      <c r="O21" s="1621">
        <f>I21*L21</f>
        <v>17056.2</v>
      </c>
    </row>
    <row r="22" spans="1:15">
      <c r="A22" s="582">
        <v>16</v>
      </c>
      <c r="B22" s="1244" t="s">
        <v>851</v>
      </c>
      <c r="C22" s="1725"/>
      <c r="D22" s="1249" t="s">
        <v>842</v>
      </c>
      <c r="E22" s="1250"/>
      <c r="F22" s="586"/>
      <c r="G22" s="1238"/>
      <c r="H22" s="1256" t="s">
        <v>833</v>
      </c>
      <c r="I22" s="1248">
        <v>474871.34</v>
      </c>
      <c r="J22" s="1395">
        <v>0.55000000000000004</v>
      </c>
      <c r="K22" s="1395">
        <f t="shared" si="0"/>
        <v>0.11026432035253997</v>
      </c>
      <c r="L22" s="1395">
        <f>O22/I22</f>
        <v>0.66026432035254001</v>
      </c>
      <c r="M22" s="1396">
        <v>262451.11</v>
      </c>
      <c r="N22" s="1396">
        <f t="shared" si="1"/>
        <v>51089.492559999984</v>
      </c>
      <c r="O22" s="1491">
        <f>SUM('VO-16a'!U73)</f>
        <v>313540.60255999997</v>
      </c>
    </row>
    <row r="23" spans="1:15" s="1627" customFormat="1" ht="29">
      <c r="A23" s="1632">
        <v>17</v>
      </c>
      <c r="B23" s="1613">
        <v>17</v>
      </c>
      <c r="C23" s="1725"/>
      <c r="D23" s="1615" t="s">
        <v>843</v>
      </c>
      <c r="E23" s="1612" t="s">
        <v>853</v>
      </c>
      <c r="F23" s="1616"/>
      <c r="G23" s="1611"/>
      <c r="H23" s="1602" t="s">
        <v>833</v>
      </c>
      <c r="I23" s="1614">
        <v>22044.959999999999</v>
      </c>
      <c r="J23" s="1622">
        <v>1</v>
      </c>
      <c r="K23" s="1622"/>
      <c r="L23" s="1622">
        <v>1</v>
      </c>
      <c r="M23" s="1624">
        <v>22044.959999999999</v>
      </c>
      <c r="N23" s="1624">
        <f t="shared" si="1"/>
        <v>0</v>
      </c>
      <c r="O23" s="1610">
        <f>I23*L23</f>
        <v>22044.959999999999</v>
      </c>
    </row>
    <row r="24" spans="1:15" ht="29">
      <c r="A24" s="582">
        <v>18</v>
      </c>
      <c r="B24" s="1244">
        <v>18</v>
      </c>
      <c r="C24" s="1725"/>
      <c r="D24" s="1249" t="s">
        <v>844</v>
      </c>
      <c r="E24" s="1250" t="s">
        <v>854</v>
      </c>
      <c r="F24" s="586"/>
      <c r="G24" s="1238"/>
      <c r="H24" s="1256" t="s">
        <v>833</v>
      </c>
      <c r="I24" s="1248">
        <v>11807.35</v>
      </c>
      <c r="J24" s="1398">
        <v>0</v>
      </c>
      <c r="K24" s="1398"/>
      <c r="L24" s="1398"/>
      <c r="M24" s="1399"/>
      <c r="N24" s="1399"/>
      <c r="O24" s="1491"/>
    </row>
    <row r="25" spans="1:15" s="1627" customFormat="1">
      <c r="A25" s="1632">
        <v>19</v>
      </c>
      <c r="B25" s="1613">
        <v>19</v>
      </c>
      <c r="C25" s="1725"/>
      <c r="D25" s="1615" t="s">
        <v>845</v>
      </c>
      <c r="E25" s="1612" t="s">
        <v>855</v>
      </c>
      <c r="F25" s="1616"/>
      <c r="G25" s="1611"/>
      <c r="H25" s="1602"/>
      <c r="I25" s="1614">
        <v>10200</v>
      </c>
      <c r="J25" s="1622">
        <v>1</v>
      </c>
      <c r="K25" s="1622">
        <f>L25-J25</f>
        <v>0</v>
      </c>
      <c r="L25" s="1622">
        <v>1</v>
      </c>
      <c r="M25" s="1624">
        <v>10200</v>
      </c>
      <c r="N25" s="1624">
        <f t="shared" ref="N25:N51" si="2">O25-M25</f>
        <v>0</v>
      </c>
      <c r="O25" s="1621">
        <f t="shared" ref="O25:O51" si="3">I25*L25</f>
        <v>10200</v>
      </c>
    </row>
    <row r="26" spans="1:15" s="1627" customFormat="1" ht="29">
      <c r="A26" s="1632">
        <v>20</v>
      </c>
      <c r="B26" s="1613">
        <v>20</v>
      </c>
      <c r="C26" s="1725"/>
      <c r="D26" s="1615" t="s">
        <v>846</v>
      </c>
      <c r="E26" s="1612" t="s">
        <v>856</v>
      </c>
      <c r="F26" s="1616"/>
      <c r="G26" s="1611"/>
      <c r="H26" s="1611"/>
      <c r="I26" s="1614">
        <v>17476.400000000001</v>
      </c>
      <c r="J26" s="1622">
        <v>1</v>
      </c>
      <c r="K26" s="1622">
        <f>L26-J26</f>
        <v>0</v>
      </c>
      <c r="L26" s="1622">
        <v>1</v>
      </c>
      <c r="M26" s="1624">
        <v>17476.400000000001</v>
      </c>
      <c r="N26" s="1624">
        <f t="shared" si="2"/>
        <v>0</v>
      </c>
      <c r="O26" s="1621">
        <f t="shared" si="3"/>
        <v>17476.400000000001</v>
      </c>
    </row>
    <row r="27" spans="1:15" s="1627" customFormat="1" ht="29">
      <c r="A27" s="1632">
        <v>21</v>
      </c>
      <c r="B27" s="1613">
        <v>21</v>
      </c>
      <c r="C27" s="1725"/>
      <c r="D27" s="1615" t="s">
        <v>847</v>
      </c>
      <c r="E27" s="1612" t="s">
        <v>857</v>
      </c>
      <c r="F27" s="1616"/>
      <c r="G27" s="1611"/>
      <c r="H27" s="1611"/>
      <c r="I27" s="1614">
        <v>825</v>
      </c>
      <c r="J27" s="1622">
        <v>1</v>
      </c>
      <c r="K27" s="1622">
        <f>L27-J27</f>
        <v>0</v>
      </c>
      <c r="L27" s="1622">
        <v>1</v>
      </c>
      <c r="M27" s="1624">
        <v>825</v>
      </c>
      <c r="N27" s="1624">
        <f t="shared" si="2"/>
        <v>0</v>
      </c>
      <c r="O27" s="1621">
        <f t="shared" si="3"/>
        <v>825</v>
      </c>
    </row>
    <row r="28" spans="1:15" s="1627" customFormat="1" ht="29">
      <c r="A28" s="1632">
        <v>22</v>
      </c>
      <c r="B28" s="1613">
        <v>22</v>
      </c>
      <c r="C28" s="1725"/>
      <c r="D28" s="1615" t="s">
        <v>848</v>
      </c>
      <c r="E28" s="1612" t="s">
        <v>858</v>
      </c>
      <c r="F28" s="1616"/>
      <c r="G28" s="1611"/>
      <c r="H28" s="1611"/>
      <c r="I28" s="1614">
        <v>1340.85</v>
      </c>
      <c r="J28" s="1609">
        <v>1</v>
      </c>
      <c r="K28" s="1609"/>
      <c r="L28" s="1622">
        <v>1</v>
      </c>
      <c r="M28" s="1624">
        <v>1340.85</v>
      </c>
      <c r="N28" s="1624">
        <f t="shared" si="2"/>
        <v>0</v>
      </c>
      <c r="O28" s="1621">
        <f t="shared" si="3"/>
        <v>1340.85</v>
      </c>
    </row>
    <row r="29" spans="1:15" ht="29">
      <c r="A29" s="582">
        <v>23</v>
      </c>
      <c r="B29" s="1244">
        <v>23</v>
      </c>
      <c r="C29" s="1725"/>
      <c r="D29" s="1249" t="s">
        <v>849</v>
      </c>
      <c r="E29" s="1250" t="s">
        <v>859</v>
      </c>
      <c r="F29" s="586"/>
      <c r="G29" s="1238"/>
      <c r="H29" s="1238"/>
      <c r="I29" s="1248">
        <v>14669.52</v>
      </c>
      <c r="J29" s="1395">
        <v>0.2</v>
      </c>
      <c r="K29" s="1395">
        <f>L29-J29</f>
        <v>0</v>
      </c>
      <c r="L29" s="1395">
        <v>0.2</v>
      </c>
      <c r="M29" s="1396">
        <v>2933.9</v>
      </c>
      <c r="N29" s="1396">
        <f t="shared" si="2"/>
        <v>4.0000000003601599E-3</v>
      </c>
      <c r="O29" s="1490">
        <f t="shared" si="3"/>
        <v>2933.9040000000005</v>
      </c>
    </row>
    <row r="30" spans="1:15" s="1627" customFormat="1">
      <c r="A30" s="1632">
        <v>24</v>
      </c>
      <c r="B30" s="1613">
        <v>24</v>
      </c>
      <c r="C30" s="1726"/>
      <c r="D30" s="1615" t="s">
        <v>850</v>
      </c>
      <c r="E30" s="1612" t="s">
        <v>860</v>
      </c>
      <c r="F30" s="1616"/>
      <c r="G30" s="1630"/>
      <c r="H30" s="1611"/>
      <c r="I30" s="1614">
        <v>20130</v>
      </c>
      <c r="J30" s="1622">
        <v>1</v>
      </c>
      <c r="K30" s="1622">
        <f t="shared" ref="K30:K35" si="4">L30-J30</f>
        <v>0</v>
      </c>
      <c r="L30" s="1622">
        <v>1</v>
      </c>
      <c r="M30" s="1624">
        <v>20130</v>
      </c>
      <c r="N30" s="1624">
        <f t="shared" si="2"/>
        <v>0</v>
      </c>
      <c r="O30" s="1621">
        <f t="shared" si="3"/>
        <v>20130</v>
      </c>
    </row>
    <row r="31" spans="1:15">
      <c r="A31" s="582">
        <v>25</v>
      </c>
      <c r="B31" s="582">
        <v>26</v>
      </c>
      <c r="C31" s="582"/>
      <c r="D31" s="1535" t="s">
        <v>1022</v>
      </c>
      <c r="E31" s="585" t="s">
        <v>1100</v>
      </c>
      <c r="F31" s="586"/>
      <c r="G31" s="585"/>
      <c r="H31" s="1238"/>
      <c r="I31" s="1248">
        <v>185106</v>
      </c>
      <c r="J31" s="1395">
        <v>0.85</v>
      </c>
      <c r="K31" s="1395">
        <f t="shared" si="4"/>
        <v>0</v>
      </c>
      <c r="L31" s="1395">
        <v>0.85</v>
      </c>
      <c r="M31" s="1396">
        <v>157340.1</v>
      </c>
      <c r="N31" s="1396">
        <f t="shared" si="2"/>
        <v>0</v>
      </c>
      <c r="O31" s="1490">
        <f t="shared" si="3"/>
        <v>157340.1</v>
      </c>
    </row>
    <row r="32" spans="1:15" s="1627" customFormat="1" ht="29">
      <c r="A32" s="1632">
        <v>26</v>
      </c>
      <c r="B32" s="1613">
        <v>27</v>
      </c>
      <c r="C32" s="1613"/>
      <c r="D32" s="1608" t="s">
        <v>1023</v>
      </c>
      <c r="E32" s="1611" t="s">
        <v>1101</v>
      </c>
      <c r="F32" s="1616"/>
      <c r="G32" s="1611"/>
      <c r="H32" s="1611"/>
      <c r="I32" s="1614">
        <v>6600</v>
      </c>
      <c r="J32" s="1622">
        <v>1</v>
      </c>
      <c r="K32" s="1622">
        <f t="shared" si="4"/>
        <v>0</v>
      </c>
      <c r="L32" s="1622">
        <v>1</v>
      </c>
      <c r="M32" s="1624">
        <v>6600</v>
      </c>
      <c r="N32" s="1624">
        <f t="shared" si="2"/>
        <v>0</v>
      </c>
      <c r="O32" s="1621">
        <f t="shared" si="3"/>
        <v>6600</v>
      </c>
    </row>
    <row r="33" spans="1:15" s="1627" customFormat="1">
      <c r="A33" s="1632">
        <v>27</v>
      </c>
      <c r="B33" s="1632">
        <v>28</v>
      </c>
      <c r="C33" s="1613"/>
      <c r="D33" s="1608" t="s">
        <v>1024</v>
      </c>
      <c r="E33" s="1611" t="s">
        <v>1102</v>
      </c>
      <c r="F33" s="1616"/>
      <c r="G33" s="1611"/>
      <c r="H33" s="1611"/>
      <c r="I33" s="1614">
        <v>5388</v>
      </c>
      <c r="J33" s="1622">
        <v>1</v>
      </c>
      <c r="K33" s="1622">
        <f t="shared" si="4"/>
        <v>0</v>
      </c>
      <c r="L33" s="1622">
        <v>1</v>
      </c>
      <c r="M33" s="1624">
        <v>5388</v>
      </c>
      <c r="N33" s="1624">
        <f t="shared" si="2"/>
        <v>0</v>
      </c>
      <c r="O33" s="1621">
        <f t="shared" si="3"/>
        <v>5388</v>
      </c>
    </row>
    <row r="34" spans="1:15" s="1627" customFormat="1">
      <c r="A34" s="1632">
        <v>28</v>
      </c>
      <c r="B34" s="1613">
        <v>29</v>
      </c>
      <c r="C34" s="1613"/>
      <c r="D34" s="1608" t="s">
        <v>1025</v>
      </c>
      <c r="E34" s="1611" t="s">
        <v>1103</v>
      </c>
      <c r="F34" s="1616"/>
      <c r="G34" s="1611"/>
      <c r="H34" s="1611"/>
      <c r="I34" s="1614">
        <v>15890</v>
      </c>
      <c r="J34" s="1622">
        <v>1</v>
      </c>
      <c r="K34" s="1622">
        <f t="shared" si="4"/>
        <v>0</v>
      </c>
      <c r="L34" s="1622">
        <v>1</v>
      </c>
      <c r="M34" s="1624">
        <v>15890</v>
      </c>
      <c r="N34" s="1624">
        <f t="shared" si="2"/>
        <v>0</v>
      </c>
      <c r="O34" s="1621">
        <f t="shared" si="3"/>
        <v>15890</v>
      </c>
    </row>
    <row r="35" spans="1:15" s="1627" customFormat="1" ht="29">
      <c r="A35" s="1632">
        <v>29</v>
      </c>
      <c r="B35" s="1632">
        <v>30</v>
      </c>
      <c r="C35" s="1613"/>
      <c r="D35" s="1608" t="s">
        <v>1026</v>
      </c>
      <c r="E35" s="1611" t="s">
        <v>1104</v>
      </c>
      <c r="F35" s="1616"/>
      <c r="G35" s="1611"/>
      <c r="H35" s="1611"/>
      <c r="I35" s="1614">
        <v>14400</v>
      </c>
      <c r="J35" s="1622">
        <v>1</v>
      </c>
      <c r="K35" s="1622">
        <f t="shared" si="4"/>
        <v>0</v>
      </c>
      <c r="L35" s="1622">
        <v>1</v>
      </c>
      <c r="M35" s="1624">
        <v>14400</v>
      </c>
      <c r="N35" s="1624">
        <f t="shared" si="2"/>
        <v>0</v>
      </c>
      <c r="O35" s="1621">
        <f t="shared" si="3"/>
        <v>14400</v>
      </c>
    </row>
    <row r="36" spans="1:15" s="1627" customFormat="1" ht="29">
      <c r="A36" s="1632">
        <v>30</v>
      </c>
      <c r="B36" s="1613">
        <v>31</v>
      </c>
      <c r="C36" s="1613"/>
      <c r="D36" s="1608" t="s">
        <v>1027</v>
      </c>
      <c r="E36" s="1611" t="s">
        <v>1105</v>
      </c>
      <c r="F36" s="1616"/>
      <c r="G36" s="1611"/>
      <c r="H36" s="1611"/>
      <c r="I36" s="1614">
        <v>2525.25</v>
      </c>
      <c r="J36" s="1622">
        <v>1</v>
      </c>
      <c r="K36" s="1622">
        <f t="shared" ref="K36" si="5">L36-J36</f>
        <v>0</v>
      </c>
      <c r="L36" s="1622">
        <v>1</v>
      </c>
      <c r="M36" s="1624">
        <v>2525.25</v>
      </c>
      <c r="N36" s="1624">
        <f t="shared" si="2"/>
        <v>0</v>
      </c>
      <c r="O36" s="1621">
        <f t="shared" si="3"/>
        <v>2525.25</v>
      </c>
    </row>
    <row r="37" spans="1:15" s="1627" customFormat="1" ht="26">
      <c r="A37" s="1632">
        <v>31</v>
      </c>
      <c r="B37" s="1632">
        <v>32</v>
      </c>
      <c r="C37" s="1630"/>
      <c r="D37" s="1631" t="s">
        <v>1078</v>
      </c>
      <c r="E37" s="1630" t="s">
        <v>1079</v>
      </c>
      <c r="F37" s="1616"/>
      <c r="G37" s="1630"/>
      <c r="H37" s="1611"/>
      <c r="I37" s="1604">
        <v>32310</v>
      </c>
      <c r="J37" s="1622">
        <v>1</v>
      </c>
      <c r="K37" s="1622">
        <f t="shared" ref="K37" si="6">L37-J37</f>
        <v>0</v>
      </c>
      <c r="L37" s="1622">
        <v>1</v>
      </c>
      <c r="M37" s="1624">
        <v>32310</v>
      </c>
      <c r="N37" s="1624">
        <f t="shared" si="2"/>
        <v>0</v>
      </c>
      <c r="O37" s="1621">
        <f t="shared" si="3"/>
        <v>32310</v>
      </c>
    </row>
    <row r="38" spans="1:15" s="1627" customFormat="1" ht="26">
      <c r="A38" s="1632">
        <v>32</v>
      </c>
      <c r="B38" s="1632">
        <v>34</v>
      </c>
      <c r="C38" s="1630"/>
      <c r="D38" s="1631" t="s">
        <v>1080</v>
      </c>
      <c r="E38" s="1630" t="s">
        <v>1081</v>
      </c>
      <c r="F38" s="1616"/>
      <c r="G38" s="1630"/>
      <c r="H38" s="1611"/>
      <c r="I38" s="1604">
        <v>29700</v>
      </c>
      <c r="J38" s="1622">
        <v>1</v>
      </c>
      <c r="K38" s="1622">
        <f t="shared" ref="K38:K44" si="7">L38-J38</f>
        <v>0</v>
      </c>
      <c r="L38" s="1622">
        <v>1</v>
      </c>
      <c r="M38" s="1624">
        <v>29700</v>
      </c>
      <c r="N38" s="1624">
        <f t="shared" si="2"/>
        <v>0</v>
      </c>
      <c r="O38" s="1621">
        <f t="shared" si="3"/>
        <v>29700</v>
      </c>
    </row>
    <row r="39" spans="1:15" s="1627" customFormat="1" ht="29">
      <c r="A39" s="1632">
        <v>33</v>
      </c>
      <c r="B39" s="1613">
        <v>35</v>
      </c>
      <c r="C39" s="1611"/>
      <c r="D39" s="1608" t="s">
        <v>1084</v>
      </c>
      <c r="E39" s="1611" t="s">
        <v>1092</v>
      </c>
      <c r="F39" s="1616"/>
      <c r="G39" s="1611"/>
      <c r="H39" s="1611"/>
      <c r="I39" s="1607">
        <v>7812.48</v>
      </c>
      <c r="J39" s="1622">
        <v>1</v>
      </c>
      <c r="K39" s="1622">
        <f t="shared" si="7"/>
        <v>0</v>
      </c>
      <c r="L39" s="1622">
        <v>1</v>
      </c>
      <c r="M39" s="1624">
        <v>7812.48</v>
      </c>
      <c r="N39" s="1624">
        <f t="shared" si="2"/>
        <v>0</v>
      </c>
      <c r="O39" s="1621">
        <f t="shared" si="3"/>
        <v>7812.48</v>
      </c>
    </row>
    <row r="40" spans="1:15" s="1627" customFormat="1" ht="29">
      <c r="A40" s="1632">
        <v>34</v>
      </c>
      <c r="B40" s="1613">
        <v>36</v>
      </c>
      <c r="C40" s="1611"/>
      <c r="D40" s="1608" t="s">
        <v>1085</v>
      </c>
      <c r="E40" s="1611" t="s">
        <v>1093</v>
      </c>
      <c r="F40" s="1616"/>
      <c r="G40" s="1611"/>
      <c r="H40" s="1611"/>
      <c r="I40" s="1607">
        <v>2520</v>
      </c>
      <c r="J40" s="1622">
        <v>1</v>
      </c>
      <c r="K40" s="1622">
        <f t="shared" si="7"/>
        <v>0</v>
      </c>
      <c r="L40" s="1622">
        <v>1</v>
      </c>
      <c r="M40" s="1624">
        <v>2520</v>
      </c>
      <c r="N40" s="1624">
        <f t="shared" si="2"/>
        <v>0</v>
      </c>
      <c r="O40" s="1621">
        <f t="shared" si="3"/>
        <v>2520</v>
      </c>
    </row>
    <row r="41" spans="1:15" s="1627" customFormat="1" ht="29">
      <c r="A41" s="1632">
        <v>35</v>
      </c>
      <c r="B41" s="1613">
        <v>37</v>
      </c>
      <c r="C41" s="1611"/>
      <c r="D41" s="1608" t="s">
        <v>1086</v>
      </c>
      <c r="E41" s="1611" t="s">
        <v>1094</v>
      </c>
      <c r="F41" s="1616"/>
      <c r="G41" s="1611"/>
      <c r="H41" s="1611"/>
      <c r="I41" s="1607">
        <v>1039.3399999999999</v>
      </c>
      <c r="J41" s="1622">
        <v>1</v>
      </c>
      <c r="K41" s="1622">
        <f t="shared" si="7"/>
        <v>0</v>
      </c>
      <c r="L41" s="1622">
        <v>1</v>
      </c>
      <c r="M41" s="1624">
        <v>1039.3399999999999</v>
      </c>
      <c r="N41" s="1624">
        <f t="shared" si="2"/>
        <v>0</v>
      </c>
      <c r="O41" s="1621">
        <f t="shared" si="3"/>
        <v>1039.3399999999999</v>
      </c>
    </row>
    <row r="42" spans="1:15" s="1627" customFormat="1" ht="29">
      <c r="A42" s="1632">
        <v>36</v>
      </c>
      <c r="B42" s="1613">
        <v>38</v>
      </c>
      <c r="C42" s="1611"/>
      <c r="D42" s="1608" t="s">
        <v>1087</v>
      </c>
      <c r="E42" s="1611" t="s">
        <v>1095</v>
      </c>
      <c r="F42" s="1616"/>
      <c r="G42" s="1611"/>
      <c r="H42" s="1611"/>
      <c r="I42" s="1607">
        <v>3259.54</v>
      </c>
      <c r="J42" s="1622">
        <v>1</v>
      </c>
      <c r="K42" s="1622">
        <f t="shared" si="7"/>
        <v>0</v>
      </c>
      <c r="L42" s="1622">
        <v>1</v>
      </c>
      <c r="M42" s="1624">
        <v>3259.54</v>
      </c>
      <c r="N42" s="1624">
        <f t="shared" si="2"/>
        <v>0</v>
      </c>
      <c r="O42" s="1621">
        <f t="shared" si="3"/>
        <v>3259.54</v>
      </c>
    </row>
    <row r="43" spans="1:15" s="1627" customFormat="1" ht="29">
      <c r="A43" s="1632">
        <v>37</v>
      </c>
      <c r="B43" s="1613">
        <v>39</v>
      </c>
      <c r="C43" s="1611"/>
      <c r="D43" s="1608" t="s">
        <v>1088</v>
      </c>
      <c r="E43" s="1611" t="s">
        <v>1096</v>
      </c>
      <c r="F43" s="1616"/>
      <c r="G43" s="1611"/>
      <c r="H43" s="1611"/>
      <c r="I43" s="1607">
        <v>1320</v>
      </c>
      <c r="J43" s="1622">
        <v>1</v>
      </c>
      <c r="K43" s="1622">
        <f t="shared" si="7"/>
        <v>0</v>
      </c>
      <c r="L43" s="1622">
        <v>1</v>
      </c>
      <c r="M43" s="1624">
        <v>1320</v>
      </c>
      <c r="N43" s="1624">
        <f t="shared" si="2"/>
        <v>0</v>
      </c>
      <c r="O43" s="1621">
        <f t="shared" si="3"/>
        <v>1320</v>
      </c>
    </row>
    <row r="44" spans="1:15" ht="29">
      <c r="A44" s="582">
        <v>38</v>
      </c>
      <c r="B44" s="1244">
        <v>40</v>
      </c>
      <c r="C44" s="1238"/>
      <c r="D44" s="1488" t="s">
        <v>1089</v>
      </c>
      <c r="E44" s="1238" t="s">
        <v>1097</v>
      </c>
      <c r="F44" s="586"/>
      <c r="G44" s="1238"/>
      <c r="H44" s="1238"/>
      <c r="I44" s="1472">
        <v>37007.769999999997</v>
      </c>
      <c r="J44" s="1395">
        <v>0.4</v>
      </c>
      <c r="K44" s="1395">
        <f t="shared" si="7"/>
        <v>0</v>
      </c>
      <c r="L44" s="1395">
        <v>0.4</v>
      </c>
      <c r="M44" s="1396">
        <v>14803.11</v>
      </c>
      <c r="N44" s="1396">
        <f t="shared" si="2"/>
        <v>-2.0000000004074536E-3</v>
      </c>
      <c r="O44" s="1490">
        <f t="shared" si="3"/>
        <v>14803.108</v>
      </c>
    </row>
    <row r="45" spans="1:15" s="1627" customFormat="1" ht="29">
      <c r="A45" s="1632">
        <v>39</v>
      </c>
      <c r="B45" s="1613">
        <v>41</v>
      </c>
      <c r="C45" s="1611"/>
      <c r="D45" s="1608" t="s">
        <v>1090</v>
      </c>
      <c r="E45" s="1611" t="s">
        <v>1098</v>
      </c>
      <c r="F45" s="1616"/>
      <c r="G45" s="1611"/>
      <c r="H45" s="1611"/>
      <c r="I45" s="1607">
        <v>5280</v>
      </c>
      <c r="J45" s="1622">
        <v>1</v>
      </c>
      <c r="K45" s="1622">
        <f t="shared" ref="K45:K46" si="8">L45-J45</f>
        <v>0</v>
      </c>
      <c r="L45" s="1622">
        <v>1</v>
      </c>
      <c r="M45" s="1624">
        <v>5280</v>
      </c>
      <c r="N45" s="1624">
        <f t="shared" si="2"/>
        <v>0</v>
      </c>
      <c r="O45" s="1621">
        <f t="shared" si="3"/>
        <v>5280</v>
      </c>
    </row>
    <row r="46" spans="1:15" s="1627" customFormat="1" ht="29">
      <c r="A46" s="1632">
        <v>40</v>
      </c>
      <c r="B46" s="1613">
        <v>42</v>
      </c>
      <c r="C46" s="1611"/>
      <c r="D46" s="1608" t="s">
        <v>1091</v>
      </c>
      <c r="E46" s="1611" t="s">
        <v>1099</v>
      </c>
      <c r="F46" s="1616"/>
      <c r="G46" s="1611"/>
      <c r="H46" s="1611"/>
      <c r="I46" s="1607">
        <v>660</v>
      </c>
      <c r="J46" s="1622">
        <v>1</v>
      </c>
      <c r="K46" s="1622">
        <f t="shared" si="8"/>
        <v>0</v>
      </c>
      <c r="L46" s="1622">
        <v>1</v>
      </c>
      <c r="M46" s="1624">
        <v>660</v>
      </c>
      <c r="N46" s="1624">
        <f t="shared" si="2"/>
        <v>0</v>
      </c>
      <c r="O46" s="1621">
        <f t="shared" si="3"/>
        <v>660</v>
      </c>
    </row>
    <row r="47" spans="1:15" s="1627" customFormat="1" ht="29">
      <c r="A47" s="1632">
        <v>41</v>
      </c>
      <c r="B47" s="1613">
        <v>44</v>
      </c>
      <c r="C47" s="1611"/>
      <c r="D47" s="1606" t="s">
        <v>1121</v>
      </c>
      <c r="E47" s="1611" t="s">
        <v>1124</v>
      </c>
      <c r="F47" s="1616"/>
      <c r="G47" s="1611"/>
      <c r="H47" s="1611"/>
      <c r="I47" s="1607">
        <v>51857.8</v>
      </c>
      <c r="J47" s="1622">
        <v>1</v>
      </c>
      <c r="K47" s="1622">
        <f t="shared" ref="K47" si="9">L47-J47</f>
        <v>0</v>
      </c>
      <c r="L47" s="1622">
        <v>1</v>
      </c>
      <c r="M47" s="1624">
        <v>51857.8</v>
      </c>
      <c r="N47" s="1624">
        <f t="shared" si="2"/>
        <v>0</v>
      </c>
      <c r="O47" s="1621">
        <f t="shared" si="3"/>
        <v>51857.8</v>
      </c>
    </row>
    <row r="48" spans="1:15" s="1627" customFormat="1" ht="29">
      <c r="A48" s="1632">
        <v>42</v>
      </c>
      <c r="B48" s="1613">
        <v>45</v>
      </c>
      <c r="C48" s="1611"/>
      <c r="D48" s="1606" t="s">
        <v>1122</v>
      </c>
      <c r="E48" s="1611" t="s">
        <v>1123</v>
      </c>
      <c r="F48" s="1616"/>
      <c r="G48" s="1611"/>
      <c r="H48" s="1611"/>
      <c r="I48" s="1607">
        <v>24750</v>
      </c>
      <c r="J48" s="1622">
        <v>1</v>
      </c>
      <c r="K48" s="1622">
        <f t="shared" ref="K48:K49" si="10">L48-J48</f>
        <v>0</v>
      </c>
      <c r="L48" s="1622">
        <v>1</v>
      </c>
      <c r="M48" s="1624">
        <v>24750</v>
      </c>
      <c r="N48" s="1624">
        <f t="shared" si="2"/>
        <v>0</v>
      </c>
      <c r="O48" s="1621">
        <f t="shared" si="3"/>
        <v>24750</v>
      </c>
    </row>
    <row r="49" spans="1:17" ht="29">
      <c r="A49" s="582">
        <v>43</v>
      </c>
      <c r="B49" s="1244">
        <v>46</v>
      </c>
      <c r="C49" s="1238"/>
      <c r="D49" s="1554" t="s">
        <v>1125</v>
      </c>
      <c r="E49" s="1506" t="s">
        <v>1128</v>
      </c>
      <c r="F49" s="586"/>
      <c r="G49" s="1238"/>
      <c r="H49" s="1238"/>
      <c r="I49" s="1248">
        <v>23960.16</v>
      </c>
      <c r="J49" s="1395">
        <v>0.5</v>
      </c>
      <c r="K49" s="1395">
        <f t="shared" si="10"/>
        <v>0.5</v>
      </c>
      <c r="L49" s="1541">
        <v>1</v>
      </c>
      <c r="M49" s="1396">
        <v>11980.08</v>
      </c>
      <c r="N49" s="1396">
        <f t="shared" si="2"/>
        <v>11980.08</v>
      </c>
      <c r="O49" s="1490">
        <f t="shared" si="3"/>
        <v>23960.16</v>
      </c>
    </row>
    <row r="50" spans="1:17" s="1627" customFormat="1" ht="29">
      <c r="A50" s="1632">
        <v>44</v>
      </c>
      <c r="B50" s="1613">
        <v>47</v>
      </c>
      <c r="C50" s="1611"/>
      <c r="D50" s="1619" t="s">
        <v>1126</v>
      </c>
      <c r="E50" s="1626" t="s">
        <v>1129</v>
      </c>
      <c r="F50" s="1616"/>
      <c r="G50" s="1611"/>
      <c r="H50" s="1611"/>
      <c r="I50" s="1614">
        <v>8961.44</v>
      </c>
      <c r="J50" s="1622">
        <v>1</v>
      </c>
      <c r="K50" s="1622">
        <f t="shared" ref="K50:K51" si="11">L50-J50</f>
        <v>0</v>
      </c>
      <c r="L50" s="1622">
        <v>1</v>
      </c>
      <c r="M50" s="1624">
        <v>8961.44</v>
      </c>
      <c r="N50" s="1624">
        <f t="shared" si="2"/>
        <v>0</v>
      </c>
      <c r="O50" s="1621">
        <f t="shared" si="3"/>
        <v>8961.44</v>
      </c>
      <c r="P50" s="1627" t="s">
        <v>1258</v>
      </c>
    </row>
    <row r="51" spans="1:17" ht="29">
      <c r="A51" s="582">
        <v>45</v>
      </c>
      <c r="B51" s="1244">
        <v>48</v>
      </c>
      <c r="C51" s="1238"/>
      <c r="D51" s="1544" t="s">
        <v>1127</v>
      </c>
      <c r="E51" s="1506" t="s">
        <v>1130</v>
      </c>
      <c r="F51" s="586"/>
      <c r="G51" s="1238"/>
      <c r="H51" s="1238"/>
      <c r="I51" s="1472">
        <v>52200</v>
      </c>
      <c r="J51" s="1398">
        <v>0.5</v>
      </c>
      <c r="K51" s="1395">
        <f t="shared" si="11"/>
        <v>0.30000000000000004</v>
      </c>
      <c r="L51" s="1541">
        <v>0.8</v>
      </c>
      <c r="M51" s="1396">
        <v>26100</v>
      </c>
      <c r="N51" s="1396">
        <f t="shared" si="2"/>
        <v>15660</v>
      </c>
      <c r="O51" s="1490">
        <f t="shared" si="3"/>
        <v>41760</v>
      </c>
      <c r="P51" s="1430" t="s">
        <v>1135</v>
      </c>
      <c r="Q51" s="1555" t="s">
        <v>1259</v>
      </c>
    </row>
    <row r="52" spans="1:17" ht="45" customHeight="1">
      <c r="A52" s="582">
        <v>46</v>
      </c>
      <c r="B52" s="1244">
        <v>49</v>
      </c>
      <c r="C52" s="1238"/>
      <c r="D52" s="1510" t="s">
        <v>1136</v>
      </c>
      <c r="E52" s="1506"/>
      <c r="F52" s="586"/>
      <c r="G52" s="1238"/>
      <c r="H52" s="1238"/>
      <c r="I52" s="1248">
        <v>20262.55</v>
      </c>
      <c r="J52" s="1398"/>
      <c r="K52" s="1398"/>
      <c r="L52" s="1398"/>
      <c r="M52" s="1399">
        <v>0</v>
      </c>
      <c r="N52" s="1399"/>
      <c r="O52" s="1491"/>
    </row>
    <row r="53" spans="1:17" s="1627" customFormat="1" ht="29">
      <c r="A53" s="1632">
        <v>47</v>
      </c>
      <c r="B53" s="1613">
        <v>50</v>
      </c>
      <c r="C53" s="1611"/>
      <c r="D53" s="1608" t="s">
        <v>1145</v>
      </c>
      <c r="E53" s="1626"/>
      <c r="F53" s="1616"/>
      <c r="G53" s="1611"/>
      <c r="H53" s="1611"/>
      <c r="I53" s="1614">
        <v>41856</v>
      </c>
      <c r="J53" s="1609">
        <v>1</v>
      </c>
      <c r="K53" s="1622">
        <f t="shared" ref="K53" si="12">L53-J53</f>
        <v>0</v>
      </c>
      <c r="L53" s="1622">
        <v>1</v>
      </c>
      <c r="M53" s="1624">
        <v>41856</v>
      </c>
      <c r="N53" s="1624">
        <f t="shared" ref="N53:N61" si="13">O53-M53</f>
        <v>0</v>
      </c>
      <c r="O53" s="1621">
        <f t="shared" ref="O53:O61" si="14">I53*L53</f>
        <v>41856</v>
      </c>
    </row>
    <row r="54" spans="1:17" ht="29">
      <c r="A54" s="582">
        <v>48</v>
      </c>
      <c r="B54" s="1244">
        <v>51</v>
      </c>
      <c r="C54" s="1238"/>
      <c r="D54" s="1510" t="s">
        <v>1137</v>
      </c>
      <c r="E54" s="1506"/>
      <c r="F54" s="586"/>
      <c r="G54" s="1238"/>
      <c r="H54" s="1238"/>
      <c r="I54" s="1248">
        <v>173135</v>
      </c>
      <c r="J54" s="1398">
        <v>0.7</v>
      </c>
      <c r="K54" s="1395">
        <f t="shared" ref="K54:K56" si="15">L54-J54</f>
        <v>0</v>
      </c>
      <c r="L54" s="1395">
        <v>0.7</v>
      </c>
      <c r="M54" s="1396">
        <v>121194.5</v>
      </c>
      <c r="N54" s="1396">
        <f t="shared" si="13"/>
        <v>0</v>
      </c>
      <c r="O54" s="1490">
        <f t="shared" si="14"/>
        <v>121194.49999999999</v>
      </c>
      <c r="P54" s="1430" t="s">
        <v>1144</v>
      </c>
    </row>
    <row r="55" spans="1:17" s="1627" customFormat="1" ht="29">
      <c r="A55" s="1632">
        <v>49</v>
      </c>
      <c r="B55" s="1613">
        <v>52</v>
      </c>
      <c r="C55" s="1611"/>
      <c r="D55" s="1605" t="s">
        <v>1138</v>
      </c>
      <c r="E55" s="1626"/>
      <c r="F55" s="1616"/>
      <c r="G55" s="1611"/>
      <c r="H55" s="1611"/>
      <c r="I55" s="1614">
        <v>4295</v>
      </c>
      <c r="J55" s="1609">
        <v>1</v>
      </c>
      <c r="K55" s="1622">
        <f t="shared" si="15"/>
        <v>0</v>
      </c>
      <c r="L55" s="1622">
        <v>1</v>
      </c>
      <c r="M55" s="1624">
        <v>4295</v>
      </c>
      <c r="N55" s="1624">
        <f t="shared" si="13"/>
        <v>0</v>
      </c>
      <c r="O55" s="1621">
        <f t="shared" si="14"/>
        <v>4295</v>
      </c>
    </row>
    <row r="56" spans="1:17" s="1627" customFormat="1" ht="29">
      <c r="A56" s="1632">
        <v>50</v>
      </c>
      <c r="B56" s="1613">
        <v>53</v>
      </c>
      <c r="C56" s="1611"/>
      <c r="D56" s="1605" t="s">
        <v>1139</v>
      </c>
      <c r="E56" s="1626"/>
      <c r="F56" s="1616"/>
      <c r="G56" s="1611"/>
      <c r="H56" s="1611"/>
      <c r="I56" s="1614">
        <v>4673.28</v>
      </c>
      <c r="J56" s="1609">
        <v>1</v>
      </c>
      <c r="K56" s="1622">
        <f t="shared" si="15"/>
        <v>0</v>
      </c>
      <c r="L56" s="1622">
        <v>1</v>
      </c>
      <c r="M56" s="1624">
        <v>4673.28</v>
      </c>
      <c r="N56" s="1624">
        <f t="shared" si="13"/>
        <v>0</v>
      </c>
      <c r="O56" s="1621">
        <f t="shared" si="14"/>
        <v>4673.28</v>
      </c>
    </row>
    <row r="57" spans="1:17" s="1627" customFormat="1" ht="29">
      <c r="A57" s="1632">
        <v>51</v>
      </c>
      <c r="B57" s="1613">
        <v>54</v>
      </c>
      <c r="C57" s="1611"/>
      <c r="D57" s="1605" t="s">
        <v>1140</v>
      </c>
      <c r="E57" s="1626"/>
      <c r="F57" s="1616"/>
      <c r="G57" s="1611"/>
      <c r="H57" s="1611"/>
      <c r="I57" s="1614">
        <v>7260</v>
      </c>
      <c r="J57" s="1609">
        <v>1</v>
      </c>
      <c r="K57" s="1622">
        <f t="shared" ref="K57" si="16">L57-J57</f>
        <v>0</v>
      </c>
      <c r="L57" s="1622">
        <v>1</v>
      </c>
      <c r="M57" s="1624">
        <v>7260</v>
      </c>
      <c r="N57" s="1624">
        <f t="shared" si="13"/>
        <v>0</v>
      </c>
      <c r="O57" s="1621">
        <f t="shared" si="14"/>
        <v>7260</v>
      </c>
    </row>
    <row r="58" spans="1:17" ht="43.5">
      <c r="A58" s="582">
        <v>52</v>
      </c>
      <c r="B58" s="1244">
        <v>55</v>
      </c>
      <c r="C58" s="1238"/>
      <c r="D58" s="1554" t="s">
        <v>1141</v>
      </c>
      <c r="E58" s="1506"/>
      <c r="F58" s="586"/>
      <c r="G58" s="1238"/>
      <c r="H58" s="1238"/>
      <c r="I58" s="1248">
        <v>9800</v>
      </c>
      <c r="J58" s="1398">
        <v>0</v>
      </c>
      <c r="K58" s="1395">
        <v>1</v>
      </c>
      <c r="L58" s="1395">
        <v>1</v>
      </c>
      <c r="M58" s="1396">
        <v>0</v>
      </c>
      <c r="N58" s="1552">
        <f t="shared" si="13"/>
        <v>9800</v>
      </c>
      <c r="O58" s="1490">
        <f t="shared" si="14"/>
        <v>9800</v>
      </c>
    </row>
    <row r="59" spans="1:17" s="1627" customFormat="1" ht="29">
      <c r="A59" s="1632">
        <v>53</v>
      </c>
      <c r="B59" s="1613">
        <v>56</v>
      </c>
      <c r="C59" s="1611"/>
      <c r="D59" s="1619" t="s">
        <v>1142</v>
      </c>
      <c r="E59" s="1626"/>
      <c r="F59" s="1616"/>
      <c r="G59" s="1611"/>
      <c r="H59" s="1611"/>
      <c r="I59" s="1614">
        <v>1465.1</v>
      </c>
      <c r="J59" s="1609">
        <v>1</v>
      </c>
      <c r="K59" s="1622">
        <f t="shared" ref="K59:K60" si="17">L59-J59</f>
        <v>0</v>
      </c>
      <c r="L59" s="1622">
        <v>1</v>
      </c>
      <c r="M59" s="1624">
        <v>1465.1</v>
      </c>
      <c r="N59" s="1624">
        <f t="shared" si="13"/>
        <v>0</v>
      </c>
      <c r="O59" s="1621">
        <f t="shared" si="14"/>
        <v>1465.1</v>
      </c>
    </row>
    <row r="60" spans="1:17" s="1627" customFormat="1" ht="29">
      <c r="A60" s="1632">
        <v>54</v>
      </c>
      <c r="B60" s="1613">
        <v>57</v>
      </c>
      <c r="C60" s="1611"/>
      <c r="D60" s="1605" t="s">
        <v>1143</v>
      </c>
      <c r="E60" s="1626"/>
      <c r="F60" s="1616"/>
      <c r="G60" s="1611"/>
      <c r="H60" s="1611"/>
      <c r="I60" s="1618">
        <v>1096</v>
      </c>
      <c r="J60" s="1609">
        <v>1</v>
      </c>
      <c r="K60" s="1622">
        <f t="shared" si="17"/>
        <v>0</v>
      </c>
      <c r="L60" s="1622">
        <v>1</v>
      </c>
      <c r="M60" s="1624">
        <v>1096</v>
      </c>
      <c r="N60" s="1624">
        <f t="shared" si="13"/>
        <v>0</v>
      </c>
      <c r="O60" s="1621">
        <f t="shared" si="14"/>
        <v>1096</v>
      </c>
    </row>
    <row r="61" spans="1:17" ht="29">
      <c r="A61" s="582">
        <v>55</v>
      </c>
      <c r="B61" s="1244">
        <v>59</v>
      </c>
      <c r="C61" s="1238"/>
      <c r="D61" s="1488" t="s">
        <v>1226</v>
      </c>
      <c r="E61" s="1506"/>
      <c r="F61" s="586"/>
      <c r="G61" s="1238"/>
      <c r="H61" s="1238"/>
      <c r="I61" s="1472">
        <v>2970</v>
      </c>
      <c r="J61" s="1398"/>
      <c r="K61" s="1395">
        <v>1</v>
      </c>
      <c r="L61" s="1395">
        <v>1</v>
      </c>
      <c r="M61" s="1396"/>
      <c r="N61" s="1552">
        <f t="shared" si="13"/>
        <v>2970</v>
      </c>
      <c r="O61" s="1490">
        <f t="shared" si="14"/>
        <v>2970</v>
      </c>
    </row>
    <row r="62" spans="1:17" ht="43.5">
      <c r="A62" s="582">
        <v>56</v>
      </c>
      <c r="B62" s="1244">
        <v>60</v>
      </c>
      <c r="C62" s="1238"/>
      <c r="D62" s="1488" t="s">
        <v>1227</v>
      </c>
      <c r="E62" s="1506"/>
      <c r="F62" s="586"/>
      <c r="G62" s="1238"/>
      <c r="H62" s="1238"/>
      <c r="I62" s="1472">
        <v>17955</v>
      </c>
      <c r="J62" s="1398"/>
      <c r="K62" s="1398">
        <v>0.8</v>
      </c>
      <c r="L62" s="1541">
        <v>0.8</v>
      </c>
      <c r="M62" s="1396"/>
      <c r="N62" s="1396">
        <f t="shared" ref="N62" si="18">O62-M62</f>
        <v>14364</v>
      </c>
      <c r="O62" s="1490">
        <f t="shared" ref="O62" si="19">I62*L62</f>
        <v>14364</v>
      </c>
    </row>
    <row r="63" spans="1:17" ht="29">
      <c r="A63" s="582">
        <v>57</v>
      </c>
      <c r="B63" s="1244">
        <v>61</v>
      </c>
      <c r="C63" s="1238"/>
      <c r="D63" s="1488" t="s">
        <v>1228</v>
      </c>
      <c r="E63" s="1506"/>
      <c r="F63" s="586"/>
      <c r="G63" s="1238"/>
      <c r="H63" s="1238"/>
      <c r="I63" s="1472">
        <v>1960</v>
      </c>
      <c r="J63" s="1398"/>
      <c r="K63" s="1395">
        <v>1</v>
      </c>
      <c r="L63" s="1395">
        <v>1</v>
      </c>
      <c r="M63" s="1396"/>
      <c r="N63" s="1552">
        <f>O63-M63</f>
        <v>1960</v>
      </c>
      <c r="O63" s="1490">
        <f>I63*L63</f>
        <v>1960</v>
      </c>
    </row>
    <row r="64" spans="1:17" ht="43.5">
      <c r="A64" s="582">
        <v>58</v>
      </c>
      <c r="B64" s="1244">
        <v>62</v>
      </c>
      <c r="C64" s="1238"/>
      <c r="D64" s="1488" t="s">
        <v>1229</v>
      </c>
      <c r="E64" s="1506"/>
      <c r="F64" s="586"/>
      <c r="G64" s="1238"/>
      <c r="H64" s="1238"/>
      <c r="I64" s="1472">
        <v>11685</v>
      </c>
      <c r="J64" s="1398"/>
      <c r="K64" s="1398">
        <v>0.6</v>
      </c>
      <c r="L64" s="1541">
        <v>0.6</v>
      </c>
      <c r="M64" s="1396"/>
      <c r="N64" s="1396">
        <f t="shared" ref="N64" si="20">O64-M64</f>
        <v>7011</v>
      </c>
      <c r="O64" s="1490">
        <f t="shared" ref="O64" si="21">I64*L64</f>
        <v>7011</v>
      </c>
      <c r="P64" s="1430" t="s">
        <v>1260</v>
      </c>
    </row>
    <row r="65" spans="1:16" ht="29">
      <c r="A65" s="582">
        <v>59</v>
      </c>
      <c r="B65" s="1244">
        <v>63</v>
      </c>
      <c r="C65" s="1238"/>
      <c r="D65" s="1488" t="s">
        <v>1230</v>
      </c>
      <c r="E65" s="1506"/>
      <c r="F65" s="586"/>
      <c r="G65" s="1238"/>
      <c r="H65" s="1238"/>
      <c r="I65" s="1472">
        <v>500</v>
      </c>
      <c r="J65" s="1398"/>
      <c r="K65" s="1395">
        <v>1</v>
      </c>
      <c r="L65" s="1395">
        <v>1</v>
      </c>
      <c r="M65" s="1396"/>
      <c r="N65" s="1552">
        <f>O65-M65</f>
        <v>500</v>
      </c>
      <c r="O65" s="1490">
        <f>I65*L65</f>
        <v>500</v>
      </c>
    </row>
    <row r="66" spans="1:16" ht="29">
      <c r="A66" s="582">
        <v>60</v>
      </c>
      <c r="B66" s="1244">
        <v>64</v>
      </c>
      <c r="C66" s="1238"/>
      <c r="D66" s="1488" t="s">
        <v>1231</v>
      </c>
      <c r="E66" s="1506"/>
      <c r="F66" s="586"/>
      <c r="G66" s="1238"/>
      <c r="H66" s="1238"/>
      <c r="I66" s="1472">
        <v>1977</v>
      </c>
      <c r="J66" s="1398"/>
      <c r="K66" s="1398"/>
      <c r="L66" s="1398"/>
      <c r="M66" s="1399"/>
      <c r="N66" s="1399"/>
      <c r="O66" s="1491"/>
    </row>
    <row r="67" spans="1:16" ht="29">
      <c r="A67" s="582">
        <v>61</v>
      </c>
      <c r="B67" s="1244">
        <v>65</v>
      </c>
      <c r="C67" s="1238"/>
      <c r="D67" s="1488" t="s">
        <v>1232</v>
      </c>
      <c r="E67" s="1506"/>
      <c r="F67" s="586"/>
      <c r="G67" s="1238"/>
      <c r="H67" s="1238"/>
      <c r="I67" s="1472">
        <v>660</v>
      </c>
      <c r="J67" s="1398"/>
      <c r="K67" s="1395">
        <v>1</v>
      </c>
      <c r="L67" s="1395">
        <v>1</v>
      </c>
      <c r="M67" s="1396"/>
      <c r="N67" s="1552">
        <f>O67-M67</f>
        <v>660</v>
      </c>
      <c r="O67" s="1490">
        <f>I67*L67</f>
        <v>660</v>
      </c>
    </row>
    <row r="68" spans="1:16" ht="29">
      <c r="A68" s="582">
        <v>62</v>
      </c>
      <c r="B68" s="1244">
        <v>66</v>
      </c>
      <c r="C68" s="1238"/>
      <c r="D68" s="1488" t="s">
        <v>1233</v>
      </c>
      <c r="E68" s="1506"/>
      <c r="F68" s="586"/>
      <c r="G68" s="1238"/>
      <c r="H68" s="1238"/>
      <c r="I68" s="1472">
        <v>2148.38</v>
      </c>
      <c r="J68" s="1398"/>
      <c r="K68" s="1395">
        <v>1</v>
      </c>
      <c r="L68" s="1395">
        <v>1</v>
      </c>
      <c r="M68" s="1396"/>
      <c r="N68" s="1552">
        <f>O68-M68</f>
        <v>2148.38</v>
      </c>
      <c r="O68" s="1490">
        <f>I68*L68</f>
        <v>2148.38</v>
      </c>
    </row>
    <row r="69" spans="1:16" ht="43.5">
      <c r="A69" s="582">
        <v>63</v>
      </c>
      <c r="B69" s="1244">
        <v>67</v>
      </c>
      <c r="C69" s="1238"/>
      <c r="D69" s="1488" t="s">
        <v>1234</v>
      </c>
      <c r="E69" s="1506"/>
      <c r="F69" s="586"/>
      <c r="G69" s="1238"/>
      <c r="H69" s="1238"/>
      <c r="I69" s="1472">
        <v>12470</v>
      </c>
      <c r="J69" s="1398"/>
      <c r="K69" s="1398">
        <v>0.1</v>
      </c>
      <c r="L69" s="1541">
        <v>0.1</v>
      </c>
      <c r="M69" s="1396"/>
      <c r="N69" s="1396">
        <f t="shared" ref="N69:N70" si="22">O69-M69</f>
        <v>1247</v>
      </c>
      <c r="O69" s="1490">
        <f t="shared" ref="O69:O70" si="23">I69*L69</f>
        <v>1247</v>
      </c>
      <c r="P69" s="1430" t="s">
        <v>1261</v>
      </c>
    </row>
    <row r="70" spans="1:16" ht="29">
      <c r="A70" s="582">
        <v>64</v>
      </c>
      <c r="B70" s="1244">
        <v>68</v>
      </c>
      <c r="C70" s="1238"/>
      <c r="D70" s="1488" t="s">
        <v>1235</v>
      </c>
      <c r="E70" s="1506"/>
      <c r="F70" s="586"/>
      <c r="G70" s="1238"/>
      <c r="H70" s="1238"/>
      <c r="I70" s="1472">
        <v>194790</v>
      </c>
      <c r="J70" s="1398"/>
      <c r="K70" s="1398">
        <v>0.1</v>
      </c>
      <c r="L70" s="1541">
        <v>0.1</v>
      </c>
      <c r="M70" s="1396"/>
      <c r="N70" s="1396">
        <f t="shared" si="22"/>
        <v>19479</v>
      </c>
      <c r="O70" s="1490">
        <f t="shared" si="23"/>
        <v>19479</v>
      </c>
    </row>
    <row r="71" spans="1:16" ht="29">
      <c r="A71" s="582">
        <v>65</v>
      </c>
      <c r="B71" s="1244">
        <v>69</v>
      </c>
      <c r="C71" s="1238"/>
      <c r="D71" s="1488" t="s">
        <v>1236</v>
      </c>
      <c r="E71" s="1506"/>
      <c r="F71" s="586"/>
      <c r="G71" s="1238"/>
      <c r="H71" s="1238"/>
      <c r="I71" s="1472">
        <v>37044.86</v>
      </c>
      <c r="J71" s="1398"/>
      <c r="K71" s="1398">
        <v>0.8</v>
      </c>
      <c r="L71" s="1541">
        <v>0.8</v>
      </c>
      <c r="M71" s="1396"/>
      <c r="N71" s="1396">
        <f t="shared" ref="N71" si="24">O71-M71</f>
        <v>29635.888000000003</v>
      </c>
      <c r="O71" s="1490">
        <f t="shared" ref="O71" si="25">I71*L71</f>
        <v>29635.888000000003</v>
      </c>
    </row>
    <row r="72" spans="1:16">
      <c r="A72" s="582">
        <v>66</v>
      </c>
      <c r="B72" s="1244">
        <v>70</v>
      </c>
      <c r="C72" s="1238"/>
      <c r="D72" s="1544" t="s">
        <v>1237</v>
      </c>
      <c r="E72" s="1506"/>
      <c r="F72" s="586"/>
      <c r="G72" s="1238"/>
      <c r="H72" s="1238"/>
      <c r="I72" s="1472">
        <v>63819.06</v>
      </c>
      <c r="J72" s="1395"/>
      <c r="K72" s="1395"/>
      <c r="L72" s="1541"/>
      <c r="M72" s="1396"/>
      <c r="N72" s="1552">
        <f>O72-M72</f>
        <v>10187.6304</v>
      </c>
      <c r="O72" s="1491">
        <f>SUM(V.70!M63)</f>
        <v>10187.6304</v>
      </c>
    </row>
    <row r="73" spans="1:16">
      <c r="A73" s="582">
        <v>67</v>
      </c>
      <c r="B73" s="1244">
        <v>71</v>
      </c>
      <c r="C73" s="1238"/>
      <c r="D73" s="1544" t="s">
        <v>1238</v>
      </c>
      <c r="E73" s="1506"/>
      <c r="F73" s="586"/>
      <c r="G73" s="1238"/>
      <c r="H73" s="1238"/>
      <c r="I73" s="1472">
        <v>17512.689999999999</v>
      </c>
      <c r="J73" s="1398"/>
      <c r="K73" s="1398"/>
      <c r="L73" s="1398"/>
      <c r="M73" s="1399"/>
      <c r="N73" s="1399"/>
      <c r="O73" s="1491"/>
    </row>
    <row r="74" spans="1:16" ht="29">
      <c r="A74" s="582">
        <v>68</v>
      </c>
      <c r="B74" s="1244">
        <v>72</v>
      </c>
      <c r="C74" s="1238"/>
      <c r="D74" s="1488" t="s">
        <v>1239</v>
      </c>
      <c r="E74" s="1506"/>
      <c r="F74" s="586"/>
      <c r="G74" s="1238"/>
      <c r="H74" s="1238"/>
      <c r="I74" s="1472">
        <v>22212.54</v>
      </c>
      <c r="J74" s="1398"/>
      <c r="K74" s="1398"/>
      <c r="L74" s="1398"/>
      <c r="M74" s="1399"/>
      <c r="N74" s="1399"/>
      <c r="O74" s="1491"/>
    </row>
    <row r="75" spans="1:16" ht="29">
      <c r="A75" s="582">
        <v>69</v>
      </c>
      <c r="B75" s="1244">
        <v>73</v>
      </c>
      <c r="C75" s="1238"/>
      <c r="D75" s="1488" t="s">
        <v>1240</v>
      </c>
      <c r="E75" s="1506"/>
      <c r="F75" s="586"/>
      <c r="G75" s="1238"/>
      <c r="H75" s="1238"/>
      <c r="I75" s="1472">
        <v>22468.62</v>
      </c>
      <c r="J75" s="1398"/>
      <c r="K75" s="1398"/>
      <c r="L75" s="1541">
        <v>0.2</v>
      </c>
      <c r="M75" s="1396"/>
      <c r="N75" s="1396">
        <f>O75-M75</f>
        <v>4493.7240000000002</v>
      </c>
      <c r="O75" s="1490">
        <f>I75*L75</f>
        <v>4493.7240000000002</v>
      </c>
    </row>
    <row r="76" spans="1:16" ht="29">
      <c r="A76" s="582">
        <v>70</v>
      </c>
      <c r="B76" s="1244">
        <v>74</v>
      </c>
      <c r="C76" s="1238"/>
      <c r="D76" s="1488" t="s">
        <v>1241</v>
      </c>
      <c r="E76" s="1506"/>
      <c r="F76" s="586"/>
      <c r="G76" s="1238"/>
      <c r="H76" s="1238"/>
      <c r="I76" s="1472">
        <v>24450.560000000001</v>
      </c>
      <c r="J76" s="1398"/>
      <c r="K76" s="1398">
        <v>0.8</v>
      </c>
      <c r="L76" s="1541">
        <v>0.8</v>
      </c>
      <c r="M76" s="1396"/>
      <c r="N76" s="1396">
        <f>O76-M76</f>
        <v>19560.448</v>
      </c>
      <c r="O76" s="1490">
        <f>I76*L76</f>
        <v>19560.448</v>
      </c>
    </row>
    <row r="77" spans="1:16">
      <c r="A77" s="582">
        <v>71</v>
      </c>
      <c r="B77" s="1244">
        <v>75</v>
      </c>
      <c r="C77" s="1238"/>
      <c r="D77" s="1488" t="s">
        <v>1242</v>
      </c>
      <c r="E77" s="1506"/>
      <c r="F77" s="586"/>
      <c r="G77" s="1238"/>
      <c r="H77" s="1238"/>
      <c r="I77" s="1472">
        <v>42291</v>
      </c>
      <c r="J77" s="1398"/>
      <c r="K77" s="1398">
        <v>0.1</v>
      </c>
      <c r="L77" s="1541">
        <v>0.1</v>
      </c>
      <c r="M77" s="1396"/>
      <c r="N77" s="1396">
        <f>O77-M77</f>
        <v>4229.1000000000004</v>
      </c>
      <c r="O77" s="1490">
        <f>I77*L77</f>
        <v>4229.1000000000004</v>
      </c>
    </row>
    <row r="78" spans="1:16">
      <c r="A78" s="1244"/>
      <c r="B78" s="1244"/>
      <c r="C78" s="1238"/>
      <c r="D78" s="1488"/>
      <c r="E78" s="1506"/>
      <c r="F78" s="586"/>
      <c r="G78" s="1238"/>
      <c r="H78" s="1238"/>
      <c r="I78" s="1472"/>
      <c r="J78" s="1398"/>
      <c r="K78" s="1398"/>
      <c r="L78" s="1398"/>
      <c r="M78" s="1399"/>
      <c r="N78" s="1399"/>
      <c r="O78" s="1491"/>
    </row>
    <row r="79" spans="1:16">
      <c r="A79" s="1244"/>
      <c r="B79" s="1244"/>
      <c r="C79" s="1238"/>
      <c r="D79" s="1488"/>
      <c r="E79" s="1506"/>
      <c r="F79" s="586"/>
      <c r="G79" s="1238"/>
      <c r="H79" s="1238"/>
      <c r="I79" s="1472"/>
      <c r="J79" s="1398"/>
      <c r="K79" s="1398"/>
      <c r="L79" s="1398"/>
      <c r="M79" s="1399"/>
      <c r="N79" s="1399"/>
      <c r="O79" s="1491"/>
    </row>
    <row r="80" spans="1:16">
      <c r="A80" s="1244"/>
      <c r="B80" s="1244"/>
      <c r="C80" s="1238"/>
      <c r="D80" s="1488"/>
      <c r="E80" s="1506"/>
      <c r="F80" s="586"/>
      <c r="G80" s="1238"/>
      <c r="H80" s="1238"/>
      <c r="I80" s="1472"/>
      <c r="J80" s="1398"/>
      <c r="K80" s="1398"/>
      <c r="L80" s="1398"/>
      <c r="M80" s="1399"/>
      <c r="N80" s="1399"/>
      <c r="O80" s="1491"/>
    </row>
    <row r="81" spans="1:15">
      <c r="A81" s="1244"/>
      <c r="B81" s="1244"/>
      <c r="C81" s="1238"/>
      <c r="D81" s="1488"/>
      <c r="E81" s="1506"/>
      <c r="F81" s="586"/>
      <c r="G81" s="1238"/>
      <c r="H81" s="1238"/>
      <c r="I81" s="1472"/>
      <c r="J81" s="1398"/>
      <c r="K81" s="1398"/>
      <c r="L81" s="1398"/>
      <c r="M81" s="1399"/>
      <c r="N81" s="1399"/>
      <c r="O81" s="1491"/>
    </row>
    <row r="82" spans="1:15">
      <c r="A82" s="1244"/>
      <c r="B82" s="1244"/>
      <c r="C82" s="1238"/>
      <c r="D82" s="1488"/>
      <c r="E82" s="1506"/>
      <c r="F82" s="586"/>
      <c r="G82" s="1238"/>
      <c r="H82" s="1238"/>
      <c r="I82" s="1472"/>
      <c r="J82" s="1398"/>
      <c r="K82" s="1398"/>
      <c r="L82" s="1398"/>
      <c r="M82" s="1399"/>
      <c r="N82" s="1399"/>
      <c r="O82" s="1491"/>
    </row>
    <row r="83" spans="1:15">
      <c r="A83" s="1244"/>
      <c r="B83" s="1244"/>
      <c r="C83" s="1238"/>
      <c r="D83" s="1488"/>
      <c r="E83" s="1506"/>
      <c r="F83" s="586"/>
      <c r="G83" s="1238"/>
      <c r="H83" s="1238"/>
      <c r="I83" s="1472"/>
      <c r="J83" s="1398"/>
      <c r="K83" s="1398"/>
      <c r="L83" s="1398"/>
      <c r="M83" s="1399"/>
      <c r="N83" s="1399"/>
      <c r="O83" s="1491"/>
    </row>
    <row r="84" spans="1:15">
      <c r="A84" s="1244"/>
      <c r="B84" s="1244"/>
      <c r="C84" s="1238"/>
      <c r="D84" s="1471"/>
      <c r="E84" s="1238"/>
      <c r="F84" s="586"/>
      <c r="G84" s="1238"/>
      <c r="H84" s="1238"/>
      <c r="I84" s="1472"/>
      <c r="J84" s="1398"/>
      <c r="K84" s="1398"/>
      <c r="L84" s="1398"/>
      <c r="M84" s="1399"/>
      <c r="N84" s="1399"/>
      <c r="O84" s="1491"/>
    </row>
    <row r="85" spans="1:15">
      <c r="A85" s="1244"/>
      <c r="B85" s="1244"/>
      <c r="C85" s="1238"/>
      <c r="D85" s="1471"/>
      <c r="E85" s="1238"/>
      <c r="F85" s="586"/>
      <c r="G85" s="1238"/>
      <c r="H85" s="1238"/>
      <c r="I85" s="1472"/>
      <c r="J85" s="1398"/>
      <c r="K85" s="1398"/>
      <c r="L85" s="1398"/>
      <c r="M85" s="1399"/>
      <c r="N85" s="1399"/>
      <c r="O85" s="1491"/>
    </row>
    <row r="86" spans="1:15">
      <c r="A86" s="1244"/>
      <c r="B86" s="1244"/>
      <c r="C86" s="1238"/>
      <c r="D86" s="1471"/>
      <c r="E86" s="1238"/>
      <c r="F86" s="586"/>
      <c r="G86" s="1238"/>
      <c r="H86" s="1238"/>
      <c r="I86" s="1472"/>
      <c r="J86" s="1398"/>
      <c r="K86" s="1398"/>
      <c r="L86" s="1398"/>
      <c r="M86" s="1399"/>
      <c r="N86" s="1399"/>
      <c r="O86" s="1491"/>
    </row>
    <row r="87" spans="1:15">
      <c r="A87" s="1244"/>
      <c r="B87" s="1244"/>
      <c r="C87" s="1238"/>
      <c r="D87" s="1471"/>
      <c r="E87" s="1238"/>
      <c r="F87" s="586"/>
      <c r="G87" s="1238"/>
      <c r="H87" s="1238"/>
      <c r="I87" s="1472"/>
      <c r="J87" s="1398"/>
      <c r="K87" s="1398"/>
      <c r="L87" s="1398"/>
      <c r="M87" s="1399"/>
      <c r="N87" s="1399"/>
      <c r="O87" s="1491"/>
    </row>
    <row r="88" spans="1:15">
      <c r="A88" s="1244"/>
      <c r="B88" s="1244"/>
      <c r="C88" s="1238"/>
      <c r="D88" s="1471"/>
      <c r="E88" s="1238"/>
      <c r="F88" s="586"/>
      <c r="G88" s="1238"/>
      <c r="H88" s="1238"/>
      <c r="I88" s="1472"/>
      <c r="J88" s="1398"/>
      <c r="K88" s="1398"/>
      <c r="L88" s="1398"/>
      <c r="M88" s="1399"/>
      <c r="N88" s="1399"/>
      <c r="O88" s="1491"/>
    </row>
    <row r="89" spans="1:15">
      <c r="A89" s="1244"/>
      <c r="B89" s="1244"/>
      <c r="C89" s="1238"/>
      <c r="D89" s="1471"/>
      <c r="E89" s="1238"/>
      <c r="F89" s="586"/>
      <c r="G89" s="1238"/>
      <c r="H89" s="1238"/>
      <c r="I89" s="1472"/>
      <c r="J89" s="1398"/>
      <c r="K89" s="1398"/>
      <c r="L89" s="1398"/>
      <c r="M89" s="1399"/>
      <c r="N89" s="1399"/>
      <c r="O89" s="1491"/>
    </row>
    <row r="90" spans="1:15">
      <c r="A90" s="1244"/>
      <c r="B90" s="1244"/>
      <c r="C90" s="1238"/>
      <c r="D90" s="1471"/>
      <c r="E90" s="1238"/>
      <c r="F90" s="586"/>
      <c r="G90" s="1238"/>
      <c r="H90" s="1238"/>
      <c r="I90" s="1472"/>
      <c r="J90" s="1398"/>
      <c r="K90" s="1398"/>
      <c r="L90" s="1398"/>
      <c r="M90" s="1399"/>
      <c r="N90" s="1399"/>
      <c r="O90" s="1491"/>
    </row>
    <row r="91" spans="1:15">
      <c r="A91" s="1244"/>
      <c r="B91" s="1244"/>
      <c r="C91" s="1238"/>
      <c r="D91" s="1471"/>
      <c r="E91" s="1238"/>
      <c r="F91" s="586"/>
      <c r="G91" s="1238"/>
      <c r="H91" s="1238"/>
      <c r="I91" s="1472"/>
      <c r="J91" s="1398"/>
      <c r="K91" s="1398"/>
      <c r="L91" s="1398"/>
      <c r="M91" s="1399"/>
      <c r="N91" s="1399"/>
      <c r="O91" s="1491"/>
    </row>
    <row r="92" spans="1:15">
      <c r="A92" s="1244"/>
      <c r="B92" s="1244"/>
      <c r="C92" s="1238"/>
      <c r="D92" s="1471"/>
      <c r="E92" s="1238"/>
      <c r="F92" s="586"/>
      <c r="G92" s="1238"/>
      <c r="H92" s="1238"/>
      <c r="I92" s="1472"/>
      <c r="J92" s="1398"/>
      <c r="K92" s="1398"/>
      <c r="L92" s="1398"/>
      <c r="M92" s="1399"/>
      <c r="N92" s="1399"/>
      <c r="O92" s="1491"/>
    </row>
    <row r="93" spans="1:15">
      <c r="A93" s="1244"/>
      <c r="B93" s="1244"/>
      <c r="C93" s="1238"/>
      <c r="D93" s="1471"/>
      <c r="E93" s="1238"/>
      <c r="F93" s="586"/>
      <c r="G93" s="1238"/>
      <c r="H93" s="1238"/>
      <c r="I93" s="1472"/>
      <c r="J93" s="1398"/>
      <c r="K93" s="1398"/>
      <c r="L93" s="1398"/>
      <c r="M93" s="1399"/>
      <c r="N93" s="1399"/>
      <c r="O93" s="1491"/>
    </row>
    <row r="94" spans="1:15">
      <c r="A94" s="1244"/>
      <c r="B94" s="1244"/>
      <c r="C94" s="1238"/>
      <c r="D94" s="1471"/>
      <c r="E94" s="1238"/>
      <c r="F94" s="586"/>
      <c r="G94" s="1238"/>
      <c r="H94" s="1238"/>
      <c r="I94" s="1472"/>
      <c r="J94" s="1398"/>
      <c r="K94" s="1398"/>
      <c r="L94" s="1398"/>
      <c r="M94" s="1399"/>
      <c r="N94" s="1399"/>
      <c r="O94" s="1491"/>
    </row>
    <row r="95" spans="1:15">
      <c r="A95" s="582"/>
      <c r="B95" s="582"/>
      <c r="C95" s="585"/>
      <c r="D95" s="584"/>
      <c r="E95" s="585"/>
      <c r="F95" s="586"/>
      <c r="G95" s="585"/>
      <c r="H95" s="1238"/>
      <c r="I95" s="587"/>
      <c r="J95" s="1395"/>
      <c r="K95" s="1395"/>
      <c r="L95" s="1395"/>
      <c r="M95" s="1396"/>
      <c r="N95" s="1396"/>
      <c r="O95" s="1490"/>
    </row>
    <row r="96" spans="1:15">
      <c r="A96" s="582"/>
      <c r="B96" s="582"/>
      <c r="C96" s="585"/>
      <c r="D96" s="584"/>
      <c r="E96" s="585"/>
      <c r="F96" s="586"/>
      <c r="G96" s="585"/>
      <c r="H96" s="1238"/>
      <c r="I96" s="587"/>
      <c r="J96" s="1397"/>
      <c r="K96" s="1397"/>
      <c r="L96" s="1396"/>
      <c r="M96" s="1396"/>
      <c r="N96" s="1396">
        <v>0</v>
      </c>
      <c r="O96" s="1490"/>
    </row>
    <row r="97" spans="1:15">
      <c r="A97" s="582"/>
      <c r="B97" s="585"/>
      <c r="C97" s="585"/>
      <c r="D97" s="584"/>
      <c r="E97" s="585"/>
      <c r="F97" s="586"/>
      <c r="G97" s="585"/>
      <c r="H97" s="1238"/>
      <c r="I97" s="587"/>
      <c r="J97" s="590"/>
      <c r="K97" s="590"/>
      <c r="L97" s="591"/>
      <c r="M97" s="591"/>
      <c r="N97" s="1536">
        <v>0</v>
      </c>
      <c r="O97" s="1492"/>
    </row>
    <row r="98" spans="1:15">
      <c r="A98" s="596"/>
      <c r="B98" s="585"/>
      <c r="C98" s="585"/>
      <c r="D98" s="585"/>
      <c r="E98" s="597"/>
      <c r="F98" s="598"/>
      <c r="G98" s="599"/>
      <c r="H98" s="1240"/>
      <c r="I98" s="587"/>
      <c r="J98" s="590"/>
      <c r="K98" s="590"/>
      <c r="L98" s="591"/>
      <c r="M98" s="591">
        <v>0</v>
      </c>
      <c r="N98" s="1536">
        <v>0</v>
      </c>
      <c r="O98" s="1490">
        <v>0</v>
      </c>
    </row>
    <row r="99" spans="1:15" ht="15" thickBot="1">
      <c r="A99" s="1715" t="s">
        <v>400</v>
      </c>
      <c r="B99" s="1716"/>
      <c r="C99" s="1716"/>
      <c r="D99" s="1716"/>
      <c r="E99" s="1716"/>
      <c r="F99" s="1716"/>
      <c r="G99" s="1716"/>
      <c r="H99" s="1231"/>
      <c r="I99" s="600">
        <f>SUM(I7:I96)</f>
        <v>3961898.7309999997</v>
      </c>
      <c r="J99" s="601"/>
      <c r="K99" s="601"/>
      <c r="L99" s="601"/>
      <c r="M99" s="601">
        <f>SUM(M7:M98)</f>
        <v>2162350.16</v>
      </c>
      <c r="N99" s="601">
        <f>SUM(N7:N98)</f>
        <v>449958.14785999985</v>
      </c>
      <c r="O99" s="1493">
        <f>SUM(O7:O98)</f>
        <v>2612308.3078599996</v>
      </c>
    </row>
    <row r="100" spans="1:15" ht="15" thickTop="1">
      <c r="A100" s="602"/>
      <c r="B100" s="603"/>
      <c r="C100" s="603"/>
      <c r="D100" s="604"/>
      <c r="E100" s="605"/>
      <c r="F100" s="603"/>
      <c r="G100" s="604"/>
      <c r="H100" s="604"/>
      <c r="I100" s="606"/>
      <c r="J100" s="606"/>
      <c r="K100" s="606"/>
      <c r="L100" s="606"/>
      <c r="M100" s="606"/>
      <c r="N100" s="607">
        <f>SUM(M99)</f>
        <v>2162350.16</v>
      </c>
      <c r="O100" s="879"/>
    </row>
    <row r="101" spans="1:15" ht="15" thickBot="1">
      <c r="A101" s="608"/>
      <c r="B101" s="603"/>
      <c r="C101" s="603"/>
      <c r="D101" s="604"/>
      <c r="E101" s="605"/>
      <c r="F101" s="603"/>
      <c r="G101" s="604"/>
      <c r="H101" s="604"/>
      <c r="I101" s="606"/>
      <c r="J101" s="609"/>
      <c r="K101" s="610" t="s">
        <v>401</v>
      </c>
      <c r="L101" s="606"/>
      <c r="M101" s="606"/>
      <c r="N101" s="611">
        <f>SUM(O99)*0.9</f>
        <v>2351077.4770739996</v>
      </c>
      <c r="O101" s="881"/>
    </row>
    <row r="102" spans="1:15" ht="15" thickTop="1">
      <c r="A102" s="612"/>
      <c r="B102" s="613"/>
      <c r="C102" s="613"/>
      <c r="D102" s="613"/>
      <c r="E102" s="613"/>
      <c r="F102" s="613"/>
      <c r="G102" s="613"/>
      <c r="H102" s="613"/>
      <c r="I102" s="614"/>
      <c r="J102" s="613"/>
      <c r="K102" s="613"/>
      <c r="L102" s="613"/>
      <c r="M102" s="613"/>
      <c r="N102" s="615"/>
      <c r="O102" s="885"/>
    </row>
    <row r="103" spans="1:15">
      <c r="A103" s="616"/>
      <c r="G103" s="560"/>
      <c r="H103" s="560"/>
      <c r="N103" s="617"/>
      <c r="O103" s="876"/>
    </row>
    <row r="104" spans="1:15" ht="15" thickBot="1">
      <c r="A104" s="618"/>
      <c r="B104" s="619"/>
      <c r="C104" s="619"/>
      <c r="D104" s="619"/>
      <c r="E104" s="619"/>
      <c r="F104" s="619"/>
      <c r="G104" s="619"/>
      <c r="H104" s="619"/>
      <c r="I104" s="620"/>
      <c r="J104" s="619"/>
      <c r="K104" s="619"/>
      <c r="L104" s="619" t="s">
        <v>402</v>
      </c>
      <c r="M104" s="620"/>
      <c r="N104" s="621"/>
      <c r="O104" s="877"/>
    </row>
    <row r="105" spans="1:15" ht="15" thickTop="1">
      <c r="G105" s="560"/>
      <c r="H105" s="560"/>
    </row>
    <row r="106" spans="1:15">
      <c r="G106" s="560"/>
      <c r="H106" s="560"/>
      <c r="O106" s="622">
        <f>I99-O99</f>
        <v>1349590.4231400001</v>
      </c>
    </row>
    <row r="107" spans="1:15">
      <c r="I107" s="622">
        <f>I99+'VO -Day work)'!I27</f>
        <v>4114126.5309999995</v>
      </c>
    </row>
  </sheetData>
  <mergeCells count="7">
    <mergeCell ref="A99:G99"/>
    <mergeCell ref="M4:O4"/>
    <mergeCell ref="J4:L4"/>
    <mergeCell ref="E4:G4"/>
    <mergeCell ref="I4:I5"/>
    <mergeCell ref="C11:C13"/>
    <mergeCell ref="C21:C30"/>
  </mergeCells>
  <conditionalFormatting sqref="I7:I101">
    <cfRule type="cellIs" dxfId="23" priority="203" operator="lessThan">
      <formula>0</formula>
    </cfRule>
  </conditionalFormatting>
  <conditionalFormatting sqref="I6:N6 J96:N101 O95:O101">
    <cfRule type="cellIs" dxfId="22" priority="238" operator="lessThan">
      <formula>0</formula>
    </cfRule>
  </conditionalFormatting>
  <conditionalFormatting sqref="J6:L6 J96:L98">
    <cfRule type="cellIs" dxfId="21" priority="237" operator="greaterThan">
      <formula>1</formula>
    </cfRule>
  </conditionalFormatting>
  <conditionalFormatting sqref="J16:L16">
    <cfRule type="cellIs" dxfId="20" priority="227" operator="greaterThan">
      <formula>1</formula>
    </cfRule>
    <cfRule type="cellIs" dxfId="19" priority="228" operator="lessThan">
      <formula>0</formula>
    </cfRule>
  </conditionalFormatting>
  <conditionalFormatting sqref="K12">
    <cfRule type="cellIs" dxfId="18" priority="233" operator="greaterThan">
      <formula>1</formula>
    </cfRule>
    <cfRule type="cellIs" dxfId="17" priority="234" operator="lessThan">
      <formula>0</formula>
    </cfRule>
  </conditionalFormatting>
  <conditionalFormatting sqref="M7:N10">
    <cfRule type="cellIs" dxfId="16" priority="123" operator="lessThan">
      <formula>0</formula>
    </cfRule>
  </conditionalFormatting>
  <conditionalFormatting sqref="M95:N95">
    <cfRule type="cellIs" dxfId="15" priority="206" operator="lessThan">
      <formula>0</formula>
    </cfRule>
  </conditionalFormatting>
  <conditionalFormatting sqref="M11:O94">
    <cfRule type="cellIs" dxfId="14" priority="1" operator="lessThan">
      <formula>0</formula>
    </cfRule>
  </conditionalFormatting>
  <conditionalFormatting sqref="O6:O10">
    <cfRule type="cellIs" dxfId="13" priority="124" operator="lessThan">
      <formula>0</formula>
    </cfRule>
  </conditionalFormatting>
  <dataValidations count="2">
    <dataValidation type="date" operator="greaterThanOrEqual" allowBlank="1" showInputMessage="1" showErrorMessage="1" error="Date only" sqref="F98:H98 F7:F97" xr:uid="{00000000-0002-0000-0400-000000000000}">
      <formula1>40179</formula1>
    </dataValidation>
    <dataValidation operator="equal" allowBlank="1" error="Access denied ,Cell containing a formula" prompt="Access denied ,Cell containing a formula" sqref="J96:L98 K12 O98 J16:L16 M7:M98" xr:uid="{00000000-0002-0000-0400-000001000000}"/>
  </dataValidations>
  <pageMargins left="0.7" right="0.7" top="0.75" bottom="0.75" header="0.3" footer="0.3"/>
  <pageSetup scale="45"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O34"/>
  <sheetViews>
    <sheetView view="pageBreakPreview" topLeftCell="A6" zoomScale="90" zoomScaleNormal="90" zoomScaleSheetLayoutView="90" workbookViewId="0">
      <selection activeCell="K17" sqref="K17"/>
    </sheetView>
  </sheetViews>
  <sheetFormatPr defaultColWidth="9.1796875" defaultRowHeight="14.5"/>
  <cols>
    <col min="1" max="1" width="5.26953125" style="560" customWidth="1"/>
    <col min="2" max="2" width="9.7265625" style="560" customWidth="1"/>
    <col min="3" max="3" width="9.7265625" style="560" hidden="1" customWidth="1"/>
    <col min="4" max="4" width="51.453125" style="560" customWidth="1"/>
    <col min="5" max="5" width="20.54296875" style="560" customWidth="1"/>
    <col min="6" max="6" width="9.54296875" style="560" customWidth="1"/>
    <col min="7" max="7" width="6.81640625" customWidth="1"/>
    <col min="8" max="8" width="11.1796875" customWidth="1"/>
    <col min="9" max="9" width="18.26953125" style="560" customWidth="1"/>
    <col min="10" max="10" width="8.7265625" style="560" customWidth="1"/>
    <col min="11" max="11" width="9.1796875" style="560" customWidth="1"/>
    <col min="12" max="12" width="7.7265625" style="560" customWidth="1"/>
    <col min="13" max="13" width="16.26953125" style="560" customWidth="1"/>
    <col min="14" max="14" width="16.81640625" style="560" customWidth="1"/>
    <col min="15" max="15" width="15.54296875" style="560" customWidth="1"/>
  </cols>
  <sheetData>
    <row r="1" spans="1:15">
      <c r="B1" s="1166" t="s">
        <v>698</v>
      </c>
      <c r="I1" s="560" t="s">
        <v>1083</v>
      </c>
    </row>
    <row r="2" spans="1:15" ht="15.5">
      <c r="A2" s="554">
        <v>0</v>
      </c>
      <c r="B2" s="555" t="s">
        <v>697</v>
      </c>
      <c r="C2" s="555"/>
      <c r="D2" s="556"/>
      <c r="E2" s="557"/>
      <c r="F2" s="558"/>
      <c r="G2" s="558"/>
      <c r="H2" s="1235"/>
      <c r="I2" s="558"/>
      <c r="J2" s="558"/>
      <c r="K2" s="558"/>
      <c r="L2" s="558"/>
      <c r="M2" s="558"/>
      <c r="N2" s="559"/>
      <c r="O2" s="558"/>
    </row>
    <row r="3" spans="1:15">
      <c r="A3" s="561">
        <v>1</v>
      </c>
      <c r="B3" s="561">
        <v>2</v>
      </c>
      <c r="C3" s="561"/>
      <c r="D3" s="561">
        <v>3</v>
      </c>
      <c r="E3" s="562">
        <v>4</v>
      </c>
      <c r="F3" s="562">
        <v>5</v>
      </c>
      <c r="G3" s="562">
        <v>6</v>
      </c>
      <c r="H3" s="562"/>
      <c r="I3" s="562">
        <v>7</v>
      </c>
      <c r="J3" s="562">
        <v>9</v>
      </c>
      <c r="K3" s="562">
        <v>10</v>
      </c>
      <c r="L3" s="562">
        <v>8</v>
      </c>
      <c r="M3" s="562">
        <v>12</v>
      </c>
      <c r="N3" s="562">
        <v>13</v>
      </c>
      <c r="O3" s="562">
        <v>11</v>
      </c>
    </row>
    <row r="4" spans="1:15" ht="14.5" customHeight="1">
      <c r="A4" s="563"/>
      <c r="B4" s="563"/>
      <c r="C4" s="563"/>
      <c r="D4" s="563"/>
      <c r="E4" s="1720" t="s">
        <v>379</v>
      </c>
      <c r="F4" s="1721"/>
      <c r="G4" s="1721"/>
      <c r="H4" s="1236"/>
      <c r="I4" s="1722" t="s">
        <v>380</v>
      </c>
      <c r="J4" s="1717" t="s">
        <v>208</v>
      </c>
      <c r="K4" s="1718"/>
      <c r="L4" s="1719"/>
      <c r="M4" s="1717" t="s">
        <v>209</v>
      </c>
      <c r="N4" s="1718"/>
      <c r="O4" s="1719"/>
    </row>
    <row r="5" spans="1:15" ht="26">
      <c r="A5" s="564" t="s">
        <v>381</v>
      </c>
      <c r="B5" s="565" t="s">
        <v>382</v>
      </c>
      <c r="C5" s="565" t="s">
        <v>383</v>
      </c>
      <c r="D5" s="566" t="s">
        <v>3</v>
      </c>
      <c r="E5" s="567" t="s">
        <v>384</v>
      </c>
      <c r="F5" s="568" t="s">
        <v>595</v>
      </c>
      <c r="G5" s="569" t="s">
        <v>6</v>
      </c>
      <c r="H5" s="1242"/>
      <c r="I5" s="1723"/>
      <c r="J5" s="570" t="s">
        <v>377</v>
      </c>
      <c r="K5" s="570" t="s">
        <v>386</v>
      </c>
      <c r="L5" s="570" t="s">
        <v>385</v>
      </c>
      <c r="M5" s="571" t="s">
        <v>377</v>
      </c>
      <c r="N5" s="572" t="s">
        <v>386</v>
      </c>
      <c r="O5" s="893" t="s">
        <v>385</v>
      </c>
    </row>
    <row r="6" spans="1:15">
      <c r="A6" s="573"/>
      <c r="B6" s="574"/>
      <c r="C6" s="574"/>
      <c r="D6" s="575"/>
      <c r="E6" s="574"/>
      <c r="F6" s="576"/>
      <c r="G6" s="577"/>
      <c r="H6" s="1237"/>
      <c r="I6" s="578"/>
      <c r="J6" s="579"/>
      <c r="K6" s="579"/>
      <c r="L6" s="579"/>
      <c r="M6" s="580"/>
      <c r="N6" s="581"/>
      <c r="O6" s="806"/>
    </row>
    <row r="7" spans="1:15" ht="26">
      <c r="A7" s="582">
        <v>1</v>
      </c>
      <c r="B7" s="582">
        <v>14</v>
      </c>
      <c r="C7" s="583">
        <v>2</v>
      </c>
      <c r="D7" s="584" t="s">
        <v>696</v>
      </c>
      <c r="E7" s="1246" t="s">
        <v>839</v>
      </c>
      <c r="F7" s="586"/>
      <c r="G7" s="585"/>
      <c r="H7" s="1245" t="s">
        <v>833</v>
      </c>
      <c r="I7" s="587">
        <v>38295</v>
      </c>
      <c r="J7" s="807">
        <v>1</v>
      </c>
      <c r="K7" s="807">
        <f t="shared" ref="K7:K12" si="0">L7-J7</f>
        <v>0</v>
      </c>
      <c r="L7" s="807">
        <v>1</v>
      </c>
      <c r="M7" s="812">
        <f t="shared" ref="M7:M12" si="1">I7*L7</f>
        <v>38295</v>
      </c>
      <c r="N7" s="809">
        <f>O7-M7</f>
        <v>0</v>
      </c>
      <c r="O7" s="808">
        <f t="shared" ref="O7:O12" si="2">I7*L7</f>
        <v>38295</v>
      </c>
    </row>
    <row r="8" spans="1:15" ht="26">
      <c r="A8" s="582">
        <v>2</v>
      </c>
      <c r="B8" s="582">
        <v>25</v>
      </c>
      <c r="C8" s="583">
        <v>2</v>
      </c>
      <c r="D8" s="584" t="s">
        <v>1021</v>
      </c>
      <c r="E8" s="1246" t="s">
        <v>839</v>
      </c>
      <c r="F8" s="586"/>
      <c r="G8" s="585"/>
      <c r="H8" s="1245"/>
      <c r="I8" s="587">
        <v>47403</v>
      </c>
      <c r="J8" s="807">
        <v>1</v>
      </c>
      <c r="K8" s="807">
        <f t="shared" si="0"/>
        <v>0</v>
      </c>
      <c r="L8" s="807">
        <v>1</v>
      </c>
      <c r="M8" s="812">
        <f t="shared" si="1"/>
        <v>47403</v>
      </c>
      <c r="N8" s="809">
        <f>O8-M8</f>
        <v>0</v>
      </c>
      <c r="O8" s="808">
        <f t="shared" si="2"/>
        <v>47403</v>
      </c>
    </row>
    <row r="9" spans="1:15" ht="26">
      <c r="A9" s="582">
        <v>3</v>
      </c>
      <c r="B9" s="582">
        <v>33</v>
      </c>
      <c r="C9" s="583"/>
      <c r="D9" s="584" t="s">
        <v>1028</v>
      </c>
      <c r="E9" s="592"/>
      <c r="F9" s="589"/>
      <c r="G9" s="585"/>
      <c r="H9" s="1238"/>
      <c r="I9" s="587">
        <v>26827.200000000001</v>
      </c>
      <c r="J9" s="807">
        <v>1</v>
      </c>
      <c r="K9" s="807">
        <f t="shared" si="0"/>
        <v>0</v>
      </c>
      <c r="L9" s="807">
        <v>1</v>
      </c>
      <c r="M9" s="812">
        <f t="shared" si="1"/>
        <v>26827.200000000001</v>
      </c>
      <c r="N9" s="809">
        <f>O9-M9</f>
        <v>0</v>
      </c>
      <c r="O9" s="808">
        <f t="shared" si="2"/>
        <v>26827.200000000001</v>
      </c>
    </row>
    <row r="10" spans="1:15" ht="26">
      <c r="A10" s="582">
        <v>4</v>
      </c>
      <c r="B10" s="582">
        <v>43</v>
      </c>
      <c r="C10" s="582"/>
      <c r="D10" s="584" t="s">
        <v>1120</v>
      </c>
      <c r="E10" s="585"/>
      <c r="F10" s="589"/>
      <c r="G10" s="585"/>
      <c r="H10" s="1238"/>
      <c r="I10" s="587">
        <v>6789.6</v>
      </c>
      <c r="J10" s="807">
        <v>1</v>
      </c>
      <c r="K10" s="807">
        <f t="shared" si="0"/>
        <v>0</v>
      </c>
      <c r="L10" s="807">
        <v>1</v>
      </c>
      <c r="M10" s="812">
        <f t="shared" si="1"/>
        <v>6789.6</v>
      </c>
      <c r="N10" s="809">
        <f>I10*K10</f>
        <v>0</v>
      </c>
      <c r="O10" s="808">
        <f t="shared" si="2"/>
        <v>6789.6</v>
      </c>
    </row>
    <row r="11" spans="1:15" ht="18.75" customHeight="1">
      <c r="A11" s="582">
        <v>5</v>
      </c>
      <c r="B11" s="582">
        <v>58</v>
      </c>
      <c r="C11" s="1724"/>
      <c r="D11" s="584" t="s">
        <v>1158</v>
      </c>
      <c r="E11" s="585"/>
      <c r="F11" s="589"/>
      <c r="G11" s="585"/>
      <c r="H11" s="1238"/>
      <c r="I11" s="587">
        <v>11592</v>
      </c>
      <c r="J11" s="807">
        <v>1</v>
      </c>
      <c r="K11" s="807">
        <f t="shared" si="0"/>
        <v>0</v>
      </c>
      <c r="L11" s="807">
        <v>1</v>
      </c>
      <c r="M11" s="812">
        <f t="shared" si="1"/>
        <v>11592</v>
      </c>
      <c r="N11" s="809">
        <f>I11*K11</f>
        <v>0</v>
      </c>
      <c r="O11" s="808">
        <f t="shared" si="2"/>
        <v>11592</v>
      </c>
    </row>
    <row r="12" spans="1:15" ht="26">
      <c r="A12" s="582">
        <v>6</v>
      </c>
      <c r="B12" s="582">
        <v>76</v>
      </c>
      <c r="C12" s="1725"/>
      <c r="D12" s="584" t="s">
        <v>1330</v>
      </c>
      <c r="E12" s="585"/>
      <c r="F12" s="589"/>
      <c r="G12" s="585"/>
      <c r="H12" s="1238"/>
      <c r="I12" s="587">
        <v>21321</v>
      </c>
      <c r="J12" s="807"/>
      <c r="K12" s="807">
        <f t="shared" si="0"/>
        <v>1</v>
      </c>
      <c r="L12" s="807">
        <v>1</v>
      </c>
      <c r="M12" s="812">
        <f t="shared" si="1"/>
        <v>21321</v>
      </c>
      <c r="N12" s="809">
        <f>I12*K12</f>
        <v>21321</v>
      </c>
      <c r="O12" s="808">
        <f t="shared" si="2"/>
        <v>21321</v>
      </c>
    </row>
    <row r="13" spans="1:15">
      <c r="A13" s="582">
        <v>7</v>
      </c>
      <c r="B13" s="582"/>
      <c r="C13" s="1726"/>
      <c r="D13" s="584"/>
      <c r="E13" s="585"/>
      <c r="F13" s="787"/>
      <c r="G13" s="585"/>
      <c r="H13" s="1238"/>
      <c r="I13" s="587"/>
      <c r="J13" s="807"/>
      <c r="K13" s="807"/>
      <c r="L13" s="807"/>
      <c r="M13" s="812"/>
      <c r="N13" s="809"/>
      <c r="O13" s="808"/>
    </row>
    <row r="14" spans="1:15">
      <c r="A14" s="582">
        <v>8</v>
      </c>
      <c r="B14" s="582"/>
      <c r="C14" s="582"/>
      <c r="D14" s="584"/>
      <c r="E14" s="592"/>
      <c r="F14" s="586"/>
      <c r="G14" s="585"/>
      <c r="H14" s="1239"/>
      <c r="I14" s="593"/>
      <c r="J14" s="807"/>
      <c r="K14" s="807"/>
      <c r="L14" s="807"/>
      <c r="M14" s="812"/>
      <c r="N14" s="809"/>
      <c r="O14" s="808"/>
    </row>
    <row r="15" spans="1:15">
      <c r="A15" s="582">
        <v>9</v>
      </c>
      <c r="B15" s="582"/>
      <c r="C15" s="583"/>
      <c r="D15" s="584"/>
      <c r="E15" s="592"/>
      <c r="F15" s="586"/>
      <c r="G15" s="585"/>
      <c r="H15" s="1239"/>
      <c r="I15" s="593"/>
      <c r="J15" s="807"/>
      <c r="K15" s="807"/>
      <c r="L15" s="807"/>
      <c r="M15" s="591"/>
      <c r="N15" s="809"/>
      <c r="O15" s="808"/>
    </row>
    <row r="16" spans="1:15">
      <c r="A16" s="582">
        <v>10</v>
      </c>
      <c r="B16" s="582"/>
      <c r="C16" s="582"/>
      <c r="D16" s="584"/>
      <c r="E16" s="592"/>
      <c r="F16" s="586"/>
      <c r="G16" s="585"/>
      <c r="H16" s="1238"/>
      <c r="I16" s="587"/>
      <c r="J16" s="590"/>
      <c r="K16" s="590"/>
      <c r="L16" s="591"/>
      <c r="M16" s="591"/>
      <c r="N16" s="809"/>
      <c r="O16" s="808"/>
    </row>
    <row r="17" spans="1:15">
      <c r="A17" s="582"/>
      <c r="B17" s="595"/>
      <c r="C17" s="595"/>
      <c r="D17" s="584"/>
      <c r="E17" s="585"/>
      <c r="F17" s="586"/>
      <c r="G17" s="585"/>
      <c r="H17" s="1238"/>
      <c r="I17" s="587"/>
      <c r="J17" s="807"/>
      <c r="K17" s="807"/>
      <c r="L17" s="807"/>
      <c r="M17" s="591"/>
      <c r="N17" s="809"/>
      <c r="O17" s="808"/>
    </row>
    <row r="18" spans="1:15">
      <c r="A18" s="582"/>
      <c r="B18" s="582"/>
      <c r="C18" s="1724"/>
      <c r="D18" s="584"/>
      <c r="E18" s="585"/>
      <c r="F18" s="586"/>
      <c r="G18" s="585"/>
      <c r="H18" s="1238"/>
      <c r="I18" s="587"/>
      <c r="J18" s="807"/>
      <c r="K18" s="807"/>
      <c r="L18" s="807"/>
      <c r="M18" s="591"/>
      <c r="N18" s="809"/>
      <c r="O18" s="808"/>
    </row>
    <row r="19" spans="1:15">
      <c r="A19" s="582"/>
      <c r="B19" s="582"/>
      <c r="C19" s="1726"/>
      <c r="D19" s="584"/>
      <c r="E19" s="585"/>
      <c r="F19" s="586"/>
      <c r="G19" s="585"/>
      <c r="H19" s="1238"/>
      <c r="I19" s="587"/>
      <c r="J19" s="807"/>
      <c r="K19" s="807"/>
      <c r="L19" s="807"/>
      <c r="M19" s="591"/>
      <c r="N19" s="809"/>
      <c r="O19" s="808"/>
    </row>
    <row r="20" spans="1:15">
      <c r="A20" s="582"/>
      <c r="B20" s="582"/>
      <c r="C20" s="582"/>
      <c r="D20" s="584"/>
      <c r="E20" s="585"/>
      <c r="F20" s="586"/>
      <c r="G20" s="585"/>
      <c r="H20" s="1238"/>
      <c r="I20" s="587"/>
      <c r="J20" s="807"/>
      <c r="K20" s="807"/>
      <c r="L20" s="807"/>
      <c r="M20" s="591"/>
      <c r="N20" s="809"/>
      <c r="O20" s="808"/>
    </row>
    <row r="21" spans="1:15">
      <c r="A21" s="582"/>
      <c r="B21" s="582"/>
      <c r="C21" s="585"/>
      <c r="D21" s="584"/>
      <c r="E21" s="585"/>
      <c r="F21" s="586"/>
      <c r="G21" s="585"/>
      <c r="H21" s="1238"/>
      <c r="I21" s="587"/>
      <c r="J21" s="807"/>
      <c r="K21" s="807"/>
      <c r="L21" s="807"/>
      <c r="M21" s="591"/>
      <c r="N21" s="809"/>
      <c r="O21" s="808"/>
    </row>
    <row r="22" spans="1:15">
      <c r="A22" s="582"/>
      <c r="B22" s="582"/>
      <c r="C22" s="585"/>
      <c r="D22" s="584"/>
      <c r="E22" s="585"/>
      <c r="F22" s="586"/>
      <c r="G22" s="585"/>
      <c r="H22" s="1238"/>
      <c r="I22" s="587"/>
      <c r="J22" s="807"/>
      <c r="K22" s="807"/>
      <c r="L22" s="807"/>
      <c r="M22" s="591"/>
      <c r="N22" s="809"/>
      <c r="O22" s="808"/>
    </row>
    <row r="23" spans="1:15">
      <c r="A23" s="582"/>
      <c r="B23" s="582"/>
      <c r="C23" s="585"/>
      <c r="D23" s="584"/>
      <c r="E23" s="585"/>
      <c r="F23" s="586"/>
      <c r="G23" s="585"/>
      <c r="H23" s="1238"/>
      <c r="I23" s="587"/>
      <c r="J23" s="807"/>
      <c r="K23" s="807"/>
      <c r="L23" s="807"/>
      <c r="M23" s="591"/>
      <c r="N23" s="809"/>
      <c r="O23" s="808"/>
    </row>
    <row r="24" spans="1:15">
      <c r="A24" s="582"/>
      <c r="B24" s="582"/>
      <c r="C24" s="585"/>
      <c r="D24" s="584"/>
      <c r="E24" s="585"/>
      <c r="F24" s="586"/>
      <c r="G24" s="585"/>
      <c r="H24" s="1238"/>
      <c r="I24" s="587"/>
      <c r="J24" s="590"/>
      <c r="K24" s="590"/>
      <c r="L24" s="591"/>
      <c r="M24" s="591"/>
      <c r="N24" s="809">
        <v>0</v>
      </c>
      <c r="O24" s="808"/>
    </row>
    <row r="25" spans="1:15">
      <c r="A25" s="582"/>
      <c r="B25" s="585"/>
      <c r="C25" s="585"/>
      <c r="D25" s="584"/>
      <c r="E25" s="585"/>
      <c r="F25" s="586"/>
      <c r="G25" s="585"/>
      <c r="H25" s="1238"/>
      <c r="I25" s="587"/>
      <c r="J25" s="590"/>
      <c r="K25" s="590"/>
      <c r="L25" s="591"/>
      <c r="M25" s="591"/>
      <c r="N25" s="809">
        <v>0</v>
      </c>
      <c r="O25" s="808"/>
    </row>
    <row r="26" spans="1:15">
      <c r="A26" s="596"/>
      <c r="B26" s="585"/>
      <c r="C26" s="585"/>
      <c r="D26" s="585"/>
      <c r="E26" s="597"/>
      <c r="F26" s="598"/>
      <c r="G26" s="599"/>
      <c r="H26" s="1240"/>
      <c r="I26" s="587"/>
      <c r="J26" s="590"/>
      <c r="K26" s="590"/>
      <c r="L26" s="591"/>
      <c r="M26" s="591">
        <v>0</v>
      </c>
      <c r="N26" s="809">
        <v>0</v>
      </c>
      <c r="O26" s="810">
        <v>0</v>
      </c>
    </row>
    <row r="27" spans="1:15" ht="15" thickBot="1">
      <c r="A27" s="1715" t="s">
        <v>400</v>
      </c>
      <c r="B27" s="1716"/>
      <c r="C27" s="1716"/>
      <c r="D27" s="1716"/>
      <c r="E27" s="1716"/>
      <c r="F27" s="1716"/>
      <c r="G27" s="1716"/>
      <c r="H27" s="1231"/>
      <c r="I27" s="600">
        <f>SUM(I7:I24)</f>
        <v>152227.79999999999</v>
      </c>
      <c r="J27" s="601"/>
      <c r="K27" s="601"/>
      <c r="L27" s="601"/>
      <c r="M27" s="601">
        <f>SUM(M7:M26)</f>
        <v>152227.79999999999</v>
      </c>
      <c r="N27" s="811">
        <f>SUM(N7:N26)</f>
        <v>21321</v>
      </c>
      <c r="O27" s="880">
        <f>SUM(O7:O26)</f>
        <v>152227.79999999999</v>
      </c>
    </row>
    <row r="28" spans="1:15" ht="15" thickTop="1">
      <c r="A28" s="602"/>
      <c r="B28" s="603"/>
      <c r="C28" s="603"/>
      <c r="D28" s="604"/>
      <c r="E28" s="605"/>
      <c r="F28" s="603"/>
      <c r="G28" s="604"/>
      <c r="H28" s="604"/>
      <c r="I28" s="606"/>
      <c r="J28" s="606"/>
      <c r="K28" s="606"/>
      <c r="L28" s="606"/>
      <c r="M28" s="606"/>
      <c r="N28" s="607">
        <f>SUM(M27)</f>
        <v>152227.79999999999</v>
      </c>
      <c r="O28" s="879"/>
    </row>
    <row r="29" spans="1:15" ht="15" thickBot="1">
      <c r="A29" s="608"/>
      <c r="B29" s="603"/>
      <c r="C29" s="603"/>
      <c r="D29" s="604"/>
      <c r="E29" s="605"/>
      <c r="F29" s="603"/>
      <c r="G29" s="604"/>
      <c r="H29" s="604"/>
      <c r="I29" s="606"/>
      <c r="J29" s="609"/>
      <c r="K29" s="610" t="s">
        <v>401</v>
      </c>
      <c r="L29" s="606"/>
      <c r="M29" s="606"/>
      <c r="N29" s="611">
        <f>SUM(O27)</f>
        <v>152227.79999999999</v>
      </c>
      <c r="O29" s="881"/>
    </row>
    <row r="30" spans="1:15" ht="15" thickTop="1">
      <c r="A30" s="612"/>
      <c r="B30" s="613"/>
      <c r="C30" s="613"/>
      <c r="D30" s="613"/>
      <c r="E30" s="613"/>
      <c r="F30" s="613"/>
      <c r="G30" s="613"/>
      <c r="H30" s="613"/>
      <c r="I30" s="614"/>
      <c r="J30" s="613"/>
      <c r="K30" s="613"/>
      <c r="L30" s="613"/>
      <c r="M30" s="613"/>
      <c r="N30" s="615"/>
      <c r="O30" s="885"/>
    </row>
    <row r="31" spans="1:15">
      <c r="A31" s="616"/>
      <c r="G31" s="560"/>
      <c r="H31" s="560"/>
      <c r="N31" s="617"/>
      <c r="O31" s="876"/>
    </row>
    <row r="32" spans="1:15" ht="15" thickBot="1">
      <c r="A32" s="618"/>
      <c r="B32" s="619"/>
      <c r="C32" s="619"/>
      <c r="D32" s="619"/>
      <c r="E32" s="619"/>
      <c r="F32" s="619"/>
      <c r="G32" s="619"/>
      <c r="H32" s="619"/>
      <c r="I32" s="620"/>
      <c r="J32" s="619"/>
      <c r="K32" s="619"/>
      <c r="L32" s="619" t="s">
        <v>402</v>
      </c>
      <c r="M32" s="620"/>
      <c r="N32" s="621"/>
      <c r="O32" s="877"/>
    </row>
    <row r="33" spans="7:15" ht="15" thickTop="1">
      <c r="G33" s="560"/>
      <c r="H33" s="560"/>
    </row>
    <row r="34" spans="7:15">
      <c r="G34" s="560"/>
      <c r="H34" s="560"/>
      <c r="O34" s="622">
        <f>I27-O27</f>
        <v>0</v>
      </c>
    </row>
  </sheetData>
  <mergeCells count="7">
    <mergeCell ref="A27:G27"/>
    <mergeCell ref="E4:G4"/>
    <mergeCell ref="I4:I5"/>
    <mergeCell ref="J4:L4"/>
    <mergeCell ref="M4:O4"/>
    <mergeCell ref="C11:C13"/>
    <mergeCell ref="C18:C19"/>
  </mergeCells>
  <conditionalFormatting sqref="I7:I29">
    <cfRule type="cellIs" dxfId="12" priority="4" operator="lessThan">
      <formula>0</formula>
    </cfRule>
  </conditionalFormatting>
  <conditionalFormatting sqref="I6:O6 J24:N29">
    <cfRule type="cellIs" dxfId="11" priority="64" operator="lessThan">
      <formula>0</formula>
    </cfRule>
  </conditionalFormatting>
  <conditionalFormatting sqref="J6:L6">
    <cfRule type="cellIs" dxfId="10" priority="63" operator="greaterThan">
      <formula>1</formula>
    </cfRule>
  </conditionalFormatting>
  <conditionalFormatting sqref="J16:L16">
    <cfRule type="cellIs" dxfId="9" priority="54" operator="lessThan">
      <formula>0</formula>
    </cfRule>
  </conditionalFormatting>
  <conditionalFormatting sqref="J16:L26">
    <cfRule type="cellIs" dxfId="8" priority="53" operator="greaterThan">
      <formula>1</formula>
    </cfRule>
  </conditionalFormatting>
  <conditionalFormatting sqref="M7:N23">
    <cfRule type="cellIs" dxfId="7" priority="1" operator="lessThan">
      <formula>0</formula>
    </cfRule>
  </conditionalFormatting>
  <conditionalFormatting sqref="O7:O29">
    <cfRule type="cellIs" dxfId="6" priority="3" operator="lessThan">
      <formula>0</formula>
    </cfRule>
  </conditionalFormatting>
  <dataValidations count="2">
    <dataValidation operator="equal" allowBlank="1" error="Access denied ,Cell containing a formula" prompt="Access denied ,Cell containing a formula" sqref="J24:L26 O26 J16:L16 M7:M26" xr:uid="{00000000-0002-0000-0500-000000000000}"/>
    <dataValidation type="date" operator="greaterThanOrEqual" allowBlank="1" showInputMessage="1" showErrorMessage="1" error="Date only" sqref="F26:H26 F7:F25" xr:uid="{00000000-0002-0000-0500-000001000000}">
      <formula1>40179</formula1>
    </dataValidation>
  </dataValidations>
  <pageMargins left="0.7" right="0.7" top="0.75" bottom="0.75" header="0.3" footer="0.3"/>
  <pageSetup scale="59"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FF00"/>
  </sheetPr>
  <dimension ref="A1:W266"/>
  <sheetViews>
    <sheetView view="pageBreakPreview" topLeftCell="A33" zoomScale="93" zoomScaleNormal="100" zoomScaleSheetLayoutView="93" workbookViewId="0">
      <selection activeCell="L217" sqref="L217"/>
    </sheetView>
  </sheetViews>
  <sheetFormatPr defaultRowHeight="14.5"/>
  <cols>
    <col min="6" max="6" width="16.453125" customWidth="1"/>
    <col min="16" max="20" width="9.1796875"/>
  </cols>
  <sheetData>
    <row r="1" spans="1:22">
      <c r="A1" s="341" t="str">
        <f>+'VO 02'!A1</f>
        <v>DORCHESTER HOTEL &amp; RESIDNECIES</v>
      </c>
      <c r="B1" s="340"/>
      <c r="C1" s="340"/>
      <c r="D1" s="340"/>
      <c r="E1" s="340"/>
      <c r="F1" s="340"/>
      <c r="G1" s="143"/>
      <c r="H1" s="143"/>
      <c r="I1" s="143"/>
      <c r="J1" s="143"/>
      <c r="K1" s="143"/>
      <c r="L1" s="143"/>
      <c r="M1" s="143"/>
      <c r="N1" s="143"/>
      <c r="O1" s="143"/>
      <c r="P1" s="143"/>
      <c r="Q1" s="143"/>
      <c r="R1" s="143"/>
      <c r="S1" s="143"/>
      <c r="T1" s="143"/>
      <c r="U1" s="144"/>
      <c r="V1" s="145"/>
    </row>
    <row r="2" spans="1:22">
      <c r="A2" s="341" t="str">
        <f>+'VO 02'!A2</f>
        <v xml:space="preserve">SUBCONTRACTOR: AL RAWDA </v>
      </c>
      <c r="B2" s="339"/>
      <c r="C2" s="339"/>
      <c r="D2" s="339"/>
      <c r="E2" s="339"/>
      <c r="F2" s="339"/>
      <c r="G2" s="143"/>
      <c r="H2" s="143"/>
      <c r="I2" s="143"/>
      <c r="J2" s="143"/>
      <c r="K2" s="143"/>
      <c r="L2" s="143"/>
      <c r="M2" s="143"/>
      <c r="N2" s="143"/>
      <c r="O2" s="143"/>
      <c r="P2" s="143"/>
      <c r="Q2" s="143"/>
      <c r="R2" s="143"/>
      <c r="S2" s="143"/>
      <c r="T2" s="143"/>
      <c r="U2" s="342">
        <f>+'VO 02'!N2</f>
        <v>44958</v>
      </c>
      <c r="V2" s="145"/>
    </row>
    <row r="3" spans="1:22">
      <c r="A3" s="341" t="s">
        <v>256</v>
      </c>
      <c r="B3" s="339"/>
      <c r="C3" s="339"/>
      <c r="D3" s="339"/>
      <c r="E3" s="339"/>
      <c r="F3" s="339"/>
      <c r="G3" s="143"/>
      <c r="H3" s="143"/>
      <c r="I3" s="143"/>
      <c r="J3" s="143"/>
      <c r="K3" s="143"/>
      <c r="L3" s="143"/>
      <c r="M3" s="143"/>
      <c r="N3" s="143"/>
      <c r="O3" s="143"/>
      <c r="P3" s="143"/>
      <c r="Q3" s="143"/>
      <c r="R3" s="143"/>
      <c r="S3" s="143"/>
      <c r="T3" s="143"/>
      <c r="U3" s="343" t="str">
        <f>+'VO 02'!N3</f>
        <v>IPA-09</v>
      </c>
      <c r="V3" s="145"/>
    </row>
    <row r="4" spans="1:22">
      <c r="A4" s="1727"/>
      <c r="B4" s="1728"/>
      <c r="C4" s="1728"/>
      <c r="D4" s="1728"/>
      <c r="E4" s="1728"/>
      <c r="F4" s="1728"/>
      <c r="G4" s="1729"/>
      <c r="H4" s="1729"/>
      <c r="I4" s="1729"/>
      <c r="J4" s="147"/>
      <c r="K4" s="147"/>
      <c r="L4" s="147"/>
      <c r="M4" s="147"/>
      <c r="N4" s="147"/>
      <c r="O4" s="147"/>
      <c r="P4" s="147"/>
      <c r="Q4" s="147"/>
      <c r="R4" s="147"/>
      <c r="S4" s="147"/>
      <c r="T4" s="147"/>
      <c r="U4" s="146"/>
      <c r="V4" s="145"/>
    </row>
    <row r="5" spans="1:22">
      <c r="A5" s="1730" t="s">
        <v>119</v>
      </c>
      <c r="B5" s="1731"/>
      <c r="C5" s="1731"/>
      <c r="D5" s="1731"/>
      <c r="E5" s="1731"/>
      <c r="F5" s="1731"/>
      <c r="G5" s="1732"/>
      <c r="H5" s="1732"/>
      <c r="I5" s="1732"/>
      <c r="J5" s="148"/>
      <c r="K5" s="148"/>
      <c r="L5" s="148"/>
      <c r="M5" s="148"/>
      <c r="N5" s="148"/>
      <c r="O5" s="148"/>
      <c r="P5" s="889" t="s">
        <v>679</v>
      </c>
      <c r="Q5" s="889" t="s">
        <v>680</v>
      </c>
      <c r="R5" s="889" t="s">
        <v>681</v>
      </c>
      <c r="S5" s="889" t="s">
        <v>373</v>
      </c>
      <c r="T5" s="503" t="s">
        <v>474</v>
      </c>
      <c r="U5" s="149"/>
      <c r="V5" s="145"/>
    </row>
    <row r="6" spans="1:22">
      <c r="A6" s="150" t="s">
        <v>120</v>
      </c>
      <c r="B6" s="150" t="s">
        <v>121</v>
      </c>
      <c r="C6" s="150" t="s">
        <v>122</v>
      </c>
      <c r="D6" s="150" t="s">
        <v>123</v>
      </c>
      <c r="E6" s="150" t="s">
        <v>124</v>
      </c>
      <c r="F6" s="150" t="s">
        <v>125</v>
      </c>
      <c r="G6" s="1733" t="s">
        <v>126</v>
      </c>
      <c r="H6" s="1734"/>
      <c r="I6" s="1734"/>
      <c r="J6" s="1735"/>
      <c r="K6" s="1736" t="s">
        <v>127</v>
      </c>
      <c r="L6" s="1737"/>
      <c r="M6" s="1737"/>
      <c r="N6" s="1737"/>
      <c r="O6" s="1738"/>
      <c r="P6" s="887">
        <v>0.2</v>
      </c>
      <c r="Q6" s="887">
        <v>0.3</v>
      </c>
      <c r="R6" s="507">
        <v>0.3</v>
      </c>
      <c r="S6" s="507">
        <v>0.2</v>
      </c>
      <c r="T6" s="509" t="s">
        <v>357</v>
      </c>
      <c r="U6" s="151" t="s">
        <v>128</v>
      </c>
      <c r="V6" s="145"/>
    </row>
    <row r="7" spans="1:22">
      <c r="A7" s="152"/>
      <c r="B7" s="152" t="s">
        <v>129</v>
      </c>
      <c r="C7" s="153" t="s">
        <v>130</v>
      </c>
      <c r="D7" s="153" t="s">
        <v>131</v>
      </c>
      <c r="E7" s="153" t="s">
        <v>132</v>
      </c>
      <c r="F7" s="154" t="s">
        <v>133</v>
      </c>
      <c r="G7" s="155">
        <v>24.56</v>
      </c>
      <c r="H7" s="155">
        <v>5.5</v>
      </c>
      <c r="I7" s="155">
        <v>1</v>
      </c>
      <c r="J7" s="155">
        <v>135.07999999999998</v>
      </c>
      <c r="K7" s="156">
        <v>5.9</v>
      </c>
      <c r="L7" s="156">
        <v>2.4</v>
      </c>
      <c r="M7" s="157">
        <v>-1</v>
      </c>
      <c r="N7" s="158">
        <v>-14.16</v>
      </c>
      <c r="O7" s="886">
        <v>120.92</v>
      </c>
      <c r="P7" s="884">
        <f>O7*0.2</f>
        <v>24.184000000000001</v>
      </c>
      <c r="Q7" s="884">
        <f>O7*0.3</f>
        <v>36.275999999999996</v>
      </c>
      <c r="R7" s="884">
        <f>O7*0.3</f>
        <v>36.275999999999996</v>
      </c>
      <c r="S7" s="884">
        <f>O7*0.2</f>
        <v>24.184000000000001</v>
      </c>
      <c r="T7" s="884">
        <f>SUM(P7:S7)</f>
        <v>120.91999999999999</v>
      </c>
      <c r="U7" s="159"/>
      <c r="V7" s="160"/>
    </row>
    <row r="8" spans="1:22">
      <c r="A8" s="152"/>
      <c r="B8" s="152"/>
      <c r="C8" s="153"/>
      <c r="D8" s="153"/>
      <c r="E8" s="153"/>
      <c r="F8" s="154"/>
      <c r="G8" s="155"/>
      <c r="H8" s="155"/>
      <c r="I8" s="155"/>
      <c r="J8" s="155"/>
      <c r="K8" s="156">
        <v>2.9</v>
      </c>
      <c r="L8" s="156">
        <v>2.4</v>
      </c>
      <c r="M8" s="157">
        <v>-1</v>
      </c>
      <c r="N8" s="158">
        <f>K8*L8*M8</f>
        <v>-6.96</v>
      </c>
      <c r="O8" s="886">
        <v>-6.96</v>
      </c>
      <c r="P8" s="884">
        <f>O8*0.2</f>
        <v>-1.3920000000000001</v>
      </c>
      <c r="Q8" s="884">
        <f>O8*0.3</f>
        <v>-2.0880000000000001</v>
      </c>
      <c r="R8" s="884">
        <f>O8*0.3</f>
        <v>-2.0880000000000001</v>
      </c>
      <c r="S8" s="884">
        <f>O8*0.2</f>
        <v>-1.3920000000000001</v>
      </c>
      <c r="T8" s="884">
        <f>SUM(P8:S8)</f>
        <v>-6.9600000000000009</v>
      </c>
      <c r="U8" s="159"/>
      <c r="V8" s="160"/>
    </row>
    <row r="9" spans="1:22">
      <c r="A9" s="152"/>
      <c r="B9" s="152" t="s">
        <v>1115</v>
      </c>
      <c r="C9" s="153" t="s">
        <v>130</v>
      </c>
      <c r="D9" s="153" t="s">
        <v>991</v>
      </c>
      <c r="E9" s="1501" t="s">
        <v>1114</v>
      </c>
      <c r="F9" s="1502" t="s">
        <v>245</v>
      </c>
      <c r="G9" s="698">
        <v>35</v>
      </c>
      <c r="H9" s="698">
        <v>4.8</v>
      </c>
      <c r="I9" s="698">
        <v>1</v>
      </c>
      <c r="J9" s="698">
        <v>143.5</v>
      </c>
      <c r="K9" s="1462">
        <v>2.1</v>
      </c>
      <c r="L9" s="1462">
        <v>2.1</v>
      </c>
      <c r="M9" s="1463">
        <v>-1</v>
      </c>
      <c r="N9" s="1458">
        <v>-4.41</v>
      </c>
      <c r="O9" s="886">
        <f t="shared" ref="O9:O19" si="0">J9+N9</f>
        <v>139.09</v>
      </c>
      <c r="P9" s="884"/>
      <c r="Q9" s="884"/>
      <c r="R9" s="884"/>
      <c r="S9" s="884"/>
      <c r="T9" s="884"/>
      <c r="U9" s="159"/>
      <c r="V9" s="160"/>
    </row>
    <row r="10" spans="1:22">
      <c r="A10" s="152"/>
      <c r="B10" s="152" t="s">
        <v>1115</v>
      </c>
      <c r="C10" s="153" t="s">
        <v>130</v>
      </c>
      <c r="D10" s="153" t="s">
        <v>991</v>
      </c>
      <c r="E10" s="1482" t="s">
        <v>1116</v>
      </c>
      <c r="F10" s="1507" t="s">
        <v>171</v>
      </c>
      <c r="G10" s="1431">
        <v>16.2</v>
      </c>
      <c r="H10" s="1431">
        <v>3.3</v>
      </c>
      <c r="I10" s="1431">
        <v>1</v>
      </c>
      <c r="J10" s="1431">
        <v>53.459999999999994</v>
      </c>
      <c r="K10" s="1462">
        <v>1.2</v>
      </c>
      <c r="L10" s="1462">
        <v>2.1</v>
      </c>
      <c r="M10" s="1463">
        <v>-2</v>
      </c>
      <c r="N10" s="1458">
        <v>-5.04</v>
      </c>
      <c r="O10" s="886">
        <f>J10+N10</f>
        <v>48.419999999999995</v>
      </c>
      <c r="P10" s="884"/>
      <c r="Q10" s="884"/>
      <c r="R10" s="884"/>
      <c r="S10" s="884"/>
      <c r="T10" s="884"/>
      <c r="U10" s="159"/>
      <c r="V10" s="160"/>
    </row>
    <row r="11" spans="1:22">
      <c r="A11" s="152"/>
      <c r="B11" s="152"/>
      <c r="C11" s="153"/>
      <c r="D11" s="153"/>
      <c r="E11" s="1501"/>
      <c r="F11" s="1502"/>
      <c r="G11" s="698"/>
      <c r="H11" s="698"/>
      <c r="I11" s="698"/>
      <c r="J11" s="698"/>
      <c r="K11" s="1462"/>
      <c r="L11" s="1462"/>
      <c r="M11" s="1463"/>
      <c r="N11" s="1458"/>
      <c r="O11" s="1458"/>
      <c r="P11" s="884"/>
      <c r="Q11" s="884"/>
      <c r="R11" s="884"/>
      <c r="S11" s="884"/>
      <c r="T11" s="884"/>
      <c r="U11" s="159"/>
      <c r="V11" s="160"/>
    </row>
    <row r="12" spans="1:22" ht="17.25" customHeight="1">
      <c r="A12" s="152"/>
      <c r="B12" s="152" t="s">
        <v>1035</v>
      </c>
      <c r="C12" s="153" t="s">
        <v>166</v>
      </c>
      <c r="D12" s="153" t="s">
        <v>991</v>
      </c>
      <c r="E12" s="1473" t="s">
        <v>1033</v>
      </c>
      <c r="F12" s="1474" t="s">
        <v>1034</v>
      </c>
      <c r="G12" s="155">
        <v>57.2</v>
      </c>
      <c r="H12" s="155">
        <v>3</v>
      </c>
      <c r="I12" s="155">
        <v>1</v>
      </c>
      <c r="J12" s="155">
        <f>G12*H12*I12</f>
        <v>171.60000000000002</v>
      </c>
      <c r="K12" s="156">
        <v>0.9</v>
      </c>
      <c r="L12" s="156">
        <v>2.1</v>
      </c>
      <c r="M12" s="157">
        <v>-6</v>
      </c>
      <c r="N12" s="158">
        <f>K12*L12*M12</f>
        <v>-11.34</v>
      </c>
      <c r="O12" s="886">
        <f t="shared" si="0"/>
        <v>160.26000000000002</v>
      </c>
      <c r="P12" s="884"/>
      <c r="Q12" s="884"/>
      <c r="R12" s="884"/>
      <c r="S12" s="884"/>
      <c r="T12" s="884">
        <f t="shared" ref="T12:T19" si="1">O12</f>
        <v>160.26000000000002</v>
      </c>
      <c r="U12" s="159"/>
      <c r="V12" s="160"/>
    </row>
    <row r="13" spans="1:22" ht="17.25" customHeight="1">
      <c r="A13" s="152"/>
      <c r="B13" s="152" t="s">
        <v>1035</v>
      </c>
      <c r="C13" s="153" t="s">
        <v>166</v>
      </c>
      <c r="D13" s="153" t="s">
        <v>991</v>
      </c>
      <c r="E13" s="1473" t="s">
        <v>1033</v>
      </c>
      <c r="F13" s="1474" t="s">
        <v>1034</v>
      </c>
      <c r="G13" s="1431"/>
      <c r="H13" s="1431"/>
      <c r="I13" s="1431"/>
      <c r="J13" s="1431"/>
      <c r="K13" s="156">
        <v>1.8</v>
      </c>
      <c r="L13" s="156">
        <v>2.1</v>
      </c>
      <c r="M13" s="157">
        <v>-2</v>
      </c>
      <c r="N13" s="158">
        <f t="shared" ref="N13:N19" si="2">K13*L13*M13</f>
        <v>-7.5600000000000005</v>
      </c>
      <c r="O13" s="886">
        <f t="shared" si="0"/>
        <v>-7.5600000000000005</v>
      </c>
      <c r="P13" s="884"/>
      <c r="Q13" s="884"/>
      <c r="R13" s="884"/>
      <c r="S13" s="884"/>
      <c r="T13" s="884">
        <f t="shared" si="1"/>
        <v>-7.5600000000000005</v>
      </c>
      <c r="U13" s="159"/>
      <c r="V13" s="160"/>
    </row>
    <row r="14" spans="1:22">
      <c r="A14" s="152"/>
      <c r="B14" s="152" t="s">
        <v>1035</v>
      </c>
      <c r="C14" s="153" t="s">
        <v>166</v>
      </c>
      <c r="D14" s="153" t="s">
        <v>991</v>
      </c>
      <c r="E14" s="153" t="s">
        <v>1036</v>
      </c>
      <c r="F14" s="1475" t="s">
        <v>1037</v>
      </c>
      <c r="G14" s="1431">
        <v>25.7</v>
      </c>
      <c r="H14" s="1431">
        <v>3</v>
      </c>
      <c r="I14" s="1431">
        <v>1</v>
      </c>
      <c r="J14" s="155">
        <f>G14*H14*I14</f>
        <v>77.099999999999994</v>
      </c>
      <c r="K14" s="1462">
        <v>2</v>
      </c>
      <c r="L14" s="1462">
        <v>2.1</v>
      </c>
      <c r="M14" s="1463">
        <v>-2</v>
      </c>
      <c r="N14" s="158">
        <f t="shared" si="2"/>
        <v>-8.4</v>
      </c>
      <c r="O14" s="886">
        <f t="shared" si="0"/>
        <v>68.699999999999989</v>
      </c>
      <c r="P14" s="884"/>
      <c r="Q14" s="884"/>
      <c r="R14" s="884"/>
      <c r="S14" s="884"/>
      <c r="T14" s="884">
        <f t="shared" si="1"/>
        <v>68.699999999999989</v>
      </c>
      <c r="U14" s="159"/>
      <c r="V14" s="160"/>
    </row>
    <row r="15" spans="1:22">
      <c r="A15" s="152"/>
      <c r="B15" s="152" t="s">
        <v>1035</v>
      </c>
      <c r="C15" s="153" t="s">
        <v>166</v>
      </c>
      <c r="D15" s="153" t="s">
        <v>991</v>
      </c>
      <c r="E15" s="153" t="s">
        <v>1038</v>
      </c>
      <c r="F15" s="1475" t="s">
        <v>200</v>
      </c>
      <c r="G15" s="1431">
        <v>21.8</v>
      </c>
      <c r="H15" s="1431">
        <v>3</v>
      </c>
      <c r="I15" s="1431">
        <v>1</v>
      </c>
      <c r="J15" s="155">
        <f>G15*H15*I15</f>
        <v>65.400000000000006</v>
      </c>
      <c r="K15" s="1462">
        <v>1.1000000000000001</v>
      </c>
      <c r="L15" s="1462">
        <v>2.1</v>
      </c>
      <c r="M15" s="1463">
        <v>-6</v>
      </c>
      <c r="N15" s="158">
        <f t="shared" si="2"/>
        <v>-13.860000000000003</v>
      </c>
      <c r="O15" s="886">
        <f t="shared" si="0"/>
        <v>51.540000000000006</v>
      </c>
      <c r="P15" s="884"/>
      <c r="Q15" s="884"/>
      <c r="R15" s="884"/>
      <c r="S15" s="884"/>
      <c r="T15" s="884">
        <f t="shared" si="1"/>
        <v>51.540000000000006</v>
      </c>
      <c r="U15" s="159"/>
      <c r="V15" s="160"/>
    </row>
    <row r="16" spans="1:22">
      <c r="A16" s="152"/>
      <c r="B16" s="152" t="s">
        <v>1035</v>
      </c>
      <c r="C16" s="153" t="s">
        <v>166</v>
      </c>
      <c r="D16" s="153" t="s">
        <v>991</v>
      </c>
      <c r="E16" s="153"/>
      <c r="F16" s="1474"/>
      <c r="G16" s="1431"/>
      <c r="H16" s="1431"/>
      <c r="I16" s="1431"/>
      <c r="J16" s="1431"/>
      <c r="K16" s="1462">
        <v>3</v>
      </c>
      <c r="L16" s="1462">
        <v>2.1</v>
      </c>
      <c r="M16" s="1463">
        <v>-1</v>
      </c>
      <c r="N16" s="158">
        <f t="shared" si="2"/>
        <v>-6.3000000000000007</v>
      </c>
      <c r="O16" s="886">
        <f t="shared" si="0"/>
        <v>-6.3000000000000007</v>
      </c>
      <c r="P16" s="884"/>
      <c r="Q16" s="884"/>
      <c r="R16" s="884"/>
      <c r="S16" s="884"/>
      <c r="T16" s="884">
        <f t="shared" si="1"/>
        <v>-6.3000000000000007</v>
      </c>
      <c r="U16" s="159"/>
      <c r="V16" s="160"/>
    </row>
    <row r="17" spans="1:22" ht="24">
      <c r="A17" s="152"/>
      <c r="B17" s="152" t="s">
        <v>1035</v>
      </c>
      <c r="C17" s="153" t="s">
        <v>166</v>
      </c>
      <c r="D17" s="153" t="s">
        <v>991</v>
      </c>
      <c r="E17" s="153" t="s">
        <v>1038</v>
      </c>
      <c r="F17" s="1475" t="s">
        <v>1039</v>
      </c>
      <c r="G17" s="1431">
        <v>19.600000000000001</v>
      </c>
      <c r="H17" s="1431">
        <v>3</v>
      </c>
      <c r="I17" s="1431">
        <v>1</v>
      </c>
      <c r="J17" s="155">
        <f t="shared" ref="J17:J26" si="3">G17*H17*I17</f>
        <v>58.800000000000004</v>
      </c>
      <c r="K17" s="1462">
        <v>0.8</v>
      </c>
      <c r="L17" s="1462">
        <v>2.1</v>
      </c>
      <c r="M17" s="1463">
        <v>-4</v>
      </c>
      <c r="N17" s="158">
        <f t="shared" si="2"/>
        <v>-6.7200000000000006</v>
      </c>
      <c r="O17" s="886">
        <f t="shared" si="0"/>
        <v>52.080000000000005</v>
      </c>
      <c r="P17" s="884"/>
      <c r="Q17" s="884"/>
      <c r="R17" s="884"/>
      <c r="S17" s="884"/>
      <c r="T17" s="884">
        <f t="shared" si="1"/>
        <v>52.080000000000005</v>
      </c>
      <c r="U17" s="159"/>
      <c r="V17" s="160"/>
    </row>
    <row r="18" spans="1:22">
      <c r="A18" s="152"/>
      <c r="B18" s="152" t="s">
        <v>1035</v>
      </c>
      <c r="C18" s="153" t="s">
        <v>166</v>
      </c>
      <c r="D18" s="153" t="s">
        <v>991</v>
      </c>
      <c r="E18" s="153" t="s">
        <v>1040</v>
      </c>
      <c r="F18" s="1476" t="s">
        <v>200</v>
      </c>
      <c r="G18" s="1431">
        <v>10</v>
      </c>
      <c r="H18" s="1431">
        <v>3</v>
      </c>
      <c r="I18" s="1431">
        <v>1</v>
      </c>
      <c r="J18" s="155">
        <f t="shared" si="3"/>
        <v>30</v>
      </c>
      <c r="K18" s="1462">
        <v>1</v>
      </c>
      <c r="L18" s="1462">
        <v>2.1</v>
      </c>
      <c r="M18" s="1463">
        <v>-2</v>
      </c>
      <c r="N18" s="158">
        <f t="shared" si="2"/>
        <v>-4.2</v>
      </c>
      <c r="O18" s="886">
        <f t="shared" si="0"/>
        <v>25.8</v>
      </c>
      <c r="P18" s="1436"/>
      <c r="Q18" s="884"/>
      <c r="R18" s="884"/>
      <c r="S18" s="884"/>
      <c r="T18" s="884">
        <f t="shared" si="1"/>
        <v>25.8</v>
      </c>
      <c r="U18" s="159"/>
      <c r="V18" s="160"/>
    </row>
    <row r="19" spans="1:22">
      <c r="A19" s="152"/>
      <c r="B19" s="152" t="s">
        <v>1035</v>
      </c>
      <c r="C19" s="153" t="s">
        <v>166</v>
      </c>
      <c r="D19" s="153" t="s">
        <v>991</v>
      </c>
      <c r="E19" s="153" t="s">
        <v>1041</v>
      </c>
      <c r="F19" s="1477" t="s">
        <v>1042</v>
      </c>
      <c r="G19" s="1431">
        <v>34</v>
      </c>
      <c r="H19" s="1431">
        <v>3</v>
      </c>
      <c r="I19" s="1431">
        <v>1</v>
      </c>
      <c r="J19" s="155">
        <f t="shared" si="3"/>
        <v>102</v>
      </c>
      <c r="K19" s="1462">
        <v>1</v>
      </c>
      <c r="L19" s="1462">
        <v>2.1</v>
      </c>
      <c r="M19" s="1463">
        <v>-4</v>
      </c>
      <c r="N19" s="158">
        <f t="shared" si="2"/>
        <v>-8.4</v>
      </c>
      <c r="O19" s="886">
        <f t="shared" si="0"/>
        <v>93.6</v>
      </c>
      <c r="P19" s="1436"/>
      <c r="Q19" s="884"/>
      <c r="R19" s="884"/>
      <c r="S19" s="884"/>
      <c r="T19" s="884">
        <f t="shared" si="1"/>
        <v>93.6</v>
      </c>
      <c r="U19" s="159"/>
      <c r="V19" s="160"/>
    </row>
    <row r="20" spans="1:22">
      <c r="A20" s="152"/>
      <c r="B20" s="152" t="s">
        <v>1035</v>
      </c>
      <c r="C20" s="153" t="s">
        <v>166</v>
      </c>
      <c r="D20" s="153" t="s">
        <v>991</v>
      </c>
      <c r="E20" s="153" t="s">
        <v>1108</v>
      </c>
      <c r="F20" s="1477" t="s">
        <v>1109</v>
      </c>
      <c r="G20" s="1431">
        <v>26.73</v>
      </c>
      <c r="H20" s="1431">
        <v>4.8</v>
      </c>
      <c r="I20" s="1431">
        <v>1</v>
      </c>
      <c r="J20" s="155">
        <f t="shared" si="3"/>
        <v>128.304</v>
      </c>
      <c r="K20" s="1462">
        <v>1</v>
      </c>
      <c r="L20" s="1462">
        <v>2.1</v>
      </c>
      <c r="M20" s="1463">
        <v>-4</v>
      </c>
      <c r="N20" s="158">
        <f t="shared" ref="N20" si="4">K20*L20*M20</f>
        <v>-8.4</v>
      </c>
      <c r="O20" s="886">
        <f t="shared" ref="O20" si="5">J20+N20</f>
        <v>119.904</v>
      </c>
      <c r="P20" s="1436"/>
      <c r="Q20" s="884"/>
      <c r="R20" s="884"/>
      <c r="S20" s="884"/>
      <c r="T20" s="884">
        <f t="shared" ref="T20" si="6">O20</f>
        <v>119.904</v>
      </c>
      <c r="U20" s="159"/>
      <c r="V20" s="160"/>
    </row>
    <row r="21" spans="1:22">
      <c r="A21" s="152"/>
      <c r="B21" s="152" t="s">
        <v>1035</v>
      </c>
      <c r="C21" s="153" t="s">
        <v>166</v>
      </c>
      <c r="D21" s="153" t="s">
        <v>991</v>
      </c>
      <c r="E21" s="153" t="s">
        <v>1112</v>
      </c>
      <c r="F21" s="1477" t="s">
        <v>1113</v>
      </c>
      <c r="G21" s="1431">
        <v>12.3</v>
      </c>
      <c r="H21" s="1431">
        <v>4.8</v>
      </c>
      <c r="I21" s="1431">
        <v>1</v>
      </c>
      <c r="J21" s="155">
        <f t="shared" si="3"/>
        <v>59.04</v>
      </c>
      <c r="K21" s="1462">
        <v>1</v>
      </c>
      <c r="L21" s="1462">
        <v>2.1</v>
      </c>
      <c r="M21" s="1463">
        <v>-4</v>
      </c>
      <c r="N21" s="158">
        <f t="shared" ref="N21" si="7">K21*L21*M21</f>
        <v>-8.4</v>
      </c>
      <c r="O21" s="886">
        <f t="shared" ref="O21" si="8">J21+N21</f>
        <v>50.64</v>
      </c>
      <c r="P21" s="1436"/>
      <c r="Q21" s="884"/>
      <c r="R21" s="884"/>
      <c r="S21" s="884"/>
      <c r="T21" s="884">
        <f t="shared" ref="T21" si="9">O21</f>
        <v>50.64</v>
      </c>
      <c r="U21" s="159"/>
      <c r="V21" s="160"/>
    </row>
    <row r="22" spans="1:22">
      <c r="A22" s="152"/>
      <c r="B22" s="152" t="s">
        <v>1035</v>
      </c>
      <c r="C22" s="153" t="s">
        <v>166</v>
      </c>
      <c r="D22" s="1444" t="s">
        <v>170</v>
      </c>
      <c r="E22" s="1445" t="s">
        <v>1051</v>
      </c>
      <c r="F22" s="1474" t="s">
        <v>1052</v>
      </c>
      <c r="G22" s="1478">
        <v>20.9</v>
      </c>
      <c r="H22" s="1478">
        <v>3.2</v>
      </c>
      <c r="I22" s="1431">
        <v>1</v>
      </c>
      <c r="J22" s="155">
        <f t="shared" si="3"/>
        <v>66.88</v>
      </c>
      <c r="K22" s="1462">
        <v>1</v>
      </c>
      <c r="L22" s="1452">
        <v>2.1</v>
      </c>
      <c r="M22" s="1453">
        <v>-2</v>
      </c>
      <c r="N22" s="158">
        <f t="shared" ref="N22:N26" si="10">K22*L22*M22</f>
        <v>-4.2</v>
      </c>
      <c r="O22" s="886">
        <f>J22+N22</f>
        <v>62.679999999999993</v>
      </c>
      <c r="P22" s="884"/>
      <c r="Q22" s="884"/>
      <c r="R22" s="884"/>
      <c r="S22" s="884"/>
      <c r="T22" s="884">
        <f>O22</f>
        <v>62.679999999999993</v>
      </c>
      <c r="U22" s="159"/>
      <c r="V22" s="160"/>
    </row>
    <row r="23" spans="1:22">
      <c r="A23" s="152"/>
      <c r="B23" s="152" t="s">
        <v>1035</v>
      </c>
      <c r="C23" s="153" t="s">
        <v>166</v>
      </c>
      <c r="D23" s="1444" t="s">
        <v>170</v>
      </c>
      <c r="E23" s="1445" t="s">
        <v>1053</v>
      </c>
      <c r="F23" s="1474" t="s">
        <v>1054</v>
      </c>
      <c r="G23" s="1478">
        <v>20.9</v>
      </c>
      <c r="H23" s="1478">
        <v>3.2</v>
      </c>
      <c r="I23" s="1431">
        <v>1</v>
      </c>
      <c r="J23" s="155">
        <f t="shared" si="3"/>
        <v>66.88</v>
      </c>
      <c r="K23" s="1462">
        <v>1</v>
      </c>
      <c r="L23" s="1452">
        <v>2.1</v>
      </c>
      <c r="M23" s="1453">
        <v>-2</v>
      </c>
      <c r="N23" s="158">
        <f t="shared" si="10"/>
        <v>-4.2</v>
      </c>
      <c r="O23" s="886">
        <f>J23+N23</f>
        <v>62.679999999999993</v>
      </c>
      <c r="P23" s="884"/>
      <c r="Q23" s="884"/>
      <c r="R23" s="884"/>
      <c r="S23" s="884"/>
      <c r="T23" s="884">
        <f>O23</f>
        <v>62.679999999999993</v>
      </c>
      <c r="U23" s="159"/>
      <c r="V23" s="160"/>
    </row>
    <row r="24" spans="1:22" ht="26.5">
      <c r="A24" s="152"/>
      <c r="B24" s="152" t="s">
        <v>1035</v>
      </c>
      <c r="C24" s="1446" t="s">
        <v>166</v>
      </c>
      <c r="D24" s="1444" t="s">
        <v>170</v>
      </c>
      <c r="E24" s="1447" t="s">
        <v>1055</v>
      </c>
      <c r="F24" s="1479" t="s">
        <v>1056</v>
      </c>
      <c r="G24" s="1478">
        <v>15.8</v>
      </c>
      <c r="H24" s="1478">
        <v>3.8</v>
      </c>
      <c r="I24" s="1431">
        <v>1</v>
      </c>
      <c r="J24" s="155">
        <f t="shared" si="3"/>
        <v>60.04</v>
      </c>
      <c r="K24" s="1462">
        <v>1</v>
      </c>
      <c r="L24" s="1452">
        <v>2.1</v>
      </c>
      <c r="M24" s="1453">
        <v>-1</v>
      </c>
      <c r="N24" s="158">
        <f t="shared" si="10"/>
        <v>-2.1</v>
      </c>
      <c r="O24" s="886">
        <f>J24+N24</f>
        <v>57.94</v>
      </c>
      <c r="P24" s="884"/>
      <c r="Q24" s="884"/>
      <c r="R24" s="884"/>
      <c r="S24" s="884"/>
      <c r="T24" s="884">
        <f>O24</f>
        <v>57.94</v>
      </c>
      <c r="U24" s="159"/>
      <c r="V24" s="160"/>
    </row>
    <row r="25" spans="1:22">
      <c r="A25" s="152"/>
      <c r="B25" s="152" t="s">
        <v>1035</v>
      </c>
      <c r="C25" s="153" t="s">
        <v>166</v>
      </c>
      <c r="D25" s="1444" t="s">
        <v>170</v>
      </c>
      <c r="E25" s="1445" t="s">
        <v>1057</v>
      </c>
      <c r="F25" s="1474" t="s">
        <v>1058</v>
      </c>
      <c r="G25" s="1478">
        <v>18</v>
      </c>
      <c r="H25" s="1478">
        <v>3</v>
      </c>
      <c r="I25" s="1431">
        <v>1</v>
      </c>
      <c r="J25" s="155">
        <f t="shared" si="3"/>
        <v>54</v>
      </c>
      <c r="K25" s="1462">
        <v>1</v>
      </c>
      <c r="L25" s="1452">
        <v>2.1</v>
      </c>
      <c r="M25" s="1453">
        <v>-2</v>
      </c>
      <c r="N25" s="158">
        <f t="shared" si="10"/>
        <v>-4.2</v>
      </c>
      <c r="O25" s="886">
        <f>J25+N25</f>
        <v>49.8</v>
      </c>
      <c r="P25" s="884"/>
      <c r="Q25" s="884"/>
      <c r="R25" s="884"/>
      <c r="S25" s="884"/>
      <c r="T25" s="884">
        <f>O25</f>
        <v>49.8</v>
      </c>
      <c r="U25" s="159"/>
      <c r="V25" s="160"/>
    </row>
    <row r="26" spans="1:22">
      <c r="A26" s="152"/>
      <c r="B26" s="152" t="s">
        <v>1035</v>
      </c>
      <c r="C26" s="153" t="s">
        <v>166</v>
      </c>
      <c r="D26" s="1444" t="s">
        <v>170</v>
      </c>
      <c r="E26" s="1445" t="s">
        <v>1060</v>
      </c>
      <c r="F26" s="1474" t="s">
        <v>1059</v>
      </c>
      <c r="G26" s="1478">
        <v>14.7</v>
      </c>
      <c r="H26" s="1478">
        <v>3</v>
      </c>
      <c r="I26" s="1431">
        <v>1</v>
      </c>
      <c r="J26" s="155">
        <f t="shared" si="3"/>
        <v>44.099999999999994</v>
      </c>
      <c r="K26" s="1462">
        <v>1</v>
      </c>
      <c r="L26" s="1452">
        <v>2.1</v>
      </c>
      <c r="M26" s="1453">
        <v>-2</v>
      </c>
      <c r="N26" s="158">
        <f t="shared" si="10"/>
        <v>-4.2</v>
      </c>
      <c r="O26" s="886">
        <f>J26+N26</f>
        <v>39.899999999999991</v>
      </c>
      <c r="P26" s="884"/>
      <c r="Q26" s="884"/>
      <c r="R26" s="884"/>
      <c r="S26" s="884"/>
      <c r="T26" s="884">
        <f>O26</f>
        <v>39.899999999999991</v>
      </c>
      <c r="U26" s="159"/>
      <c r="V26" s="160"/>
    </row>
    <row r="27" spans="1:22">
      <c r="A27" s="152"/>
      <c r="B27" s="152"/>
      <c r="C27" s="153"/>
      <c r="D27" s="1444"/>
      <c r="E27" s="1445"/>
      <c r="F27" s="1474"/>
      <c r="G27" s="1478"/>
      <c r="H27" s="1478"/>
      <c r="I27" s="1431"/>
      <c r="J27" s="1431"/>
      <c r="K27" s="1462"/>
      <c r="L27" s="1452"/>
      <c r="M27" s="1453"/>
      <c r="N27" s="1458"/>
      <c r="O27" s="1432"/>
      <c r="P27" s="884"/>
      <c r="Q27" s="884"/>
      <c r="R27" s="884"/>
      <c r="S27" s="884"/>
      <c r="T27" s="884"/>
      <c r="U27" s="159"/>
      <c r="V27" s="160"/>
    </row>
    <row r="28" spans="1:22">
      <c r="A28" s="152"/>
      <c r="B28" s="152" t="s">
        <v>1146</v>
      </c>
      <c r="C28" s="153" t="s">
        <v>166</v>
      </c>
      <c r="D28" s="1444" t="s">
        <v>172</v>
      </c>
      <c r="E28" s="1445" t="s">
        <v>1147</v>
      </c>
      <c r="F28" s="1474" t="s">
        <v>1148</v>
      </c>
      <c r="G28" s="1478">
        <v>52.14</v>
      </c>
      <c r="H28" s="1478">
        <v>4.2</v>
      </c>
      <c r="I28" s="1431">
        <v>1</v>
      </c>
      <c r="J28" s="155">
        <f>G28*H28*I28</f>
        <v>218.988</v>
      </c>
      <c r="K28" s="1462">
        <v>1</v>
      </c>
      <c r="L28" s="1452">
        <v>2.1</v>
      </c>
      <c r="M28" s="1453">
        <v>-5</v>
      </c>
      <c r="N28" s="158">
        <f t="shared" ref="N28" si="11">K28*L28*M28</f>
        <v>-10.5</v>
      </c>
      <c r="O28" s="886">
        <f>J28+N28</f>
        <v>208.488</v>
      </c>
      <c r="P28" s="884"/>
      <c r="Q28" s="884"/>
      <c r="R28" s="884"/>
      <c r="S28" s="884"/>
      <c r="T28" s="1511">
        <f>O28</f>
        <v>208.488</v>
      </c>
      <c r="U28" s="159"/>
      <c r="V28" s="160"/>
    </row>
    <row r="29" spans="1:22">
      <c r="A29" s="152"/>
      <c r="B29" s="152"/>
      <c r="C29" s="153"/>
      <c r="D29" s="1444"/>
      <c r="E29" s="1445"/>
      <c r="F29" s="1474"/>
      <c r="G29" s="1478"/>
      <c r="H29" s="1478"/>
      <c r="I29" s="1431"/>
      <c r="J29" s="1431"/>
      <c r="K29" s="1462"/>
      <c r="L29" s="1452"/>
      <c r="M29" s="1453"/>
      <c r="N29" s="1458"/>
      <c r="O29" s="1432"/>
      <c r="P29" s="884"/>
      <c r="Q29" s="884"/>
      <c r="R29" s="884"/>
      <c r="S29" s="884"/>
      <c r="T29" s="884"/>
      <c r="U29" s="159"/>
      <c r="V29" s="160"/>
    </row>
    <row r="30" spans="1:22">
      <c r="A30" s="152"/>
      <c r="B30" s="152" t="s">
        <v>1066</v>
      </c>
      <c r="C30" s="152" t="s">
        <v>166</v>
      </c>
      <c r="D30" s="153"/>
      <c r="E30" s="153"/>
      <c r="F30" s="1474"/>
      <c r="G30" s="1431"/>
      <c r="H30" s="1431"/>
      <c r="I30" s="1431"/>
      <c r="J30" s="1431"/>
      <c r="K30" s="1462"/>
      <c r="L30" s="1462"/>
      <c r="M30" s="1463"/>
      <c r="N30" s="1458"/>
      <c r="O30" s="1432"/>
      <c r="P30" s="884"/>
      <c r="Q30" s="884"/>
      <c r="R30" s="884"/>
      <c r="S30" s="884"/>
      <c r="T30" s="884"/>
      <c r="U30" s="159"/>
      <c r="V30" s="160"/>
    </row>
    <row r="31" spans="1:22">
      <c r="A31" s="152"/>
      <c r="B31" s="152" t="s">
        <v>1064</v>
      </c>
      <c r="C31" s="1450" t="s">
        <v>130</v>
      </c>
      <c r="D31" s="1444" t="s">
        <v>174</v>
      </c>
      <c r="E31" s="153" t="s">
        <v>1061</v>
      </c>
      <c r="F31" s="1480" t="s">
        <v>1062</v>
      </c>
      <c r="G31" s="1431">
        <v>18.559999999999999</v>
      </c>
      <c r="H31" s="1431">
        <v>3.87</v>
      </c>
      <c r="I31" s="1431">
        <v>1</v>
      </c>
      <c r="J31" s="155">
        <f>G31*H31*I31</f>
        <v>71.827199999999991</v>
      </c>
      <c r="K31" s="1452">
        <v>1</v>
      </c>
      <c r="L31" s="1452">
        <v>2.1</v>
      </c>
      <c r="M31" s="1453">
        <v>-1</v>
      </c>
      <c r="N31" s="158">
        <f t="shared" ref="N31:N32" si="12">K31*L31*M31</f>
        <v>-2.1</v>
      </c>
      <c r="O31" s="886">
        <f>J31+N31</f>
        <v>69.727199999999996</v>
      </c>
      <c r="P31" s="884"/>
      <c r="Q31" s="884"/>
      <c r="R31" s="884"/>
      <c r="S31" s="884"/>
      <c r="T31" s="884">
        <f>O31</f>
        <v>69.727199999999996</v>
      </c>
      <c r="U31" s="159"/>
      <c r="V31" s="160"/>
    </row>
    <row r="32" spans="1:22" ht="15.75" customHeight="1">
      <c r="A32" s="152"/>
      <c r="B32" s="152" t="s">
        <v>1064</v>
      </c>
      <c r="C32" s="1450" t="s">
        <v>130</v>
      </c>
      <c r="D32" s="1444" t="s">
        <v>174</v>
      </c>
      <c r="E32" s="153" t="s">
        <v>1304</v>
      </c>
      <c r="F32" s="1481" t="s">
        <v>1063</v>
      </c>
      <c r="G32" s="1431">
        <v>15.2</v>
      </c>
      <c r="H32" s="1431">
        <v>3.87</v>
      </c>
      <c r="I32" s="1431">
        <v>1</v>
      </c>
      <c r="J32" s="155">
        <f>G32*H32*I32</f>
        <v>58.823999999999998</v>
      </c>
      <c r="K32" s="1452">
        <v>1</v>
      </c>
      <c r="L32" s="1452">
        <v>2.1</v>
      </c>
      <c r="M32" s="1453">
        <v>-3</v>
      </c>
      <c r="N32" s="158">
        <f t="shared" si="12"/>
        <v>-6.3000000000000007</v>
      </c>
      <c r="O32" s="886">
        <f>J32+N32</f>
        <v>52.524000000000001</v>
      </c>
      <c r="P32" s="884"/>
      <c r="Q32" s="884"/>
      <c r="R32" s="884"/>
      <c r="S32" s="884"/>
      <c r="T32" s="884">
        <f>O32</f>
        <v>52.524000000000001</v>
      </c>
      <c r="U32" s="159"/>
      <c r="V32" s="160"/>
    </row>
    <row r="33" spans="1:23">
      <c r="A33" s="152"/>
      <c r="B33" s="152"/>
      <c r="C33" s="153"/>
      <c r="D33" s="153"/>
      <c r="E33" s="153"/>
      <c r="F33" s="1474"/>
      <c r="G33" s="1431"/>
      <c r="H33" s="1431"/>
      <c r="I33" s="1431"/>
      <c r="J33" s="1431"/>
      <c r="K33" s="1462"/>
      <c r="L33" s="1462"/>
      <c r="M33" s="1463"/>
      <c r="N33" s="1458"/>
      <c r="O33" s="1432"/>
      <c r="P33" s="884"/>
      <c r="Q33" s="884"/>
      <c r="R33" s="884"/>
      <c r="S33" s="884"/>
      <c r="T33" s="884"/>
      <c r="U33" s="159"/>
      <c r="V33" s="160"/>
    </row>
    <row r="34" spans="1:23">
      <c r="A34" s="152"/>
      <c r="B34" s="152" t="s">
        <v>134</v>
      </c>
      <c r="C34" s="161" t="s">
        <v>130</v>
      </c>
      <c r="D34" s="152" t="s">
        <v>135</v>
      </c>
      <c r="E34" s="153" t="s">
        <v>136</v>
      </c>
      <c r="F34" s="162" t="s">
        <v>137</v>
      </c>
      <c r="G34" s="155">
        <v>9.85</v>
      </c>
      <c r="H34" s="155">
        <v>5.6</v>
      </c>
      <c r="I34" s="155">
        <v>1</v>
      </c>
      <c r="J34" s="155">
        <v>55.16</v>
      </c>
      <c r="K34" s="156">
        <v>0.8</v>
      </c>
      <c r="L34" s="156">
        <v>2.1</v>
      </c>
      <c r="M34" s="157">
        <v>-1</v>
      </c>
      <c r="N34" s="158">
        <f>K34*L34*M34</f>
        <v>-1.6800000000000002</v>
      </c>
      <c r="O34" s="886">
        <v>53.48</v>
      </c>
      <c r="P34" s="884">
        <f>O34*0.2</f>
        <v>10.696</v>
      </c>
      <c r="Q34" s="884">
        <f>O34*0.3</f>
        <v>16.043999999999997</v>
      </c>
      <c r="R34" s="884">
        <f>O34*0.3</f>
        <v>16.043999999999997</v>
      </c>
      <c r="S34" s="884">
        <f>O34*0.2</f>
        <v>10.696</v>
      </c>
      <c r="T34" s="884">
        <f>SUM(P34:S34)</f>
        <v>53.47999999999999</v>
      </c>
      <c r="U34" s="159"/>
      <c r="V34" s="160"/>
    </row>
    <row r="35" spans="1:23">
      <c r="A35" s="152"/>
      <c r="B35" s="1456" t="s">
        <v>1069</v>
      </c>
      <c r="C35" s="152" t="s">
        <v>166</v>
      </c>
      <c r="D35" s="152" t="s">
        <v>135</v>
      </c>
      <c r="E35" s="1469" t="s">
        <v>1070</v>
      </c>
      <c r="F35" s="1470" t="s">
        <v>1071</v>
      </c>
      <c r="G35" s="1431">
        <v>15.6</v>
      </c>
      <c r="H35" s="1431">
        <v>3</v>
      </c>
      <c r="I35" s="1431">
        <v>1</v>
      </c>
      <c r="J35" s="155">
        <f>G35*H35*I35</f>
        <v>46.8</v>
      </c>
      <c r="K35" s="1462">
        <v>0.9</v>
      </c>
      <c r="L35" s="1462">
        <v>2.1</v>
      </c>
      <c r="M35" s="1463">
        <v>-3</v>
      </c>
      <c r="N35" s="158">
        <f t="shared" ref="N35" si="13">K35*L35*M35</f>
        <v>-5.67</v>
      </c>
      <c r="O35" s="886">
        <f>J35+N35</f>
        <v>41.129999999999995</v>
      </c>
      <c r="P35" s="884"/>
      <c r="Q35" s="884"/>
      <c r="R35" s="884"/>
      <c r="S35" s="884"/>
      <c r="T35" s="884">
        <f>O35</f>
        <v>41.129999999999995</v>
      </c>
      <c r="U35" s="159"/>
      <c r="V35" s="160"/>
    </row>
    <row r="36" spans="1:23">
      <c r="A36" s="152"/>
      <c r="B36" s="1456"/>
      <c r="C36" s="152"/>
      <c r="D36" s="1456"/>
      <c r="E36" s="1469"/>
      <c r="F36" s="1470"/>
      <c r="G36" s="1431"/>
      <c r="H36" s="1431"/>
      <c r="I36" s="1431"/>
      <c r="J36" s="1431"/>
      <c r="K36" s="1462"/>
      <c r="L36" s="1462"/>
      <c r="M36" s="1463"/>
      <c r="N36" s="1458"/>
      <c r="O36" s="1432"/>
      <c r="P36" s="884"/>
      <c r="Q36" s="884"/>
      <c r="R36" s="884"/>
      <c r="S36" s="884"/>
      <c r="T36" s="884"/>
      <c r="U36" s="159"/>
      <c r="V36" s="160"/>
    </row>
    <row r="37" spans="1:23">
      <c r="A37" s="152"/>
      <c r="B37" s="152" t="s">
        <v>134</v>
      </c>
      <c r="C37" s="1450" t="s">
        <v>130</v>
      </c>
      <c r="D37" s="152" t="s">
        <v>135</v>
      </c>
      <c r="E37" s="153" t="s">
        <v>1072</v>
      </c>
      <c r="F37" s="1457" t="s">
        <v>1073</v>
      </c>
      <c r="G37" s="155"/>
      <c r="H37" s="155"/>
      <c r="I37" s="155"/>
      <c r="J37" s="155"/>
      <c r="K37" s="156"/>
      <c r="L37" s="156"/>
      <c r="M37" s="157"/>
      <c r="N37" s="158"/>
      <c r="O37" s="886"/>
      <c r="P37" s="884"/>
      <c r="Q37" s="884"/>
      <c r="R37" s="884"/>
      <c r="S37" s="884"/>
      <c r="T37" s="884"/>
      <c r="U37" s="159"/>
      <c r="V37" s="160"/>
      <c r="W37" s="145"/>
    </row>
    <row r="38" spans="1:23">
      <c r="A38" s="152"/>
      <c r="B38" s="1443"/>
      <c r="C38" s="1450"/>
      <c r="D38" s="152"/>
      <c r="E38" s="153"/>
      <c r="F38" s="1459"/>
      <c r="G38" s="1455"/>
      <c r="H38" s="1455"/>
      <c r="I38" s="1455"/>
      <c r="J38" s="1431"/>
      <c r="K38" s="1460"/>
      <c r="L38" s="1460"/>
      <c r="M38" s="1461"/>
      <c r="N38" s="1458"/>
      <c r="O38" s="1432"/>
      <c r="P38" s="884"/>
      <c r="Q38" s="884"/>
      <c r="R38" s="884"/>
      <c r="S38" s="884"/>
      <c r="T38" s="884"/>
      <c r="U38" s="159"/>
      <c r="V38" s="160"/>
      <c r="W38" s="145"/>
    </row>
    <row r="39" spans="1:23" ht="16.5" customHeight="1">
      <c r="A39" s="152"/>
      <c r="B39" s="163" t="s">
        <v>138</v>
      </c>
      <c r="C39" s="161" t="s">
        <v>130</v>
      </c>
      <c r="D39" s="152" t="s">
        <v>139</v>
      </c>
      <c r="E39" s="153" t="s">
        <v>140</v>
      </c>
      <c r="F39" s="164" t="s">
        <v>141</v>
      </c>
      <c r="G39" s="165">
        <v>13.68</v>
      </c>
      <c r="H39" s="165">
        <v>3.2</v>
      </c>
      <c r="I39" s="165">
        <v>1</v>
      </c>
      <c r="J39" s="155">
        <v>43.776000000000003</v>
      </c>
      <c r="K39" s="166">
        <v>1</v>
      </c>
      <c r="L39" s="166">
        <v>2.1</v>
      </c>
      <c r="M39" s="167">
        <v>-1</v>
      </c>
      <c r="N39" s="158">
        <f>K39*L39*M39</f>
        <v>-2.1</v>
      </c>
      <c r="O39" s="886">
        <v>41.676000000000002</v>
      </c>
      <c r="P39" s="884">
        <f>O39*0.2</f>
        <v>8.3352000000000004</v>
      </c>
      <c r="Q39" s="884">
        <f>O39*0.3</f>
        <v>12.502800000000001</v>
      </c>
      <c r="R39" s="884">
        <f>O39*0.3</f>
        <v>12.502800000000001</v>
      </c>
      <c r="S39" s="884">
        <f>O39*0.2</f>
        <v>8.3352000000000004</v>
      </c>
      <c r="T39" s="884">
        <f>SUM(P39:S39)</f>
        <v>41.676000000000002</v>
      </c>
      <c r="U39" s="159"/>
      <c r="V39" s="160"/>
      <c r="W39" s="145"/>
    </row>
    <row r="40" spans="1:23">
      <c r="A40" s="152"/>
      <c r="B40" s="152"/>
      <c r="C40" s="153"/>
      <c r="D40" s="153"/>
      <c r="E40" s="153"/>
      <c r="F40" s="154"/>
      <c r="G40" s="155"/>
      <c r="H40" s="155"/>
      <c r="I40" s="155"/>
      <c r="J40" s="155"/>
      <c r="K40" s="156"/>
      <c r="L40" s="156"/>
      <c r="M40" s="157"/>
      <c r="N40" s="158"/>
      <c r="O40" s="886"/>
      <c r="P40" s="884"/>
      <c r="Q40" s="884"/>
      <c r="R40" s="884"/>
      <c r="S40" s="884"/>
      <c r="T40" s="884"/>
      <c r="U40" s="159"/>
      <c r="V40" s="160"/>
      <c r="W40" s="145"/>
    </row>
    <row r="41" spans="1:23">
      <c r="A41" s="152"/>
      <c r="B41" s="1443" t="s">
        <v>138</v>
      </c>
      <c r="C41" s="1450" t="s">
        <v>130</v>
      </c>
      <c r="D41" s="152" t="s">
        <v>139</v>
      </c>
      <c r="E41" s="153" t="s">
        <v>1076</v>
      </c>
      <c r="F41" s="1466" t="s">
        <v>1077</v>
      </c>
      <c r="G41" s="1455">
        <v>48</v>
      </c>
      <c r="H41" s="1455">
        <v>3.3</v>
      </c>
      <c r="I41" s="1455">
        <v>1</v>
      </c>
      <c r="J41" s="155">
        <f>G41*H41*I41</f>
        <v>158.39999999999998</v>
      </c>
      <c r="K41" s="1460">
        <v>1.2</v>
      </c>
      <c r="L41" s="1460">
        <v>2.1</v>
      </c>
      <c r="M41" s="1461">
        <v>-2</v>
      </c>
      <c r="N41" s="158">
        <f t="shared" ref="N41:N42" si="14">K41*L41*M41</f>
        <v>-5.04</v>
      </c>
      <c r="O41" s="886">
        <f t="shared" ref="O41:O42" si="15">J41+N41</f>
        <v>153.35999999999999</v>
      </c>
      <c r="P41" s="884"/>
      <c r="Q41" s="884"/>
      <c r="R41" s="884"/>
      <c r="S41" s="884"/>
      <c r="T41" s="884">
        <f t="shared" ref="T41:T42" si="16">O41</f>
        <v>153.35999999999999</v>
      </c>
      <c r="U41" s="159"/>
      <c r="V41" s="160"/>
      <c r="W41" s="145"/>
    </row>
    <row r="42" spans="1:23">
      <c r="A42" s="152"/>
      <c r="B42" s="1464"/>
      <c r="C42" s="1467"/>
      <c r="D42" s="1443"/>
      <c r="E42" s="1465"/>
      <c r="F42" s="1466"/>
      <c r="G42" s="1455"/>
      <c r="H42" s="1455"/>
      <c r="I42" s="1455"/>
      <c r="J42" s="1455"/>
      <c r="K42" s="1460">
        <v>1</v>
      </c>
      <c r="L42" s="1460">
        <v>2.1</v>
      </c>
      <c r="M42" s="1461">
        <v>-1</v>
      </c>
      <c r="N42" s="158">
        <f t="shared" si="14"/>
        <v>-2.1</v>
      </c>
      <c r="O42" s="886">
        <f t="shared" si="15"/>
        <v>-2.1</v>
      </c>
      <c r="P42" s="890"/>
      <c r="Q42" s="890"/>
      <c r="R42" s="890"/>
      <c r="S42" s="890"/>
      <c r="T42" s="884">
        <f t="shared" si="16"/>
        <v>-2.1</v>
      </c>
      <c r="U42" s="159"/>
      <c r="V42" s="160"/>
      <c r="W42" s="145"/>
    </row>
    <row r="43" spans="1:23">
      <c r="A43" s="169"/>
      <c r="B43" s="169"/>
      <c r="C43" s="169"/>
      <c r="D43" s="169"/>
      <c r="E43" s="169"/>
      <c r="F43" s="170"/>
      <c r="G43" s="171"/>
      <c r="H43" s="171"/>
      <c r="I43" s="172"/>
      <c r="J43" s="173" t="s">
        <v>142</v>
      </c>
      <c r="K43" s="173"/>
      <c r="L43" s="173"/>
      <c r="M43" s="173"/>
      <c r="N43" s="173"/>
      <c r="O43" s="173"/>
      <c r="P43" s="882"/>
      <c r="Q43" s="882"/>
      <c r="R43" s="882"/>
      <c r="S43" s="882"/>
      <c r="T43" s="888"/>
      <c r="U43" s="174" t="s">
        <v>142</v>
      </c>
      <c r="V43" s="160"/>
    </row>
    <row r="44" spans="1:23" ht="15" thickBot="1">
      <c r="A44" s="175"/>
      <c r="B44" s="176"/>
      <c r="C44" s="176"/>
      <c r="D44" s="176"/>
      <c r="E44" s="176"/>
      <c r="F44" s="176"/>
      <c r="G44" s="176"/>
      <c r="H44" s="176"/>
      <c r="I44" s="176"/>
      <c r="J44" s="177"/>
      <c r="K44" s="178"/>
      <c r="L44" s="178"/>
      <c r="M44" s="178"/>
      <c r="N44" s="178"/>
      <c r="O44" s="178">
        <f>SUM(O7:O42)</f>
        <v>1801.4192</v>
      </c>
      <c r="P44" s="883"/>
      <c r="Q44" s="883"/>
      <c r="R44" s="883"/>
      <c r="S44" s="883"/>
      <c r="T44" s="178">
        <f>SUM(T7:T42)</f>
        <v>1613.9091999999998</v>
      </c>
      <c r="U44" s="1537" t="s">
        <v>1244</v>
      </c>
      <c r="V44" s="160"/>
    </row>
    <row r="45" spans="1:23" ht="15.5" thickTop="1" thickBot="1">
      <c r="A45" s="180"/>
      <c r="B45" s="181"/>
      <c r="C45" s="181"/>
      <c r="D45" s="181"/>
      <c r="E45" s="181"/>
      <c r="F45" s="182"/>
      <c r="G45" s="183"/>
      <c r="H45" s="183"/>
      <c r="I45" s="184"/>
      <c r="J45" s="182"/>
      <c r="K45" s="182"/>
      <c r="L45" s="182"/>
      <c r="M45" s="182"/>
      <c r="N45" s="182"/>
      <c r="O45" s="182"/>
      <c r="P45" s="182"/>
      <c r="Q45" s="182"/>
      <c r="R45" s="182"/>
      <c r="S45" s="182"/>
      <c r="T45" s="182"/>
      <c r="U45" s="185"/>
      <c r="V45" s="186"/>
    </row>
    <row r="46" spans="1:23" ht="15" thickTop="1">
      <c r="A46" s="1730" t="s">
        <v>143</v>
      </c>
      <c r="B46" s="1731"/>
      <c r="C46" s="1731"/>
      <c r="D46" s="1731"/>
      <c r="E46" s="1731"/>
      <c r="F46" s="1731"/>
      <c r="G46" s="1732"/>
      <c r="H46" s="1732"/>
      <c r="I46" s="1732"/>
      <c r="J46" s="148"/>
      <c r="K46" s="148"/>
      <c r="L46" s="148"/>
      <c r="M46" s="148"/>
      <c r="N46" s="148"/>
      <c r="O46" s="148"/>
      <c r="P46" s="148"/>
      <c r="Q46" s="148"/>
      <c r="R46" s="148"/>
      <c r="S46" s="148"/>
      <c r="T46" s="148"/>
      <c r="U46" s="149"/>
      <c r="V46" s="187"/>
    </row>
    <row r="47" spans="1:23">
      <c r="A47" s="150" t="s">
        <v>120</v>
      </c>
      <c r="B47" s="150" t="s">
        <v>121</v>
      </c>
      <c r="C47" s="150" t="s">
        <v>122</v>
      </c>
      <c r="D47" s="150" t="s">
        <v>123</v>
      </c>
      <c r="E47" s="150" t="s">
        <v>124</v>
      </c>
      <c r="F47" s="150" t="s">
        <v>125</v>
      </c>
      <c r="G47" s="1733" t="s">
        <v>126</v>
      </c>
      <c r="H47" s="1734"/>
      <c r="I47" s="1734"/>
      <c r="J47" s="1735"/>
      <c r="K47" s="1736" t="s">
        <v>127</v>
      </c>
      <c r="L47" s="1737"/>
      <c r="M47" s="1737"/>
      <c r="N47" s="1737"/>
      <c r="O47" s="1738"/>
      <c r="P47" s="889" t="s">
        <v>679</v>
      </c>
      <c r="Q47" s="889" t="s">
        <v>680</v>
      </c>
      <c r="R47" s="889" t="s">
        <v>681</v>
      </c>
      <c r="S47" s="889" t="s">
        <v>373</v>
      </c>
      <c r="T47" s="503" t="s">
        <v>474</v>
      </c>
      <c r="U47" s="151" t="s">
        <v>128</v>
      </c>
      <c r="V47" s="145"/>
    </row>
    <row r="48" spans="1:23">
      <c r="A48" s="152"/>
      <c r="B48" s="152" t="s">
        <v>129</v>
      </c>
      <c r="C48" s="153" t="s">
        <v>130</v>
      </c>
      <c r="D48" s="153" t="s">
        <v>131</v>
      </c>
      <c r="E48" s="153" t="s">
        <v>132</v>
      </c>
      <c r="F48" s="154" t="s">
        <v>133</v>
      </c>
      <c r="G48" s="155">
        <v>24.56</v>
      </c>
      <c r="H48" s="155">
        <v>5.5</v>
      </c>
      <c r="I48" s="155">
        <v>1</v>
      </c>
      <c r="J48" s="155">
        <v>135.07999999999998</v>
      </c>
      <c r="K48" s="156">
        <v>5.9</v>
      </c>
      <c r="L48" s="156">
        <v>2.4</v>
      </c>
      <c r="M48" s="157">
        <v>-1</v>
      </c>
      <c r="N48" s="158">
        <v>-14.16</v>
      </c>
      <c r="O48" s="158">
        <v>120.92</v>
      </c>
      <c r="P48" s="884">
        <f>O48*0.2</f>
        <v>24.184000000000001</v>
      </c>
      <c r="Q48" s="884">
        <f>O48*0.3</f>
        <v>36.275999999999996</v>
      </c>
      <c r="R48" s="884">
        <f>O48*0.3</f>
        <v>36.275999999999996</v>
      </c>
      <c r="S48" s="884">
        <f>O48*0.2</f>
        <v>24.184000000000001</v>
      </c>
      <c r="T48" s="884">
        <f>SUM(P48:S48)</f>
        <v>120.91999999999999</v>
      </c>
      <c r="U48" s="159"/>
      <c r="V48" s="145"/>
    </row>
    <row r="49" spans="1:22">
      <c r="A49" s="152"/>
      <c r="B49" s="152"/>
      <c r="C49" s="153"/>
      <c r="D49" s="153"/>
      <c r="E49" s="153"/>
      <c r="F49" s="154"/>
      <c r="G49" s="155"/>
      <c r="H49" s="155"/>
      <c r="I49" s="155"/>
      <c r="J49" s="155"/>
      <c r="K49" s="156">
        <v>2.9</v>
      </c>
      <c r="L49" s="156">
        <v>2.4</v>
      </c>
      <c r="M49" s="157">
        <v>-1</v>
      </c>
      <c r="N49" s="158">
        <v>-6.96</v>
      </c>
      <c r="O49" s="158">
        <v>-6.96</v>
      </c>
      <c r="P49" s="884">
        <f>O49*0.2</f>
        <v>-1.3920000000000001</v>
      </c>
      <c r="Q49" s="884">
        <f>O49*0.3</f>
        <v>-2.0880000000000001</v>
      </c>
      <c r="R49" s="884">
        <f>O49*0.3</f>
        <v>-2.0880000000000001</v>
      </c>
      <c r="S49" s="884">
        <f>O49*0.2</f>
        <v>-1.3920000000000001</v>
      </c>
      <c r="T49" s="884">
        <f>SUM(P49:S49)</f>
        <v>-6.9600000000000009</v>
      </c>
      <c r="U49" s="159"/>
      <c r="V49" s="145"/>
    </row>
    <row r="50" spans="1:22">
      <c r="A50" s="152"/>
      <c r="B50" s="152"/>
      <c r="C50" s="153"/>
      <c r="D50" s="153"/>
      <c r="E50" s="153"/>
      <c r="F50" s="154"/>
      <c r="G50" s="155"/>
      <c r="H50" s="155"/>
      <c r="I50" s="155"/>
      <c r="J50" s="155"/>
      <c r="K50" s="156"/>
      <c r="L50" s="156"/>
      <c r="M50" s="157"/>
      <c r="N50" s="158"/>
      <c r="O50" s="158"/>
      <c r="P50" s="884"/>
      <c r="Q50" s="884"/>
      <c r="R50" s="884"/>
      <c r="S50" s="884"/>
      <c r="T50" s="884"/>
      <c r="U50" s="159"/>
    </row>
    <row r="51" spans="1:22">
      <c r="A51" s="152"/>
      <c r="B51" s="152" t="s">
        <v>134</v>
      </c>
      <c r="C51" s="161" t="s">
        <v>130</v>
      </c>
      <c r="D51" s="152" t="s">
        <v>135</v>
      </c>
      <c r="E51" s="153" t="s">
        <v>136</v>
      </c>
      <c r="F51" s="162" t="s">
        <v>137</v>
      </c>
      <c r="G51" s="155">
        <v>9.85</v>
      </c>
      <c r="H51" s="155">
        <v>5.6</v>
      </c>
      <c r="I51" s="155">
        <v>1</v>
      </c>
      <c r="J51" s="155">
        <v>55.16</v>
      </c>
      <c r="K51" s="156">
        <v>0.8</v>
      </c>
      <c r="L51" s="156">
        <v>2.1</v>
      </c>
      <c r="M51" s="157">
        <v>-1</v>
      </c>
      <c r="N51" s="158">
        <v>-1.68</v>
      </c>
      <c r="O51" s="158">
        <v>53.48</v>
      </c>
      <c r="P51" s="884">
        <f>O51*0.2</f>
        <v>10.696</v>
      </c>
      <c r="Q51" s="884">
        <f>O51*0.3</f>
        <v>16.043999999999997</v>
      </c>
      <c r="R51" s="884">
        <f>O51*0.3</f>
        <v>16.043999999999997</v>
      </c>
      <c r="S51" s="884">
        <f>O51*0.2</f>
        <v>10.696</v>
      </c>
      <c r="T51" s="884">
        <f>SUM(P51:S51)</f>
        <v>53.47999999999999</v>
      </c>
      <c r="U51" s="159"/>
    </row>
    <row r="52" spans="1:22">
      <c r="A52" s="152"/>
      <c r="B52" s="152"/>
      <c r="C52" s="153"/>
      <c r="D52" s="153"/>
      <c r="E52" s="153"/>
      <c r="F52" s="154"/>
      <c r="G52" s="155"/>
      <c r="H52" s="155"/>
      <c r="I52" s="155"/>
      <c r="J52" s="155"/>
      <c r="K52" s="156"/>
      <c r="L52" s="156"/>
      <c r="M52" s="157"/>
      <c r="N52" s="158"/>
      <c r="O52" s="158"/>
      <c r="P52" s="884"/>
      <c r="Q52" s="884"/>
      <c r="R52" s="884"/>
      <c r="S52" s="884"/>
      <c r="T52" s="884"/>
      <c r="U52" s="159"/>
    </row>
    <row r="53" spans="1:22">
      <c r="A53" s="152"/>
      <c r="B53" s="152"/>
      <c r="C53" s="153"/>
      <c r="D53" s="153"/>
      <c r="E53" s="153"/>
      <c r="F53" s="154"/>
      <c r="G53" s="155"/>
      <c r="H53" s="155"/>
      <c r="I53" s="155"/>
      <c r="J53" s="155"/>
      <c r="K53" s="156"/>
      <c r="L53" s="156"/>
      <c r="M53" s="157"/>
      <c r="N53" s="158"/>
      <c r="O53" s="158"/>
      <c r="P53" s="884"/>
      <c r="Q53" s="884"/>
      <c r="R53" s="884"/>
      <c r="S53" s="884"/>
      <c r="T53" s="884"/>
      <c r="U53" s="159"/>
    </row>
    <row r="54" spans="1:22">
      <c r="A54" s="152"/>
      <c r="B54" s="163"/>
      <c r="C54" s="152" t="s">
        <v>130</v>
      </c>
      <c r="D54" s="153" t="s">
        <v>131</v>
      </c>
      <c r="E54" s="153" t="s">
        <v>692</v>
      </c>
      <c r="F54" s="891" t="s">
        <v>693</v>
      </c>
      <c r="G54" s="155">
        <v>52.73</v>
      </c>
      <c r="H54" s="155">
        <v>5.4</v>
      </c>
      <c r="I54" s="155">
        <v>1</v>
      </c>
      <c r="J54" s="155">
        <f>G54*H54*I54</f>
        <v>284.74200000000002</v>
      </c>
      <c r="K54" s="156">
        <v>1</v>
      </c>
      <c r="L54" s="156">
        <v>2.1</v>
      </c>
      <c r="M54" s="157">
        <v>-2</v>
      </c>
      <c r="N54" s="158">
        <f>K54*L54*M54</f>
        <v>-4.2</v>
      </c>
      <c r="O54" s="158">
        <f>J54+N54</f>
        <v>280.54200000000003</v>
      </c>
      <c r="P54" s="514">
        <v>11.2842</v>
      </c>
      <c r="Q54" s="514">
        <v>11.2842</v>
      </c>
      <c r="R54" s="514">
        <v>22.5684</v>
      </c>
      <c r="S54" s="514">
        <v>15.045600000000002</v>
      </c>
      <c r="T54" s="884"/>
      <c r="U54" s="159"/>
    </row>
    <row r="55" spans="1:22">
      <c r="A55" s="152"/>
      <c r="B55" s="163"/>
      <c r="C55" s="1561"/>
      <c r="D55" s="152"/>
      <c r="E55" s="153"/>
      <c r="F55" s="164"/>
      <c r="G55" s="165"/>
      <c r="H55" s="165"/>
      <c r="I55" s="165"/>
      <c r="J55" s="155"/>
      <c r="K55" s="166"/>
      <c r="L55" s="166"/>
      <c r="M55" s="167"/>
      <c r="N55" s="158"/>
      <c r="O55" s="158"/>
      <c r="P55" s="884"/>
      <c r="Q55" s="884"/>
      <c r="R55" s="884"/>
      <c r="S55" s="884"/>
      <c r="T55" s="884"/>
      <c r="U55" s="159"/>
    </row>
    <row r="56" spans="1:22">
      <c r="A56" s="152"/>
      <c r="B56" s="152"/>
      <c r="C56" s="152" t="s">
        <v>130</v>
      </c>
      <c r="D56" s="153" t="s">
        <v>131</v>
      </c>
      <c r="E56" s="153" t="s">
        <v>694</v>
      </c>
      <c r="F56" s="892" t="s">
        <v>695</v>
      </c>
      <c r="G56" s="155">
        <v>14.32</v>
      </c>
      <c r="H56" s="155">
        <v>5.4</v>
      </c>
      <c r="I56" s="155">
        <v>1</v>
      </c>
      <c r="J56" s="155">
        <v>77.328000000000003</v>
      </c>
      <c r="K56" s="156">
        <v>1</v>
      </c>
      <c r="L56" s="156">
        <v>2.1</v>
      </c>
      <c r="M56" s="157">
        <v>-1</v>
      </c>
      <c r="N56" s="158">
        <v>-2.1</v>
      </c>
      <c r="O56" s="158">
        <f>J56+N56</f>
        <v>75.228000000000009</v>
      </c>
      <c r="P56" s="514">
        <v>11.2842</v>
      </c>
      <c r="Q56" s="514">
        <v>11.2842</v>
      </c>
      <c r="R56" s="514">
        <v>22.5684</v>
      </c>
      <c r="S56" s="514">
        <v>15.045600000000002</v>
      </c>
      <c r="T56" s="884"/>
      <c r="U56" s="159"/>
    </row>
    <row r="57" spans="1:22">
      <c r="A57" s="152"/>
      <c r="B57" s="895"/>
      <c r="C57" s="152"/>
      <c r="D57" s="153"/>
      <c r="E57" s="153"/>
      <c r="F57" s="892"/>
      <c r="G57" s="155"/>
      <c r="H57" s="155"/>
      <c r="I57" s="155"/>
      <c r="J57" s="155"/>
      <c r="K57" s="156"/>
      <c r="L57" s="156"/>
      <c r="M57" s="157"/>
      <c r="N57" s="158"/>
      <c r="O57" s="158"/>
      <c r="P57" s="1247"/>
      <c r="Q57" s="1247"/>
      <c r="R57" s="1247"/>
      <c r="S57" s="1247"/>
      <c r="T57" s="884"/>
      <c r="U57" s="159"/>
    </row>
    <row r="58" spans="1:22">
      <c r="A58" s="152"/>
      <c r="B58" s="163"/>
      <c r="C58" s="152" t="s">
        <v>166</v>
      </c>
      <c r="D58" s="153" t="s">
        <v>131</v>
      </c>
      <c r="E58" s="153" t="s">
        <v>699</v>
      </c>
      <c r="F58" s="894" t="s">
        <v>700</v>
      </c>
      <c r="G58" s="155">
        <v>33.6</v>
      </c>
      <c r="H58" s="155">
        <v>5.4</v>
      </c>
      <c r="I58" s="155">
        <v>1</v>
      </c>
      <c r="J58" s="155">
        <v>181.44000000000003</v>
      </c>
      <c r="K58" s="156">
        <v>1</v>
      </c>
      <c r="L58" s="156">
        <v>2.1</v>
      </c>
      <c r="M58" s="157">
        <v>-1</v>
      </c>
      <c r="N58" s="158">
        <v>-2.1</v>
      </c>
      <c r="O58" s="158">
        <v>179.34000000000003</v>
      </c>
      <c r="P58" s="514">
        <v>11.2842</v>
      </c>
      <c r="Q58" s="514">
        <v>11.2842</v>
      </c>
      <c r="R58" s="514">
        <v>22.5684</v>
      </c>
      <c r="S58" s="514">
        <v>15.045600000000002</v>
      </c>
      <c r="T58" s="884"/>
      <c r="U58" s="159"/>
    </row>
    <row r="59" spans="1:22">
      <c r="A59" s="152"/>
      <c r="B59" s="163"/>
      <c r="C59" s="152" t="s">
        <v>166</v>
      </c>
      <c r="D59" s="153" t="s">
        <v>131</v>
      </c>
      <c r="E59" s="153" t="s">
        <v>701</v>
      </c>
      <c r="F59" s="896" t="s">
        <v>702</v>
      </c>
      <c r="G59" s="155">
        <v>26.6</v>
      </c>
      <c r="H59" s="155">
        <v>5.3</v>
      </c>
      <c r="I59" s="155">
        <v>1</v>
      </c>
      <c r="J59" s="155">
        <v>140.97999999999999</v>
      </c>
      <c r="K59" s="156">
        <v>1.8</v>
      </c>
      <c r="L59" s="156">
        <v>2.4</v>
      </c>
      <c r="M59" s="157">
        <v>-1</v>
      </c>
      <c r="N59" s="158">
        <v>-4.32</v>
      </c>
      <c r="O59" s="158">
        <v>136.66</v>
      </c>
      <c r="P59" s="514">
        <v>11.2842</v>
      </c>
      <c r="Q59" s="514">
        <v>11.2842</v>
      </c>
      <c r="R59" s="514">
        <v>22.5684</v>
      </c>
      <c r="S59" s="514">
        <v>15.045600000000002</v>
      </c>
      <c r="T59" s="884"/>
      <c r="U59" s="159"/>
    </row>
    <row r="60" spans="1:22">
      <c r="A60" s="152"/>
      <c r="B60" s="1443"/>
      <c r="C60" s="152"/>
      <c r="D60" s="153"/>
      <c r="E60" s="153"/>
      <c r="F60" s="1512"/>
      <c r="G60" s="1431"/>
      <c r="H60" s="1431"/>
      <c r="I60" s="1431"/>
      <c r="J60" s="1431"/>
      <c r="K60" s="1462"/>
      <c r="L60" s="1462"/>
      <c r="M60" s="1463"/>
      <c r="N60" s="1458"/>
      <c r="O60" s="1458"/>
      <c r="P60" s="1247"/>
      <c r="Q60" s="1247"/>
      <c r="R60" s="1247"/>
      <c r="S60" s="1247"/>
      <c r="T60" s="884"/>
      <c r="U60" s="159"/>
    </row>
    <row r="61" spans="1:22" ht="18.75" customHeight="1">
      <c r="A61" s="152"/>
      <c r="B61" s="152" t="s">
        <v>1115</v>
      </c>
      <c r="C61" s="152" t="s">
        <v>130</v>
      </c>
      <c r="D61" s="1482" t="s">
        <v>1047</v>
      </c>
      <c r="E61" s="1482" t="s">
        <v>1154</v>
      </c>
      <c r="F61" s="1518" t="s">
        <v>1155</v>
      </c>
      <c r="G61" s="1478">
        <v>19.8</v>
      </c>
      <c r="H61" s="1514">
        <v>4.8</v>
      </c>
      <c r="I61" s="1513">
        <v>1</v>
      </c>
      <c r="J61" s="1514">
        <f>G61*H61*I61</f>
        <v>95.04</v>
      </c>
      <c r="K61" s="1515">
        <v>2</v>
      </c>
      <c r="L61" s="1515">
        <v>2.1</v>
      </c>
      <c r="M61" s="1519">
        <v>-2</v>
      </c>
      <c r="N61" s="1517">
        <f t="shared" ref="N61:N62" si="17">K61*L61*M61</f>
        <v>-8.4</v>
      </c>
      <c r="O61" s="1517">
        <f t="shared" ref="O61:O62" si="18">J61+N61</f>
        <v>86.64</v>
      </c>
      <c r="P61" s="884">
        <f>O61*0.2</f>
        <v>17.327999999999999</v>
      </c>
      <c r="Q61" s="884">
        <f>O61*0.3</f>
        <v>25.992000000000001</v>
      </c>
      <c r="R61" s="884">
        <f>O61*0.3</f>
        <v>25.992000000000001</v>
      </c>
      <c r="S61" s="884"/>
      <c r="T61" s="884">
        <f>SUM(P61:S61)</f>
        <v>69.311999999999998</v>
      </c>
      <c r="U61" s="159"/>
    </row>
    <row r="62" spans="1:22" ht="18.75" customHeight="1">
      <c r="A62" s="152"/>
      <c r="B62" s="152" t="s">
        <v>1115</v>
      </c>
      <c r="C62" s="152" t="s">
        <v>130</v>
      </c>
      <c r="D62" s="1482" t="s">
        <v>1047</v>
      </c>
      <c r="E62" s="1482" t="s">
        <v>1156</v>
      </c>
      <c r="F62" s="1518" t="s">
        <v>1157</v>
      </c>
      <c r="G62" s="1478">
        <v>6.3</v>
      </c>
      <c r="H62" s="1514">
        <v>6.08</v>
      </c>
      <c r="I62" s="1513">
        <v>1</v>
      </c>
      <c r="J62" s="1514">
        <f t="shared" ref="J62" si="19">G62*H62*I62</f>
        <v>38.304000000000002</v>
      </c>
      <c r="K62" s="1515">
        <v>0.9</v>
      </c>
      <c r="L62" s="1515">
        <v>2.2999999999999998</v>
      </c>
      <c r="M62" s="1519">
        <v>-2</v>
      </c>
      <c r="N62" s="1517">
        <f t="shared" si="17"/>
        <v>-4.1399999999999997</v>
      </c>
      <c r="O62" s="1517">
        <f t="shared" si="18"/>
        <v>34.164000000000001</v>
      </c>
      <c r="P62" s="884">
        <f>O62*0.2</f>
        <v>6.8328000000000007</v>
      </c>
      <c r="Q62" s="884">
        <f>O62*0.3</f>
        <v>10.2492</v>
      </c>
      <c r="R62" s="884">
        <f>O62*0.3</f>
        <v>10.2492</v>
      </c>
      <c r="S62" s="884"/>
      <c r="T62" s="884">
        <f>SUM(P62:S62)</f>
        <v>27.331200000000003</v>
      </c>
      <c r="U62" s="159"/>
    </row>
    <row r="63" spans="1:22">
      <c r="A63" s="152"/>
      <c r="B63" s="152" t="s">
        <v>1115</v>
      </c>
      <c r="C63" s="152" t="s">
        <v>130</v>
      </c>
      <c r="D63" s="1482" t="s">
        <v>1047</v>
      </c>
      <c r="E63" s="1482" t="s">
        <v>1116</v>
      </c>
      <c r="F63" s="1507" t="s">
        <v>171</v>
      </c>
      <c r="G63" s="1431">
        <v>16.2</v>
      </c>
      <c r="H63" s="1431">
        <v>3.3</v>
      </c>
      <c r="I63" s="1431">
        <v>1</v>
      </c>
      <c r="J63" s="1431">
        <v>53.459999999999994</v>
      </c>
      <c r="K63" s="1462">
        <v>1.2</v>
      </c>
      <c r="L63" s="1462">
        <v>2.1</v>
      </c>
      <c r="M63" s="1463">
        <v>-2</v>
      </c>
      <c r="N63" s="1458">
        <v>-5.04</v>
      </c>
      <c r="O63" s="886">
        <f>J63+N63</f>
        <v>48.419999999999995</v>
      </c>
      <c r="P63" s="884">
        <f>O63*0.2</f>
        <v>9.6839999999999993</v>
      </c>
      <c r="Q63" s="884">
        <f>O63*0.3</f>
        <v>14.525999999999998</v>
      </c>
      <c r="R63" s="884">
        <f>O63*0.3</f>
        <v>14.525999999999998</v>
      </c>
      <c r="S63" s="884"/>
      <c r="T63" s="884">
        <f>SUM(P63:S63)</f>
        <v>38.735999999999997</v>
      </c>
      <c r="U63" s="159"/>
    </row>
    <row r="64" spans="1:22">
      <c r="A64" s="152"/>
      <c r="B64" s="1443"/>
      <c r="C64" s="152"/>
      <c r="D64" s="1587"/>
      <c r="E64" s="1587"/>
      <c r="F64" s="1588"/>
      <c r="G64" s="1431"/>
      <c r="H64" s="1431"/>
      <c r="I64" s="1431"/>
      <c r="J64" s="1431"/>
      <c r="K64" s="1462"/>
      <c r="L64" s="1462"/>
      <c r="M64" s="1463"/>
      <c r="N64" s="1458"/>
      <c r="O64" s="1432"/>
      <c r="P64" s="884"/>
      <c r="Q64" s="884"/>
      <c r="R64" s="884"/>
      <c r="S64" s="884"/>
      <c r="T64" s="884"/>
      <c r="U64" s="159"/>
    </row>
    <row r="65" spans="1:21">
      <c r="A65" s="152"/>
      <c r="B65" s="1443"/>
      <c r="C65" s="152"/>
      <c r="D65" s="1587"/>
      <c r="E65" s="1587"/>
      <c r="F65" s="1588"/>
      <c r="G65" s="1431"/>
      <c r="H65" s="1431"/>
      <c r="I65" s="1431"/>
      <c r="J65" s="1431"/>
      <c r="K65" s="1462"/>
      <c r="L65" s="1462"/>
      <c r="M65" s="1463"/>
      <c r="N65" s="1458"/>
      <c r="O65" s="1432"/>
      <c r="P65" s="884"/>
      <c r="Q65" s="884"/>
      <c r="R65" s="884"/>
      <c r="S65" s="884"/>
      <c r="T65" s="884"/>
      <c r="U65" s="159"/>
    </row>
    <row r="66" spans="1:21">
      <c r="A66" s="152"/>
      <c r="B66" s="1443"/>
      <c r="C66" s="152"/>
      <c r="D66" s="1587"/>
      <c r="E66" s="1587"/>
      <c r="F66" s="1588"/>
      <c r="G66" s="1431"/>
      <c r="H66" s="1431"/>
      <c r="I66" s="1431"/>
      <c r="J66" s="1431"/>
      <c r="K66" s="1462"/>
      <c r="L66" s="1462"/>
      <c r="M66" s="1463"/>
      <c r="N66" s="1458"/>
      <c r="O66" s="1432"/>
      <c r="P66" s="884"/>
      <c r="Q66" s="884"/>
      <c r="R66" s="884"/>
      <c r="S66" s="884"/>
      <c r="T66" s="884"/>
      <c r="U66" s="159"/>
    </row>
    <row r="67" spans="1:21">
      <c r="A67" s="152"/>
      <c r="B67" s="152" t="s">
        <v>1035</v>
      </c>
      <c r="C67" s="152" t="s">
        <v>166</v>
      </c>
      <c r="D67" s="1482" t="s">
        <v>1047</v>
      </c>
      <c r="E67" s="1482" t="s">
        <v>1153</v>
      </c>
      <c r="F67" s="1437"/>
      <c r="G67" s="1478"/>
      <c r="H67" s="1478"/>
      <c r="I67" s="1513"/>
      <c r="J67" s="1514"/>
      <c r="K67" s="1515"/>
      <c r="L67" s="1515"/>
      <c r="M67" s="1516"/>
      <c r="N67" s="1517"/>
      <c r="O67" s="886"/>
      <c r="P67" s="884">
        <f>O67*0.2</f>
        <v>0</v>
      </c>
      <c r="Q67" s="884">
        <f>O67*0.3</f>
        <v>0</v>
      </c>
      <c r="R67" s="884">
        <f>O67*0.3</f>
        <v>0</v>
      </c>
      <c r="S67" s="884"/>
      <c r="T67" s="884">
        <f>SUM(P67:S67)</f>
        <v>0</v>
      </c>
      <c r="U67" s="159"/>
    </row>
    <row r="68" spans="1:21">
      <c r="A68" s="152"/>
      <c r="B68" s="1443"/>
      <c r="C68" s="152"/>
      <c r="D68" s="1587"/>
      <c r="E68" s="1587"/>
      <c r="F68" s="1588"/>
      <c r="G68" s="1431"/>
      <c r="H68" s="1431"/>
      <c r="I68" s="1431"/>
      <c r="J68" s="1431"/>
      <c r="K68" s="1462"/>
      <c r="L68" s="1462"/>
      <c r="M68" s="1463"/>
      <c r="N68" s="1458"/>
      <c r="O68" s="1432"/>
      <c r="P68" s="884"/>
      <c r="Q68" s="884"/>
      <c r="R68" s="884"/>
      <c r="S68" s="884"/>
      <c r="T68" s="884"/>
      <c r="U68" s="159"/>
    </row>
    <row r="69" spans="1:21">
      <c r="A69" s="152"/>
      <c r="B69" s="1443"/>
      <c r="C69" s="152"/>
      <c r="D69" s="153"/>
      <c r="E69" s="153"/>
      <c r="F69" s="1512"/>
      <c r="G69" s="1431"/>
      <c r="H69" s="1431"/>
      <c r="I69" s="1431"/>
      <c r="J69" s="1431"/>
      <c r="K69" s="1462"/>
      <c r="L69" s="1462"/>
      <c r="M69" s="1463"/>
      <c r="N69" s="1458"/>
      <c r="O69" s="1458"/>
      <c r="P69" s="1247"/>
      <c r="Q69" s="1247"/>
      <c r="R69" s="1247"/>
      <c r="S69" s="1247"/>
      <c r="T69" s="884"/>
      <c r="U69" s="159"/>
    </row>
    <row r="70" spans="1:21">
      <c r="A70" s="152"/>
      <c r="B70" s="152" t="s">
        <v>1035</v>
      </c>
      <c r="C70" s="152" t="s">
        <v>166</v>
      </c>
      <c r="D70" s="1482" t="s">
        <v>1047</v>
      </c>
      <c r="E70" s="1482" t="s">
        <v>1153</v>
      </c>
      <c r="F70" s="1437" t="s">
        <v>171</v>
      </c>
      <c r="G70" s="1478">
        <v>9.56</v>
      </c>
      <c r="H70" s="1478">
        <v>2.7</v>
      </c>
      <c r="I70" s="1513">
        <v>1</v>
      </c>
      <c r="J70" s="1514">
        <f t="shared" ref="J70" si="20">G70*H70*I70</f>
        <v>25.812000000000005</v>
      </c>
      <c r="K70" s="1515">
        <v>1</v>
      </c>
      <c r="L70" s="1515">
        <v>2.1</v>
      </c>
      <c r="M70" s="1516">
        <v>-2</v>
      </c>
      <c r="N70" s="1517">
        <f t="shared" ref="N70" si="21">K70*L70*M70</f>
        <v>-4.2</v>
      </c>
      <c r="O70" s="886">
        <f>J70+N70</f>
        <v>21.612000000000005</v>
      </c>
      <c r="P70" s="884">
        <f>O70*0.2</f>
        <v>4.3224000000000009</v>
      </c>
      <c r="Q70" s="884">
        <f>O70*0.3</f>
        <v>6.4836000000000018</v>
      </c>
      <c r="R70" s="884">
        <f>O70*0.3</f>
        <v>6.4836000000000018</v>
      </c>
      <c r="S70" s="884"/>
      <c r="T70" s="884">
        <f>SUM(P70:S70)</f>
        <v>17.289600000000004</v>
      </c>
      <c r="U70" s="159"/>
    </row>
    <row r="71" spans="1:21">
      <c r="A71" s="152"/>
      <c r="B71" s="152" t="s">
        <v>1035</v>
      </c>
      <c r="C71" s="152" t="s">
        <v>166</v>
      </c>
      <c r="D71" s="1482" t="s">
        <v>1047</v>
      </c>
      <c r="E71" s="1482" t="s">
        <v>1043</v>
      </c>
      <c r="F71" s="1437" t="s">
        <v>1044</v>
      </c>
      <c r="G71" s="1431">
        <v>10.36</v>
      </c>
      <c r="H71" s="1431">
        <v>4.2</v>
      </c>
      <c r="I71" s="1431">
        <v>1</v>
      </c>
      <c r="J71" s="155">
        <f>G71*H71*I71</f>
        <v>43.512</v>
      </c>
      <c r="K71" s="1462">
        <v>1</v>
      </c>
      <c r="L71" s="1462">
        <v>2.1</v>
      </c>
      <c r="M71" s="1463">
        <v>-1</v>
      </c>
      <c r="N71" s="1458">
        <v>-2.1</v>
      </c>
      <c r="O71" s="886">
        <f>J71+N71</f>
        <v>41.411999999999999</v>
      </c>
      <c r="P71" s="884"/>
      <c r="Q71" s="884"/>
      <c r="R71" s="884"/>
      <c r="S71" s="514">
        <f>O71*0.2</f>
        <v>8.2824000000000009</v>
      </c>
      <c r="T71" s="884">
        <f>S71</f>
        <v>8.2824000000000009</v>
      </c>
      <c r="U71" s="159"/>
    </row>
    <row r="72" spans="1:21">
      <c r="A72" s="152"/>
      <c r="B72" s="152" t="s">
        <v>1035</v>
      </c>
      <c r="C72" s="152" t="s">
        <v>166</v>
      </c>
      <c r="D72" s="1482" t="s">
        <v>1047</v>
      </c>
      <c r="E72" s="1482" t="s">
        <v>1045</v>
      </c>
      <c r="F72" s="1437" t="s">
        <v>1046</v>
      </c>
      <c r="G72" s="1431">
        <v>11.23</v>
      </c>
      <c r="H72" s="1431">
        <v>4.2</v>
      </c>
      <c r="I72" s="1431">
        <v>1</v>
      </c>
      <c r="J72" s="155">
        <f>G72*H72*I72</f>
        <v>47.166000000000004</v>
      </c>
      <c r="K72" s="1462">
        <v>1</v>
      </c>
      <c r="L72" s="1462">
        <v>2.1</v>
      </c>
      <c r="M72" s="1463">
        <v>-1</v>
      </c>
      <c r="N72" s="1458">
        <v>-2.1</v>
      </c>
      <c r="O72" s="886">
        <f>J72+N72</f>
        <v>45.066000000000003</v>
      </c>
      <c r="P72" s="884"/>
      <c r="Q72" s="884"/>
      <c r="R72" s="884"/>
      <c r="S72" s="514">
        <f>O72*0.2</f>
        <v>9.0132000000000012</v>
      </c>
      <c r="T72" s="884">
        <f>S72</f>
        <v>9.0132000000000012</v>
      </c>
      <c r="U72" s="159"/>
    </row>
    <row r="73" spans="1:21">
      <c r="A73" s="1443"/>
      <c r="B73" s="152" t="s">
        <v>1035</v>
      </c>
      <c r="C73" s="1579" t="s">
        <v>166</v>
      </c>
      <c r="D73" s="1579" t="s">
        <v>991</v>
      </c>
      <c r="E73" s="1579" t="s">
        <v>1108</v>
      </c>
      <c r="F73" s="1591" t="s">
        <v>1109</v>
      </c>
      <c r="G73" s="1431">
        <v>26.73</v>
      </c>
      <c r="H73" s="1431">
        <v>4.8</v>
      </c>
      <c r="I73" s="1431">
        <v>1</v>
      </c>
      <c r="J73" s="155">
        <f>G73*H73*I73</f>
        <v>128.304</v>
      </c>
      <c r="K73" s="1462">
        <v>1</v>
      </c>
      <c r="L73" s="1462">
        <v>2.1</v>
      </c>
      <c r="M73" s="1463">
        <v>-4</v>
      </c>
      <c r="N73" s="158">
        <f t="shared" ref="N73:N76" si="22">K73*L73*M73</f>
        <v>-8.4</v>
      </c>
      <c r="O73" s="886">
        <f t="shared" ref="O73:O76" si="23">J73+N73</f>
        <v>119.904</v>
      </c>
      <c r="P73" s="1571">
        <f t="shared" ref="P73:P78" si="24">O73*0.2</f>
        <v>23.980800000000002</v>
      </c>
      <c r="Q73" s="1571">
        <f t="shared" ref="Q73:Q78" si="25">O73*0.3</f>
        <v>35.971199999999996</v>
      </c>
      <c r="R73" s="1571">
        <f t="shared" ref="R73:R78" si="26">O73*0.3</f>
        <v>35.971199999999996</v>
      </c>
      <c r="S73" s="884"/>
      <c r="T73" s="884">
        <f t="shared" ref="T73:T78" si="27">SUM(P73:S73)</f>
        <v>95.923199999999994</v>
      </c>
      <c r="U73" s="1449"/>
    </row>
    <row r="74" spans="1:21">
      <c r="A74" s="1443"/>
      <c r="B74" s="152" t="s">
        <v>1035</v>
      </c>
      <c r="C74" s="1579" t="s">
        <v>166</v>
      </c>
      <c r="D74" s="1579" t="s">
        <v>991</v>
      </c>
      <c r="E74" s="1576" t="s">
        <v>1106</v>
      </c>
      <c r="F74" s="1577" t="s">
        <v>1324</v>
      </c>
      <c r="G74" s="1478">
        <v>17.5</v>
      </c>
      <c r="H74" s="1478">
        <v>2.7</v>
      </c>
      <c r="I74" s="1478">
        <v>1</v>
      </c>
      <c r="J74" s="1478">
        <f>G74*H74*I74</f>
        <v>47.25</v>
      </c>
      <c r="K74" s="1478">
        <v>0.9</v>
      </c>
      <c r="L74" s="1478">
        <v>2.1</v>
      </c>
      <c r="M74" s="1575">
        <v>-5</v>
      </c>
      <c r="N74" s="1575">
        <f t="shared" si="22"/>
        <v>-9.4500000000000011</v>
      </c>
      <c r="O74" s="1478">
        <f t="shared" si="23"/>
        <v>37.799999999999997</v>
      </c>
      <c r="P74" s="1571">
        <f t="shared" si="24"/>
        <v>7.56</v>
      </c>
      <c r="Q74" s="1571">
        <f t="shared" si="25"/>
        <v>11.339999999999998</v>
      </c>
      <c r="R74" s="1571">
        <f t="shared" si="26"/>
        <v>11.339999999999998</v>
      </c>
      <c r="S74" s="1598">
        <f>O74*0.2</f>
        <v>7.56</v>
      </c>
      <c r="T74" s="884">
        <f t="shared" si="27"/>
        <v>37.799999999999997</v>
      </c>
      <c r="U74" s="1449"/>
    </row>
    <row r="75" spans="1:21">
      <c r="A75" s="1443"/>
      <c r="B75" s="152" t="s">
        <v>1035</v>
      </c>
      <c r="C75" s="1579" t="s">
        <v>166</v>
      </c>
      <c r="D75" s="1579" t="s">
        <v>991</v>
      </c>
      <c r="E75" s="1576" t="s">
        <v>1325</v>
      </c>
      <c r="F75" s="1581" t="s">
        <v>1312</v>
      </c>
      <c r="G75" s="1478">
        <v>57</v>
      </c>
      <c r="H75" s="1478">
        <v>2.7</v>
      </c>
      <c r="I75" s="1478">
        <v>1</v>
      </c>
      <c r="J75" s="1478">
        <f>G75*H75*I75</f>
        <v>153.9</v>
      </c>
      <c r="K75" s="1478">
        <v>0.9</v>
      </c>
      <c r="L75" s="1478">
        <v>2.1</v>
      </c>
      <c r="M75" s="1575">
        <v>-5</v>
      </c>
      <c r="N75" s="1575">
        <f t="shared" si="22"/>
        <v>-9.4500000000000011</v>
      </c>
      <c r="O75" s="1478">
        <f t="shared" si="23"/>
        <v>144.45000000000002</v>
      </c>
      <c r="P75" s="1571">
        <f t="shared" si="24"/>
        <v>28.890000000000004</v>
      </c>
      <c r="Q75" s="1571">
        <f t="shared" si="25"/>
        <v>43.335000000000001</v>
      </c>
      <c r="R75" s="1571">
        <f t="shared" si="26"/>
        <v>43.335000000000001</v>
      </c>
      <c r="S75" s="1598">
        <f t="shared" ref="S75:S81" si="28">O75*0.2</f>
        <v>28.890000000000004</v>
      </c>
      <c r="T75" s="884">
        <f t="shared" si="27"/>
        <v>144.45000000000002</v>
      </c>
      <c r="U75" s="1449"/>
    </row>
    <row r="76" spans="1:21">
      <c r="A76" s="1443"/>
      <c r="B76" s="152" t="s">
        <v>1035</v>
      </c>
      <c r="C76" s="1579" t="s">
        <v>166</v>
      </c>
      <c r="D76" s="1579" t="s">
        <v>991</v>
      </c>
      <c r="E76" s="1593"/>
      <c r="F76" s="1594"/>
      <c r="G76" s="1478"/>
      <c r="H76" s="1478"/>
      <c r="I76" s="1431"/>
      <c r="J76" s="1478"/>
      <c r="K76" s="1478">
        <v>1.7</v>
      </c>
      <c r="L76" s="1478">
        <v>2.1</v>
      </c>
      <c r="M76" s="1575">
        <v>-2</v>
      </c>
      <c r="N76" s="1575">
        <f t="shared" si="22"/>
        <v>-7.14</v>
      </c>
      <c r="O76" s="1478">
        <f t="shared" si="23"/>
        <v>-7.14</v>
      </c>
      <c r="P76" s="1571">
        <f t="shared" si="24"/>
        <v>-1.4279999999999999</v>
      </c>
      <c r="Q76" s="1571">
        <f t="shared" si="25"/>
        <v>-2.1419999999999999</v>
      </c>
      <c r="R76" s="1571">
        <f t="shared" si="26"/>
        <v>-2.1419999999999999</v>
      </c>
      <c r="S76" s="1598">
        <f t="shared" si="28"/>
        <v>-1.4279999999999999</v>
      </c>
      <c r="T76" s="884">
        <f t="shared" si="27"/>
        <v>-7.14</v>
      </c>
      <c r="U76" s="1449"/>
    </row>
    <row r="77" spans="1:21">
      <c r="A77" s="1443"/>
      <c r="B77" s="152" t="s">
        <v>1035</v>
      </c>
      <c r="C77" s="1579" t="s">
        <v>166</v>
      </c>
      <c r="D77" s="1579" t="s">
        <v>991</v>
      </c>
      <c r="E77" s="1579" t="s">
        <v>1149</v>
      </c>
      <c r="F77" s="1591" t="s">
        <v>1326</v>
      </c>
      <c r="G77" s="1431">
        <v>11.14</v>
      </c>
      <c r="H77" s="1431">
        <v>3</v>
      </c>
      <c r="I77" s="1431">
        <v>1</v>
      </c>
      <c r="J77" s="155">
        <f t="shared" ref="J77:J82" si="29">G77*H77*I77</f>
        <v>33.42</v>
      </c>
      <c r="K77" s="1462">
        <v>1.9</v>
      </c>
      <c r="L77" s="1462">
        <v>2.1</v>
      </c>
      <c r="M77" s="1463">
        <v>-2</v>
      </c>
      <c r="N77" s="158">
        <f t="shared" ref="N77:N81" si="30">K77*L77*M77</f>
        <v>-7.9799999999999995</v>
      </c>
      <c r="O77" s="886">
        <f t="shared" ref="O77:O81" si="31">J77+N77</f>
        <v>25.44</v>
      </c>
      <c r="P77" s="1571">
        <f t="shared" si="24"/>
        <v>5.088000000000001</v>
      </c>
      <c r="Q77" s="1571">
        <f t="shared" si="25"/>
        <v>7.6319999999999997</v>
      </c>
      <c r="R77" s="1571">
        <f t="shared" si="26"/>
        <v>7.6319999999999997</v>
      </c>
      <c r="S77" s="1598">
        <f t="shared" si="28"/>
        <v>5.088000000000001</v>
      </c>
      <c r="T77" s="884">
        <f t="shared" si="27"/>
        <v>25.44</v>
      </c>
      <c r="U77" s="1449"/>
    </row>
    <row r="78" spans="1:21">
      <c r="A78" s="1443"/>
      <c r="B78" s="152" t="s">
        <v>1035</v>
      </c>
      <c r="C78" s="1579" t="s">
        <v>166</v>
      </c>
      <c r="D78" s="1579" t="s">
        <v>991</v>
      </c>
      <c r="E78" s="1576" t="s">
        <v>1036</v>
      </c>
      <c r="F78" s="1594" t="s">
        <v>1327</v>
      </c>
      <c r="G78" s="1478">
        <v>25.8</v>
      </c>
      <c r="H78" s="1478">
        <v>2.7</v>
      </c>
      <c r="I78" s="1478">
        <v>1</v>
      </c>
      <c r="J78" s="1478">
        <f t="shared" si="29"/>
        <v>69.660000000000011</v>
      </c>
      <c r="K78" s="1462">
        <v>1.9</v>
      </c>
      <c r="L78" s="1462">
        <v>2.1</v>
      </c>
      <c r="M78" s="1463">
        <v>-2</v>
      </c>
      <c r="N78" s="1575">
        <f t="shared" si="30"/>
        <v>-7.9799999999999995</v>
      </c>
      <c r="O78" s="1478">
        <f t="shared" si="31"/>
        <v>61.680000000000014</v>
      </c>
      <c r="P78" s="1571">
        <f t="shared" si="24"/>
        <v>12.336000000000004</v>
      </c>
      <c r="Q78" s="1571">
        <f t="shared" si="25"/>
        <v>18.504000000000005</v>
      </c>
      <c r="R78" s="1571">
        <f t="shared" si="26"/>
        <v>18.504000000000005</v>
      </c>
      <c r="S78" s="1598">
        <f t="shared" si="28"/>
        <v>12.336000000000004</v>
      </c>
      <c r="T78" s="884">
        <f t="shared" si="27"/>
        <v>61.680000000000021</v>
      </c>
      <c r="U78" s="1449"/>
    </row>
    <row r="79" spans="1:21">
      <c r="A79" s="1443"/>
      <c r="B79" s="152" t="s">
        <v>1035</v>
      </c>
      <c r="C79" s="1579" t="s">
        <v>166</v>
      </c>
      <c r="D79" s="1579" t="s">
        <v>991</v>
      </c>
      <c r="E79" s="1579" t="s">
        <v>1040</v>
      </c>
      <c r="F79" s="1597" t="s">
        <v>200</v>
      </c>
      <c r="G79" s="1431">
        <v>10</v>
      </c>
      <c r="H79" s="1431">
        <v>3</v>
      </c>
      <c r="I79" s="1431">
        <v>1</v>
      </c>
      <c r="J79" s="155">
        <f t="shared" si="29"/>
        <v>30</v>
      </c>
      <c r="K79" s="1462">
        <v>1</v>
      </c>
      <c r="L79" s="1462">
        <v>2.1</v>
      </c>
      <c r="M79" s="1463">
        <v>-2</v>
      </c>
      <c r="N79" s="158">
        <f t="shared" si="30"/>
        <v>-4.2</v>
      </c>
      <c r="O79" s="886">
        <f t="shared" si="31"/>
        <v>25.8</v>
      </c>
      <c r="P79" s="1571">
        <f t="shared" ref="P79:P82" si="32">O79*0.2</f>
        <v>5.16</v>
      </c>
      <c r="Q79" s="1571">
        <f t="shared" ref="Q79:Q81" si="33">O79*0.3</f>
        <v>7.74</v>
      </c>
      <c r="R79" s="1571">
        <f t="shared" ref="R79:R81" si="34">O79*0.3</f>
        <v>7.74</v>
      </c>
      <c r="S79" s="1598">
        <f t="shared" si="28"/>
        <v>5.16</v>
      </c>
      <c r="T79" s="884">
        <f t="shared" ref="T79:T81" si="35">SUM(P79:S79)</f>
        <v>25.8</v>
      </c>
      <c r="U79" s="1449"/>
    </row>
    <row r="80" spans="1:21">
      <c r="A80" s="1443"/>
      <c r="B80" s="152" t="s">
        <v>1035</v>
      </c>
      <c r="C80" s="1579" t="s">
        <v>166</v>
      </c>
      <c r="D80" s="1579" t="s">
        <v>991</v>
      </c>
      <c r="E80" s="1579" t="s">
        <v>1041</v>
      </c>
      <c r="F80" s="1591" t="s">
        <v>1042</v>
      </c>
      <c r="G80" s="1431">
        <v>34</v>
      </c>
      <c r="H80" s="1431">
        <v>3</v>
      </c>
      <c r="I80" s="1431">
        <v>1</v>
      </c>
      <c r="J80" s="155">
        <f t="shared" si="29"/>
        <v>102</v>
      </c>
      <c r="K80" s="1462">
        <v>1</v>
      </c>
      <c r="L80" s="1462">
        <v>2.1</v>
      </c>
      <c r="M80" s="1463">
        <v>-4</v>
      </c>
      <c r="N80" s="158">
        <f t="shared" si="30"/>
        <v>-8.4</v>
      </c>
      <c r="O80" s="886">
        <f t="shared" si="31"/>
        <v>93.6</v>
      </c>
      <c r="P80" s="1571">
        <f t="shared" si="32"/>
        <v>18.72</v>
      </c>
      <c r="Q80" s="1571">
        <f t="shared" si="33"/>
        <v>28.08</v>
      </c>
      <c r="R80" s="1571">
        <f t="shared" si="34"/>
        <v>28.08</v>
      </c>
      <c r="S80" s="1598">
        <f t="shared" si="28"/>
        <v>18.72</v>
      </c>
      <c r="T80" s="884">
        <f t="shared" si="35"/>
        <v>93.6</v>
      </c>
      <c r="U80" s="1449"/>
    </row>
    <row r="81" spans="1:21">
      <c r="A81" s="1443"/>
      <c r="B81" s="152" t="s">
        <v>1035</v>
      </c>
      <c r="C81" s="1579" t="s">
        <v>166</v>
      </c>
      <c r="D81" s="1579" t="s">
        <v>991</v>
      </c>
      <c r="E81" s="1593"/>
      <c r="F81" s="1594"/>
      <c r="G81" s="1431">
        <v>20</v>
      </c>
      <c r="H81" s="1431">
        <v>3</v>
      </c>
      <c r="I81" s="1431">
        <v>1</v>
      </c>
      <c r="J81" s="155">
        <f t="shared" si="29"/>
        <v>60</v>
      </c>
      <c r="K81" s="1478">
        <v>3</v>
      </c>
      <c r="L81" s="1478">
        <v>1.25</v>
      </c>
      <c r="M81" s="1575">
        <v>-1</v>
      </c>
      <c r="N81" s="1575">
        <f t="shared" si="30"/>
        <v>-3.75</v>
      </c>
      <c r="O81" s="1478">
        <f t="shared" si="31"/>
        <v>56.25</v>
      </c>
      <c r="P81" s="1571">
        <f t="shared" si="32"/>
        <v>11.25</v>
      </c>
      <c r="Q81" s="1571">
        <f t="shared" si="33"/>
        <v>16.875</v>
      </c>
      <c r="R81" s="1571">
        <f t="shared" si="34"/>
        <v>16.875</v>
      </c>
      <c r="S81" s="1598">
        <f t="shared" si="28"/>
        <v>11.25</v>
      </c>
      <c r="T81" s="884">
        <f t="shared" si="35"/>
        <v>56.25</v>
      </c>
      <c r="U81" s="1449"/>
    </row>
    <row r="82" spans="1:21">
      <c r="A82" s="1443"/>
      <c r="B82" s="152" t="s">
        <v>1035</v>
      </c>
      <c r="C82" s="1579" t="s">
        <v>166</v>
      </c>
      <c r="D82" s="1579" t="s">
        <v>991</v>
      </c>
      <c r="E82" s="1579" t="s">
        <v>1328</v>
      </c>
      <c r="F82" s="1591" t="s">
        <v>1329</v>
      </c>
      <c r="G82" s="1431">
        <v>42</v>
      </c>
      <c r="H82" s="1431">
        <v>3</v>
      </c>
      <c r="I82" s="1431">
        <v>1</v>
      </c>
      <c r="J82" s="155">
        <f t="shared" si="29"/>
        <v>126</v>
      </c>
      <c r="K82" s="1462">
        <v>0.9</v>
      </c>
      <c r="L82" s="1462">
        <v>2.1</v>
      </c>
      <c r="M82" s="1463">
        <v>-3</v>
      </c>
      <c r="N82" s="158">
        <f t="shared" ref="N82" si="36">K82*L82*M82</f>
        <v>-5.67</v>
      </c>
      <c r="O82" s="886">
        <f t="shared" ref="O82" si="37">J82+N82</f>
        <v>120.33</v>
      </c>
      <c r="P82" s="1571">
        <f t="shared" si="32"/>
        <v>24.066000000000003</v>
      </c>
      <c r="Q82" s="1571">
        <f t="shared" ref="Q82" si="38">O82*0.3</f>
        <v>36.098999999999997</v>
      </c>
      <c r="R82" s="1571">
        <f t="shared" ref="R82" si="39">O82*0.3</f>
        <v>36.098999999999997</v>
      </c>
      <c r="S82" s="884"/>
      <c r="T82" s="884">
        <f t="shared" ref="T82" si="40">SUM(P82:S82)</f>
        <v>96.263999999999996</v>
      </c>
      <c r="U82" s="1449"/>
    </row>
    <row r="83" spans="1:21">
      <c r="A83" s="1443"/>
      <c r="B83" s="1443"/>
      <c r="C83" s="1465"/>
      <c r="D83" s="1465"/>
      <c r="E83" s="1497"/>
      <c r="F83" s="1592"/>
      <c r="G83" s="1595"/>
      <c r="H83" s="1595"/>
      <c r="I83" s="1595"/>
      <c r="J83" s="1595"/>
      <c r="K83" s="1460"/>
      <c r="L83" s="1460"/>
      <c r="M83" s="1461"/>
      <c r="N83" s="1596"/>
      <c r="O83" s="1595"/>
      <c r="P83" s="1442"/>
      <c r="Q83" s="1442"/>
      <c r="R83" s="1442"/>
      <c r="S83" s="1442"/>
      <c r="T83" s="1442"/>
      <c r="U83" s="1449"/>
    </row>
    <row r="84" spans="1:21">
      <c r="A84" s="1443"/>
      <c r="B84" s="152" t="s">
        <v>1035</v>
      </c>
      <c r="C84" s="152" t="s">
        <v>166</v>
      </c>
      <c r="D84" s="1434" t="s">
        <v>170</v>
      </c>
      <c r="E84" s="1579" t="s">
        <v>1317</v>
      </c>
      <c r="F84" s="1589" t="s">
        <v>245</v>
      </c>
      <c r="G84" s="1583" t="s">
        <v>1318</v>
      </c>
      <c r="H84" s="1431"/>
      <c r="I84" s="1431"/>
      <c r="J84" s="155"/>
      <c r="K84" s="1462"/>
      <c r="L84" s="1462"/>
      <c r="M84" s="1463"/>
      <c r="N84" s="1458"/>
      <c r="O84" s="886">
        <f>63+25.65</f>
        <v>88.65</v>
      </c>
      <c r="P84" s="1571">
        <f t="shared" ref="P84:P89" si="41">O84*0.2</f>
        <v>17.73</v>
      </c>
      <c r="Q84" s="1571">
        <f t="shared" ref="Q84:Q89" si="42">O84*0.3</f>
        <v>26.595000000000002</v>
      </c>
      <c r="R84" s="1571">
        <f t="shared" ref="R84:R89" si="43">O84*0.3</f>
        <v>26.595000000000002</v>
      </c>
      <c r="S84" s="884"/>
      <c r="T84" s="884">
        <f t="shared" ref="T84:T89" si="44">SUM(P84:S84)</f>
        <v>70.92</v>
      </c>
      <c r="U84" s="1449"/>
    </row>
    <row r="85" spans="1:21">
      <c r="A85" s="1443"/>
      <c r="B85" s="152" t="s">
        <v>1035</v>
      </c>
      <c r="C85" s="152" t="s">
        <v>166</v>
      </c>
      <c r="D85" s="1434" t="s">
        <v>170</v>
      </c>
      <c r="E85" s="1579" t="s">
        <v>1057</v>
      </c>
      <c r="F85" s="1589" t="s">
        <v>1320</v>
      </c>
      <c r="G85" s="1583" t="s">
        <v>1318</v>
      </c>
      <c r="H85" s="1431"/>
      <c r="I85" s="1431"/>
      <c r="J85" s="155"/>
      <c r="K85" s="1462"/>
      <c r="L85" s="1462"/>
      <c r="M85" s="1463"/>
      <c r="N85" s="1458"/>
      <c r="O85" s="886">
        <v>20.7</v>
      </c>
      <c r="P85" s="1571">
        <f t="shared" si="41"/>
        <v>4.1399999999999997</v>
      </c>
      <c r="Q85" s="1571">
        <f t="shared" si="42"/>
        <v>6.21</v>
      </c>
      <c r="R85" s="1571">
        <f t="shared" si="43"/>
        <v>6.21</v>
      </c>
      <c r="S85" s="884"/>
      <c r="T85" s="884">
        <f t="shared" si="44"/>
        <v>16.559999999999999</v>
      </c>
      <c r="U85" s="1449"/>
    </row>
    <row r="86" spans="1:21">
      <c r="A86" s="1443"/>
      <c r="B86" s="152" t="s">
        <v>1035</v>
      </c>
      <c r="C86" s="152" t="s">
        <v>166</v>
      </c>
      <c r="D86" s="1434" t="s">
        <v>170</v>
      </c>
      <c r="E86" s="1579" t="s">
        <v>1051</v>
      </c>
      <c r="F86" s="1589" t="s">
        <v>1319</v>
      </c>
      <c r="G86" s="1583" t="s">
        <v>1318</v>
      </c>
      <c r="H86" s="1431"/>
      <c r="I86" s="1431"/>
      <c r="J86" s="155"/>
      <c r="K86" s="1462"/>
      <c r="L86" s="1462"/>
      <c r="M86" s="1463"/>
      <c r="N86" s="1458"/>
      <c r="O86" s="886">
        <v>15.93</v>
      </c>
      <c r="P86" s="1571">
        <f t="shared" si="41"/>
        <v>3.1859999999999999</v>
      </c>
      <c r="Q86" s="1571">
        <f t="shared" si="42"/>
        <v>4.7789999999999999</v>
      </c>
      <c r="R86" s="1571">
        <f t="shared" si="43"/>
        <v>4.7789999999999999</v>
      </c>
      <c r="S86" s="884"/>
      <c r="T86" s="884">
        <f t="shared" si="44"/>
        <v>12.744</v>
      </c>
      <c r="U86" s="1449"/>
    </row>
    <row r="87" spans="1:21">
      <c r="A87" s="1443"/>
      <c r="B87" s="152" t="s">
        <v>1035</v>
      </c>
      <c r="C87" s="152" t="s">
        <v>166</v>
      </c>
      <c r="D87" s="1434" t="s">
        <v>170</v>
      </c>
      <c r="E87" s="1579" t="s">
        <v>1060</v>
      </c>
      <c r="F87" s="1589" t="s">
        <v>1321</v>
      </c>
      <c r="G87" s="1583" t="s">
        <v>1318</v>
      </c>
      <c r="H87" s="1431"/>
      <c r="I87" s="1431"/>
      <c r="J87" s="155"/>
      <c r="K87" s="1462"/>
      <c r="L87" s="1462"/>
      <c r="M87" s="1463"/>
      <c r="N87" s="1458"/>
      <c r="O87" s="886">
        <v>14.34</v>
      </c>
      <c r="P87" s="1571">
        <f t="shared" si="41"/>
        <v>2.8680000000000003</v>
      </c>
      <c r="Q87" s="1571">
        <f t="shared" si="42"/>
        <v>4.3019999999999996</v>
      </c>
      <c r="R87" s="1571">
        <f t="shared" si="43"/>
        <v>4.3019999999999996</v>
      </c>
      <c r="S87" s="884"/>
      <c r="T87" s="884">
        <f t="shared" si="44"/>
        <v>11.472</v>
      </c>
      <c r="U87" s="1449"/>
    </row>
    <row r="88" spans="1:21">
      <c r="A88" s="1443"/>
      <c r="B88" s="152" t="s">
        <v>1035</v>
      </c>
      <c r="C88" s="152" t="s">
        <v>166</v>
      </c>
      <c r="D88" s="1434" t="s">
        <v>170</v>
      </c>
      <c r="E88" s="1579" t="s">
        <v>1055</v>
      </c>
      <c r="F88" s="1576" t="s">
        <v>1322</v>
      </c>
      <c r="G88" s="1590">
        <v>15.8</v>
      </c>
      <c r="H88" s="1478">
        <v>3.8</v>
      </c>
      <c r="I88" s="1431">
        <v>1</v>
      </c>
      <c r="J88" s="1431">
        <f t="shared" ref="J88" si="45">G88*H88*I88</f>
        <v>60.04</v>
      </c>
      <c r="K88" s="1462">
        <v>1</v>
      </c>
      <c r="L88" s="1452">
        <v>2.1</v>
      </c>
      <c r="M88" s="1453">
        <v>-1</v>
      </c>
      <c r="N88" s="1528">
        <f>K88*L88*M88</f>
        <v>-2.1</v>
      </c>
      <c r="O88" s="1528">
        <f t="shared" ref="O88" si="46">J88+N88</f>
        <v>57.94</v>
      </c>
      <c r="P88" s="1571">
        <f t="shared" si="41"/>
        <v>11.588000000000001</v>
      </c>
      <c r="Q88" s="1571">
        <f t="shared" si="42"/>
        <v>17.381999999999998</v>
      </c>
      <c r="R88" s="1571">
        <f t="shared" si="43"/>
        <v>17.381999999999998</v>
      </c>
      <c r="S88" s="884"/>
      <c r="T88" s="884">
        <f t="shared" si="44"/>
        <v>46.351999999999997</v>
      </c>
      <c r="U88" s="1449"/>
    </row>
    <row r="89" spans="1:21">
      <c r="A89" s="1443"/>
      <c r="B89" s="152" t="s">
        <v>1035</v>
      </c>
      <c r="C89" s="152" t="s">
        <v>166</v>
      </c>
      <c r="D89" s="1434" t="s">
        <v>170</v>
      </c>
      <c r="E89" s="1579" t="s">
        <v>1053</v>
      </c>
      <c r="F89" s="1576" t="s">
        <v>1323</v>
      </c>
      <c r="G89" s="1590">
        <v>27.3</v>
      </c>
      <c r="H89" s="1478">
        <v>3.8</v>
      </c>
      <c r="I89" s="1431">
        <v>1</v>
      </c>
      <c r="J89" s="1431">
        <f t="shared" ref="J89" si="47">G89*H89*I89</f>
        <v>103.74</v>
      </c>
      <c r="K89" s="1462">
        <v>1</v>
      </c>
      <c r="L89" s="1452">
        <v>2.1</v>
      </c>
      <c r="M89" s="1453">
        <v>-1</v>
      </c>
      <c r="N89" s="1528">
        <f>K89*L89*M89</f>
        <v>-2.1</v>
      </c>
      <c r="O89" s="1528">
        <f t="shared" ref="O89" si="48">J89+N89</f>
        <v>101.64</v>
      </c>
      <c r="P89" s="1571">
        <f t="shared" si="41"/>
        <v>20.328000000000003</v>
      </c>
      <c r="Q89" s="1571">
        <f t="shared" si="42"/>
        <v>30.491999999999997</v>
      </c>
      <c r="R89" s="1571">
        <f t="shared" si="43"/>
        <v>30.491999999999997</v>
      </c>
      <c r="S89" s="884"/>
      <c r="T89" s="884">
        <f t="shared" si="44"/>
        <v>81.311999999999998</v>
      </c>
      <c r="U89" s="1449"/>
    </row>
    <row r="90" spans="1:21">
      <c r="A90" s="1433"/>
      <c r="B90" s="1433"/>
      <c r="C90" s="1562"/>
      <c r="D90" s="1434"/>
      <c r="E90" s="1437"/>
      <c r="F90" s="1438"/>
      <c r="G90" s="1438"/>
      <c r="H90" s="1438"/>
      <c r="I90" s="1438"/>
      <c r="J90" s="1439"/>
      <c r="K90" s="1439"/>
      <c r="L90" s="1440"/>
      <c r="M90" s="1441"/>
      <c r="N90" s="1441"/>
      <c r="O90" s="1441"/>
      <c r="P90" s="1435"/>
      <c r="Q90" s="1435"/>
      <c r="R90" s="1435"/>
      <c r="S90" s="1435"/>
      <c r="T90" s="1435"/>
      <c r="U90" s="720"/>
    </row>
    <row r="91" spans="1:21">
      <c r="A91" s="1433"/>
      <c r="B91" s="152" t="s">
        <v>1035</v>
      </c>
      <c r="C91" s="152" t="s">
        <v>166</v>
      </c>
      <c r="D91" s="1434" t="s">
        <v>170</v>
      </c>
      <c r="E91" s="153" t="s">
        <v>1048</v>
      </c>
      <c r="F91" s="1483" t="s">
        <v>1049</v>
      </c>
      <c r="G91" s="1431">
        <v>10.4</v>
      </c>
      <c r="H91" s="1431">
        <v>3.7</v>
      </c>
      <c r="I91" s="1431">
        <v>1</v>
      </c>
      <c r="J91" s="155">
        <f>G91*H91*I91</f>
        <v>38.480000000000004</v>
      </c>
      <c r="K91" s="1462">
        <v>1</v>
      </c>
      <c r="L91" s="1462">
        <v>2.1</v>
      </c>
      <c r="M91" s="1463">
        <v>-1</v>
      </c>
      <c r="N91" s="1458">
        <v>-2.1</v>
      </c>
      <c r="O91" s="886">
        <f>J91+N91</f>
        <v>36.380000000000003</v>
      </c>
      <c r="P91" s="1435"/>
      <c r="Q91" s="1435"/>
      <c r="R91" s="1435"/>
      <c r="S91" s="514">
        <f>O91*0.2</f>
        <v>7.2760000000000007</v>
      </c>
      <c r="T91" s="884">
        <f>S91</f>
        <v>7.2760000000000007</v>
      </c>
      <c r="U91" s="720"/>
    </row>
    <row r="92" spans="1:21">
      <c r="A92" s="1433"/>
      <c r="B92" s="152" t="s">
        <v>1035</v>
      </c>
      <c r="C92" s="152" t="s">
        <v>166</v>
      </c>
      <c r="D92" s="1434" t="s">
        <v>170</v>
      </c>
      <c r="E92" s="153" t="s">
        <v>1050</v>
      </c>
      <c r="F92" s="1483" t="s">
        <v>137</v>
      </c>
      <c r="G92" s="1431">
        <v>11.2</v>
      </c>
      <c r="H92" s="1431">
        <v>3.7</v>
      </c>
      <c r="I92" s="1431">
        <v>1</v>
      </c>
      <c r="J92" s="155">
        <f>G92*H92*I92</f>
        <v>41.44</v>
      </c>
      <c r="K92" s="1462">
        <v>1</v>
      </c>
      <c r="L92" s="1462">
        <v>2.1</v>
      </c>
      <c r="M92" s="1463">
        <v>-1</v>
      </c>
      <c r="N92" s="1458">
        <v>-2.1</v>
      </c>
      <c r="O92" s="886">
        <f>J92+N92</f>
        <v>39.339999999999996</v>
      </c>
      <c r="P92" s="1435"/>
      <c r="Q92" s="1435"/>
      <c r="R92" s="1435"/>
      <c r="S92" s="514">
        <f>O92*0.2</f>
        <v>7.8679999999999994</v>
      </c>
      <c r="T92" s="884">
        <f>S92</f>
        <v>7.8679999999999994</v>
      </c>
      <c r="U92" s="720"/>
    </row>
    <row r="93" spans="1:21">
      <c r="A93" s="1443"/>
      <c r="B93" s="1443"/>
      <c r="C93" s="1443"/>
      <c r="D93" s="1584"/>
      <c r="E93" s="1465"/>
      <c r="F93" s="1585"/>
      <c r="G93" s="1455"/>
      <c r="H93" s="1455"/>
      <c r="I93" s="1455"/>
      <c r="J93" s="1455"/>
      <c r="K93" s="1460"/>
      <c r="L93" s="1460"/>
      <c r="M93" s="1461"/>
      <c r="N93" s="1454"/>
      <c r="O93" s="1533"/>
      <c r="P93" s="1442"/>
      <c r="Q93" s="1442"/>
      <c r="R93" s="1442"/>
      <c r="S93" s="1534"/>
      <c r="T93" s="1442"/>
      <c r="U93" s="1449"/>
    </row>
    <row r="94" spans="1:21" ht="15.75" customHeight="1">
      <c r="A94" s="1443"/>
      <c r="B94" s="152" t="s">
        <v>1066</v>
      </c>
      <c r="C94" s="152" t="s">
        <v>166</v>
      </c>
      <c r="D94" s="152" t="s">
        <v>172</v>
      </c>
      <c r="E94" s="1579" t="s">
        <v>1311</v>
      </c>
      <c r="F94" s="1581" t="s">
        <v>1063</v>
      </c>
      <c r="G94" s="1431">
        <v>13.3</v>
      </c>
      <c r="H94" s="1431">
        <v>2.7</v>
      </c>
      <c r="I94" s="1431">
        <v>1</v>
      </c>
      <c r="J94" s="1431">
        <f>G94*H94*I94</f>
        <v>35.910000000000004</v>
      </c>
      <c r="K94" s="1462">
        <v>1.1000000000000001</v>
      </c>
      <c r="L94" s="1462">
        <v>2.1</v>
      </c>
      <c r="M94" s="1463">
        <v>-2</v>
      </c>
      <c r="N94" s="1458">
        <f>K94*L94*M94</f>
        <v>-4.620000000000001</v>
      </c>
      <c r="O94" s="1458">
        <f>J94+N94</f>
        <v>31.290000000000003</v>
      </c>
      <c r="P94" s="1571">
        <f>O94*0.2</f>
        <v>6.2580000000000009</v>
      </c>
      <c r="Q94" s="1571">
        <f>O94*0.3</f>
        <v>9.3870000000000005</v>
      </c>
      <c r="R94" s="1571">
        <f>O94*0.3</f>
        <v>9.3870000000000005</v>
      </c>
      <c r="S94" s="884"/>
      <c r="T94" s="884">
        <f>SUM(P94:S94)</f>
        <v>25.032000000000004</v>
      </c>
      <c r="U94" s="1449"/>
    </row>
    <row r="95" spans="1:21">
      <c r="A95" s="1443"/>
      <c r="B95" s="152" t="s">
        <v>1066</v>
      </c>
      <c r="C95" s="152" t="s">
        <v>166</v>
      </c>
      <c r="D95" s="152" t="s">
        <v>172</v>
      </c>
      <c r="E95" s="1579" t="s">
        <v>1313</v>
      </c>
      <c r="F95" s="1581" t="s">
        <v>1312</v>
      </c>
      <c r="G95" s="1431">
        <v>33</v>
      </c>
      <c r="H95" s="1431">
        <v>2.7</v>
      </c>
      <c r="I95" s="1431">
        <v>1</v>
      </c>
      <c r="J95" s="1431">
        <f>G95*H95*I95</f>
        <v>89.100000000000009</v>
      </c>
      <c r="K95" s="1462">
        <v>1.1000000000000001</v>
      </c>
      <c r="L95" s="1462">
        <v>2.1</v>
      </c>
      <c r="M95" s="1463">
        <v>-2</v>
      </c>
      <c r="N95" s="1458">
        <f>K95*L95*M95</f>
        <v>-4.620000000000001</v>
      </c>
      <c r="O95" s="1458">
        <f>J95+N95</f>
        <v>84.48</v>
      </c>
      <c r="P95" s="1571">
        <f>O95*0.2</f>
        <v>16.896000000000001</v>
      </c>
      <c r="Q95" s="1571">
        <f>O95*0.3</f>
        <v>25.344000000000001</v>
      </c>
      <c r="R95" s="1571">
        <f>O95*0.3</f>
        <v>25.344000000000001</v>
      </c>
      <c r="S95" s="884"/>
      <c r="T95" s="884">
        <f>SUM(P95:S95)</f>
        <v>67.584000000000003</v>
      </c>
      <c r="U95" s="1449"/>
    </row>
    <row r="96" spans="1:21">
      <c r="A96" s="1443"/>
      <c r="B96" s="152" t="s">
        <v>1066</v>
      </c>
      <c r="C96" s="152" t="s">
        <v>166</v>
      </c>
      <c r="D96" s="152" t="s">
        <v>172</v>
      </c>
      <c r="E96" s="1579" t="s">
        <v>1314</v>
      </c>
      <c r="F96" s="1581" t="s">
        <v>1315</v>
      </c>
      <c r="G96" s="1431">
        <v>14.9</v>
      </c>
      <c r="H96" s="1431">
        <v>2.7</v>
      </c>
      <c r="I96" s="1431">
        <v>1</v>
      </c>
      <c r="J96" s="1431">
        <f>G96*H96*I96</f>
        <v>40.230000000000004</v>
      </c>
      <c r="K96" s="1462">
        <v>1.1000000000000001</v>
      </c>
      <c r="L96" s="1462">
        <v>2.1</v>
      </c>
      <c r="M96" s="1463">
        <v>-1</v>
      </c>
      <c r="N96" s="1458">
        <f>K96*L96*M96</f>
        <v>-2.3100000000000005</v>
      </c>
      <c r="O96" s="1458">
        <f>J96+N96</f>
        <v>37.92</v>
      </c>
      <c r="P96" s="1571">
        <f>O96*0.2</f>
        <v>7.5840000000000005</v>
      </c>
      <c r="Q96" s="1571">
        <f>O96*0.3</f>
        <v>11.375999999999999</v>
      </c>
      <c r="R96" s="1571">
        <f>O96*0.3</f>
        <v>11.375999999999999</v>
      </c>
      <c r="S96" s="884"/>
      <c r="T96" s="884">
        <f>SUM(P96:S96)</f>
        <v>30.335999999999999</v>
      </c>
      <c r="U96" s="1449"/>
    </row>
    <row r="97" spans="1:21">
      <c r="A97" s="1433"/>
      <c r="B97" s="152" t="s">
        <v>1066</v>
      </c>
      <c r="C97" s="152" t="s">
        <v>166</v>
      </c>
      <c r="D97" s="152" t="s">
        <v>172</v>
      </c>
      <c r="E97" s="1579" t="s">
        <v>1316</v>
      </c>
      <c r="F97" s="1581"/>
      <c r="G97" s="1431">
        <v>16.2</v>
      </c>
      <c r="H97" s="1431">
        <v>2.7</v>
      </c>
      <c r="I97" s="1431">
        <v>1</v>
      </c>
      <c r="J97" s="1431">
        <f>G97*H97*I97</f>
        <v>43.74</v>
      </c>
      <c r="K97" s="1462">
        <v>1.1000000000000001</v>
      </c>
      <c r="L97" s="1462">
        <v>2.1</v>
      </c>
      <c r="M97" s="1463">
        <v>-1</v>
      </c>
      <c r="N97" s="1458">
        <f>K97*L97*M97</f>
        <v>-2.3100000000000005</v>
      </c>
      <c r="O97" s="1458">
        <f>J97+N97</f>
        <v>41.43</v>
      </c>
      <c r="P97" s="1571">
        <f>O97*0.2</f>
        <v>8.2859999999999996</v>
      </c>
      <c r="Q97" s="1571">
        <f>O97*0.3</f>
        <v>12.429</v>
      </c>
      <c r="R97" s="1571">
        <f>O97*0.3</f>
        <v>12.429</v>
      </c>
      <c r="S97" s="884"/>
      <c r="T97" s="884">
        <f>SUM(P97:S97)</f>
        <v>33.143999999999998</v>
      </c>
      <c r="U97" s="720"/>
    </row>
    <row r="98" spans="1:21">
      <c r="A98" s="1443"/>
      <c r="B98" s="152"/>
      <c r="C98" s="152"/>
      <c r="D98" s="152"/>
      <c r="E98" s="153"/>
      <c r="F98" s="1586"/>
      <c r="G98" s="1431"/>
      <c r="H98" s="1431"/>
      <c r="I98" s="1431"/>
      <c r="J98" s="1431"/>
      <c r="K98" s="1462"/>
      <c r="L98" s="1462"/>
      <c r="M98" s="1463"/>
      <c r="N98" s="1458"/>
      <c r="O98" s="1458"/>
      <c r="P98" s="1442"/>
      <c r="Q98" s="1442"/>
      <c r="R98" s="1442"/>
      <c r="S98" s="884"/>
      <c r="T98" s="884"/>
      <c r="U98" s="1449"/>
    </row>
    <row r="99" spans="1:21">
      <c r="A99" s="1443"/>
      <c r="B99" s="152" t="s">
        <v>1066</v>
      </c>
      <c r="C99" s="152" t="s">
        <v>166</v>
      </c>
      <c r="D99" s="1444" t="s">
        <v>173</v>
      </c>
      <c r="E99" s="153" t="s">
        <v>1067</v>
      </c>
      <c r="F99" s="1484" t="s">
        <v>137</v>
      </c>
      <c r="G99" s="1431">
        <v>11.1</v>
      </c>
      <c r="H99" s="1431">
        <v>3.3</v>
      </c>
      <c r="I99" s="1431">
        <v>1</v>
      </c>
      <c r="J99" s="155">
        <f t="shared" ref="J99:J100" si="49">G99*H99*I99</f>
        <v>36.629999999999995</v>
      </c>
      <c r="K99" s="1462">
        <v>1</v>
      </c>
      <c r="L99" s="1462">
        <v>2.1</v>
      </c>
      <c r="M99" s="1463">
        <v>-1</v>
      </c>
      <c r="N99" s="1458">
        <v>-2.1</v>
      </c>
      <c r="O99" s="886">
        <f>J99+N99</f>
        <v>34.529999999999994</v>
      </c>
      <c r="P99" s="1442"/>
      <c r="Q99" s="1442"/>
      <c r="R99" s="1442"/>
      <c r="S99" s="514">
        <f>O99*0.2</f>
        <v>6.9059999999999988</v>
      </c>
      <c r="T99" s="884">
        <f>S99</f>
        <v>6.9059999999999988</v>
      </c>
      <c r="U99" s="1449"/>
    </row>
    <row r="100" spans="1:21">
      <c r="A100" s="1443"/>
      <c r="B100" s="152" t="s">
        <v>1066</v>
      </c>
      <c r="C100" s="152" t="s">
        <v>166</v>
      </c>
      <c r="D100" s="1444" t="s">
        <v>173</v>
      </c>
      <c r="E100" s="153" t="s">
        <v>1068</v>
      </c>
      <c r="F100" s="1484" t="s">
        <v>1049</v>
      </c>
      <c r="G100" s="1431">
        <v>11.75</v>
      </c>
      <c r="H100" s="1431">
        <v>3.3</v>
      </c>
      <c r="I100" s="1431">
        <v>1</v>
      </c>
      <c r="J100" s="155">
        <f t="shared" si="49"/>
        <v>38.774999999999999</v>
      </c>
      <c r="K100" s="1462">
        <v>1</v>
      </c>
      <c r="L100" s="1462">
        <v>2.1</v>
      </c>
      <c r="M100" s="1463">
        <v>-1</v>
      </c>
      <c r="N100" s="1458">
        <v>-2.1</v>
      </c>
      <c r="O100" s="886">
        <f>J100+N100</f>
        <v>36.674999999999997</v>
      </c>
      <c r="P100" s="1442"/>
      <c r="Q100" s="1442"/>
      <c r="R100" s="1442"/>
      <c r="S100" s="514">
        <f>O100*0.2</f>
        <v>7.335</v>
      </c>
      <c r="T100" s="884">
        <f>S100</f>
        <v>7.335</v>
      </c>
      <c r="U100" s="1449"/>
    </row>
    <row r="101" spans="1:21">
      <c r="A101" s="1443"/>
      <c r="B101" s="1443"/>
      <c r="C101" s="1443"/>
      <c r="D101" s="1531"/>
      <c r="E101" s="1465"/>
      <c r="F101" s="1582"/>
      <c r="G101" s="1455"/>
      <c r="H101" s="1455"/>
      <c r="I101" s="1455"/>
      <c r="J101" s="1455"/>
      <c r="K101" s="1460"/>
      <c r="L101" s="1460"/>
      <c r="M101" s="1461"/>
      <c r="N101" s="1454"/>
      <c r="O101" s="1533"/>
      <c r="P101" s="1442"/>
      <c r="Q101" s="1442"/>
      <c r="R101" s="1442"/>
      <c r="S101" s="1534"/>
      <c r="T101" s="1442"/>
      <c r="U101" s="1449"/>
    </row>
    <row r="102" spans="1:21">
      <c r="A102" s="1443"/>
      <c r="B102" s="152" t="s">
        <v>1306</v>
      </c>
      <c r="C102" s="1450" t="s">
        <v>130</v>
      </c>
      <c r="D102" s="1572" t="s">
        <v>173</v>
      </c>
      <c r="E102" s="1579" t="s">
        <v>1307</v>
      </c>
      <c r="F102" s="1574" t="s">
        <v>1308</v>
      </c>
      <c r="G102" s="1431">
        <v>50.13</v>
      </c>
      <c r="H102" s="1431">
        <v>3.7</v>
      </c>
      <c r="I102" s="1431">
        <v>1</v>
      </c>
      <c r="J102" s="1431">
        <f t="shared" ref="J102:J103" si="50">G102*H102*I102</f>
        <v>185.48100000000002</v>
      </c>
      <c r="K102" s="1462">
        <v>0.9</v>
      </c>
      <c r="L102" s="1462">
        <v>2.1</v>
      </c>
      <c r="M102" s="1463">
        <v>-1</v>
      </c>
      <c r="N102" s="1458">
        <f>K102*L102*M102</f>
        <v>-1.8900000000000001</v>
      </c>
      <c r="O102" s="1458">
        <f t="shared" ref="O102:O103" si="51">J102+N102</f>
        <v>183.59100000000004</v>
      </c>
      <c r="P102" s="1571">
        <f>O102*0.2</f>
        <v>36.71820000000001</v>
      </c>
      <c r="Q102" s="1571">
        <f>O102*0.3</f>
        <v>55.077300000000008</v>
      </c>
      <c r="R102" s="1571">
        <f>O102*0.3</f>
        <v>55.077300000000008</v>
      </c>
      <c r="S102" s="884"/>
      <c r="T102" s="884">
        <f>SUM(P102:S102)</f>
        <v>146.87280000000004</v>
      </c>
      <c r="U102" s="1449"/>
    </row>
    <row r="103" spans="1:21">
      <c r="A103" s="1443"/>
      <c r="B103" s="152" t="s">
        <v>1306</v>
      </c>
      <c r="C103" s="1450" t="s">
        <v>130</v>
      </c>
      <c r="D103" s="1572" t="s">
        <v>173</v>
      </c>
      <c r="E103" s="1579" t="s">
        <v>1309</v>
      </c>
      <c r="F103" s="1574" t="s">
        <v>1310</v>
      </c>
      <c r="G103" s="1431">
        <v>49</v>
      </c>
      <c r="H103" s="1431">
        <v>3</v>
      </c>
      <c r="I103" s="1431">
        <v>1</v>
      </c>
      <c r="J103" s="1431">
        <f t="shared" si="50"/>
        <v>147</v>
      </c>
      <c r="K103" s="1462">
        <v>1.1000000000000001</v>
      </c>
      <c r="L103" s="1462">
        <v>2.1</v>
      </c>
      <c r="M103" s="1463">
        <v>-2</v>
      </c>
      <c r="N103" s="1458">
        <f t="shared" ref="N103" si="52">K103*L103*M103</f>
        <v>-4.620000000000001</v>
      </c>
      <c r="O103" s="1458">
        <f t="shared" si="51"/>
        <v>142.38</v>
      </c>
      <c r="P103" s="1571">
        <f>O103*0.2</f>
        <v>28.475999999999999</v>
      </c>
      <c r="Q103" s="1571">
        <f>O103*0.3</f>
        <v>42.713999999999999</v>
      </c>
      <c r="R103" s="1571">
        <f>O103*0.3</f>
        <v>42.713999999999999</v>
      </c>
      <c r="S103" s="884"/>
      <c r="T103" s="884">
        <f>SUM(P103:S103)</f>
        <v>113.904</v>
      </c>
      <c r="U103" s="1449"/>
    </row>
    <row r="104" spans="1:21">
      <c r="A104" s="1443"/>
      <c r="B104" s="1443"/>
      <c r="C104" s="1443"/>
      <c r="D104" s="1531"/>
      <c r="E104" s="1465"/>
      <c r="F104" s="1582"/>
      <c r="G104" s="1455"/>
      <c r="H104" s="1455"/>
      <c r="I104" s="1455"/>
      <c r="J104" s="1455"/>
      <c r="K104" s="1460"/>
      <c r="L104" s="1460"/>
      <c r="M104" s="1461"/>
      <c r="N104" s="1454"/>
      <c r="O104" s="1533"/>
      <c r="P104" s="1442"/>
      <c r="Q104" s="1442"/>
      <c r="R104" s="1442"/>
      <c r="S104" s="1534"/>
      <c r="T104" s="1442"/>
      <c r="U104" s="1449"/>
    </row>
    <row r="105" spans="1:21">
      <c r="A105" s="1443"/>
      <c r="B105" s="1443"/>
      <c r="C105" s="1465"/>
      <c r="D105" s="1451"/>
      <c r="E105" s="1448"/>
      <c r="F105" s="1455"/>
      <c r="G105" s="1455"/>
      <c r="H105" s="1455"/>
      <c r="I105" s="1455"/>
      <c r="J105" s="1460"/>
      <c r="K105" s="1460"/>
      <c r="L105" s="1461"/>
      <c r="M105" s="1454"/>
      <c r="N105" s="1454"/>
      <c r="O105" s="1454"/>
      <c r="P105" s="1442"/>
      <c r="Q105" s="1442"/>
      <c r="R105" s="1442"/>
      <c r="S105" s="1442"/>
      <c r="T105" s="1442"/>
      <c r="U105" s="1449"/>
    </row>
    <row r="106" spans="1:21">
      <c r="A106" s="1443"/>
      <c r="B106" s="152" t="s">
        <v>1064</v>
      </c>
      <c r="C106" s="1450" t="s">
        <v>130</v>
      </c>
      <c r="D106" s="1444" t="s">
        <v>174</v>
      </c>
      <c r="E106" s="153" t="s">
        <v>1065</v>
      </c>
      <c r="F106" s="1485" t="s">
        <v>137</v>
      </c>
      <c r="G106" s="1431">
        <v>9.8800000000000008</v>
      </c>
      <c r="H106" s="1431">
        <v>3.87</v>
      </c>
      <c r="I106" s="1431">
        <v>1</v>
      </c>
      <c r="J106" s="155">
        <f>G106*H106*I106</f>
        <v>38.235600000000005</v>
      </c>
      <c r="K106" s="1452">
        <v>1</v>
      </c>
      <c r="L106" s="1452">
        <v>2.1</v>
      </c>
      <c r="M106" s="1453">
        <v>-1</v>
      </c>
      <c r="N106" s="1458">
        <v>-2.1</v>
      </c>
      <c r="O106" s="886">
        <f>J106+N106</f>
        <v>36.135600000000004</v>
      </c>
      <c r="P106" s="884"/>
      <c r="Q106" s="884"/>
      <c r="R106" s="884"/>
      <c r="S106" s="514">
        <f>O106*0.2</f>
        <v>7.2271200000000011</v>
      </c>
      <c r="T106" s="884">
        <f>S106</f>
        <v>7.2271200000000011</v>
      </c>
      <c r="U106" s="1449"/>
    </row>
    <row r="107" spans="1:21">
      <c r="A107" s="1443"/>
      <c r="B107" s="152" t="s">
        <v>1074</v>
      </c>
      <c r="C107" s="1450" t="s">
        <v>130</v>
      </c>
      <c r="D107" s="1578" t="s">
        <v>174</v>
      </c>
      <c r="E107" s="1579" t="s">
        <v>1300</v>
      </c>
      <c r="F107" s="1574" t="s">
        <v>1301</v>
      </c>
      <c r="G107" s="1431">
        <v>16.2</v>
      </c>
      <c r="H107" s="1431">
        <v>2.5</v>
      </c>
      <c r="I107" s="1431">
        <v>1</v>
      </c>
      <c r="J107" s="1431">
        <f t="shared" ref="J107:J108" si="53">G107*H107*I107</f>
        <v>40.5</v>
      </c>
      <c r="K107" s="1452">
        <v>2</v>
      </c>
      <c r="L107" s="1452">
        <v>2.1</v>
      </c>
      <c r="M107" s="1453">
        <v>-1</v>
      </c>
      <c r="N107" s="1528">
        <f>K107*L107*M107</f>
        <v>-4.2</v>
      </c>
      <c r="O107" s="1528">
        <f t="shared" ref="O107:O108" si="54">J107+N107</f>
        <v>36.299999999999997</v>
      </c>
      <c r="P107" s="1571">
        <f>O107*0.2</f>
        <v>7.26</v>
      </c>
      <c r="Q107" s="1571">
        <f>O107*0.3</f>
        <v>10.889999999999999</v>
      </c>
      <c r="R107" s="1571">
        <f>O107*0.3</f>
        <v>10.889999999999999</v>
      </c>
      <c r="S107" s="884"/>
      <c r="T107" s="884">
        <f>SUM(P107:S107)</f>
        <v>29.04</v>
      </c>
      <c r="U107" s="1449"/>
    </row>
    <row r="108" spans="1:21">
      <c r="A108" s="1443"/>
      <c r="B108" s="152"/>
      <c r="C108" s="1450"/>
      <c r="D108" s="152"/>
      <c r="E108" s="153"/>
      <c r="F108" s="1563"/>
      <c r="G108" s="1431">
        <f>2+2.1+2.1</f>
        <v>6.1999999999999993</v>
      </c>
      <c r="H108" s="1431">
        <v>0.5</v>
      </c>
      <c r="I108" s="1431">
        <v>2</v>
      </c>
      <c r="J108" s="1431">
        <f t="shared" si="53"/>
        <v>6.1999999999999993</v>
      </c>
      <c r="K108" s="1462"/>
      <c r="L108" s="1462"/>
      <c r="M108" s="1463"/>
      <c r="N108" s="1458"/>
      <c r="O108" s="1458">
        <f t="shared" si="54"/>
        <v>6.1999999999999993</v>
      </c>
      <c r="P108" s="1571">
        <f>O108*0.2</f>
        <v>1.24</v>
      </c>
      <c r="Q108" s="1571">
        <f>O108*0.3</f>
        <v>1.8599999999999997</v>
      </c>
      <c r="R108" s="1571">
        <f>O108*0.3</f>
        <v>1.8599999999999997</v>
      </c>
      <c r="S108" s="884"/>
      <c r="T108" s="884">
        <f>SUM(P108:S108)</f>
        <v>4.9599999999999991</v>
      </c>
      <c r="U108" s="1449"/>
    </row>
    <row r="109" spans="1:21" ht="15" customHeight="1">
      <c r="A109" s="1443"/>
      <c r="B109" s="152" t="s">
        <v>1064</v>
      </c>
      <c r="C109" s="1450" t="s">
        <v>130</v>
      </c>
      <c r="D109" s="1578" t="s">
        <v>174</v>
      </c>
      <c r="E109" s="1579" t="s">
        <v>1304</v>
      </c>
      <c r="F109" s="1581" t="s">
        <v>1063</v>
      </c>
      <c r="G109" s="1431">
        <v>15.2</v>
      </c>
      <c r="H109" s="1431">
        <v>3.87</v>
      </c>
      <c r="I109" s="1431">
        <v>1</v>
      </c>
      <c r="J109" s="155">
        <f>G109*H109*I109</f>
        <v>58.823999999999998</v>
      </c>
      <c r="K109" s="1452">
        <v>1</v>
      </c>
      <c r="L109" s="1452">
        <v>2.1</v>
      </c>
      <c r="M109" s="1453">
        <v>-3</v>
      </c>
      <c r="N109" s="158">
        <f t="shared" ref="N109" si="55">K109*L109*M109</f>
        <v>-6.3000000000000007</v>
      </c>
      <c r="O109" s="886">
        <f>J109+N109</f>
        <v>52.524000000000001</v>
      </c>
      <c r="P109" s="1571">
        <f>O109*0.2</f>
        <v>10.504800000000001</v>
      </c>
      <c r="Q109" s="1571">
        <f>O109*0.3</f>
        <v>15.757199999999999</v>
      </c>
      <c r="R109" s="1571">
        <f>O109*0.3</f>
        <v>15.757199999999999</v>
      </c>
      <c r="S109" s="884"/>
      <c r="T109" s="884">
        <f>SUM(P109:S109)</f>
        <v>42.019199999999998</v>
      </c>
      <c r="U109" s="1449"/>
    </row>
    <row r="110" spans="1:21">
      <c r="A110" s="1443"/>
      <c r="B110" s="152"/>
      <c r="C110" s="1450"/>
      <c r="D110" s="152"/>
      <c r="E110" s="153"/>
      <c r="F110" s="1563"/>
      <c r="G110" s="1431"/>
      <c r="H110" s="1431"/>
      <c r="I110" s="1431"/>
      <c r="J110" s="1431"/>
      <c r="K110" s="1462"/>
      <c r="L110" s="1462"/>
      <c r="M110" s="1463"/>
      <c r="N110" s="1458"/>
      <c r="O110" s="1458"/>
      <c r="P110" s="1442"/>
      <c r="Q110" s="1442"/>
      <c r="R110" s="1442"/>
      <c r="S110" s="884"/>
      <c r="T110" s="884"/>
      <c r="U110" s="1449"/>
    </row>
    <row r="111" spans="1:21">
      <c r="A111" s="1443"/>
      <c r="B111" s="152" t="s">
        <v>1074</v>
      </c>
      <c r="C111" s="1450" t="s">
        <v>130</v>
      </c>
      <c r="D111" s="1444" t="s">
        <v>175</v>
      </c>
      <c r="E111" s="153" t="s">
        <v>1305</v>
      </c>
      <c r="F111" s="1563" t="s">
        <v>171</v>
      </c>
      <c r="G111" s="1431">
        <v>16.2</v>
      </c>
      <c r="H111" s="1431">
        <v>2.7</v>
      </c>
      <c r="I111" s="1431">
        <v>1</v>
      </c>
      <c r="J111" s="1431">
        <f>G111*H111*I111</f>
        <v>43.74</v>
      </c>
      <c r="K111" s="1462">
        <v>1.2</v>
      </c>
      <c r="L111" s="1462">
        <v>2.1</v>
      </c>
      <c r="M111" s="1463">
        <v>-3</v>
      </c>
      <c r="N111" s="1458">
        <f>K111*L111*M111</f>
        <v>-7.5600000000000005</v>
      </c>
      <c r="O111" s="1458">
        <f t="shared" ref="O111" si="56">J111+N111</f>
        <v>36.18</v>
      </c>
      <c r="P111" s="1571">
        <f>O111*0.2</f>
        <v>7.2360000000000007</v>
      </c>
      <c r="Q111" s="1571">
        <f>O111*0.3</f>
        <v>10.853999999999999</v>
      </c>
      <c r="R111" s="1571">
        <f>O111*0.3</f>
        <v>10.853999999999999</v>
      </c>
      <c r="S111" s="884"/>
      <c r="T111" s="884">
        <f>SUM(P111:S111)</f>
        <v>28.943999999999999</v>
      </c>
      <c r="U111" s="1449"/>
    </row>
    <row r="112" spans="1:21">
      <c r="A112" s="1443"/>
      <c r="B112" s="152" t="s">
        <v>1074</v>
      </c>
      <c r="C112" s="1450" t="s">
        <v>130</v>
      </c>
      <c r="D112" s="1444" t="s">
        <v>175</v>
      </c>
      <c r="E112" s="153" t="s">
        <v>1075</v>
      </c>
      <c r="F112" s="1486" t="s">
        <v>137</v>
      </c>
      <c r="G112" s="1431">
        <v>9.8800000000000008</v>
      </c>
      <c r="H112" s="1431">
        <v>6.3</v>
      </c>
      <c r="I112" s="1431">
        <v>1</v>
      </c>
      <c r="J112" s="155">
        <f>G112*H112*I112</f>
        <v>62.244</v>
      </c>
      <c r="K112" s="1462">
        <v>1.1000000000000001</v>
      </c>
      <c r="L112" s="1462">
        <v>2.1</v>
      </c>
      <c r="M112" s="1463">
        <v>-1</v>
      </c>
      <c r="N112" s="1458">
        <v>-2.1</v>
      </c>
      <c r="O112" s="886">
        <f>J112+N112</f>
        <v>60.143999999999998</v>
      </c>
      <c r="P112" s="1442"/>
      <c r="Q112" s="1442"/>
      <c r="R112" s="1442"/>
      <c r="S112" s="514">
        <f>O112*0.2</f>
        <v>12.0288</v>
      </c>
      <c r="T112" s="884">
        <f>S112</f>
        <v>12.0288</v>
      </c>
      <c r="U112" s="1449"/>
    </row>
    <row r="113" spans="1:21">
      <c r="A113" s="1443"/>
      <c r="B113" s="1443"/>
      <c r="C113" s="1467"/>
      <c r="D113" s="1531"/>
      <c r="E113" s="1465"/>
      <c r="F113" s="1532"/>
      <c r="G113" s="1455"/>
      <c r="H113" s="1455"/>
      <c r="I113" s="1455"/>
      <c r="J113" s="1455"/>
      <c r="K113" s="1460"/>
      <c r="L113" s="1460"/>
      <c r="M113" s="1461"/>
      <c r="N113" s="1454"/>
      <c r="O113" s="1533"/>
      <c r="P113" s="1442"/>
      <c r="Q113" s="1442"/>
      <c r="R113" s="1442"/>
      <c r="S113" s="1534"/>
      <c r="T113" s="1442"/>
      <c r="U113" s="1449"/>
    </row>
    <row r="114" spans="1:21">
      <c r="A114" s="1443"/>
      <c r="B114" s="152" t="s">
        <v>676</v>
      </c>
      <c r="C114" s="153" t="s">
        <v>166</v>
      </c>
      <c r="D114" s="153" t="s">
        <v>675</v>
      </c>
      <c r="E114" s="1444" t="s">
        <v>1167</v>
      </c>
      <c r="F114" s="1563" t="s">
        <v>171</v>
      </c>
      <c r="G114" s="1431">
        <v>9.5</v>
      </c>
      <c r="H114" s="1431">
        <v>2.7</v>
      </c>
      <c r="I114" s="1431">
        <v>1</v>
      </c>
      <c r="J114" s="1431">
        <f>G114*H114*I114</f>
        <v>25.650000000000002</v>
      </c>
      <c r="K114" s="1462">
        <v>1.2</v>
      </c>
      <c r="L114" s="1462">
        <v>2.1</v>
      </c>
      <c r="M114" s="1463">
        <v>-3</v>
      </c>
      <c r="N114" s="1458">
        <f>K114*L114*M114</f>
        <v>-7.5600000000000005</v>
      </c>
      <c r="O114" s="1458">
        <f t="shared" ref="O114:O118" si="57">J114+N114</f>
        <v>18.090000000000003</v>
      </c>
      <c r="P114" s="884"/>
      <c r="Q114" s="884"/>
      <c r="R114" s="884"/>
      <c r="S114" s="884">
        <f>O114*0.3</f>
        <v>5.4270000000000005</v>
      </c>
      <c r="T114" s="884">
        <f>SUM(P114:S114)</f>
        <v>5.4270000000000005</v>
      </c>
      <c r="U114" s="1449"/>
    </row>
    <row r="115" spans="1:21">
      <c r="A115" s="1443"/>
      <c r="B115" s="152" t="s">
        <v>676</v>
      </c>
      <c r="C115" s="153" t="s">
        <v>166</v>
      </c>
      <c r="D115" s="153" t="s">
        <v>675</v>
      </c>
      <c r="E115" s="1444"/>
      <c r="F115" s="1563"/>
      <c r="G115" s="1431">
        <v>4.3</v>
      </c>
      <c r="H115" s="1431">
        <v>0.4</v>
      </c>
      <c r="I115" s="1431">
        <v>2</v>
      </c>
      <c r="J115" s="1431">
        <f>G115*H115*I115</f>
        <v>3.44</v>
      </c>
      <c r="K115" s="1462"/>
      <c r="L115" s="1462"/>
      <c r="M115" s="1463"/>
      <c r="N115" s="1458"/>
      <c r="O115" s="1458">
        <f t="shared" si="57"/>
        <v>3.44</v>
      </c>
      <c r="P115" s="884"/>
      <c r="Q115" s="884"/>
      <c r="R115" s="884"/>
      <c r="S115" s="884">
        <f t="shared" ref="S115:S118" si="58">O115*0.3</f>
        <v>1.032</v>
      </c>
      <c r="T115" s="884">
        <f t="shared" ref="T115:T118" si="59">SUM(P115:S115)</f>
        <v>1.032</v>
      </c>
      <c r="U115" s="1449"/>
    </row>
    <row r="116" spans="1:21">
      <c r="A116" s="1443"/>
      <c r="B116" s="152" t="s">
        <v>676</v>
      </c>
      <c r="C116" s="153" t="s">
        <v>166</v>
      </c>
      <c r="D116" s="153" t="s">
        <v>675</v>
      </c>
      <c r="E116" s="153" t="s">
        <v>1168</v>
      </c>
      <c r="F116" s="1563" t="s">
        <v>1169</v>
      </c>
      <c r="G116" s="1431">
        <v>7.5</v>
      </c>
      <c r="H116" s="1431">
        <v>3.3</v>
      </c>
      <c r="I116" s="1431">
        <v>1</v>
      </c>
      <c r="J116" s="1431">
        <f>G116*H116*I116</f>
        <v>24.75</v>
      </c>
      <c r="K116" s="1452">
        <v>1</v>
      </c>
      <c r="L116" s="1452">
        <v>2.1</v>
      </c>
      <c r="M116" s="1453">
        <v>-1</v>
      </c>
      <c r="N116" s="1528">
        <f>K116*L116*M116</f>
        <v>-2.1</v>
      </c>
      <c r="O116" s="1528">
        <f t="shared" si="57"/>
        <v>22.65</v>
      </c>
      <c r="P116" s="884"/>
      <c r="Q116" s="884"/>
      <c r="R116" s="884"/>
      <c r="S116" s="884">
        <f t="shared" si="58"/>
        <v>6.794999999999999</v>
      </c>
      <c r="T116" s="884">
        <f t="shared" si="59"/>
        <v>6.794999999999999</v>
      </c>
      <c r="U116" s="1449"/>
    </row>
    <row r="117" spans="1:21">
      <c r="A117" s="1443"/>
      <c r="B117" s="152" t="s">
        <v>676</v>
      </c>
      <c r="C117" s="153" t="s">
        <v>166</v>
      </c>
      <c r="D117" s="153" t="s">
        <v>675</v>
      </c>
      <c r="E117" s="1444" t="s">
        <v>1170</v>
      </c>
      <c r="F117" s="1563" t="s">
        <v>137</v>
      </c>
      <c r="G117" s="1431">
        <v>11.2</v>
      </c>
      <c r="H117" s="1431">
        <v>3.3</v>
      </c>
      <c r="I117" s="1431">
        <v>1</v>
      </c>
      <c r="J117" s="1431">
        <f>G117*H117*I117</f>
        <v>36.959999999999994</v>
      </c>
      <c r="K117" s="1452">
        <v>1</v>
      </c>
      <c r="L117" s="1452">
        <v>2.1</v>
      </c>
      <c r="M117" s="1453">
        <v>-1</v>
      </c>
      <c r="N117" s="1528">
        <f>K117*L117*M117</f>
        <v>-2.1</v>
      </c>
      <c r="O117" s="1528">
        <f t="shared" si="57"/>
        <v>34.859999999999992</v>
      </c>
      <c r="P117" s="884"/>
      <c r="Q117" s="884"/>
      <c r="R117" s="884"/>
      <c r="S117" s="884">
        <f t="shared" si="58"/>
        <v>10.457999999999997</v>
      </c>
      <c r="T117" s="884">
        <f t="shared" si="59"/>
        <v>10.457999999999997</v>
      </c>
      <c r="U117" s="1449"/>
    </row>
    <row r="118" spans="1:21">
      <c r="A118" s="1443"/>
      <c r="B118" s="152" t="s">
        <v>676</v>
      </c>
      <c r="C118" s="153" t="s">
        <v>166</v>
      </c>
      <c r="D118" s="153" t="s">
        <v>675</v>
      </c>
      <c r="E118" s="1444" t="s">
        <v>1171</v>
      </c>
      <c r="F118" s="1563" t="s">
        <v>1049</v>
      </c>
      <c r="G118" s="1431">
        <v>10.4</v>
      </c>
      <c r="H118" s="1431">
        <v>3.3</v>
      </c>
      <c r="I118" s="1431">
        <v>1</v>
      </c>
      <c r="J118" s="1431">
        <f>G118*H118*I118</f>
        <v>34.32</v>
      </c>
      <c r="K118" s="1452">
        <v>1</v>
      </c>
      <c r="L118" s="1452">
        <v>2.1</v>
      </c>
      <c r="M118" s="1453">
        <v>-1</v>
      </c>
      <c r="N118" s="1528">
        <f>K118*L118*M118</f>
        <v>-2.1</v>
      </c>
      <c r="O118" s="1528">
        <f t="shared" si="57"/>
        <v>32.22</v>
      </c>
      <c r="P118" s="884"/>
      <c r="Q118" s="884"/>
      <c r="R118" s="884"/>
      <c r="S118" s="884">
        <f t="shared" si="58"/>
        <v>9.6659999999999986</v>
      </c>
      <c r="T118" s="884">
        <f t="shared" si="59"/>
        <v>9.6659999999999986</v>
      </c>
      <c r="U118" s="1449"/>
    </row>
    <row r="119" spans="1:21">
      <c r="A119" s="1443"/>
      <c r="B119" s="1443"/>
      <c r="C119" s="1467"/>
      <c r="D119" s="1531"/>
      <c r="E119" s="1465"/>
      <c r="F119" s="1532"/>
      <c r="G119" s="1455"/>
      <c r="H119" s="1455"/>
      <c r="I119" s="1455"/>
      <c r="J119" s="1455"/>
      <c r="K119" s="1460"/>
      <c r="L119" s="1460"/>
      <c r="M119" s="1461"/>
      <c r="N119" s="1454"/>
      <c r="O119" s="1533"/>
      <c r="P119" s="1442"/>
      <c r="Q119" s="1442"/>
      <c r="R119" s="1442"/>
      <c r="S119" s="1534"/>
      <c r="T119" s="1442"/>
      <c r="U119" s="1449"/>
    </row>
    <row r="120" spans="1:21">
      <c r="A120" s="1443"/>
      <c r="B120" s="152" t="s">
        <v>1183</v>
      </c>
      <c r="C120" s="153" t="s">
        <v>166</v>
      </c>
      <c r="D120" s="153" t="s">
        <v>1172</v>
      </c>
      <c r="E120" s="1444" t="s">
        <v>1173</v>
      </c>
      <c r="F120" s="1563" t="s">
        <v>171</v>
      </c>
      <c r="G120" s="1431">
        <v>9.5</v>
      </c>
      <c r="H120" s="1431">
        <v>3</v>
      </c>
      <c r="I120" s="1431">
        <v>1</v>
      </c>
      <c r="J120" s="1431">
        <f>G120*H120*I120</f>
        <v>28.5</v>
      </c>
      <c r="K120" s="1462">
        <v>1.2</v>
      </c>
      <c r="L120" s="1462">
        <v>2.1</v>
      </c>
      <c r="M120" s="1463">
        <v>-3</v>
      </c>
      <c r="N120" s="1458">
        <f>K120*L120*M120</f>
        <v>-7.5600000000000005</v>
      </c>
      <c r="O120" s="1458">
        <f>J120+N120</f>
        <v>20.939999999999998</v>
      </c>
      <c r="P120" s="884"/>
      <c r="Q120" s="884"/>
      <c r="R120" s="884"/>
      <c r="S120" s="884">
        <f>O120*0.3</f>
        <v>6.2819999999999991</v>
      </c>
      <c r="T120" s="884">
        <f>SUM(P120:S120)</f>
        <v>6.2819999999999991</v>
      </c>
      <c r="U120" s="1449"/>
    </row>
    <row r="121" spans="1:21">
      <c r="A121" s="1443"/>
      <c r="B121" s="152" t="s">
        <v>676</v>
      </c>
      <c r="C121" s="153" t="s">
        <v>166</v>
      </c>
      <c r="D121" s="153"/>
      <c r="E121" s="1444"/>
      <c r="F121" s="1563"/>
      <c r="G121" s="1431">
        <v>4.3</v>
      </c>
      <c r="H121" s="1431">
        <v>0.4</v>
      </c>
      <c r="I121" s="1431">
        <v>2</v>
      </c>
      <c r="J121" s="1431">
        <f>G121*H121*I121</f>
        <v>3.44</v>
      </c>
      <c r="K121" s="1462"/>
      <c r="L121" s="1462"/>
      <c r="M121" s="1463"/>
      <c r="N121" s="1458"/>
      <c r="O121" s="1458">
        <f>J121+N121</f>
        <v>3.44</v>
      </c>
      <c r="P121" s="884"/>
      <c r="Q121" s="884"/>
      <c r="R121" s="884"/>
      <c r="S121" s="884">
        <f t="shared" ref="S121:S124" si="60">O121*0.3</f>
        <v>1.032</v>
      </c>
      <c r="T121" s="884">
        <f t="shared" ref="T121:T124" si="61">SUM(P121:S121)</f>
        <v>1.032</v>
      </c>
      <c r="U121" s="1449"/>
    </row>
    <row r="122" spans="1:21">
      <c r="A122" s="1443"/>
      <c r="B122" s="152" t="s">
        <v>676</v>
      </c>
      <c r="C122" s="153" t="s">
        <v>166</v>
      </c>
      <c r="D122" s="153" t="s">
        <v>1172</v>
      </c>
      <c r="E122" s="1444" t="s">
        <v>1174</v>
      </c>
      <c r="F122" s="1563" t="s">
        <v>1169</v>
      </c>
      <c r="G122" s="1431">
        <v>7.5</v>
      </c>
      <c r="H122" s="1431">
        <v>3.3</v>
      </c>
      <c r="I122" s="1431">
        <v>1</v>
      </c>
      <c r="J122" s="1431">
        <f>G122*H122*I122</f>
        <v>24.75</v>
      </c>
      <c r="K122" s="1452">
        <v>1</v>
      </c>
      <c r="L122" s="1452">
        <v>2.1</v>
      </c>
      <c r="M122" s="1453">
        <v>-1</v>
      </c>
      <c r="N122" s="1528">
        <f>K122*L122*M122</f>
        <v>-2.1</v>
      </c>
      <c r="O122" s="1528">
        <f>J122+N122</f>
        <v>22.65</v>
      </c>
      <c r="P122" s="884"/>
      <c r="Q122" s="884"/>
      <c r="R122" s="884"/>
      <c r="S122" s="884">
        <f t="shared" si="60"/>
        <v>6.794999999999999</v>
      </c>
      <c r="T122" s="884">
        <f t="shared" si="61"/>
        <v>6.794999999999999</v>
      </c>
      <c r="U122" s="1449"/>
    </row>
    <row r="123" spans="1:21">
      <c r="A123" s="1443"/>
      <c r="B123" s="152" t="s">
        <v>676</v>
      </c>
      <c r="C123" s="153" t="s">
        <v>166</v>
      </c>
      <c r="D123" s="153" t="s">
        <v>1172</v>
      </c>
      <c r="E123" s="1444" t="s">
        <v>1175</v>
      </c>
      <c r="F123" s="1563" t="s">
        <v>137</v>
      </c>
      <c r="G123" s="1431">
        <v>11.2</v>
      </c>
      <c r="H123" s="1431">
        <v>3.3</v>
      </c>
      <c r="I123" s="1431">
        <v>1</v>
      </c>
      <c r="J123" s="1431">
        <f>G123*H123*I123</f>
        <v>36.959999999999994</v>
      </c>
      <c r="K123" s="1452">
        <v>1</v>
      </c>
      <c r="L123" s="1452">
        <v>2.1</v>
      </c>
      <c r="M123" s="1453">
        <v>-1</v>
      </c>
      <c r="N123" s="1528">
        <f>K123*L123*M123</f>
        <v>-2.1</v>
      </c>
      <c r="O123" s="1528">
        <f>J123+N123</f>
        <v>34.859999999999992</v>
      </c>
      <c r="P123" s="884"/>
      <c r="Q123" s="884"/>
      <c r="R123" s="884"/>
      <c r="S123" s="884">
        <f t="shared" si="60"/>
        <v>10.457999999999997</v>
      </c>
      <c r="T123" s="884">
        <f t="shared" si="61"/>
        <v>10.457999999999997</v>
      </c>
      <c r="U123" s="1449"/>
    </row>
    <row r="124" spans="1:21">
      <c r="A124" s="1443"/>
      <c r="B124" s="152" t="s">
        <v>676</v>
      </c>
      <c r="C124" s="153" t="s">
        <v>166</v>
      </c>
      <c r="D124" s="153" t="s">
        <v>1172</v>
      </c>
      <c r="E124" s="1444" t="s">
        <v>1176</v>
      </c>
      <c r="F124" s="1563" t="s">
        <v>1049</v>
      </c>
      <c r="G124" s="1431">
        <v>10.4</v>
      </c>
      <c r="H124" s="1431">
        <v>3.3</v>
      </c>
      <c r="I124" s="1431">
        <v>1</v>
      </c>
      <c r="J124" s="1431">
        <f>G124*H124*I124</f>
        <v>34.32</v>
      </c>
      <c r="K124" s="1452">
        <v>1</v>
      </c>
      <c r="L124" s="1452">
        <v>2.1</v>
      </c>
      <c r="M124" s="1453">
        <v>-1</v>
      </c>
      <c r="N124" s="1528">
        <f>K124*L124*M124</f>
        <v>-2.1</v>
      </c>
      <c r="O124" s="1528">
        <f>J124+N124</f>
        <v>32.22</v>
      </c>
      <c r="P124" s="884"/>
      <c r="Q124" s="884"/>
      <c r="R124" s="884"/>
      <c r="S124" s="884">
        <f t="shared" si="60"/>
        <v>9.6659999999999986</v>
      </c>
      <c r="T124" s="884">
        <f t="shared" si="61"/>
        <v>9.6659999999999986</v>
      </c>
      <c r="U124" s="1449"/>
    </row>
    <row r="125" spans="1:21">
      <c r="A125" s="1443"/>
      <c r="B125" s="152"/>
      <c r="C125" s="153"/>
      <c r="D125" s="153"/>
      <c r="E125" s="153"/>
      <c r="F125" s="1494"/>
      <c r="G125" s="1431"/>
      <c r="H125" s="1431"/>
      <c r="I125" s="1431"/>
      <c r="J125" s="1431"/>
      <c r="K125" s="1462"/>
      <c r="L125" s="1462"/>
      <c r="M125" s="1463"/>
      <c r="N125" s="1458"/>
      <c r="O125" s="1458"/>
      <c r="P125" s="884"/>
      <c r="Q125" s="884"/>
      <c r="R125" s="884"/>
      <c r="S125" s="884"/>
      <c r="T125" s="884"/>
      <c r="U125" s="1449"/>
    </row>
    <row r="126" spans="1:21">
      <c r="A126" s="1443"/>
      <c r="B126" s="1456" t="s">
        <v>1184</v>
      </c>
      <c r="C126" s="153" t="s">
        <v>166</v>
      </c>
      <c r="D126" s="1469" t="s">
        <v>1177</v>
      </c>
      <c r="E126" s="1530" t="s">
        <v>1178</v>
      </c>
      <c r="F126" s="1563" t="s">
        <v>171</v>
      </c>
      <c r="G126" s="1431">
        <v>9.5</v>
      </c>
      <c r="H126" s="1431">
        <v>3</v>
      </c>
      <c r="I126" s="1431">
        <v>1</v>
      </c>
      <c r="J126" s="1431">
        <f t="shared" ref="J126:J130" si="62">G126*H126*I126</f>
        <v>28.5</v>
      </c>
      <c r="K126" s="1462">
        <v>1.2</v>
      </c>
      <c r="L126" s="1462">
        <v>2.1</v>
      </c>
      <c r="M126" s="1463">
        <v>-3</v>
      </c>
      <c r="N126" s="1458">
        <f>K126*L126*M126</f>
        <v>-7.5600000000000005</v>
      </c>
      <c r="O126" s="1458">
        <f>J126+N126</f>
        <v>20.939999999999998</v>
      </c>
      <c r="P126" s="884"/>
      <c r="Q126" s="884"/>
      <c r="R126" s="884"/>
      <c r="S126" s="884">
        <f>O126*0.3</f>
        <v>6.2819999999999991</v>
      </c>
      <c r="T126" s="884">
        <f>SUM(P126:S126)</f>
        <v>6.2819999999999991</v>
      </c>
      <c r="U126" s="1449"/>
    </row>
    <row r="127" spans="1:21">
      <c r="A127" s="1443"/>
      <c r="B127" s="1456" t="s">
        <v>1184</v>
      </c>
      <c r="C127" s="153" t="s">
        <v>166</v>
      </c>
      <c r="D127" s="153"/>
      <c r="E127" s="1444"/>
      <c r="F127" s="1563"/>
      <c r="G127" s="1431">
        <v>4.3</v>
      </c>
      <c r="H127" s="1431">
        <v>0.4</v>
      </c>
      <c r="I127" s="1431">
        <v>2</v>
      </c>
      <c r="J127" s="1431">
        <f t="shared" si="62"/>
        <v>3.44</v>
      </c>
      <c r="K127" s="1462"/>
      <c r="L127" s="1462"/>
      <c r="M127" s="1463"/>
      <c r="N127" s="1458"/>
      <c r="O127" s="1458">
        <f>J127+N127</f>
        <v>3.44</v>
      </c>
      <c r="P127" s="884"/>
      <c r="Q127" s="884"/>
      <c r="R127" s="884"/>
      <c r="S127" s="884">
        <f t="shared" ref="S127:S130" si="63">O127*0.3</f>
        <v>1.032</v>
      </c>
      <c r="T127" s="884">
        <f t="shared" ref="T127:T130" si="64">SUM(P127:S127)</f>
        <v>1.032</v>
      </c>
      <c r="U127" s="1449"/>
    </row>
    <row r="128" spans="1:21">
      <c r="A128" s="1443"/>
      <c r="B128" s="1456" t="s">
        <v>1184</v>
      </c>
      <c r="C128" s="153" t="s">
        <v>166</v>
      </c>
      <c r="D128" s="1469" t="s">
        <v>1177</v>
      </c>
      <c r="E128" s="1530" t="s">
        <v>1179</v>
      </c>
      <c r="F128" s="1563" t="s">
        <v>1169</v>
      </c>
      <c r="G128" s="1431">
        <v>7.5</v>
      </c>
      <c r="H128" s="1431">
        <v>3.3</v>
      </c>
      <c r="I128" s="1431">
        <v>1</v>
      </c>
      <c r="J128" s="1431">
        <f t="shared" si="62"/>
        <v>24.75</v>
      </c>
      <c r="K128" s="1452">
        <v>1</v>
      </c>
      <c r="L128" s="1452">
        <v>2.1</v>
      </c>
      <c r="M128" s="1453">
        <v>-1</v>
      </c>
      <c r="N128" s="1528">
        <f>K128*L128*M128</f>
        <v>-2.1</v>
      </c>
      <c r="O128" s="1528">
        <f>J128+N128</f>
        <v>22.65</v>
      </c>
      <c r="P128" s="884"/>
      <c r="Q128" s="884"/>
      <c r="R128" s="884"/>
      <c r="S128" s="884">
        <f t="shared" si="63"/>
        <v>6.794999999999999</v>
      </c>
      <c r="T128" s="884">
        <f t="shared" si="64"/>
        <v>6.794999999999999</v>
      </c>
      <c r="U128" s="1449"/>
    </row>
    <row r="129" spans="1:21">
      <c r="A129" s="1443"/>
      <c r="B129" s="1456" t="s">
        <v>1184</v>
      </c>
      <c r="C129" s="153" t="s">
        <v>166</v>
      </c>
      <c r="D129" s="1469" t="s">
        <v>1177</v>
      </c>
      <c r="E129" s="1530" t="s">
        <v>1180</v>
      </c>
      <c r="F129" s="1563" t="s">
        <v>137</v>
      </c>
      <c r="G129" s="1431">
        <v>11.2</v>
      </c>
      <c r="H129" s="1431">
        <v>3.3</v>
      </c>
      <c r="I129" s="1431">
        <v>1</v>
      </c>
      <c r="J129" s="1431">
        <f t="shared" si="62"/>
        <v>36.959999999999994</v>
      </c>
      <c r="K129" s="1452">
        <v>1</v>
      </c>
      <c r="L129" s="1452">
        <v>2.1</v>
      </c>
      <c r="M129" s="1453">
        <v>-1</v>
      </c>
      <c r="N129" s="1528">
        <f>K129*L129*M129</f>
        <v>-2.1</v>
      </c>
      <c r="O129" s="1528">
        <f>J129+N129</f>
        <v>34.859999999999992</v>
      </c>
      <c r="P129" s="884"/>
      <c r="Q129" s="884"/>
      <c r="R129" s="884"/>
      <c r="S129" s="884">
        <f t="shared" si="63"/>
        <v>10.457999999999997</v>
      </c>
      <c r="T129" s="884">
        <f t="shared" si="64"/>
        <v>10.457999999999997</v>
      </c>
      <c r="U129" s="1449"/>
    </row>
    <row r="130" spans="1:21">
      <c r="A130" s="1443"/>
      <c r="B130" s="1456" t="s">
        <v>1184</v>
      </c>
      <c r="C130" s="153" t="s">
        <v>166</v>
      </c>
      <c r="D130" s="1469" t="s">
        <v>1177</v>
      </c>
      <c r="E130" s="1530" t="s">
        <v>1181</v>
      </c>
      <c r="F130" s="1563" t="s">
        <v>1049</v>
      </c>
      <c r="G130" s="1431">
        <v>10.4</v>
      </c>
      <c r="H130" s="1431">
        <v>3.3</v>
      </c>
      <c r="I130" s="1431">
        <v>1</v>
      </c>
      <c r="J130" s="1431">
        <f t="shared" si="62"/>
        <v>34.32</v>
      </c>
      <c r="K130" s="1452">
        <v>1</v>
      </c>
      <c r="L130" s="1452">
        <v>2.1</v>
      </c>
      <c r="M130" s="1453">
        <v>-1</v>
      </c>
      <c r="N130" s="1528">
        <f>K130*L130*M130</f>
        <v>-2.1</v>
      </c>
      <c r="O130" s="1528">
        <f>J130+N130</f>
        <v>32.22</v>
      </c>
      <c r="P130" s="884"/>
      <c r="Q130" s="884"/>
      <c r="R130" s="884"/>
      <c r="S130" s="884">
        <f t="shared" si="63"/>
        <v>9.6659999999999986</v>
      </c>
      <c r="T130" s="884">
        <f t="shared" si="64"/>
        <v>9.6659999999999986</v>
      </c>
      <c r="U130" s="1449"/>
    </row>
    <row r="131" spans="1:21">
      <c r="A131" s="1443"/>
      <c r="B131" s="1456"/>
      <c r="C131" s="153"/>
      <c r="D131" s="153"/>
      <c r="E131" s="153"/>
      <c r="F131" s="1494"/>
      <c r="G131" s="1431"/>
      <c r="H131" s="1431"/>
      <c r="I131" s="1431"/>
      <c r="J131" s="1431"/>
      <c r="K131" s="1462"/>
      <c r="L131" s="1462"/>
      <c r="M131" s="1463"/>
      <c r="N131" s="1458"/>
      <c r="O131" s="1458"/>
      <c r="P131" s="884"/>
      <c r="Q131" s="884"/>
      <c r="R131" s="884"/>
      <c r="S131" s="884"/>
      <c r="T131" s="884"/>
      <c r="U131" s="1449"/>
    </row>
    <row r="132" spans="1:21">
      <c r="A132" s="1443"/>
      <c r="B132" s="1456" t="s">
        <v>1184</v>
      </c>
      <c r="C132" s="153" t="s">
        <v>166</v>
      </c>
      <c r="D132" s="1469" t="s">
        <v>624</v>
      </c>
      <c r="E132" s="1530" t="s">
        <v>1185</v>
      </c>
      <c r="F132" s="1563" t="s">
        <v>171</v>
      </c>
      <c r="G132" s="1431">
        <v>9.5</v>
      </c>
      <c r="H132" s="1431">
        <v>3</v>
      </c>
      <c r="I132" s="1431">
        <v>1</v>
      </c>
      <c r="J132" s="1431">
        <f t="shared" ref="J132:J133" si="65">G132*H132*I132</f>
        <v>28.5</v>
      </c>
      <c r="K132" s="1462">
        <v>1.2</v>
      </c>
      <c r="L132" s="1462">
        <v>2.1</v>
      </c>
      <c r="M132" s="1463">
        <v>-3</v>
      </c>
      <c r="N132" s="1458">
        <f>K132*L132*M132</f>
        <v>-7.5600000000000005</v>
      </c>
      <c r="O132" s="1458">
        <f>J132+N132</f>
        <v>20.939999999999998</v>
      </c>
      <c r="P132" s="884"/>
      <c r="Q132" s="884"/>
      <c r="R132" s="884"/>
      <c r="S132" s="884">
        <f t="shared" ref="S132:S136" si="66">O132*0.3</f>
        <v>6.2819999999999991</v>
      </c>
      <c r="T132" s="884">
        <f t="shared" ref="T132:T136" si="67">SUM(P132:S132)</f>
        <v>6.2819999999999991</v>
      </c>
      <c r="U132" s="1449"/>
    </row>
    <row r="133" spans="1:21">
      <c r="A133" s="1443"/>
      <c r="B133" s="1456" t="s">
        <v>1184</v>
      </c>
      <c r="C133" s="153" t="s">
        <v>166</v>
      </c>
      <c r="D133" s="1469" t="s">
        <v>624</v>
      </c>
      <c r="E133" s="1444"/>
      <c r="F133" s="1563"/>
      <c r="G133" s="1431">
        <v>4.3</v>
      </c>
      <c r="H133" s="1431">
        <v>0.4</v>
      </c>
      <c r="I133" s="1431">
        <v>2</v>
      </c>
      <c r="J133" s="1431">
        <f t="shared" si="65"/>
        <v>3.44</v>
      </c>
      <c r="K133" s="1462"/>
      <c r="L133" s="1462"/>
      <c r="M133" s="1463"/>
      <c r="N133" s="1458"/>
      <c r="O133" s="1458">
        <f>J133+N133</f>
        <v>3.44</v>
      </c>
      <c r="P133" s="884"/>
      <c r="Q133" s="884"/>
      <c r="R133" s="884"/>
      <c r="S133" s="884">
        <f t="shared" si="66"/>
        <v>1.032</v>
      </c>
      <c r="T133" s="884">
        <f t="shared" si="67"/>
        <v>1.032</v>
      </c>
      <c r="U133" s="1449"/>
    </row>
    <row r="134" spans="1:21">
      <c r="A134" s="1443"/>
      <c r="B134" s="1456" t="s">
        <v>1184</v>
      </c>
      <c r="C134" s="153" t="s">
        <v>166</v>
      </c>
      <c r="D134" s="1469" t="s">
        <v>624</v>
      </c>
      <c r="E134" s="1530" t="s">
        <v>1186</v>
      </c>
      <c r="F134" s="1563" t="s">
        <v>1169</v>
      </c>
      <c r="G134" s="1431">
        <v>7.5</v>
      </c>
      <c r="H134" s="1431">
        <v>3.3</v>
      </c>
      <c r="I134" s="1431">
        <v>1</v>
      </c>
      <c r="J134" s="1431">
        <f>G134*H134*I134</f>
        <v>24.75</v>
      </c>
      <c r="K134" s="1452">
        <v>1</v>
      </c>
      <c r="L134" s="1452">
        <v>2.1</v>
      </c>
      <c r="M134" s="1453">
        <v>-1</v>
      </c>
      <c r="N134" s="1528">
        <f>K134*L134*M134</f>
        <v>-2.1</v>
      </c>
      <c r="O134" s="1528">
        <f>J134+N134</f>
        <v>22.65</v>
      </c>
      <c r="P134" s="884"/>
      <c r="Q134" s="884"/>
      <c r="R134" s="884"/>
      <c r="S134" s="884">
        <f t="shared" si="66"/>
        <v>6.794999999999999</v>
      </c>
      <c r="T134" s="884">
        <f t="shared" si="67"/>
        <v>6.794999999999999</v>
      </c>
      <c r="U134" s="1449"/>
    </row>
    <row r="135" spans="1:21">
      <c r="A135" s="1443"/>
      <c r="B135" s="1456" t="s">
        <v>1184</v>
      </c>
      <c r="C135" s="153" t="s">
        <v>166</v>
      </c>
      <c r="D135" s="1469" t="s">
        <v>624</v>
      </c>
      <c r="E135" s="1530" t="s">
        <v>1187</v>
      </c>
      <c r="F135" s="1563" t="s">
        <v>137</v>
      </c>
      <c r="G135" s="1431">
        <v>11.2</v>
      </c>
      <c r="H135" s="1431">
        <v>3.3</v>
      </c>
      <c r="I135" s="1431">
        <v>1</v>
      </c>
      <c r="J135" s="1431">
        <f t="shared" ref="J135:J136" si="68">G135*H135*I135</f>
        <v>36.959999999999994</v>
      </c>
      <c r="K135" s="1452">
        <v>1</v>
      </c>
      <c r="L135" s="1452">
        <v>2.1</v>
      </c>
      <c r="M135" s="1453">
        <v>-1</v>
      </c>
      <c r="N135" s="1528">
        <f>K135*L135*M135</f>
        <v>-2.1</v>
      </c>
      <c r="O135" s="1528">
        <f>J135+N135</f>
        <v>34.859999999999992</v>
      </c>
      <c r="P135" s="884"/>
      <c r="Q135" s="884"/>
      <c r="R135" s="884"/>
      <c r="S135" s="884">
        <f t="shared" si="66"/>
        <v>10.457999999999997</v>
      </c>
      <c r="T135" s="884">
        <f t="shared" si="67"/>
        <v>10.457999999999997</v>
      </c>
      <c r="U135" s="1449"/>
    </row>
    <row r="136" spans="1:21">
      <c r="A136" s="1443"/>
      <c r="B136" s="1456" t="s">
        <v>1184</v>
      </c>
      <c r="C136" s="153" t="s">
        <v>166</v>
      </c>
      <c r="D136" s="1469" t="s">
        <v>624</v>
      </c>
      <c r="E136" s="1530" t="s">
        <v>1188</v>
      </c>
      <c r="F136" s="1563" t="s">
        <v>1049</v>
      </c>
      <c r="G136" s="1431">
        <v>10.4</v>
      </c>
      <c r="H136" s="1431">
        <v>3.3</v>
      </c>
      <c r="I136" s="1431">
        <v>1</v>
      </c>
      <c r="J136" s="1431">
        <f t="shared" si="68"/>
        <v>34.32</v>
      </c>
      <c r="K136" s="1452">
        <v>1</v>
      </c>
      <c r="L136" s="1452">
        <v>2.1</v>
      </c>
      <c r="M136" s="1453">
        <v>-1</v>
      </c>
      <c r="N136" s="1528">
        <f>K136*L136*M136</f>
        <v>-2.1</v>
      </c>
      <c r="O136" s="1528">
        <f>J136+N136</f>
        <v>32.22</v>
      </c>
      <c r="P136" s="884"/>
      <c r="Q136" s="884"/>
      <c r="R136" s="884"/>
      <c r="S136" s="884">
        <f t="shared" si="66"/>
        <v>9.6659999999999986</v>
      </c>
      <c r="T136" s="884">
        <f t="shared" si="67"/>
        <v>9.6659999999999986</v>
      </c>
      <c r="U136" s="1449"/>
    </row>
    <row r="137" spans="1:21">
      <c r="A137" s="1443"/>
      <c r="B137" s="152"/>
      <c r="C137" s="153"/>
      <c r="D137" s="153"/>
      <c r="E137" s="153"/>
      <c r="F137" s="1494"/>
      <c r="G137" s="1431"/>
      <c r="H137" s="1431"/>
      <c r="I137" s="1431"/>
      <c r="J137" s="1431"/>
      <c r="K137" s="1462"/>
      <c r="L137" s="1462"/>
      <c r="M137" s="1463"/>
      <c r="N137" s="1458"/>
      <c r="O137" s="1458"/>
      <c r="P137" s="884"/>
      <c r="Q137" s="884"/>
      <c r="R137" s="884"/>
      <c r="S137" s="884"/>
      <c r="T137" s="884"/>
      <c r="U137" s="1449"/>
    </row>
    <row r="138" spans="1:21">
      <c r="A138" s="1443"/>
      <c r="B138" s="1456" t="s">
        <v>1190</v>
      </c>
      <c r="C138" s="1469" t="s">
        <v>166</v>
      </c>
      <c r="D138" s="1469" t="s">
        <v>177</v>
      </c>
      <c r="E138" s="1530" t="s">
        <v>1191</v>
      </c>
      <c r="F138" s="1563" t="s">
        <v>171</v>
      </c>
      <c r="G138" s="1431">
        <v>9.5</v>
      </c>
      <c r="H138" s="1431">
        <v>3</v>
      </c>
      <c r="I138" s="1431">
        <v>1</v>
      </c>
      <c r="J138" s="1431">
        <f t="shared" ref="J138:J142" si="69">G138*H138*I138</f>
        <v>28.5</v>
      </c>
      <c r="K138" s="1462">
        <v>1.2</v>
      </c>
      <c r="L138" s="1462">
        <v>2.1</v>
      </c>
      <c r="M138" s="1463">
        <v>-3</v>
      </c>
      <c r="N138" s="1458">
        <f>K138*L138*M138</f>
        <v>-7.5600000000000005</v>
      </c>
      <c r="O138" s="1458">
        <f>J138+N138</f>
        <v>20.939999999999998</v>
      </c>
      <c r="P138" s="884"/>
      <c r="Q138" s="884"/>
      <c r="R138" s="884"/>
      <c r="S138" s="884">
        <f t="shared" ref="S138:S142" si="70">O138*0.3</f>
        <v>6.2819999999999991</v>
      </c>
      <c r="T138" s="884">
        <f t="shared" ref="T138:T142" si="71">SUM(P138:S138)</f>
        <v>6.2819999999999991</v>
      </c>
      <c r="U138" s="1449"/>
    </row>
    <row r="139" spans="1:21">
      <c r="A139" s="1443"/>
      <c r="B139" s="152"/>
      <c r="C139" s="153"/>
      <c r="D139" s="153"/>
      <c r="E139" s="1444"/>
      <c r="F139" s="1563"/>
      <c r="G139" s="1431">
        <v>4.3</v>
      </c>
      <c r="H139" s="1431">
        <v>0.4</v>
      </c>
      <c r="I139" s="1431">
        <v>2</v>
      </c>
      <c r="J139" s="1431">
        <f t="shared" si="69"/>
        <v>3.44</v>
      </c>
      <c r="K139" s="1462"/>
      <c r="L139" s="1462"/>
      <c r="M139" s="1463"/>
      <c r="N139" s="1458"/>
      <c r="O139" s="1458">
        <f>J139+N139</f>
        <v>3.44</v>
      </c>
      <c r="P139" s="884"/>
      <c r="Q139" s="884"/>
      <c r="R139" s="884"/>
      <c r="S139" s="884">
        <f t="shared" si="70"/>
        <v>1.032</v>
      </c>
      <c r="T139" s="884">
        <f t="shared" si="71"/>
        <v>1.032</v>
      </c>
      <c r="U139" s="1449"/>
    </row>
    <row r="140" spans="1:21">
      <c r="A140" s="1443"/>
      <c r="B140" s="152"/>
      <c r="C140" s="153"/>
      <c r="D140" s="153"/>
      <c r="E140" s="1530" t="s">
        <v>1192</v>
      </c>
      <c r="F140" s="1563" t="s">
        <v>1169</v>
      </c>
      <c r="G140" s="1431">
        <v>7.5</v>
      </c>
      <c r="H140" s="1431">
        <v>3.3</v>
      </c>
      <c r="I140" s="1431">
        <v>1</v>
      </c>
      <c r="J140" s="1431">
        <f t="shared" si="69"/>
        <v>24.75</v>
      </c>
      <c r="K140" s="1452">
        <v>1</v>
      </c>
      <c r="L140" s="1452">
        <v>2.1</v>
      </c>
      <c r="M140" s="1453">
        <v>-1</v>
      </c>
      <c r="N140" s="1528">
        <f>K140*L140*M140</f>
        <v>-2.1</v>
      </c>
      <c r="O140" s="1528">
        <f>J140+N140</f>
        <v>22.65</v>
      </c>
      <c r="P140" s="884"/>
      <c r="Q140" s="884"/>
      <c r="R140" s="884"/>
      <c r="S140" s="884">
        <f t="shared" si="70"/>
        <v>6.794999999999999</v>
      </c>
      <c r="T140" s="884">
        <f t="shared" si="71"/>
        <v>6.794999999999999</v>
      </c>
      <c r="U140" s="1449"/>
    </row>
    <row r="141" spans="1:21">
      <c r="A141" s="1443"/>
      <c r="B141" s="1456" t="s">
        <v>1190</v>
      </c>
      <c r="C141" s="1469" t="s">
        <v>166</v>
      </c>
      <c r="D141" s="1469" t="s">
        <v>177</v>
      </c>
      <c r="E141" s="1530" t="s">
        <v>1193</v>
      </c>
      <c r="F141" s="1563" t="s">
        <v>137</v>
      </c>
      <c r="G141" s="1431">
        <v>11.2</v>
      </c>
      <c r="H141" s="1431">
        <v>3.3</v>
      </c>
      <c r="I141" s="1431">
        <v>1</v>
      </c>
      <c r="J141" s="1431">
        <f t="shared" si="69"/>
        <v>36.959999999999994</v>
      </c>
      <c r="K141" s="1452">
        <v>1</v>
      </c>
      <c r="L141" s="1452">
        <v>2.1</v>
      </c>
      <c r="M141" s="1453">
        <v>-1</v>
      </c>
      <c r="N141" s="1528">
        <f>K141*L141*M141</f>
        <v>-2.1</v>
      </c>
      <c r="O141" s="1528">
        <f>J141+N141</f>
        <v>34.859999999999992</v>
      </c>
      <c r="P141" s="884"/>
      <c r="Q141" s="884"/>
      <c r="R141" s="884"/>
      <c r="S141" s="884">
        <f t="shared" si="70"/>
        <v>10.457999999999997</v>
      </c>
      <c r="T141" s="884">
        <f t="shared" si="71"/>
        <v>10.457999999999997</v>
      </c>
      <c r="U141" s="1449"/>
    </row>
    <row r="142" spans="1:21">
      <c r="A142" s="1443"/>
      <c r="B142" s="1456" t="s">
        <v>1190</v>
      </c>
      <c r="C142" s="1469" t="s">
        <v>166</v>
      </c>
      <c r="D142" s="1469" t="s">
        <v>177</v>
      </c>
      <c r="E142" s="1530" t="s">
        <v>1194</v>
      </c>
      <c r="F142" s="1563" t="s">
        <v>1049</v>
      </c>
      <c r="G142" s="1431">
        <v>10.4</v>
      </c>
      <c r="H142" s="1431">
        <v>3.3</v>
      </c>
      <c r="I142" s="1431">
        <v>1</v>
      </c>
      <c r="J142" s="1431">
        <f t="shared" si="69"/>
        <v>34.32</v>
      </c>
      <c r="K142" s="1452">
        <v>1</v>
      </c>
      <c r="L142" s="1452">
        <v>2.1</v>
      </c>
      <c r="M142" s="1453">
        <v>-1</v>
      </c>
      <c r="N142" s="1528">
        <f>K142*L142*M142</f>
        <v>-2.1</v>
      </c>
      <c r="O142" s="1528">
        <f>J142+N142</f>
        <v>32.22</v>
      </c>
      <c r="P142" s="884"/>
      <c r="Q142" s="884"/>
      <c r="R142" s="884"/>
      <c r="S142" s="884">
        <f t="shared" si="70"/>
        <v>9.6659999999999986</v>
      </c>
      <c r="T142" s="884">
        <f t="shared" si="71"/>
        <v>9.6659999999999986</v>
      </c>
      <c r="U142" s="1449"/>
    </row>
    <row r="143" spans="1:21">
      <c r="A143" s="1443"/>
      <c r="B143" s="1456"/>
      <c r="C143" s="153"/>
      <c r="D143" s="153"/>
      <c r="E143" s="153"/>
      <c r="F143" s="1494"/>
      <c r="G143" s="1431"/>
      <c r="H143" s="1431"/>
      <c r="I143" s="1431"/>
      <c r="J143" s="1431"/>
      <c r="K143" s="1462"/>
      <c r="L143" s="1462"/>
      <c r="M143" s="1463"/>
      <c r="N143" s="1458"/>
      <c r="O143" s="1458"/>
      <c r="P143" s="884"/>
      <c r="Q143" s="884"/>
      <c r="R143" s="884"/>
      <c r="S143" s="884"/>
      <c r="T143" s="884"/>
      <c r="U143" s="1449"/>
    </row>
    <row r="144" spans="1:21">
      <c r="A144" s="1443"/>
      <c r="B144" s="1456" t="s">
        <v>1190</v>
      </c>
      <c r="C144" s="1469" t="s">
        <v>166</v>
      </c>
      <c r="D144" s="1469" t="s">
        <v>178</v>
      </c>
      <c r="E144" s="1530" t="s">
        <v>1195</v>
      </c>
      <c r="F144" s="1563" t="s">
        <v>171</v>
      </c>
      <c r="G144" s="1431">
        <v>9.5</v>
      </c>
      <c r="H144" s="1431">
        <v>3</v>
      </c>
      <c r="I144" s="1431">
        <v>1</v>
      </c>
      <c r="J144" s="1431">
        <f t="shared" ref="J144:J145" si="72">G144*H144*I144</f>
        <v>28.5</v>
      </c>
      <c r="K144" s="1462">
        <v>1.2</v>
      </c>
      <c r="L144" s="1462">
        <v>2.1</v>
      </c>
      <c r="M144" s="1463">
        <v>-3</v>
      </c>
      <c r="N144" s="1458">
        <f>K144*L144*M144</f>
        <v>-7.5600000000000005</v>
      </c>
      <c r="O144" s="1458">
        <f t="shared" ref="O144:O148" si="73">J144+N144</f>
        <v>20.939999999999998</v>
      </c>
      <c r="P144" s="884"/>
      <c r="Q144" s="884"/>
      <c r="R144" s="884"/>
      <c r="S144" s="884">
        <f t="shared" ref="S144:S148" si="74">O144*0.3</f>
        <v>6.2819999999999991</v>
      </c>
      <c r="T144" s="884">
        <f t="shared" ref="T144:T148" si="75">SUM(P144:S144)</f>
        <v>6.2819999999999991</v>
      </c>
      <c r="U144" s="1449"/>
    </row>
    <row r="145" spans="1:21">
      <c r="A145" s="1443"/>
      <c r="B145" s="1456" t="s">
        <v>1190</v>
      </c>
      <c r="C145" s="1469" t="s">
        <v>166</v>
      </c>
      <c r="D145" s="1469" t="s">
        <v>178</v>
      </c>
      <c r="E145" s="1530" t="s">
        <v>1195</v>
      </c>
      <c r="F145" s="1563"/>
      <c r="G145" s="1431">
        <v>4.3</v>
      </c>
      <c r="H145" s="1431">
        <v>0.4</v>
      </c>
      <c r="I145" s="1431">
        <v>2</v>
      </c>
      <c r="J145" s="1431">
        <f t="shared" si="72"/>
        <v>3.44</v>
      </c>
      <c r="K145" s="1462"/>
      <c r="L145" s="1462"/>
      <c r="M145" s="1463"/>
      <c r="N145" s="1458"/>
      <c r="O145" s="1458">
        <f t="shared" si="73"/>
        <v>3.44</v>
      </c>
      <c r="P145" s="884"/>
      <c r="Q145" s="884"/>
      <c r="R145" s="884"/>
      <c r="S145" s="884">
        <f t="shared" si="74"/>
        <v>1.032</v>
      </c>
      <c r="T145" s="884">
        <f t="shared" si="75"/>
        <v>1.032</v>
      </c>
      <c r="U145" s="1449"/>
    </row>
    <row r="146" spans="1:21">
      <c r="A146" s="1443"/>
      <c r="B146" s="1456" t="s">
        <v>1190</v>
      </c>
      <c r="C146" s="1469" t="s">
        <v>166</v>
      </c>
      <c r="D146" s="1469" t="s">
        <v>178</v>
      </c>
      <c r="E146" s="1530" t="s">
        <v>1196</v>
      </c>
      <c r="F146" s="1563" t="s">
        <v>1169</v>
      </c>
      <c r="G146" s="1431">
        <v>7.5</v>
      </c>
      <c r="H146" s="1431">
        <v>3.3</v>
      </c>
      <c r="I146" s="1431">
        <v>1</v>
      </c>
      <c r="J146" s="1431">
        <f>G146*H146*I146</f>
        <v>24.75</v>
      </c>
      <c r="K146" s="1452">
        <v>1</v>
      </c>
      <c r="L146" s="1452">
        <v>2.1</v>
      </c>
      <c r="M146" s="1453">
        <v>-1</v>
      </c>
      <c r="N146" s="1528">
        <f>K146*L146*M146</f>
        <v>-2.1</v>
      </c>
      <c r="O146" s="1528">
        <f t="shared" si="73"/>
        <v>22.65</v>
      </c>
      <c r="P146" s="884"/>
      <c r="Q146" s="884"/>
      <c r="R146" s="884"/>
      <c r="S146" s="884">
        <f t="shared" si="74"/>
        <v>6.794999999999999</v>
      </c>
      <c r="T146" s="884">
        <f t="shared" si="75"/>
        <v>6.794999999999999</v>
      </c>
      <c r="U146" s="1449"/>
    </row>
    <row r="147" spans="1:21">
      <c r="A147" s="1443"/>
      <c r="B147" s="1456" t="s">
        <v>1190</v>
      </c>
      <c r="C147" s="1469" t="s">
        <v>166</v>
      </c>
      <c r="D147" s="1469" t="s">
        <v>178</v>
      </c>
      <c r="E147" s="1530" t="s">
        <v>1197</v>
      </c>
      <c r="F147" s="1563" t="s">
        <v>137</v>
      </c>
      <c r="G147" s="1431">
        <v>11.2</v>
      </c>
      <c r="H147" s="1431">
        <v>3.3</v>
      </c>
      <c r="I147" s="1431">
        <v>1</v>
      </c>
      <c r="J147" s="1431">
        <f t="shared" ref="J147:J148" si="76">G147*H147*I147</f>
        <v>36.959999999999994</v>
      </c>
      <c r="K147" s="1452">
        <v>1</v>
      </c>
      <c r="L147" s="1452">
        <v>2.1</v>
      </c>
      <c r="M147" s="1453">
        <v>-1</v>
      </c>
      <c r="N147" s="1528">
        <f>K147*L147*M147</f>
        <v>-2.1</v>
      </c>
      <c r="O147" s="1528">
        <f t="shared" si="73"/>
        <v>34.859999999999992</v>
      </c>
      <c r="P147" s="884"/>
      <c r="Q147" s="884"/>
      <c r="R147" s="884"/>
      <c r="S147" s="884">
        <f t="shared" si="74"/>
        <v>10.457999999999997</v>
      </c>
      <c r="T147" s="884">
        <f t="shared" si="75"/>
        <v>10.457999999999997</v>
      </c>
      <c r="U147" s="1449"/>
    </row>
    <row r="148" spans="1:21">
      <c r="A148" s="1443"/>
      <c r="B148" s="1456" t="s">
        <v>1190</v>
      </c>
      <c r="C148" s="1469" t="s">
        <v>166</v>
      </c>
      <c r="D148" s="1469" t="s">
        <v>178</v>
      </c>
      <c r="E148" s="1530" t="s">
        <v>1198</v>
      </c>
      <c r="F148" s="1563" t="s">
        <v>1049</v>
      </c>
      <c r="G148" s="1431">
        <v>10.4</v>
      </c>
      <c r="H148" s="1431">
        <v>3.3</v>
      </c>
      <c r="I148" s="1431">
        <v>1</v>
      </c>
      <c r="J148" s="1431">
        <f t="shared" si="76"/>
        <v>34.32</v>
      </c>
      <c r="K148" s="1452">
        <v>1</v>
      </c>
      <c r="L148" s="1452">
        <v>2.1</v>
      </c>
      <c r="M148" s="1453">
        <v>-1</v>
      </c>
      <c r="N148" s="1528">
        <f>K148*L148*M148</f>
        <v>-2.1</v>
      </c>
      <c r="O148" s="1528">
        <f t="shared" si="73"/>
        <v>32.22</v>
      </c>
      <c r="P148" s="884"/>
      <c r="Q148" s="884"/>
      <c r="R148" s="884"/>
      <c r="S148" s="884">
        <f t="shared" si="74"/>
        <v>9.6659999999999986</v>
      </c>
      <c r="T148" s="884">
        <f t="shared" si="75"/>
        <v>9.6659999999999986</v>
      </c>
      <c r="U148" s="1449"/>
    </row>
    <row r="149" spans="1:21">
      <c r="A149" s="1443"/>
      <c r="B149" s="152"/>
      <c r="C149" s="153"/>
      <c r="D149" s="153"/>
      <c r="E149" s="153"/>
      <c r="F149" s="1494"/>
      <c r="G149" s="1431"/>
      <c r="H149" s="1431"/>
      <c r="I149" s="1431"/>
      <c r="J149" s="1431"/>
      <c r="K149" s="1462"/>
      <c r="L149" s="1462"/>
      <c r="M149" s="1463"/>
      <c r="N149" s="1458"/>
      <c r="O149" s="1458"/>
      <c r="P149" s="884"/>
      <c r="Q149" s="884"/>
      <c r="R149" s="884"/>
      <c r="S149" s="884"/>
      <c r="T149" s="884"/>
      <c r="U149" s="1449"/>
    </row>
    <row r="150" spans="1:21">
      <c r="A150" s="1443"/>
      <c r="B150" s="1456" t="s">
        <v>1201</v>
      </c>
      <c r="C150" s="1469" t="s">
        <v>166</v>
      </c>
      <c r="D150" s="1469" t="s">
        <v>179</v>
      </c>
      <c r="E150" s="1530" t="s">
        <v>1202</v>
      </c>
      <c r="F150" s="1563" t="s">
        <v>171</v>
      </c>
      <c r="G150" s="1431">
        <v>9.5</v>
      </c>
      <c r="H150" s="1431">
        <v>3</v>
      </c>
      <c r="I150" s="1431">
        <v>1</v>
      </c>
      <c r="J150" s="1431">
        <f t="shared" ref="J150:J154" si="77">G150*H150*I150</f>
        <v>28.5</v>
      </c>
      <c r="K150" s="1462">
        <v>1.2</v>
      </c>
      <c r="L150" s="1462">
        <v>2.1</v>
      </c>
      <c r="M150" s="1463">
        <v>-3</v>
      </c>
      <c r="N150" s="1458">
        <f>K150*L150*M150</f>
        <v>-7.5600000000000005</v>
      </c>
      <c r="O150" s="1458">
        <f>J150+N150</f>
        <v>20.939999999999998</v>
      </c>
      <c r="P150" s="884"/>
      <c r="Q150" s="884"/>
      <c r="R150" s="884"/>
      <c r="S150" s="884">
        <f t="shared" ref="S150:S154" si="78">O150*0.3</f>
        <v>6.2819999999999991</v>
      </c>
      <c r="T150" s="884">
        <f t="shared" ref="T150:T154" si="79">SUM(P150:S150)</f>
        <v>6.2819999999999991</v>
      </c>
      <c r="U150" s="1449"/>
    </row>
    <row r="151" spans="1:21">
      <c r="A151" s="1443"/>
      <c r="B151" s="152"/>
      <c r="C151" s="153"/>
      <c r="D151" s="153"/>
      <c r="E151" s="1444"/>
      <c r="F151" s="1563"/>
      <c r="G151" s="1431">
        <v>4.3</v>
      </c>
      <c r="H151" s="1431">
        <v>0.4</v>
      </c>
      <c r="I151" s="1431">
        <v>2</v>
      </c>
      <c r="J151" s="1431">
        <f t="shared" si="77"/>
        <v>3.44</v>
      </c>
      <c r="K151" s="1462"/>
      <c r="L151" s="1462"/>
      <c r="M151" s="1463"/>
      <c r="N151" s="1458"/>
      <c r="O151" s="1458">
        <f>J151+N151</f>
        <v>3.44</v>
      </c>
      <c r="P151" s="884"/>
      <c r="Q151" s="884"/>
      <c r="R151" s="884"/>
      <c r="S151" s="884">
        <f t="shared" si="78"/>
        <v>1.032</v>
      </c>
      <c r="T151" s="884">
        <f t="shared" si="79"/>
        <v>1.032</v>
      </c>
      <c r="U151" s="1449"/>
    </row>
    <row r="152" spans="1:21">
      <c r="A152" s="1443"/>
      <c r="B152" s="1456" t="s">
        <v>1201</v>
      </c>
      <c r="C152" s="1469" t="s">
        <v>166</v>
      </c>
      <c r="D152" s="1469" t="s">
        <v>179</v>
      </c>
      <c r="E152" s="1530" t="s">
        <v>1203</v>
      </c>
      <c r="F152" s="1563" t="s">
        <v>1169</v>
      </c>
      <c r="G152" s="1431">
        <v>7.5</v>
      </c>
      <c r="H152" s="1431">
        <v>3.3</v>
      </c>
      <c r="I152" s="1431">
        <v>1</v>
      </c>
      <c r="J152" s="1431">
        <f t="shared" si="77"/>
        <v>24.75</v>
      </c>
      <c r="K152" s="1452">
        <v>1</v>
      </c>
      <c r="L152" s="1452">
        <v>2.1</v>
      </c>
      <c r="M152" s="1453">
        <v>-1</v>
      </c>
      <c r="N152" s="1528">
        <f>K152*L152*M152</f>
        <v>-2.1</v>
      </c>
      <c r="O152" s="1528">
        <f>J152+N152</f>
        <v>22.65</v>
      </c>
      <c r="P152" s="884"/>
      <c r="Q152" s="884"/>
      <c r="R152" s="884"/>
      <c r="S152" s="884">
        <f t="shared" si="78"/>
        <v>6.794999999999999</v>
      </c>
      <c r="T152" s="884">
        <f t="shared" si="79"/>
        <v>6.794999999999999</v>
      </c>
      <c r="U152" s="1449"/>
    </row>
    <row r="153" spans="1:21">
      <c r="A153" s="1443"/>
      <c r="B153" s="1456" t="s">
        <v>1201</v>
      </c>
      <c r="C153" s="1469" t="s">
        <v>166</v>
      </c>
      <c r="D153" s="1469" t="s">
        <v>179</v>
      </c>
      <c r="E153" s="1530" t="s">
        <v>1204</v>
      </c>
      <c r="F153" s="1563" t="s">
        <v>137</v>
      </c>
      <c r="G153" s="1431">
        <v>11.2</v>
      </c>
      <c r="H153" s="1431">
        <v>3.3</v>
      </c>
      <c r="I153" s="1431">
        <v>1</v>
      </c>
      <c r="J153" s="1431">
        <f t="shared" si="77"/>
        <v>36.959999999999994</v>
      </c>
      <c r="K153" s="1452">
        <v>1</v>
      </c>
      <c r="L153" s="1452">
        <v>2.1</v>
      </c>
      <c r="M153" s="1453">
        <v>-1</v>
      </c>
      <c r="N153" s="1528">
        <f>K153*L153*M153</f>
        <v>-2.1</v>
      </c>
      <c r="O153" s="1528">
        <f>J153+N153</f>
        <v>34.859999999999992</v>
      </c>
      <c r="P153" s="884"/>
      <c r="Q153" s="884"/>
      <c r="R153" s="884"/>
      <c r="S153" s="884">
        <f t="shared" si="78"/>
        <v>10.457999999999997</v>
      </c>
      <c r="T153" s="884">
        <f t="shared" si="79"/>
        <v>10.457999999999997</v>
      </c>
      <c r="U153" s="1449"/>
    </row>
    <row r="154" spans="1:21">
      <c r="A154" s="1443"/>
      <c r="B154" s="1456" t="s">
        <v>1201</v>
      </c>
      <c r="C154" s="1469" t="s">
        <v>166</v>
      </c>
      <c r="D154" s="1469" t="s">
        <v>179</v>
      </c>
      <c r="E154" s="1530" t="s">
        <v>1205</v>
      </c>
      <c r="F154" s="1563" t="s">
        <v>1049</v>
      </c>
      <c r="G154" s="1431">
        <v>10.4</v>
      </c>
      <c r="H154" s="1431">
        <v>3.3</v>
      </c>
      <c r="I154" s="1431">
        <v>1</v>
      </c>
      <c r="J154" s="1431">
        <f t="shared" si="77"/>
        <v>34.32</v>
      </c>
      <c r="K154" s="1452">
        <v>1</v>
      </c>
      <c r="L154" s="1452">
        <v>2.1</v>
      </c>
      <c r="M154" s="1453">
        <v>-1</v>
      </c>
      <c r="N154" s="1528">
        <f>K154*L154*M154</f>
        <v>-2.1</v>
      </c>
      <c r="O154" s="1528">
        <f>J154+N154</f>
        <v>32.22</v>
      </c>
      <c r="P154" s="884"/>
      <c r="Q154" s="884"/>
      <c r="R154" s="884"/>
      <c r="S154" s="884">
        <f t="shared" si="78"/>
        <v>9.6659999999999986</v>
      </c>
      <c r="T154" s="884">
        <f t="shared" si="79"/>
        <v>9.6659999999999986</v>
      </c>
      <c r="U154" s="1449"/>
    </row>
    <row r="155" spans="1:21">
      <c r="A155" s="1443"/>
      <c r="B155" s="152"/>
      <c r="C155" s="153"/>
      <c r="D155" s="153"/>
      <c r="E155" s="153"/>
      <c r="F155" s="1494"/>
      <c r="G155" s="1431"/>
      <c r="H155" s="1431"/>
      <c r="I155" s="1431"/>
      <c r="J155" s="1431"/>
      <c r="K155" s="1462"/>
      <c r="L155" s="1462"/>
      <c r="M155" s="1463"/>
      <c r="N155" s="1458"/>
      <c r="O155" s="1458"/>
      <c r="P155" s="884"/>
      <c r="Q155" s="884"/>
      <c r="R155" s="884"/>
      <c r="S155" s="884"/>
      <c r="T155" s="884"/>
      <c r="U155" s="1449"/>
    </row>
    <row r="156" spans="1:21">
      <c r="A156" s="1443"/>
      <c r="B156" s="1456" t="s">
        <v>1201</v>
      </c>
      <c r="C156" s="1469" t="s">
        <v>166</v>
      </c>
      <c r="D156" s="1469" t="s">
        <v>180</v>
      </c>
      <c r="E156" s="1530" t="s">
        <v>1207</v>
      </c>
      <c r="F156" s="1563" t="s">
        <v>171</v>
      </c>
      <c r="G156" s="1431">
        <v>9.5</v>
      </c>
      <c r="H156" s="1431">
        <v>3</v>
      </c>
      <c r="I156" s="1431">
        <v>1</v>
      </c>
      <c r="J156" s="1431">
        <f t="shared" ref="J156:J160" si="80">G156*H156*I156</f>
        <v>28.5</v>
      </c>
      <c r="K156" s="1462">
        <v>1.2</v>
      </c>
      <c r="L156" s="1462">
        <v>2.1</v>
      </c>
      <c r="M156" s="1463">
        <v>-3</v>
      </c>
      <c r="N156" s="1458">
        <f>K156*L156*M156</f>
        <v>-7.5600000000000005</v>
      </c>
      <c r="O156" s="1458">
        <f>J156+N156</f>
        <v>20.939999999999998</v>
      </c>
      <c r="P156" s="884"/>
      <c r="Q156" s="884"/>
      <c r="R156" s="884"/>
      <c r="S156" s="884">
        <f t="shared" ref="S156:S160" si="81">O156*0.3</f>
        <v>6.2819999999999991</v>
      </c>
      <c r="T156" s="884">
        <f t="shared" ref="T156:T160" si="82">SUM(P156:S156)</f>
        <v>6.2819999999999991</v>
      </c>
      <c r="U156" s="1449"/>
    </row>
    <row r="157" spans="1:21">
      <c r="A157" s="1443"/>
      <c r="B157" s="152"/>
      <c r="C157" s="153"/>
      <c r="D157" s="153"/>
      <c r="E157" s="1444"/>
      <c r="F157" s="1563"/>
      <c r="G157" s="1431">
        <v>4.3</v>
      </c>
      <c r="H157" s="1431">
        <v>0.4</v>
      </c>
      <c r="I157" s="1431">
        <v>2</v>
      </c>
      <c r="J157" s="1431">
        <f t="shared" si="80"/>
        <v>3.44</v>
      </c>
      <c r="K157" s="1462"/>
      <c r="L157" s="1462"/>
      <c r="M157" s="1463"/>
      <c r="N157" s="1458"/>
      <c r="O157" s="1458">
        <f>J157+N157</f>
        <v>3.44</v>
      </c>
      <c r="P157" s="884"/>
      <c r="Q157" s="884"/>
      <c r="R157" s="884"/>
      <c r="S157" s="884">
        <f t="shared" si="81"/>
        <v>1.032</v>
      </c>
      <c r="T157" s="884">
        <f t="shared" si="82"/>
        <v>1.032</v>
      </c>
      <c r="U157" s="1449"/>
    </row>
    <row r="158" spans="1:21">
      <c r="A158" s="1443"/>
      <c r="B158" s="1456" t="s">
        <v>1201</v>
      </c>
      <c r="C158" s="1469" t="s">
        <v>166</v>
      </c>
      <c r="D158" s="1469" t="s">
        <v>180</v>
      </c>
      <c r="E158" s="1530" t="s">
        <v>1208</v>
      </c>
      <c r="F158" s="1563" t="s">
        <v>1169</v>
      </c>
      <c r="G158" s="1431">
        <v>7.5</v>
      </c>
      <c r="H158" s="1431">
        <v>3.3</v>
      </c>
      <c r="I158" s="1431">
        <v>1</v>
      </c>
      <c r="J158" s="1431">
        <f t="shared" si="80"/>
        <v>24.75</v>
      </c>
      <c r="K158" s="1452">
        <v>1</v>
      </c>
      <c r="L158" s="1452">
        <v>2.1</v>
      </c>
      <c r="M158" s="1453">
        <v>-1</v>
      </c>
      <c r="N158" s="1528">
        <f>K158*L158*M158</f>
        <v>-2.1</v>
      </c>
      <c r="O158" s="1528">
        <f>J158+N158</f>
        <v>22.65</v>
      </c>
      <c r="P158" s="884"/>
      <c r="Q158" s="884"/>
      <c r="R158" s="884"/>
      <c r="S158" s="884">
        <f t="shared" si="81"/>
        <v>6.794999999999999</v>
      </c>
      <c r="T158" s="884">
        <f t="shared" si="82"/>
        <v>6.794999999999999</v>
      </c>
      <c r="U158" s="1449"/>
    </row>
    <row r="159" spans="1:21">
      <c r="A159" s="1443"/>
      <c r="B159" s="1456" t="s">
        <v>1201</v>
      </c>
      <c r="C159" s="1469" t="s">
        <v>166</v>
      </c>
      <c r="D159" s="1469" t="s">
        <v>180</v>
      </c>
      <c r="E159" s="1530" t="s">
        <v>1209</v>
      </c>
      <c r="F159" s="1563" t="s">
        <v>137</v>
      </c>
      <c r="G159" s="1431">
        <v>11.2</v>
      </c>
      <c r="H159" s="1431">
        <v>3.3</v>
      </c>
      <c r="I159" s="1431">
        <v>1</v>
      </c>
      <c r="J159" s="1431">
        <f t="shared" si="80"/>
        <v>36.959999999999994</v>
      </c>
      <c r="K159" s="1452">
        <v>1</v>
      </c>
      <c r="L159" s="1452">
        <v>2.1</v>
      </c>
      <c r="M159" s="1453">
        <v>-1</v>
      </c>
      <c r="N159" s="1528">
        <f>K159*L159*M159</f>
        <v>-2.1</v>
      </c>
      <c r="O159" s="1528">
        <f>J159+N159</f>
        <v>34.859999999999992</v>
      </c>
      <c r="P159" s="884"/>
      <c r="Q159" s="884"/>
      <c r="R159" s="884"/>
      <c r="S159" s="884">
        <f t="shared" si="81"/>
        <v>10.457999999999997</v>
      </c>
      <c r="T159" s="884">
        <f t="shared" si="82"/>
        <v>10.457999999999997</v>
      </c>
      <c r="U159" s="1449"/>
    </row>
    <row r="160" spans="1:21">
      <c r="A160" s="1443"/>
      <c r="B160" s="1456" t="s">
        <v>1201</v>
      </c>
      <c r="C160" s="1469" t="s">
        <v>166</v>
      </c>
      <c r="D160" s="1469" t="s">
        <v>180</v>
      </c>
      <c r="E160" s="1530" t="s">
        <v>1210</v>
      </c>
      <c r="F160" s="1563" t="s">
        <v>1049</v>
      </c>
      <c r="G160" s="1431">
        <v>10.4</v>
      </c>
      <c r="H160" s="1431">
        <v>3.3</v>
      </c>
      <c r="I160" s="1431">
        <v>1</v>
      </c>
      <c r="J160" s="1431">
        <f t="shared" si="80"/>
        <v>34.32</v>
      </c>
      <c r="K160" s="1452">
        <v>1</v>
      </c>
      <c r="L160" s="1452">
        <v>2.1</v>
      </c>
      <c r="M160" s="1453">
        <v>-1</v>
      </c>
      <c r="N160" s="1528">
        <f>K160*L160*M160</f>
        <v>-2.1</v>
      </c>
      <c r="O160" s="1528">
        <f>J160+N160</f>
        <v>32.22</v>
      </c>
      <c r="P160" s="884"/>
      <c r="Q160" s="884"/>
      <c r="R160" s="884"/>
      <c r="S160" s="884">
        <f t="shared" si="81"/>
        <v>9.6659999999999986</v>
      </c>
      <c r="T160" s="884">
        <f t="shared" si="82"/>
        <v>9.6659999999999986</v>
      </c>
      <c r="U160" s="1449"/>
    </row>
    <row r="161" spans="1:21">
      <c r="A161" s="1443"/>
      <c r="B161" s="152"/>
      <c r="C161" s="153"/>
      <c r="D161" s="153"/>
      <c r="E161" s="153"/>
      <c r="F161" s="1494"/>
      <c r="G161" s="1431"/>
      <c r="H161" s="1431"/>
      <c r="I161" s="1431"/>
      <c r="J161" s="1431"/>
      <c r="K161" s="1462"/>
      <c r="L161" s="1462"/>
      <c r="M161" s="1463"/>
      <c r="N161" s="1458"/>
      <c r="O161" s="1458"/>
      <c r="P161" s="884"/>
      <c r="Q161" s="884"/>
      <c r="R161" s="884"/>
      <c r="S161" s="884"/>
      <c r="T161" s="884"/>
      <c r="U161" s="1449"/>
    </row>
    <row r="162" spans="1:21">
      <c r="A162" s="1443"/>
      <c r="B162" s="1456" t="s">
        <v>1201</v>
      </c>
      <c r="C162" s="1469" t="s">
        <v>166</v>
      </c>
      <c r="D162" s="1469" t="s">
        <v>181</v>
      </c>
      <c r="E162" s="1530" t="s">
        <v>1211</v>
      </c>
      <c r="F162" s="1563" t="s">
        <v>171</v>
      </c>
      <c r="G162" s="1431">
        <v>9.5</v>
      </c>
      <c r="H162" s="1431">
        <v>3</v>
      </c>
      <c r="I162" s="1431">
        <v>1</v>
      </c>
      <c r="J162" s="1431">
        <f t="shared" ref="J162:J166" si="83">G162*H162*I162</f>
        <v>28.5</v>
      </c>
      <c r="K162" s="1462">
        <v>1.2</v>
      </c>
      <c r="L162" s="1462">
        <v>2.1</v>
      </c>
      <c r="M162" s="1463">
        <v>-3</v>
      </c>
      <c r="N162" s="1458">
        <f>K162*L162*M162</f>
        <v>-7.5600000000000005</v>
      </c>
      <c r="O162" s="1458">
        <f t="shared" ref="O162:O166" si="84">J162+N162</f>
        <v>20.939999999999998</v>
      </c>
      <c r="P162" s="884"/>
      <c r="Q162" s="884"/>
      <c r="R162" s="884"/>
      <c r="S162" s="884">
        <f t="shared" ref="S162:S166" si="85">O162*0.3</f>
        <v>6.2819999999999991</v>
      </c>
      <c r="T162" s="884">
        <f t="shared" ref="T162:T166" si="86">SUM(P162:S162)</f>
        <v>6.2819999999999991</v>
      </c>
      <c r="U162" s="1449"/>
    </row>
    <row r="163" spans="1:21">
      <c r="A163" s="1443"/>
      <c r="B163" s="1456" t="s">
        <v>1201</v>
      </c>
      <c r="C163" s="1469" t="s">
        <v>166</v>
      </c>
      <c r="D163" s="1469" t="s">
        <v>181</v>
      </c>
      <c r="E163" s="1530" t="s">
        <v>1211</v>
      </c>
      <c r="F163" s="1563"/>
      <c r="G163" s="1431">
        <v>4.3</v>
      </c>
      <c r="H163" s="1431">
        <v>0.4</v>
      </c>
      <c r="I163" s="1431">
        <v>2</v>
      </c>
      <c r="J163" s="1431">
        <f t="shared" si="83"/>
        <v>3.44</v>
      </c>
      <c r="K163" s="1462"/>
      <c r="L163" s="1462"/>
      <c r="M163" s="1463"/>
      <c r="N163" s="1458"/>
      <c r="O163" s="1458">
        <f t="shared" si="84"/>
        <v>3.44</v>
      </c>
      <c r="P163" s="884"/>
      <c r="Q163" s="884"/>
      <c r="R163" s="884"/>
      <c r="S163" s="884">
        <f t="shared" si="85"/>
        <v>1.032</v>
      </c>
      <c r="T163" s="884">
        <f t="shared" si="86"/>
        <v>1.032</v>
      </c>
      <c r="U163" s="1449"/>
    </row>
    <row r="164" spans="1:21">
      <c r="A164" s="1443"/>
      <c r="B164" s="1456" t="s">
        <v>1201</v>
      </c>
      <c r="C164" s="1469" t="s">
        <v>166</v>
      </c>
      <c r="D164" s="1469" t="s">
        <v>181</v>
      </c>
      <c r="E164" s="1530" t="s">
        <v>1212</v>
      </c>
      <c r="F164" s="1563" t="s">
        <v>1169</v>
      </c>
      <c r="G164" s="1431">
        <v>7.5</v>
      </c>
      <c r="H164" s="1431">
        <v>3.3</v>
      </c>
      <c r="I164" s="1431">
        <v>1</v>
      </c>
      <c r="J164" s="1431">
        <f t="shared" si="83"/>
        <v>24.75</v>
      </c>
      <c r="K164" s="1452">
        <v>1</v>
      </c>
      <c r="L164" s="1452">
        <v>2.1</v>
      </c>
      <c r="M164" s="1453">
        <v>-1</v>
      </c>
      <c r="N164" s="1528">
        <f>K164*L164*M164</f>
        <v>-2.1</v>
      </c>
      <c r="O164" s="1528">
        <f t="shared" si="84"/>
        <v>22.65</v>
      </c>
      <c r="P164" s="884"/>
      <c r="Q164" s="884"/>
      <c r="R164" s="884"/>
      <c r="S164" s="884">
        <f t="shared" si="85"/>
        <v>6.794999999999999</v>
      </c>
      <c r="T164" s="884">
        <f t="shared" si="86"/>
        <v>6.794999999999999</v>
      </c>
      <c r="U164" s="1449"/>
    </row>
    <row r="165" spans="1:21">
      <c r="A165" s="1443"/>
      <c r="B165" s="1456" t="s">
        <v>1201</v>
      </c>
      <c r="C165" s="1469" t="s">
        <v>166</v>
      </c>
      <c r="D165" s="1469" t="s">
        <v>181</v>
      </c>
      <c r="E165" s="1530" t="s">
        <v>1213</v>
      </c>
      <c r="F165" s="1563" t="s">
        <v>137</v>
      </c>
      <c r="G165" s="1431">
        <v>11.2</v>
      </c>
      <c r="H165" s="1431">
        <v>3.3</v>
      </c>
      <c r="I165" s="1431">
        <v>1</v>
      </c>
      <c r="J165" s="1431">
        <f t="shared" si="83"/>
        <v>36.959999999999994</v>
      </c>
      <c r="K165" s="1452">
        <v>1</v>
      </c>
      <c r="L165" s="1452">
        <v>2.1</v>
      </c>
      <c r="M165" s="1453">
        <v>-1</v>
      </c>
      <c r="N165" s="1528">
        <f>K165*L165*M165</f>
        <v>-2.1</v>
      </c>
      <c r="O165" s="1528">
        <f t="shared" si="84"/>
        <v>34.859999999999992</v>
      </c>
      <c r="P165" s="884"/>
      <c r="Q165" s="884"/>
      <c r="R165" s="884"/>
      <c r="S165" s="884">
        <f t="shared" si="85"/>
        <v>10.457999999999997</v>
      </c>
      <c r="T165" s="884">
        <f t="shared" si="86"/>
        <v>10.457999999999997</v>
      </c>
      <c r="U165" s="1449"/>
    </row>
    <row r="166" spans="1:21">
      <c r="A166" s="1443"/>
      <c r="B166" s="1456" t="s">
        <v>1201</v>
      </c>
      <c r="C166" s="1469" t="s">
        <v>166</v>
      </c>
      <c r="D166" s="1469" t="s">
        <v>181</v>
      </c>
      <c r="E166" s="1530" t="s">
        <v>1214</v>
      </c>
      <c r="F166" s="1563" t="s">
        <v>1049</v>
      </c>
      <c r="G166" s="1431">
        <v>10.4</v>
      </c>
      <c r="H166" s="1431">
        <v>3.3</v>
      </c>
      <c r="I166" s="1431">
        <v>1</v>
      </c>
      <c r="J166" s="1431">
        <f t="shared" si="83"/>
        <v>34.32</v>
      </c>
      <c r="K166" s="1452">
        <v>1</v>
      </c>
      <c r="L166" s="1452">
        <v>2.1</v>
      </c>
      <c r="M166" s="1453">
        <v>-1</v>
      </c>
      <c r="N166" s="1528">
        <f>K166*L166*M166</f>
        <v>-2.1</v>
      </c>
      <c r="O166" s="1528">
        <f t="shared" si="84"/>
        <v>32.22</v>
      </c>
      <c r="P166" s="884"/>
      <c r="Q166" s="884"/>
      <c r="R166" s="884"/>
      <c r="S166" s="884">
        <f t="shared" si="85"/>
        <v>9.6659999999999986</v>
      </c>
      <c r="T166" s="884">
        <f t="shared" si="86"/>
        <v>9.6659999999999986</v>
      </c>
      <c r="U166" s="1449"/>
    </row>
    <row r="167" spans="1:21">
      <c r="A167" s="1443"/>
      <c r="B167" s="152"/>
      <c r="C167" s="153"/>
      <c r="D167" s="153"/>
      <c r="E167" s="153"/>
      <c r="F167" s="1494"/>
      <c r="G167" s="1431"/>
      <c r="H167" s="1431"/>
      <c r="I167" s="1431"/>
      <c r="J167" s="1431"/>
      <c r="K167" s="1462"/>
      <c r="L167" s="1462"/>
      <c r="M167" s="1463"/>
      <c r="N167" s="1458"/>
      <c r="O167" s="1458"/>
      <c r="P167" s="884"/>
      <c r="Q167" s="884"/>
      <c r="R167" s="884"/>
      <c r="S167" s="884"/>
      <c r="T167" s="884"/>
      <c r="U167" s="1449"/>
    </row>
    <row r="168" spans="1:21">
      <c r="A168" s="1443"/>
      <c r="B168" s="1456" t="s">
        <v>1201</v>
      </c>
      <c r="C168" s="1469" t="s">
        <v>166</v>
      </c>
      <c r="D168" s="1469" t="s">
        <v>182</v>
      </c>
      <c r="E168" s="1530" t="s">
        <v>1216</v>
      </c>
      <c r="F168" s="1563" t="s">
        <v>171</v>
      </c>
      <c r="G168" s="1431">
        <v>9.5</v>
      </c>
      <c r="H168" s="1431">
        <v>3</v>
      </c>
      <c r="I168" s="1431">
        <v>1</v>
      </c>
      <c r="J168" s="1431">
        <f t="shared" ref="J168:J172" si="87">G168*H168*I168</f>
        <v>28.5</v>
      </c>
      <c r="K168" s="1462">
        <v>1.2</v>
      </c>
      <c r="L168" s="1462">
        <v>2.1</v>
      </c>
      <c r="M168" s="1463">
        <v>-3</v>
      </c>
      <c r="N168" s="1458">
        <f>K168*L168*M168</f>
        <v>-7.5600000000000005</v>
      </c>
      <c r="O168" s="1458">
        <f t="shared" ref="O168:O172" si="88">J168+N168</f>
        <v>20.939999999999998</v>
      </c>
      <c r="P168" s="884"/>
      <c r="Q168" s="884"/>
      <c r="R168" s="884"/>
      <c r="S168" s="884">
        <f t="shared" ref="S168:S172" si="89">O168*0.3</f>
        <v>6.2819999999999991</v>
      </c>
      <c r="T168" s="884">
        <f t="shared" ref="T168:T172" si="90">SUM(P168:S168)</f>
        <v>6.2819999999999991</v>
      </c>
      <c r="U168" s="1449"/>
    </row>
    <row r="169" spans="1:21">
      <c r="A169" s="1443"/>
      <c r="B169" s="1456" t="s">
        <v>1201</v>
      </c>
      <c r="C169" s="1469" t="s">
        <v>166</v>
      </c>
      <c r="D169" s="1469" t="s">
        <v>182</v>
      </c>
      <c r="E169" s="1530" t="s">
        <v>1216</v>
      </c>
      <c r="F169" s="1563"/>
      <c r="G169" s="1431">
        <v>4.3</v>
      </c>
      <c r="H169" s="1431">
        <v>0.4</v>
      </c>
      <c r="I169" s="1431">
        <v>2</v>
      </c>
      <c r="J169" s="1431">
        <f t="shared" si="87"/>
        <v>3.44</v>
      </c>
      <c r="K169" s="1462"/>
      <c r="L169" s="1462"/>
      <c r="M169" s="1463"/>
      <c r="N169" s="1458"/>
      <c r="O169" s="1458">
        <f t="shared" si="88"/>
        <v>3.44</v>
      </c>
      <c r="P169" s="884"/>
      <c r="Q169" s="884"/>
      <c r="R169" s="884"/>
      <c r="S169" s="884">
        <f t="shared" si="89"/>
        <v>1.032</v>
      </c>
      <c r="T169" s="884">
        <f t="shared" si="90"/>
        <v>1.032</v>
      </c>
      <c r="U169" s="1449"/>
    </row>
    <row r="170" spans="1:21">
      <c r="A170" s="1443"/>
      <c r="B170" s="1456" t="s">
        <v>1201</v>
      </c>
      <c r="C170" s="1469" t="s">
        <v>166</v>
      </c>
      <c r="D170" s="1469" t="s">
        <v>182</v>
      </c>
      <c r="E170" s="1530" t="s">
        <v>1217</v>
      </c>
      <c r="F170" s="1563" t="s">
        <v>1169</v>
      </c>
      <c r="G170" s="1431">
        <v>7.5</v>
      </c>
      <c r="H170" s="1431">
        <v>3.3</v>
      </c>
      <c r="I170" s="1431">
        <v>1</v>
      </c>
      <c r="J170" s="1431">
        <f t="shared" si="87"/>
        <v>24.75</v>
      </c>
      <c r="K170" s="1452">
        <v>1</v>
      </c>
      <c r="L170" s="1452">
        <v>2.1</v>
      </c>
      <c r="M170" s="1453">
        <v>-1</v>
      </c>
      <c r="N170" s="1528">
        <f>K170*L170*M170</f>
        <v>-2.1</v>
      </c>
      <c r="O170" s="1528">
        <f t="shared" si="88"/>
        <v>22.65</v>
      </c>
      <c r="P170" s="884"/>
      <c r="Q170" s="884"/>
      <c r="R170" s="884"/>
      <c r="S170" s="884">
        <f t="shared" si="89"/>
        <v>6.794999999999999</v>
      </c>
      <c r="T170" s="884">
        <f t="shared" si="90"/>
        <v>6.794999999999999</v>
      </c>
      <c r="U170" s="1449"/>
    </row>
    <row r="171" spans="1:21">
      <c r="A171" s="1443"/>
      <c r="B171" s="1456" t="s">
        <v>1201</v>
      </c>
      <c r="C171" s="1469" t="s">
        <v>166</v>
      </c>
      <c r="D171" s="1469" t="s">
        <v>182</v>
      </c>
      <c r="E171" s="1530" t="s">
        <v>1218</v>
      </c>
      <c r="F171" s="1563" t="s">
        <v>137</v>
      </c>
      <c r="G171" s="1431">
        <v>11.2</v>
      </c>
      <c r="H171" s="1431">
        <v>3.3</v>
      </c>
      <c r="I171" s="1431">
        <v>1</v>
      </c>
      <c r="J171" s="1431">
        <f t="shared" si="87"/>
        <v>36.959999999999994</v>
      </c>
      <c r="K171" s="1452">
        <v>1</v>
      </c>
      <c r="L171" s="1452">
        <v>2.1</v>
      </c>
      <c r="M171" s="1453">
        <v>-1</v>
      </c>
      <c r="N171" s="1528">
        <f>K171*L171*M171</f>
        <v>-2.1</v>
      </c>
      <c r="O171" s="1528">
        <f t="shared" si="88"/>
        <v>34.859999999999992</v>
      </c>
      <c r="P171" s="884"/>
      <c r="Q171" s="884"/>
      <c r="R171" s="884"/>
      <c r="S171" s="884">
        <f t="shared" si="89"/>
        <v>10.457999999999997</v>
      </c>
      <c r="T171" s="884">
        <f t="shared" si="90"/>
        <v>10.457999999999997</v>
      </c>
      <c r="U171" s="1449"/>
    </row>
    <row r="172" spans="1:21">
      <c r="A172" s="1443"/>
      <c r="B172" s="1456" t="s">
        <v>1201</v>
      </c>
      <c r="C172" s="1469" t="s">
        <v>166</v>
      </c>
      <c r="D172" s="1469" t="s">
        <v>182</v>
      </c>
      <c r="E172" s="1530" t="s">
        <v>1219</v>
      </c>
      <c r="F172" s="1563" t="s">
        <v>1049</v>
      </c>
      <c r="G172" s="1431">
        <v>10.4</v>
      </c>
      <c r="H172" s="1431">
        <v>3.3</v>
      </c>
      <c r="I172" s="1431">
        <v>1</v>
      </c>
      <c r="J172" s="1431">
        <f t="shared" si="87"/>
        <v>34.32</v>
      </c>
      <c r="K172" s="1452">
        <v>1</v>
      </c>
      <c r="L172" s="1452">
        <v>2.1</v>
      </c>
      <c r="M172" s="1453">
        <v>-1</v>
      </c>
      <c r="N172" s="1528">
        <f>K172*L172*M172</f>
        <v>-2.1</v>
      </c>
      <c r="O172" s="1528">
        <f t="shared" si="88"/>
        <v>32.22</v>
      </c>
      <c r="P172" s="884"/>
      <c r="Q172" s="884"/>
      <c r="R172" s="884"/>
      <c r="S172" s="884">
        <f t="shared" si="89"/>
        <v>9.6659999999999986</v>
      </c>
      <c r="T172" s="884">
        <f t="shared" si="90"/>
        <v>9.6659999999999986</v>
      </c>
      <c r="U172" s="1449"/>
    </row>
    <row r="173" spans="1:21">
      <c r="A173" s="1443"/>
      <c r="B173" s="1564"/>
      <c r="C173" s="1565"/>
      <c r="D173" s="1565"/>
      <c r="E173" s="1566"/>
      <c r="F173" s="1567"/>
      <c r="G173" s="1455"/>
      <c r="H173" s="1455"/>
      <c r="I173" s="1455"/>
      <c r="J173" s="1455"/>
      <c r="K173" s="1568"/>
      <c r="L173" s="1568"/>
      <c r="M173" s="1569"/>
      <c r="N173" s="1570"/>
      <c r="O173" s="1570"/>
      <c r="P173" s="1442"/>
      <c r="Q173" s="1442"/>
      <c r="R173" s="1442"/>
      <c r="S173" s="1442"/>
      <c r="T173" s="1442"/>
      <c r="U173" s="1449"/>
    </row>
    <row r="174" spans="1:21">
      <c r="A174" s="1443"/>
      <c r="B174" s="152" t="s">
        <v>134</v>
      </c>
      <c r="C174" s="1450" t="s">
        <v>130</v>
      </c>
      <c r="D174" s="1572" t="s">
        <v>135</v>
      </c>
      <c r="E174" s="153" t="s">
        <v>1262</v>
      </c>
      <c r="F174" s="1563" t="s">
        <v>171</v>
      </c>
      <c r="G174" s="1431">
        <v>16.2</v>
      </c>
      <c r="H174" s="1431">
        <v>3</v>
      </c>
      <c r="I174" s="1431">
        <v>1</v>
      </c>
      <c r="J174" s="1431">
        <f t="shared" ref="J174:J176" si="91">G174*H174*I174</f>
        <v>48.599999999999994</v>
      </c>
      <c r="K174" s="1462">
        <v>1.9</v>
      </c>
      <c r="L174" s="1462">
        <v>2.1</v>
      </c>
      <c r="M174" s="1463">
        <v>-1</v>
      </c>
      <c r="N174" s="1458">
        <f t="shared" ref="N174:N176" si="92">K174*L174*M174</f>
        <v>-3.9899999999999998</v>
      </c>
      <c r="O174" s="1458">
        <f t="shared" ref="O174:O176" si="93">J174+N174</f>
        <v>44.609999999999992</v>
      </c>
      <c r="P174" s="1571">
        <f>O174*0.2</f>
        <v>8.9219999999999988</v>
      </c>
      <c r="Q174" s="1571">
        <f>O174*0.3</f>
        <v>13.382999999999997</v>
      </c>
      <c r="R174" s="1571">
        <f>O174*0.3</f>
        <v>13.382999999999997</v>
      </c>
      <c r="S174" s="884"/>
      <c r="T174" s="884">
        <f>SUM(P174:S174)</f>
        <v>35.687999999999995</v>
      </c>
      <c r="U174" s="1449"/>
    </row>
    <row r="175" spans="1:21">
      <c r="A175" s="1443"/>
      <c r="B175" s="152" t="s">
        <v>134</v>
      </c>
      <c r="C175" s="1450" t="s">
        <v>130</v>
      </c>
      <c r="D175" s="1572" t="s">
        <v>135</v>
      </c>
      <c r="E175" s="153" t="s">
        <v>1262</v>
      </c>
      <c r="F175" s="1563" t="s">
        <v>1263</v>
      </c>
      <c r="G175" s="1431">
        <f>1.9+2.1+2.1+1+2.1+2.1</f>
        <v>11.299999999999999</v>
      </c>
      <c r="H175" s="1431">
        <v>0.5</v>
      </c>
      <c r="I175" s="1431">
        <v>1</v>
      </c>
      <c r="J175" s="1431">
        <f t="shared" si="91"/>
        <v>5.6499999999999995</v>
      </c>
      <c r="K175" s="1462">
        <v>1</v>
      </c>
      <c r="L175" s="1462">
        <v>2.1</v>
      </c>
      <c r="M175" s="1463">
        <v>-3</v>
      </c>
      <c r="N175" s="1458">
        <f t="shared" si="92"/>
        <v>-6.3000000000000007</v>
      </c>
      <c r="O175" s="1458">
        <f t="shared" si="93"/>
        <v>-0.65000000000000124</v>
      </c>
      <c r="P175" s="1571">
        <f>O175*0.2</f>
        <v>-0.13000000000000025</v>
      </c>
      <c r="Q175" s="1571">
        <f>O175*0.3</f>
        <v>-0.19500000000000037</v>
      </c>
      <c r="R175" s="1571">
        <f>O175*0.3</f>
        <v>-0.19500000000000037</v>
      </c>
      <c r="S175" s="884"/>
      <c r="T175" s="884">
        <f>SUM(P175:S175)</f>
        <v>-0.52000000000000102</v>
      </c>
      <c r="U175" s="1449"/>
    </row>
    <row r="176" spans="1:21">
      <c r="A176" s="1443"/>
      <c r="B176" s="152" t="s">
        <v>134</v>
      </c>
      <c r="C176" s="1450" t="s">
        <v>130</v>
      </c>
      <c r="D176" s="1572" t="s">
        <v>135</v>
      </c>
      <c r="E176" s="153" t="s">
        <v>136</v>
      </c>
      <c r="F176" s="1563" t="s">
        <v>137</v>
      </c>
      <c r="G176" s="1431">
        <v>9.85</v>
      </c>
      <c r="H176" s="1431">
        <v>5.6</v>
      </c>
      <c r="I176" s="1431">
        <v>1</v>
      </c>
      <c r="J176" s="1431">
        <f t="shared" si="91"/>
        <v>55.16</v>
      </c>
      <c r="K176" s="1462">
        <v>0.8</v>
      </c>
      <c r="L176" s="1462">
        <v>2.1</v>
      </c>
      <c r="M176" s="1463">
        <v>-1</v>
      </c>
      <c r="N176" s="1458">
        <f t="shared" si="92"/>
        <v>-1.6800000000000002</v>
      </c>
      <c r="O176" s="1458">
        <f t="shared" si="93"/>
        <v>53.48</v>
      </c>
      <c r="P176" s="1571">
        <f>O176*0.2</f>
        <v>10.696</v>
      </c>
      <c r="Q176" s="1571">
        <f>O176*0.3</f>
        <v>16.043999999999997</v>
      </c>
      <c r="R176" s="1571">
        <f>O176*0.3</f>
        <v>16.043999999999997</v>
      </c>
      <c r="S176" s="884"/>
      <c r="T176" s="884">
        <f>SUM(P176:S176)</f>
        <v>42.783999999999992</v>
      </c>
      <c r="U176" s="1449"/>
    </row>
    <row r="177" spans="1:21">
      <c r="A177" s="1443"/>
      <c r="B177" s="152" t="s">
        <v>134</v>
      </c>
      <c r="C177" s="1450" t="s">
        <v>130</v>
      </c>
      <c r="D177" s="1572" t="s">
        <v>135</v>
      </c>
      <c r="E177" s="153" t="s">
        <v>1265</v>
      </c>
      <c r="F177" s="1563" t="s">
        <v>1266</v>
      </c>
      <c r="G177" s="1431">
        <v>15.1</v>
      </c>
      <c r="H177" s="1431">
        <v>3</v>
      </c>
      <c r="I177" s="1431">
        <v>1</v>
      </c>
      <c r="J177" s="1431">
        <v>45.3</v>
      </c>
      <c r="K177" s="1462">
        <v>1.1000000000000001</v>
      </c>
      <c r="L177" s="1462">
        <v>2.1</v>
      </c>
      <c r="M177" s="1463">
        <v>-1</v>
      </c>
      <c r="N177" s="1458">
        <v>-2.3100000000000005</v>
      </c>
      <c r="O177" s="1458">
        <v>42.989999999999995</v>
      </c>
      <c r="P177" s="1571">
        <f>O177*0.2</f>
        <v>8.597999999999999</v>
      </c>
      <c r="Q177" s="1571">
        <f>O177*0.3</f>
        <v>12.896999999999998</v>
      </c>
      <c r="R177" s="1571">
        <f>O177*0.3</f>
        <v>12.896999999999998</v>
      </c>
      <c r="S177" s="884"/>
      <c r="T177" s="884">
        <f>SUM(P177:S177)</f>
        <v>34.391999999999996</v>
      </c>
      <c r="U177" s="1449"/>
    </row>
    <row r="178" spans="1:21">
      <c r="A178" s="1443"/>
      <c r="B178" s="1564"/>
      <c r="C178" s="1565"/>
      <c r="D178" s="1565"/>
      <c r="E178" s="1566"/>
      <c r="F178" s="1567"/>
      <c r="G178" s="1455"/>
      <c r="H178" s="1455"/>
      <c r="I178" s="1455"/>
      <c r="J178" s="1455"/>
      <c r="K178" s="1568"/>
      <c r="L178" s="1568"/>
      <c r="M178" s="1569"/>
      <c r="N178" s="1570"/>
      <c r="O178" s="1570"/>
      <c r="P178" s="1442"/>
      <c r="Q178" s="1442"/>
      <c r="R178" s="1442"/>
      <c r="S178" s="1442"/>
      <c r="T178" s="1442"/>
      <c r="U178" s="1449"/>
    </row>
    <row r="179" spans="1:21">
      <c r="A179" s="1443"/>
      <c r="B179" s="152" t="s">
        <v>1267</v>
      </c>
      <c r="C179" s="1450" t="s">
        <v>130</v>
      </c>
      <c r="D179" s="1572" t="s">
        <v>193</v>
      </c>
      <c r="E179" s="153" t="s">
        <v>1268</v>
      </c>
      <c r="F179" s="1563" t="s">
        <v>171</v>
      </c>
      <c r="G179" s="1431">
        <v>16.2</v>
      </c>
      <c r="H179" s="1431">
        <v>3</v>
      </c>
      <c r="I179" s="1431">
        <v>1</v>
      </c>
      <c r="J179" s="1431">
        <f>G179*H179*I179</f>
        <v>48.599999999999994</v>
      </c>
      <c r="K179" s="1462">
        <v>1.9</v>
      </c>
      <c r="L179" s="1462">
        <v>2.1</v>
      </c>
      <c r="M179" s="1463">
        <v>-1</v>
      </c>
      <c r="N179" s="1458">
        <f>K179*L179*M179</f>
        <v>-3.9899999999999998</v>
      </c>
      <c r="O179" s="1458">
        <f>J179+N179</f>
        <v>44.609999999999992</v>
      </c>
      <c r="P179" s="1571">
        <f>O179*0.2</f>
        <v>8.9219999999999988</v>
      </c>
      <c r="Q179" s="1571">
        <f>O179*0.3</f>
        <v>13.382999999999997</v>
      </c>
      <c r="R179" s="1571">
        <f>O179*0.3</f>
        <v>13.382999999999997</v>
      </c>
      <c r="S179" s="884"/>
      <c r="T179" s="884">
        <f>SUM(P179:S179)</f>
        <v>35.687999999999995</v>
      </c>
      <c r="U179" s="1449"/>
    </row>
    <row r="180" spans="1:21">
      <c r="A180" s="1443"/>
      <c r="B180" s="1443"/>
      <c r="C180" s="1467"/>
      <c r="D180" s="1573"/>
      <c r="E180" s="1465"/>
      <c r="F180" s="1563" t="s">
        <v>1263</v>
      </c>
      <c r="G180" s="1431">
        <f>1.9+2.1+2.1+1+2.1+2.1</f>
        <v>11.299999999999999</v>
      </c>
      <c r="H180" s="1431">
        <v>0.5</v>
      </c>
      <c r="I180" s="1431">
        <v>1</v>
      </c>
      <c r="J180" s="1431">
        <f>G180*H180*I180</f>
        <v>5.6499999999999995</v>
      </c>
      <c r="K180" s="1462">
        <v>1</v>
      </c>
      <c r="L180" s="1462">
        <v>2.1</v>
      </c>
      <c r="M180" s="1463">
        <v>-3</v>
      </c>
      <c r="N180" s="1458">
        <f>K180*L180*M180</f>
        <v>-6.3000000000000007</v>
      </c>
      <c r="O180" s="1458">
        <f>J180+N180</f>
        <v>-0.65000000000000124</v>
      </c>
      <c r="P180" s="1571">
        <f>O180*0.2</f>
        <v>-0.13000000000000025</v>
      </c>
      <c r="Q180" s="1571">
        <f>O180*0.3</f>
        <v>-0.19500000000000037</v>
      </c>
      <c r="R180" s="1571">
        <f>O180*0.3</f>
        <v>-0.19500000000000037</v>
      </c>
      <c r="S180" s="884"/>
      <c r="T180" s="884">
        <f>SUM(P180:S180)</f>
        <v>-0.52000000000000102</v>
      </c>
      <c r="U180" s="1449"/>
    </row>
    <row r="181" spans="1:21">
      <c r="A181" s="1443"/>
      <c r="B181" s="152" t="s">
        <v>1267</v>
      </c>
      <c r="C181" s="1450" t="s">
        <v>130</v>
      </c>
      <c r="D181" s="1572" t="s">
        <v>193</v>
      </c>
      <c r="E181" s="153" t="s">
        <v>1269</v>
      </c>
      <c r="F181" s="1563" t="s">
        <v>137</v>
      </c>
      <c r="G181" s="1431">
        <v>9.85</v>
      </c>
      <c r="H181" s="1431">
        <v>4.8499999999999996</v>
      </c>
      <c r="I181" s="1431">
        <v>1</v>
      </c>
      <c r="J181" s="1431">
        <f>G181*H181*I181</f>
        <v>47.772499999999994</v>
      </c>
      <c r="K181" s="1462">
        <v>0.8</v>
      </c>
      <c r="L181" s="1462">
        <v>2.1</v>
      </c>
      <c r="M181" s="1463">
        <v>-1</v>
      </c>
      <c r="N181" s="1458">
        <f>K181*L181*M181</f>
        <v>-1.6800000000000002</v>
      </c>
      <c r="O181" s="1458">
        <f>J181+N181</f>
        <v>46.092499999999994</v>
      </c>
      <c r="P181" s="1571">
        <f>O181*0.2</f>
        <v>9.2184999999999988</v>
      </c>
      <c r="Q181" s="1571">
        <f>O181*0.3</f>
        <v>13.827749999999998</v>
      </c>
      <c r="R181" s="1571">
        <f>O181*0.3</f>
        <v>13.827749999999998</v>
      </c>
      <c r="S181" s="884"/>
      <c r="T181" s="884">
        <f>SUM(P181:S181)</f>
        <v>36.873999999999995</v>
      </c>
      <c r="U181" s="1449"/>
    </row>
    <row r="182" spans="1:21">
      <c r="A182" s="1443"/>
      <c r="B182" s="152" t="s">
        <v>1267</v>
      </c>
      <c r="C182" s="1450" t="s">
        <v>130</v>
      </c>
      <c r="D182" s="1572" t="s">
        <v>193</v>
      </c>
      <c r="E182" s="153" t="s">
        <v>1270</v>
      </c>
      <c r="F182" s="1563" t="s">
        <v>1266</v>
      </c>
      <c r="G182" s="1431">
        <v>15.1</v>
      </c>
      <c r="H182" s="1431">
        <v>3</v>
      </c>
      <c r="I182" s="1431">
        <v>1</v>
      </c>
      <c r="J182" s="1431">
        <v>45.3</v>
      </c>
      <c r="K182" s="1462">
        <v>1.1000000000000001</v>
      </c>
      <c r="L182" s="1462">
        <v>2.1</v>
      </c>
      <c r="M182" s="1463">
        <v>-1</v>
      </c>
      <c r="N182" s="1458">
        <v>-2.3100000000000005</v>
      </c>
      <c r="O182" s="1458">
        <v>42.989999999999995</v>
      </c>
      <c r="P182" s="1571">
        <f>O182*0.2</f>
        <v>8.597999999999999</v>
      </c>
      <c r="Q182" s="1571">
        <f>O182*0.3</f>
        <v>12.896999999999998</v>
      </c>
      <c r="R182" s="1571">
        <f>O182*0.3</f>
        <v>12.896999999999998</v>
      </c>
      <c r="S182" s="884"/>
      <c r="T182" s="884">
        <f>SUM(P182:S182)</f>
        <v>34.391999999999996</v>
      </c>
      <c r="U182" s="1449"/>
    </row>
    <row r="183" spans="1:21">
      <c r="A183" s="1443"/>
      <c r="B183" s="1564"/>
      <c r="C183" s="1565"/>
      <c r="D183" s="1565"/>
      <c r="E183" s="1566"/>
      <c r="F183" s="1567"/>
      <c r="G183" s="1455"/>
      <c r="H183" s="1455"/>
      <c r="I183" s="1455"/>
      <c r="J183" s="1455"/>
      <c r="K183" s="1568"/>
      <c r="L183" s="1568"/>
      <c r="M183" s="1569"/>
      <c r="N183" s="1570"/>
      <c r="O183" s="1570"/>
      <c r="P183" s="1442"/>
      <c r="Q183" s="1442"/>
      <c r="R183" s="1442"/>
      <c r="S183" s="1442"/>
      <c r="T183" s="1442"/>
      <c r="U183" s="1449"/>
    </row>
    <row r="184" spans="1:21">
      <c r="A184" s="1443"/>
      <c r="B184" s="152" t="s">
        <v>1267</v>
      </c>
      <c r="C184" s="1450" t="s">
        <v>130</v>
      </c>
      <c r="D184" s="1572" t="s">
        <v>194</v>
      </c>
      <c r="E184" s="153" t="s">
        <v>1271</v>
      </c>
      <c r="F184" s="1563" t="s">
        <v>171</v>
      </c>
      <c r="G184" s="1431">
        <v>16.2</v>
      </c>
      <c r="H184" s="1431">
        <v>3</v>
      </c>
      <c r="I184" s="1431">
        <v>1</v>
      </c>
      <c r="J184" s="1431">
        <f>G184*H184*I184</f>
        <v>48.599999999999994</v>
      </c>
      <c r="K184" s="1462">
        <v>1.9</v>
      </c>
      <c r="L184" s="1462">
        <v>2.1</v>
      </c>
      <c r="M184" s="1463">
        <v>-1</v>
      </c>
      <c r="N184" s="1458">
        <f>K184*L184*M184</f>
        <v>-3.9899999999999998</v>
      </c>
      <c r="O184" s="1458">
        <f>J184+N184</f>
        <v>44.609999999999992</v>
      </c>
      <c r="P184" s="1571">
        <f>O184*0.2</f>
        <v>8.9219999999999988</v>
      </c>
      <c r="Q184" s="1571">
        <f>O184*0.3</f>
        <v>13.382999999999997</v>
      </c>
      <c r="R184" s="1571">
        <f>O184*0.3</f>
        <v>13.382999999999997</v>
      </c>
      <c r="S184" s="884"/>
      <c r="T184" s="884">
        <f>SUM(P184:S184)</f>
        <v>35.687999999999995</v>
      </c>
      <c r="U184" s="1449"/>
    </row>
    <row r="185" spans="1:21">
      <c r="A185" s="1443"/>
      <c r="B185" s="1443"/>
      <c r="C185" s="1467"/>
      <c r="D185" s="1573"/>
      <c r="E185" s="1465"/>
      <c r="F185" s="1563" t="s">
        <v>1263</v>
      </c>
      <c r="G185" s="1431">
        <f>1.9+2.1+2.1+1+2.1+2.1</f>
        <v>11.299999999999999</v>
      </c>
      <c r="H185" s="1431">
        <v>0.5</v>
      </c>
      <c r="I185" s="1431">
        <v>1</v>
      </c>
      <c r="J185" s="1431">
        <f>G185*H185*I185</f>
        <v>5.6499999999999995</v>
      </c>
      <c r="K185" s="1462">
        <v>1</v>
      </c>
      <c r="L185" s="1462">
        <v>2.1</v>
      </c>
      <c r="M185" s="1463">
        <v>-3</v>
      </c>
      <c r="N185" s="1458">
        <f>K185*L185*M185</f>
        <v>-6.3000000000000007</v>
      </c>
      <c r="O185" s="1458">
        <f>J185+N185</f>
        <v>-0.65000000000000124</v>
      </c>
      <c r="P185" s="1571">
        <f>O185*0.2</f>
        <v>-0.13000000000000025</v>
      </c>
      <c r="Q185" s="1571">
        <f>O185*0.3</f>
        <v>-0.19500000000000037</v>
      </c>
      <c r="R185" s="1571">
        <f>O185*0.3</f>
        <v>-0.19500000000000037</v>
      </c>
      <c r="S185" s="884"/>
      <c r="T185" s="884">
        <f>SUM(P185:S185)</f>
        <v>-0.52000000000000102</v>
      </c>
      <c r="U185" s="1449"/>
    </row>
    <row r="186" spans="1:21">
      <c r="A186" s="1443"/>
      <c r="B186" s="152" t="s">
        <v>1267</v>
      </c>
      <c r="C186" s="1450" t="s">
        <v>130</v>
      </c>
      <c r="D186" s="1572" t="s">
        <v>194</v>
      </c>
      <c r="E186" s="153" t="s">
        <v>1272</v>
      </c>
      <c r="F186" s="1563" t="s">
        <v>137</v>
      </c>
      <c r="G186" s="1431">
        <v>9.85</v>
      </c>
      <c r="H186" s="1431">
        <v>4.2</v>
      </c>
      <c r="I186" s="1431">
        <v>1</v>
      </c>
      <c r="J186" s="1431">
        <f>G186*H186*I186</f>
        <v>41.37</v>
      </c>
      <c r="K186" s="1462">
        <v>0.8</v>
      </c>
      <c r="L186" s="1462">
        <v>2.1</v>
      </c>
      <c r="M186" s="1463">
        <v>-1</v>
      </c>
      <c r="N186" s="1458">
        <f>K186*L186*M186</f>
        <v>-1.6800000000000002</v>
      </c>
      <c r="O186" s="1458">
        <f>J186+N186</f>
        <v>39.69</v>
      </c>
      <c r="P186" s="1571">
        <f>O186*0.2</f>
        <v>7.9379999999999997</v>
      </c>
      <c r="Q186" s="1571">
        <f>O186*0.3</f>
        <v>11.906999999999998</v>
      </c>
      <c r="R186" s="1571">
        <f>O186*0.3</f>
        <v>11.906999999999998</v>
      </c>
      <c r="S186" s="884"/>
      <c r="T186" s="884">
        <f>SUM(P186:S186)</f>
        <v>31.751999999999995</v>
      </c>
      <c r="U186" s="1449"/>
    </row>
    <row r="187" spans="1:21">
      <c r="A187" s="1443"/>
      <c r="B187" s="152" t="s">
        <v>1267</v>
      </c>
      <c r="C187" s="1450" t="s">
        <v>130</v>
      </c>
      <c r="D187" s="1572" t="s">
        <v>194</v>
      </c>
      <c r="E187" s="153" t="s">
        <v>1273</v>
      </c>
      <c r="F187" s="1563" t="s">
        <v>1266</v>
      </c>
      <c r="G187" s="1431">
        <v>15.1</v>
      </c>
      <c r="H187" s="1431">
        <v>3</v>
      </c>
      <c r="I187" s="1431">
        <v>1</v>
      </c>
      <c r="J187" s="1431">
        <v>45.3</v>
      </c>
      <c r="K187" s="1462">
        <v>1.1000000000000001</v>
      </c>
      <c r="L187" s="1462">
        <v>2.1</v>
      </c>
      <c r="M187" s="1463">
        <v>-1</v>
      </c>
      <c r="N187" s="1458">
        <v>-2.3100000000000005</v>
      </c>
      <c r="O187" s="1458">
        <v>42.989999999999995</v>
      </c>
      <c r="P187" s="1571">
        <f>O187*0.2</f>
        <v>8.597999999999999</v>
      </c>
      <c r="Q187" s="1571">
        <f>O187*0.3</f>
        <v>12.896999999999998</v>
      </c>
      <c r="R187" s="1571">
        <f>O187*0.3</f>
        <v>12.896999999999998</v>
      </c>
      <c r="S187" s="884"/>
      <c r="T187" s="884">
        <f>SUM(P187:S187)</f>
        <v>34.391999999999996</v>
      </c>
      <c r="U187" s="1449"/>
    </row>
    <row r="188" spans="1:21">
      <c r="A188" s="1443"/>
      <c r="B188" s="1564"/>
      <c r="C188" s="1565"/>
      <c r="D188" s="1565"/>
      <c r="E188" s="1566"/>
      <c r="F188" s="1567"/>
      <c r="G188" s="1455"/>
      <c r="H188" s="1455"/>
      <c r="I188" s="1455"/>
      <c r="J188" s="1455"/>
      <c r="K188" s="1568"/>
      <c r="L188" s="1568"/>
      <c r="M188" s="1569"/>
      <c r="N188" s="1570"/>
      <c r="O188" s="1570"/>
      <c r="P188" s="1442"/>
      <c r="Q188" s="1442"/>
      <c r="R188" s="1442"/>
      <c r="S188" s="1442"/>
      <c r="T188" s="1442"/>
      <c r="U188" s="1449"/>
    </row>
    <row r="189" spans="1:21">
      <c r="A189" s="1443"/>
      <c r="B189" s="152" t="s">
        <v>1274</v>
      </c>
      <c r="C189" s="1450" t="s">
        <v>130</v>
      </c>
      <c r="D189" s="152" t="s">
        <v>195</v>
      </c>
      <c r="E189" s="153" t="s">
        <v>1275</v>
      </c>
      <c r="F189" s="1563" t="s">
        <v>171</v>
      </c>
      <c r="G189" s="1431">
        <v>16.2</v>
      </c>
      <c r="H189" s="1431">
        <v>3</v>
      </c>
      <c r="I189" s="1431">
        <v>1</v>
      </c>
      <c r="J189" s="1431">
        <f t="shared" ref="J189:J193" si="94">G189*H189*I189</f>
        <v>48.599999999999994</v>
      </c>
      <c r="K189" s="1462">
        <v>1.9</v>
      </c>
      <c r="L189" s="1462">
        <v>2.1</v>
      </c>
      <c r="M189" s="1463">
        <v>-1</v>
      </c>
      <c r="N189" s="1458">
        <f t="shared" ref="N189:N193" si="95">K189*L189*M189</f>
        <v>-3.9899999999999998</v>
      </c>
      <c r="O189" s="1458">
        <f>J189+N189</f>
        <v>44.609999999999992</v>
      </c>
      <c r="P189" s="1571">
        <f>O189*0.2</f>
        <v>8.9219999999999988</v>
      </c>
      <c r="Q189" s="1571">
        <f>O189*0.3</f>
        <v>13.382999999999997</v>
      </c>
      <c r="R189" s="1571">
        <f>O189*0.3</f>
        <v>13.382999999999997</v>
      </c>
      <c r="S189" s="884"/>
      <c r="T189" s="884">
        <f>SUM(P189:S189)</f>
        <v>35.687999999999995</v>
      </c>
      <c r="U189" s="1449"/>
    </row>
    <row r="190" spans="1:21">
      <c r="A190" s="1443"/>
      <c r="B190" s="152" t="s">
        <v>1274</v>
      </c>
      <c r="C190" s="1450" t="s">
        <v>130</v>
      </c>
      <c r="D190" s="152" t="s">
        <v>195</v>
      </c>
      <c r="E190" s="153" t="s">
        <v>1275</v>
      </c>
      <c r="F190" s="1563" t="s">
        <v>1263</v>
      </c>
      <c r="G190" s="1431">
        <f>1.9+2.1+2.1+1+2.1+2.1</f>
        <v>11.299999999999999</v>
      </c>
      <c r="H190" s="1431">
        <v>0.5</v>
      </c>
      <c r="I190" s="1431">
        <v>1</v>
      </c>
      <c r="J190" s="1431">
        <f t="shared" si="94"/>
        <v>5.6499999999999995</v>
      </c>
      <c r="K190" s="1462">
        <v>1</v>
      </c>
      <c r="L190" s="1462">
        <v>2.1</v>
      </c>
      <c r="M190" s="1463">
        <v>-3</v>
      </c>
      <c r="N190" s="1458">
        <f t="shared" si="95"/>
        <v>-6.3000000000000007</v>
      </c>
      <c r="O190" s="1458">
        <f>J190+N190</f>
        <v>-0.65000000000000124</v>
      </c>
      <c r="P190" s="1571">
        <f>O190*0.2</f>
        <v>-0.13000000000000025</v>
      </c>
      <c r="Q190" s="1571">
        <f>O190*0.3</f>
        <v>-0.19500000000000037</v>
      </c>
      <c r="R190" s="1571">
        <f>O190*0.3</f>
        <v>-0.19500000000000037</v>
      </c>
      <c r="S190" s="884"/>
      <c r="T190" s="884">
        <f>SUM(P190:S190)</f>
        <v>-0.52000000000000102</v>
      </c>
      <c r="U190" s="1449"/>
    </row>
    <row r="191" spans="1:21">
      <c r="A191" s="1443"/>
      <c r="B191" s="152" t="s">
        <v>1274</v>
      </c>
      <c r="C191" s="1450" t="s">
        <v>130</v>
      </c>
      <c r="D191" s="152" t="s">
        <v>195</v>
      </c>
      <c r="E191" s="153" t="s">
        <v>1276</v>
      </c>
      <c r="F191" s="1563" t="s">
        <v>1264</v>
      </c>
      <c r="G191" s="1431">
        <v>6.28</v>
      </c>
      <c r="H191" s="1431">
        <v>4.2</v>
      </c>
      <c r="I191" s="1431">
        <v>1</v>
      </c>
      <c r="J191" s="1431">
        <f t="shared" si="94"/>
        <v>26.376000000000001</v>
      </c>
      <c r="K191" s="1462">
        <v>0.9</v>
      </c>
      <c r="L191" s="1462">
        <v>2.1</v>
      </c>
      <c r="M191" s="1463">
        <v>-1</v>
      </c>
      <c r="N191" s="1458">
        <f t="shared" si="95"/>
        <v>-1.8900000000000001</v>
      </c>
      <c r="O191" s="1458">
        <f>J191+N191</f>
        <v>24.486000000000001</v>
      </c>
      <c r="P191" s="1571">
        <f>O191*0.2</f>
        <v>4.8972000000000007</v>
      </c>
      <c r="Q191" s="1571">
        <f>O191*0.3</f>
        <v>7.3457999999999997</v>
      </c>
      <c r="R191" s="1571">
        <f>O191*0.3</f>
        <v>7.3457999999999997</v>
      </c>
      <c r="S191" s="884"/>
      <c r="T191" s="884">
        <f>SUM(P191:S191)</f>
        <v>19.588799999999999</v>
      </c>
      <c r="U191" s="1449"/>
    </row>
    <row r="192" spans="1:21">
      <c r="A192" s="1443"/>
      <c r="B192" s="152" t="s">
        <v>1274</v>
      </c>
      <c r="C192" s="1450" t="s">
        <v>130</v>
      </c>
      <c r="D192" s="152" t="s">
        <v>195</v>
      </c>
      <c r="E192" s="153" t="s">
        <v>1277</v>
      </c>
      <c r="F192" s="1563" t="s">
        <v>137</v>
      </c>
      <c r="G192" s="1431">
        <v>9.85</v>
      </c>
      <c r="H192" s="1431">
        <v>4.2</v>
      </c>
      <c r="I192" s="1431">
        <v>1</v>
      </c>
      <c r="J192" s="1431">
        <f t="shared" si="94"/>
        <v>41.37</v>
      </c>
      <c r="K192" s="1462">
        <v>0.8</v>
      </c>
      <c r="L192" s="1462">
        <v>2.1</v>
      </c>
      <c r="M192" s="1463">
        <v>-1</v>
      </c>
      <c r="N192" s="1458">
        <f t="shared" si="95"/>
        <v>-1.6800000000000002</v>
      </c>
      <c r="O192" s="1458">
        <f>J192+N192</f>
        <v>39.69</v>
      </c>
      <c r="P192" s="1571">
        <f>O192*0.2</f>
        <v>7.9379999999999997</v>
      </c>
      <c r="Q192" s="1571">
        <f>O192*0.3</f>
        <v>11.906999999999998</v>
      </c>
      <c r="R192" s="1571">
        <f>O192*0.3</f>
        <v>11.906999999999998</v>
      </c>
      <c r="S192" s="884"/>
      <c r="T192" s="884">
        <f>SUM(P192:S192)</f>
        <v>31.751999999999995</v>
      </c>
      <c r="U192" s="1449"/>
    </row>
    <row r="193" spans="1:21">
      <c r="A193" s="1443"/>
      <c r="B193" s="152" t="s">
        <v>1274</v>
      </c>
      <c r="C193" s="1450" t="s">
        <v>130</v>
      </c>
      <c r="D193" s="152" t="s">
        <v>195</v>
      </c>
      <c r="E193" s="153" t="s">
        <v>1278</v>
      </c>
      <c r="F193" s="1563" t="s">
        <v>1266</v>
      </c>
      <c r="G193" s="1431">
        <v>15.1</v>
      </c>
      <c r="H193" s="1431">
        <v>3</v>
      </c>
      <c r="I193" s="1431">
        <v>1</v>
      </c>
      <c r="J193" s="1431">
        <f t="shared" si="94"/>
        <v>45.3</v>
      </c>
      <c r="K193" s="1462">
        <v>1.1000000000000001</v>
      </c>
      <c r="L193" s="1462">
        <v>2.1</v>
      </c>
      <c r="M193" s="1463">
        <v>-1</v>
      </c>
      <c r="N193" s="1458">
        <f t="shared" si="95"/>
        <v>-2.3100000000000005</v>
      </c>
      <c r="O193" s="1458">
        <v>42.989999999999995</v>
      </c>
      <c r="P193" s="1442"/>
      <c r="Q193" s="1442"/>
      <c r="R193" s="1442"/>
      <c r="S193" s="1442"/>
      <c r="T193" s="1442"/>
      <c r="U193" s="1449"/>
    </row>
    <row r="194" spans="1:21">
      <c r="A194" s="1443"/>
      <c r="B194" s="1564"/>
      <c r="C194" s="1565"/>
      <c r="D194" s="1565"/>
      <c r="E194" s="1566"/>
      <c r="F194" s="1567"/>
      <c r="G194" s="1455"/>
      <c r="H194" s="1455"/>
      <c r="I194" s="1455"/>
      <c r="J194" s="1455"/>
      <c r="K194" s="1568"/>
      <c r="L194" s="1568"/>
      <c r="M194" s="1569"/>
      <c r="N194" s="1570"/>
      <c r="O194" s="1570"/>
      <c r="P194" s="1442"/>
      <c r="Q194" s="1442"/>
      <c r="R194" s="1442"/>
      <c r="S194" s="1442"/>
      <c r="T194" s="1442"/>
      <c r="U194" s="1449"/>
    </row>
    <row r="195" spans="1:21">
      <c r="A195" s="1443"/>
      <c r="B195" s="152" t="s">
        <v>1279</v>
      </c>
      <c r="C195" s="1450" t="s">
        <v>130</v>
      </c>
      <c r="D195" s="152" t="s">
        <v>196</v>
      </c>
      <c r="E195" s="153" t="s">
        <v>1280</v>
      </c>
      <c r="F195" s="1563" t="s">
        <v>171</v>
      </c>
      <c r="G195" s="1431">
        <v>16.2</v>
      </c>
      <c r="H195" s="1431">
        <v>3</v>
      </c>
      <c r="I195" s="1431">
        <v>1</v>
      </c>
      <c r="J195" s="1431">
        <v>48.6</v>
      </c>
      <c r="K195" s="1462">
        <v>1.9</v>
      </c>
      <c r="L195" s="1462">
        <v>2.1</v>
      </c>
      <c r="M195" s="1463">
        <v>-1</v>
      </c>
      <c r="N195" s="1458">
        <f>K195*L195*M195</f>
        <v>-3.9899999999999998</v>
      </c>
      <c r="O195" s="1458">
        <v>44.609999999999992</v>
      </c>
      <c r="P195" s="1571">
        <f>O195*0.2</f>
        <v>8.9219999999999988</v>
      </c>
      <c r="Q195" s="1571">
        <f>O195*0.3</f>
        <v>13.382999999999997</v>
      </c>
      <c r="R195" s="1571">
        <f>O195*0.3</f>
        <v>13.382999999999997</v>
      </c>
      <c r="S195" s="884"/>
      <c r="T195" s="884">
        <f>SUM(P195:S195)</f>
        <v>35.687999999999995</v>
      </c>
      <c r="U195" s="1449"/>
    </row>
    <row r="196" spans="1:21">
      <c r="A196" s="1443"/>
      <c r="B196" s="152" t="s">
        <v>1279</v>
      </c>
      <c r="C196" s="1450" t="s">
        <v>130</v>
      </c>
      <c r="D196" s="152" t="s">
        <v>196</v>
      </c>
      <c r="E196" s="153" t="s">
        <v>1281</v>
      </c>
      <c r="F196" s="1563" t="s">
        <v>1263</v>
      </c>
      <c r="G196" s="1431">
        <v>11.299999999999999</v>
      </c>
      <c r="H196" s="1431">
        <v>0.5</v>
      </c>
      <c r="I196" s="1431">
        <v>1</v>
      </c>
      <c r="J196" s="1431">
        <v>5.6499999999999995</v>
      </c>
      <c r="K196" s="1462">
        <v>1</v>
      </c>
      <c r="L196" s="1462">
        <v>2.1</v>
      </c>
      <c r="M196" s="1463">
        <v>-3</v>
      </c>
      <c r="N196" s="1458">
        <f>K196*L196*M196</f>
        <v>-6.3000000000000007</v>
      </c>
      <c r="O196" s="1458">
        <v>-0.65000000000000124</v>
      </c>
      <c r="P196" s="1571">
        <f>O196*0.2</f>
        <v>-0.13000000000000025</v>
      </c>
      <c r="Q196" s="1571">
        <f>O196*0.3</f>
        <v>-0.19500000000000037</v>
      </c>
      <c r="R196" s="1571">
        <f>O196*0.3</f>
        <v>-0.19500000000000037</v>
      </c>
      <c r="S196" s="884"/>
      <c r="T196" s="884">
        <f>SUM(P196:S196)</f>
        <v>-0.52000000000000102</v>
      </c>
      <c r="U196" s="1449"/>
    </row>
    <row r="197" spans="1:21">
      <c r="A197" s="1443"/>
      <c r="B197" s="152" t="s">
        <v>1279</v>
      </c>
      <c r="C197" s="1450" t="s">
        <v>130</v>
      </c>
      <c r="D197" s="152" t="s">
        <v>196</v>
      </c>
      <c r="E197" s="153" t="s">
        <v>1282</v>
      </c>
      <c r="F197" s="1563" t="s">
        <v>137</v>
      </c>
      <c r="G197" s="1431">
        <v>9.85</v>
      </c>
      <c r="H197" s="1431">
        <v>4.2</v>
      </c>
      <c r="I197" s="1431">
        <v>1</v>
      </c>
      <c r="J197" s="1431">
        <f>G197*H197*I197</f>
        <v>41.37</v>
      </c>
      <c r="K197" s="1462">
        <v>0.8</v>
      </c>
      <c r="L197" s="1462">
        <v>2.1</v>
      </c>
      <c r="M197" s="1463">
        <v>-1</v>
      </c>
      <c r="N197" s="1458">
        <f>K197*L197*M197</f>
        <v>-1.6800000000000002</v>
      </c>
      <c r="O197" s="1458">
        <f>J197+N197</f>
        <v>39.69</v>
      </c>
      <c r="P197" s="1571">
        <f>O197*0.2</f>
        <v>7.9379999999999997</v>
      </c>
      <c r="Q197" s="1571">
        <f>O197*0.3</f>
        <v>11.906999999999998</v>
      </c>
      <c r="R197" s="1571">
        <f>O197*0.3</f>
        <v>11.906999999999998</v>
      </c>
      <c r="S197" s="884"/>
      <c r="T197" s="884">
        <f>SUM(P197:S197)</f>
        <v>31.751999999999995</v>
      </c>
      <c r="U197" s="1449"/>
    </row>
    <row r="198" spans="1:21">
      <c r="A198" s="1443"/>
      <c r="B198" s="1443" t="s">
        <v>1279</v>
      </c>
      <c r="C198" s="1467" t="s">
        <v>130</v>
      </c>
      <c r="D198" s="1443" t="s">
        <v>196</v>
      </c>
      <c r="E198" s="1465" t="s">
        <v>1283</v>
      </c>
      <c r="F198" s="1563" t="s">
        <v>1266</v>
      </c>
      <c r="G198" s="1431">
        <v>15.1</v>
      </c>
      <c r="H198" s="1431">
        <v>3</v>
      </c>
      <c r="I198" s="1431">
        <v>1</v>
      </c>
      <c r="J198" s="1431">
        <f>G198*H198*I198</f>
        <v>45.3</v>
      </c>
      <c r="K198" s="1462">
        <v>1.1000000000000001</v>
      </c>
      <c r="L198" s="1462">
        <v>2.1</v>
      </c>
      <c r="M198" s="1463">
        <v>-1</v>
      </c>
      <c r="N198" s="1458">
        <v>-2.31</v>
      </c>
      <c r="O198" s="1458">
        <f>J198+N198</f>
        <v>42.989999999999995</v>
      </c>
      <c r="P198" s="1571">
        <f>O198*0.2</f>
        <v>8.597999999999999</v>
      </c>
      <c r="Q198" s="1571">
        <f>O198*0.3</f>
        <v>12.896999999999998</v>
      </c>
      <c r="R198" s="1571">
        <f>O198*0.3</f>
        <v>12.896999999999998</v>
      </c>
      <c r="S198" s="884"/>
      <c r="T198" s="884">
        <f>SUM(P198:S198)</f>
        <v>34.391999999999996</v>
      </c>
      <c r="U198" s="1449"/>
    </row>
    <row r="199" spans="1:21">
      <c r="A199" s="1443"/>
      <c r="B199" s="1564"/>
      <c r="C199" s="1565"/>
      <c r="D199" s="1565"/>
      <c r="E199" s="1566"/>
      <c r="F199" s="1567"/>
      <c r="G199" s="1455"/>
      <c r="H199" s="1455"/>
      <c r="I199" s="1455"/>
      <c r="J199" s="1455"/>
      <c r="K199" s="1568"/>
      <c r="L199" s="1568"/>
      <c r="M199" s="1569"/>
      <c r="N199" s="1570"/>
      <c r="O199" s="1570"/>
      <c r="P199" s="1442"/>
      <c r="Q199" s="1442"/>
      <c r="R199" s="1442"/>
      <c r="S199" s="1442"/>
      <c r="T199" s="1442"/>
      <c r="U199" s="1449"/>
    </row>
    <row r="200" spans="1:21">
      <c r="A200" s="1443"/>
      <c r="B200" s="1443" t="s">
        <v>1279</v>
      </c>
      <c r="C200" s="1467" t="s">
        <v>130</v>
      </c>
      <c r="D200" s="1443" t="s">
        <v>197</v>
      </c>
      <c r="E200" s="1465" t="s">
        <v>1284</v>
      </c>
      <c r="F200" s="1563" t="s">
        <v>171</v>
      </c>
      <c r="G200" s="1431">
        <v>16.2</v>
      </c>
      <c r="H200" s="1431">
        <v>3</v>
      </c>
      <c r="I200" s="1431">
        <v>1</v>
      </c>
      <c r="J200" s="1431">
        <f t="shared" ref="J200:J203" si="96">G200*H200*I200</f>
        <v>48.599999999999994</v>
      </c>
      <c r="K200" s="1462">
        <v>1.9</v>
      </c>
      <c r="L200" s="1462">
        <v>2.1</v>
      </c>
      <c r="M200" s="1463">
        <v>-1</v>
      </c>
      <c r="N200" s="1458">
        <f t="shared" ref="N200:N203" si="97">K200*L200*M200</f>
        <v>-3.9899999999999998</v>
      </c>
      <c r="O200" s="1458">
        <f t="shared" ref="O200:O203" si="98">J200+N200</f>
        <v>44.609999999999992</v>
      </c>
      <c r="P200" s="1571">
        <f>O200*0.2</f>
        <v>8.9219999999999988</v>
      </c>
      <c r="Q200" s="1571">
        <f>O200*0.3</f>
        <v>13.382999999999997</v>
      </c>
      <c r="R200" s="1571">
        <f>O200*0.3</f>
        <v>13.382999999999997</v>
      </c>
      <c r="S200" s="884"/>
      <c r="T200" s="884">
        <f>SUM(P200:S200)</f>
        <v>35.687999999999995</v>
      </c>
      <c r="U200" s="1449"/>
    </row>
    <row r="201" spans="1:21">
      <c r="A201" s="1443"/>
      <c r="B201" s="1443" t="s">
        <v>1279</v>
      </c>
      <c r="C201" s="1467" t="s">
        <v>130</v>
      </c>
      <c r="D201" s="1443" t="s">
        <v>197</v>
      </c>
      <c r="E201" s="1465" t="s">
        <v>1284</v>
      </c>
      <c r="F201" s="1563" t="s">
        <v>1263</v>
      </c>
      <c r="G201" s="1431">
        <v>11.299999999999999</v>
      </c>
      <c r="H201" s="1431">
        <v>0.5</v>
      </c>
      <c r="I201" s="1431">
        <v>1</v>
      </c>
      <c r="J201" s="1431">
        <f t="shared" si="96"/>
        <v>5.6499999999999995</v>
      </c>
      <c r="K201" s="1462">
        <v>1</v>
      </c>
      <c r="L201" s="1462">
        <v>2.1</v>
      </c>
      <c r="M201" s="1463">
        <v>-3</v>
      </c>
      <c r="N201" s="1458">
        <f t="shared" si="97"/>
        <v>-6.3000000000000007</v>
      </c>
      <c r="O201" s="1458">
        <f t="shared" si="98"/>
        <v>-0.65000000000000124</v>
      </c>
      <c r="P201" s="1571">
        <f>O201*0.2</f>
        <v>-0.13000000000000025</v>
      </c>
      <c r="Q201" s="1571">
        <f>O201*0.3</f>
        <v>-0.19500000000000037</v>
      </c>
      <c r="R201" s="1571">
        <f>O201*0.3</f>
        <v>-0.19500000000000037</v>
      </c>
      <c r="S201" s="884"/>
      <c r="T201" s="884">
        <f>SUM(P201:S201)</f>
        <v>-0.52000000000000102</v>
      </c>
      <c r="U201" s="1449"/>
    </row>
    <row r="202" spans="1:21">
      <c r="A202" s="1443"/>
      <c r="B202" s="152" t="s">
        <v>1279</v>
      </c>
      <c r="C202" s="1450" t="s">
        <v>130</v>
      </c>
      <c r="D202" s="152" t="s">
        <v>197</v>
      </c>
      <c r="E202" s="153" t="s">
        <v>1285</v>
      </c>
      <c r="F202" s="1563" t="s">
        <v>137</v>
      </c>
      <c r="G202" s="1431">
        <v>9.85</v>
      </c>
      <c r="H202" s="1431">
        <v>4.2</v>
      </c>
      <c r="I202" s="1431">
        <v>1</v>
      </c>
      <c r="J202" s="1431">
        <f t="shared" si="96"/>
        <v>41.37</v>
      </c>
      <c r="K202" s="1462">
        <v>0.8</v>
      </c>
      <c r="L202" s="1462">
        <v>2.1</v>
      </c>
      <c r="M202" s="1463">
        <v>-1</v>
      </c>
      <c r="N202" s="1458">
        <f t="shared" si="97"/>
        <v>-1.6800000000000002</v>
      </c>
      <c r="O202" s="1458">
        <f t="shared" si="98"/>
        <v>39.69</v>
      </c>
      <c r="P202" s="1571">
        <f>O202*0.2</f>
        <v>7.9379999999999997</v>
      </c>
      <c r="Q202" s="1571">
        <f>O202*0.3</f>
        <v>11.906999999999998</v>
      </c>
      <c r="R202" s="1571">
        <f>O202*0.3</f>
        <v>11.906999999999998</v>
      </c>
      <c r="S202" s="884"/>
      <c r="T202" s="884">
        <f>SUM(P202:S202)</f>
        <v>31.751999999999995</v>
      </c>
      <c r="U202" s="1449"/>
    </row>
    <row r="203" spans="1:21">
      <c r="A203" s="1443"/>
      <c r="B203" s="1443" t="s">
        <v>1279</v>
      </c>
      <c r="C203" s="1467" t="s">
        <v>130</v>
      </c>
      <c r="D203" s="1443" t="s">
        <v>197</v>
      </c>
      <c r="E203" s="1465" t="s">
        <v>1286</v>
      </c>
      <c r="F203" s="1567" t="s">
        <v>1266</v>
      </c>
      <c r="G203" s="1455">
        <v>15.1</v>
      </c>
      <c r="H203" s="1455">
        <v>3</v>
      </c>
      <c r="I203" s="1455">
        <v>1</v>
      </c>
      <c r="J203" s="1431">
        <f t="shared" si="96"/>
        <v>45.3</v>
      </c>
      <c r="K203" s="1460">
        <v>1.1000000000000001</v>
      </c>
      <c r="L203" s="1460">
        <v>2.1</v>
      </c>
      <c r="M203" s="1461">
        <v>-1</v>
      </c>
      <c r="N203" s="1458">
        <f t="shared" si="97"/>
        <v>-2.3100000000000005</v>
      </c>
      <c r="O203" s="1458">
        <f t="shared" si="98"/>
        <v>42.989999999999995</v>
      </c>
      <c r="P203" s="1571">
        <f>O203*0.2</f>
        <v>8.597999999999999</v>
      </c>
      <c r="Q203" s="1571">
        <f>O203*0.3</f>
        <v>12.896999999999998</v>
      </c>
      <c r="R203" s="1571">
        <f>O203*0.3</f>
        <v>12.896999999999998</v>
      </c>
      <c r="S203" s="884"/>
      <c r="T203" s="884">
        <f>SUM(P203:S203)</f>
        <v>34.391999999999996</v>
      </c>
      <c r="U203" s="1449"/>
    </row>
    <row r="204" spans="1:21">
      <c r="A204" s="1443"/>
      <c r="B204" s="1564"/>
      <c r="C204" s="1565"/>
      <c r="D204" s="1565"/>
      <c r="E204" s="1566"/>
      <c r="F204" s="1567"/>
      <c r="G204" s="1455"/>
      <c r="H204" s="1455"/>
      <c r="I204" s="1455"/>
      <c r="J204" s="1455"/>
      <c r="K204" s="1568"/>
      <c r="L204" s="1568"/>
      <c r="M204" s="1569"/>
      <c r="N204" s="1570"/>
      <c r="O204" s="1570"/>
      <c r="P204" s="1442"/>
      <c r="Q204" s="1442"/>
      <c r="R204" s="1442"/>
      <c r="S204" s="1442"/>
      <c r="T204" s="1442"/>
      <c r="U204" s="1449"/>
    </row>
    <row r="205" spans="1:21">
      <c r="A205" s="1443"/>
      <c r="B205" s="1443" t="s">
        <v>1287</v>
      </c>
      <c r="C205" s="1467" t="s">
        <v>130</v>
      </c>
      <c r="D205" s="1443" t="s">
        <v>198</v>
      </c>
      <c r="E205" s="1465" t="s">
        <v>1288</v>
      </c>
      <c r="F205" s="1567" t="s">
        <v>171</v>
      </c>
      <c r="G205" s="1455">
        <v>16.2</v>
      </c>
      <c r="H205" s="1455">
        <v>3</v>
      </c>
      <c r="I205" s="1455">
        <v>1</v>
      </c>
      <c r="J205" s="1431">
        <f t="shared" ref="J205:J208" si="99">G205*H205*I205</f>
        <v>48.599999999999994</v>
      </c>
      <c r="K205" s="1460">
        <v>1.9</v>
      </c>
      <c r="L205" s="1460">
        <v>2.1</v>
      </c>
      <c r="M205" s="1461">
        <v>-1</v>
      </c>
      <c r="N205" s="1458">
        <f t="shared" ref="N205:N208" si="100">K205*L205*M205</f>
        <v>-3.9899999999999998</v>
      </c>
      <c r="O205" s="1458">
        <f t="shared" ref="O205:O208" si="101">J205+N205</f>
        <v>44.609999999999992</v>
      </c>
      <c r="P205" s="1571">
        <f>O205*0.2</f>
        <v>8.9219999999999988</v>
      </c>
      <c r="Q205" s="1571">
        <f>O205*0.3</f>
        <v>13.382999999999997</v>
      </c>
      <c r="R205" s="1571">
        <f>O205*0.3</f>
        <v>13.382999999999997</v>
      </c>
      <c r="S205" s="884"/>
      <c r="T205" s="884">
        <f>SUM(P205:S205)</f>
        <v>35.687999999999995</v>
      </c>
      <c r="U205" s="1449"/>
    </row>
    <row r="206" spans="1:21">
      <c r="A206" s="1443"/>
      <c r="B206" s="1443" t="s">
        <v>1287</v>
      </c>
      <c r="C206" s="1467" t="s">
        <v>130</v>
      </c>
      <c r="D206" s="1443" t="s">
        <v>198</v>
      </c>
      <c r="E206" s="1465" t="s">
        <v>1288</v>
      </c>
      <c r="F206" s="1567" t="s">
        <v>1263</v>
      </c>
      <c r="G206" s="1455">
        <v>11.299999999999999</v>
      </c>
      <c r="H206" s="1455">
        <v>0.5</v>
      </c>
      <c r="I206" s="1455">
        <v>1</v>
      </c>
      <c r="J206" s="1431">
        <f t="shared" si="99"/>
        <v>5.6499999999999995</v>
      </c>
      <c r="K206" s="1460">
        <v>1</v>
      </c>
      <c r="L206" s="1460">
        <v>2.1</v>
      </c>
      <c r="M206" s="1461">
        <v>-3</v>
      </c>
      <c r="N206" s="1458">
        <f t="shared" si="100"/>
        <v>-6.3000000000000007</v>
      </c>
      <c r="O206" s="1458">
        <f t="shared" si="101"/>
        <v>-0.65000000000000124</v>
      </c>
      <c r="P206" s="1571">
        <f>O206*0.2</f>
        <v>-0.13000000000000025</v>
      </c>
      <c r="Q206" s="1571">
        <f>O206*0.3</f>
        <v>-0.19500000000000037</v>
      </c>
      <c r="R206" s="1571">
        <f>O206*0.3</f>
        <v>-0.19500000000000037</v>
      </c>
      <c r="S206" s="884"/>
      <c r="T206" s="884">
        <f>SUM(P206:S206)</f>
        <v>-0.52000000000000102</v>
      </c>
      <c r="U206" s="1449"/>
    </row>
    <row r="207" spans="1:21">
      <c r="A207" s="1443"/>
      <c r="B207" s="1443" t="s">
        <v>1287</v>
      </c>
      <c r="C207" s="1450" t="s">
        <v>130</v>
      </c>
      <c r="D207" s="152" t="s">
        <v>198</v>
      </c>
      <c r="E207" s="153" t="s">
        <v>1289</v>
      </c>
      <c r="F207" s="1563" t="s">
        <v>137</v>
      </c>
      <c r="G207" s="1431">
        <v>9.85</v>
      </c>
      <c r="H207" s="1431">
        <v>4.2</v>
      </c>
      <c r="I207" s="1431">
        <v>1</v>
      </c>
      <c r="J207" s="1431">
        <f t="shared" si="99"/>
        <v>41.37</v>
      </c>
      <c r="K207" s="1462">
        <v>0.8</v>
      </c>
      <c r="L207" s="1462">
        <v>2.1</v>
      </c>
      <c r="M207" s="1463">
        <v>-1</v>
      </c>
      <c r="N207" s="1458">
        <f t="shared" si="100"/>
        <v>-1.6800000000000002</v>
      </c>
      <c r="O207" s="1458">
        <f t="shared" si="101"/>
        <v>39.69</v>
      </c>
      <c r="P207" s="1571">
        <f>O207*0.2</f>
        <v>7.9379999999999997</v>
      </c>
      <c r="Q207" s="1571">
        <f>O207*0.3</f>
        <v>11.906999999999998</v>
      </c>
      <c r="R207" s="1571">
        <f>O207*0.3</f>
        <v>11.906999999999998</v>
      </c>
      <c r="S207" s="884"/>
      <c r="T207" s="884">
        <f>SUM(P207:S207)</f>
        <v>31.751999999999995</v>
      </c>
      <c r="U207" s="1449"/>
    </row>
    <row r="208" spans="1:21">
      <c r="A208" s="1443"/>
      <c r="B208" s="1443" t="s">
        <v>1287</v>
      </c>
      <c r="C208" s="1467" t="s">
        <v>130</v>
      </c>
      <c r="D208" s="1443" t="s">
        <v>198</v>
      </c>
      <c r="E208" s="1465" t="s">
        <v>1290</v>
      </c>
      <c r="F208" s="1567" t="s">
        <v>1266</v>
      </c>
      <c r="G208" s="1455">
        <v>15.1</v>
      </c>
      <c r="H208" s="1455">
        <v>3</v>
      </c>
      <c r="I208" s="1455">
        <v>1</v>
      </c>
      <c r="J208" s="1431">
        <f t="shared" si="99"/>
        <v>45.3</v>
      </c>
      <c r="K208" s="1460">
        <v>1.1000000000000001</v>
      </c>
      <c r="L208" s="1460">
        <v>2.1</v>
      </c>
      <c r="M208" s="1461">
        <v>-1</v>
      </c>
      <c r="N208" s="1458">
        <f t="shared" si="100"/>
        <v>-2.3100000000000005</v>
      </c>
      <c r="O208" s="1458">
        <f t="shared" si="101"/>
        <v>42.989999999999995</v>
      </c>
      <c r="P208" s="1571">
        <f>O208*0.2</f>
        <v>8.597999999999999</v>
      </c>
      <c r="Q208" s="1571">
        <f>O208*0.3</f>
        <v>12.896999999999998</v>
      </c>
      <c r="R208" s="1571">
        <f>O208*0.3</f>
        <v>12.896999999999998</v>
      </c>
      <c r="S208" s="884"/>
      <c r="T208" s="884">
        <f>SUM(P208:S208)</f>
        <v>34.391999999999996</v>
      </c>
      <c r="U208" s="1449"/>
    </row>
    <row r="209" spans="1:21">
      <c r="A209" s="1443"/>
      <c r="B209" s="1564"/>
      <c r="C209" s="1565"/>
      <c r="D209" s="1565"/>
      <c r="E209" s="1566"/>
      <c r="F209" s="1567"/>
      <c r="G209" s="1455"/>
      <c r="H209" s="1455"/>
      <c r="I209" s="1455"/>
      <c r="J209" s="1455"/>
      <c r="K209" s="1568"/>
      <c r="L209" s="1568"/>
      <c r="M209" s="1569"/>
      <c r="N209" s="1570"/>
      <c r="O209" s="1570"/>
      <c r="P209" s="1442"/>
      <c r="Q209" s="1442"/>
      <c r="R209" s="1442"/>
      <c r="S209" s="1442"/>
      <c r="T209" s="1442"/>
      <c r="U209" s="1449"/>
    </row>
    <row r="210" spans="1:21">
      <c r="A210" s="1443"/>
      <c r="B210" s="1443" t="s">
        <v>1287</v>
      </c>
      <c r="C210" s="1467" t="s">
        <v>130</v>
      </c>
      <c r="D210" s="1443" t="s">
        <v>534</v>
      </c>
      <c r="E210" s="1465" t="s">
        <v>1291</v>
      </c>
      <c r="F210" s="1567" t="s">
        <v>171</v>
      </c>
      <c r="G210" s="1455">
        <v>16.2</v>
      </c>
      <c r="H210" s="1455">
        <v>3</v>
      </c>
      <c r="I210" s="1455">
        <v>1</v>
      </c>
      <c r="J210" s="1431">
        <f>G210*H210*I210</f>
        <v>48.599999999999994</v>
      </c>
      <c r="K210" s="1460">
        <v>1.9</v>
      </c>
      <c r="L210" s="1460">
        <v>2.1</v>
      </c>
      <c r="M210" s="1461">
        <v>-1</v>
      </c>
      <c r="N210" s="1458">
        <f t="shared" ref="N210:N213" si="102">K210*L210*M210</f>
        <v>-3.9899999999999998</v>
      </c>
      <c r="O210" s="1458">
        <f t="shared" ref="O210:O213" si="103">J210+N210</f>
        <v>44.609999999999992</v>
      </c>
      <c r="P210" s="1571">
        <f>O210*0.2</f>
        <v>8.9219999999999988</v>
      </c>
      <c r="Q210" s="1571">
        <f>O210*0.3</f>
        <v>13.382999999999997</v>
      </c>
      <c r="R210" s="1571">
        <f>O210*0.3</f>
        <v>13.382999999999997</v>
      </c>
      <c r="S210" s="884"/>
      <c r="T210" s="884">
        <f>SUM(P210:S210)</f>
        <v>35.687999999999995</v>
      </c>
      <c r="U210" s="1449"/>
    </row>
    <row r="211" spans="1:21">
      <c r="A211" s="1443"/>
      <c r="B211" s="1443" t="s">
        <v>1287</v>
      </c>
      <c r="C211" s="1467" t="s">
        <v>130</v>
      </c>
      <c r="D211" s="1443" t="s">
        <v>534</v>
      </c>
      <c r="E211" s="1465" t="s">
        <v>1292</v>
      </c>
      <c r="F211" s="1567" t="s">
        <v>1263</v>
      </c>
      <c r="G211" s="1455">
        <v>11.299999999999999</v>
      </c>
      <c r="H211" s="1455">
        <v>0.5</v>
      </c>
      <c r="I211" s="1455">
        <v>1</v>
      </c>
      <c r="J211" s="1431">
        <f t="shared" ref="J211:J213" si="104">G211*H211*I211</f>
        <v>5.6499999999999995</v>
      </c>
      <c r="K211" s="1460">
        <v>1</v>
      </c>
      <c r="L211" s="1460">
        <v>2.1</v>
      </c>
      <c r="M211" s="1461">
        <v>-3</v>
      </c>
      <c r="N211" s="1458">
        <f t="shared" si="102"/>
        <v>-6.3000000000000007</v>
      </c>
      <c r="O211" s="1458">
        <f t="shared" si="103"/>
        <v>-0.65000000000000124</v>
      </c>
      <c r="P211" s="1571">
        <f>O211*0.2</f>
        <v>-0.13000000000000025</v>
      </c>
      <c r="Q211" s="1571">
        <f>O211*0.3</f>
        <v>-0.19500000000000037</v>
      </c>
      <c r="R211" s="1571">
        <f>O211*0.3</f>
        <v>-0.19500000000000037</v>
      </c>
      <c r="S211" s="884"/>
      <c r="T211" s="884">
        <f>SUM(P211:S211)</f>
        <v>-0.52000000000000102</v>
      </c>
      <c r="U211" s="1449"/>
    </row>
    <row r="212" spans="1:21">
      <c r="A212" s="1443"/>
      <c r="B212" s="1443" t="s">
        <v>1287</v>
      </c>
      <c r="C212" s="1450" t="s">
        <v>130</v>
      </c>
      <c r="D212" s="152" t="s">
        <v>534</v>
      </c>
      <c r="E212" s="153" t="s">
        <v>1293</v>
      </c>
      <c r="F212" s="1563" t="s">
        <v>137</v>
      </c>
      <c r="G212" s="1431">
        <v>9.85</v>
      </c>
      <c r="H212" s="1431">
        <v>4.2</v>
      </c>
      <c r="I212" s="1431">
        <v>1</v>
      </c>
      <c r="J212" s="1431">
        <f t="shared" si="104"/>
        <v>41.37</v>
      </c>
      <c r="K212" s="1462">
        <v>0.8</v>
      </c>
      <c r="L212" s="1462">
        <v>2.1</v>
      </c>
      <c r="M212" s="1463">
        <v>-1</v>
      </c>
      <c r="N212" s="1458">
        <f t="shared" si="102"/>
        <v>-1.6800000000000002</v>
      </c>
      <c r="O212" s="1458">
        <f t="shared" si="103"/>
        <v>39.69</v>
      </c>
      <c r="P212" s="1571">
        <f>O212*0.2</f>
        <v>7.9379999999999997</v>
      </c>
      <c r="Q212" s="1571">
        <f>O212*0.3</f>
        <v>11.906999999999998</v>
      </c>
      <c r="R212" s="1571">
        <f>O212*0.3</f>
        <v>11.906999999999998</v>
      </c>
      <c r="S212" s="884"/>
      <c r="T212" s="884">
        <f>SUM(P212:S212)</f>
        <v>31.751999999999995</v>
      </c>
      <c r="U212" s="1449"/>
    </row>
    <row r="213" spans="1:21">
      <c r="A213" s="1443"/>
      <c r="B213" s="1443" t="s">
        <v>1287</v>
      </c>
      <c r="C213" s="1450" t="s">
        <v>130</v>
      </c>
      <c r="D213" s="152" t="s">
        <v>534</v>
      </c>
      <c r="E213" s="153" t="s">
        <v>1294</v>
      </c>
      <c r="F213" s="1567" t="s">
        <v>1266</v>
      </c>
      <c r="G213" s="1455">
        <v>15.1</v>
      </c>
      <c r="H213" s="1455">
        <v>3</v>
      </c>
      <c r="I213" s="1455">
        <v>1</v>
      </c>
      <c r="J213" s="1431">
        <f t="shared" si="104"/>
        <v>45.3</v>
      </c>
      <c r="K213" s="1460">
        <v>1.1000000000000001</v>
      </c>
      <c r="L213" s="1460">
        <v>2.1</v>
      </c>
      <c r="M213" s="1461">
        <v>-1</v>
      </c>
      <c r="N213" s="1458">
        <f t="shared" si="102"/>
        <v>-2.3100000000000005</v>
      </c>
      <c r="O213" s="1458">
        <f t="shared" si="103"/>
        <v>42.989999999999995</v>
      </c>
      <c r="P213" s="1571">
        <f>O213*0.2</f>
        <v>8.597999999999999</v>
      </c>
      <c r="Q213" s="1571">
        <f>O213*0.3</f>
        <v>12.896999999999998</v>
      </c>
      <c r="R213" s="1571">
        <f>O213*0.3</f>
        <v>12.896999999999998</v>
      </c>
      <c r="S213" s="884"/>
      <c r="T213" s="884">
        <f>SUM(P213:S213)</f>
        <v>34.391999999999996</v>
      </c>
      <c r="U213" s="1449"/>
    </row>
    <row r="214" spans="1:21">
      <c r="A214" s="1443"/>
      <c r="B214" s="1564"/>
      <c r="C214" s="1565"/>
      <c r="D214" s="1565"/>
      <c r="E214" s="1566"/>
      <c r="F214" s="1567"/>
      <c r="G214" s="1455"/>
      <c r="H214" s="1455"/>
      <c r="I214" s="1455"/>
      <c r="J214" s="1455"/>
      <c r="K214" s="1568"/>
      <c r="L214" s="1568"/>
      <c r="M214" s="1569"/>
      <c r="N214" s="1570"/>
      <c r="O214" s="1570"/>
      <c r="P214" s="1442"/>
      <c r="Q214" s="1442"/>
      <c r="R214" s="1442"/>
      <c r="S214" s="1442"/>
      <c r="T214" s="1442"/>
      <c r="U214" s="1449"/>
    </row>
    <row r="215" spans="1:21">
      <c r="A215" s="1443"/>
      <c r="B215" s="1564"/>
      <c r="C215" s="1565"/>
      <c r="D215" s="1565"/>
      <c r="E215" s="1566"/>
      <c r="F215" s="1567"/>
      <c r="G215" s="1455"/>
      <c r="H215" s="1455"/>
      <c r="I215" s="1455"/>
      <c r="J215" s="1455"/>
      <c r="K215" s="1568"/>
      <c r="L215" s="1568"/>
      <c r="M215" s="1569"/>
      <c r="N215" s="1570"/>
      <c r="O215" s="1570"/>
      <c r="P215" s="1442"/>
      <c r="Q215" s="1442"/>
      <c r="R215" s="1442"/>
      <c r="S215" s="1442"/>
      <c r="T215" s="1442"/>
      <c r="U215" s="1449"/>
    </row>
    <row r="216" spans="1:21">
      <c r="A216" s="169"/>
      <c r="B216" s="169"/>
      <c r="C216" s="169"/>
      <c r="D216" s="169"/>
      <c r="E216" s="169"/>
      <c r="F216" s="170"/>
      <c r="G216" s="171"/>
      <c r="H216" s="171"/>
      <c r="I216" s="172"/>
      <c r="J216" s="173" t="s">
        <v>142</v>
      </c>
      <c r="K216" s="173"/>
      <c r="L216" s="173"/>
      <c r="M216" s="173"/>
      <c r="N216" s="173"/>
      <c r="O216" s="173"/>
      <c r="P216" s="882"/>
      <c r="Q216" s="882"/>
      <c r="R216" s="882"/>
      <c r="S216" s="882"/>
      <c r="T216" s="888"/>
      <c r="U216" s="174" t="s">
        <v>142</v>
      </c>
    </row>
    <row r="217" spans="1:21" ht="15" thickBot="1">
      <c r="A217" s="175"/>
      <c r="B217" s="176"/>
      <c r="C217" s="176"/>
      <c r="D217" s="176"/>
      <c r="E217" s="176"/>
      <c r="F217" s="176"/>
      <c r="G217" s="176"/>
      <c r="H217" s="176"/>
      <c r="I217" s="176"/>
      <c r="J217" s="177"/>
      <c r="K217" s="178"/>
      <c r="L217" s="178"/>
      <c r="M217" s="178"/>
      <c r="N217" s="178"/>
      <c r="O217" s="178"/>
      <c r="P217" s="883"/>
      <c r="Q217" s="883"/>
      <c r="R217" s="883"/>
      <c r="S217" s="883"/>
      <c r="T217" s="883">
        <f>SUM(T48:T216)</f>
        <v>2930.6303200000002</v>
      </c>
      <c r="U217" s="179">
        <v>0</v>
      </c>
    </row>
    <row r="218" spans="1:21" ht="15" thickTop="1"/>
    <row r="219" spans="1:21">
      <c r="A219" s="1730" t="s">
        <v>522</v>
      </c>
      <c r="B219" s="1731"/>
      <c r="C219" s="1731"/>
      <c r="D219" s="1731"/>
      <c r="E219" s="1731"/>
      <c r="F219" s="1731"/>
      <c r="G219" s="1732"/>
      <c r="H219" s="1732"/>
      <c r="I219" s="1732"/>
      <c r="J219" s="148"/>
      <c r="K219" s="148"/>
      <c r="L219" s="148"/>
      <c r="M219" s="148"/>
      <c r="N219" s="148"/>
      <c r="O219" s="148"/>
      <c r="P219" s="148"/>
      <c r="Q219" s="148"/>
      <c r="R219" s="148"/>
      <c r="S219" s="148"/>
      <c r="T219" s="148"/>
      <c r="U219" s="149"/>
    </row>
    <row r="220" spans="1:21">
      <c r="A220" s="150" t="s">
        <v>120</v>
      </c>
      <c r="B220" s="150" t="s">
        <v>121</v>
      </c>
      <c r="C220" s="150" t="s">
        <v>122</v>
      </c>
      <c r="D220" s="150" t="s">
        <v>123</v>
      </c>
      <c r="E220" s="150" t="s">
        <v>124</v>
      </c>
      <c r="F220" s="150" t="s">
        <v>125</v>
      </c>
      <c r="G220" s="1733" t="s">
        <v>126</v>
      </c>
      <c r="H220" s="1734"/>
      <c r="I220" s="1734"/>
      <c r="J220" s="1735"/>
      <c r="K220" s="1736" t="s">
        <v>127</v>
      </c>
      <c r="L220" s="1737"/>
      <c r="M220" s="1737"/>
      <c r="N220" s="1737"/>
      <c r="O220" s="1738"/>
      <c r="P220" s="878" t="s">
        <v>679</v>
      </c>
      <c r="Q220" s="878" t="s">
        <v>680</v>
      </c>
      <c r="R220" s="878" t="s">
        <v>681</v>
      </c>
      <c r="S220" s="878" t="s">
        <v>373</v>
      </c>
      <c r="T220" s="503" t="s">
        <v>474</v>
      </c>
      <c r="U220" s="151" t="s">
        <v>128</v>
      </c>
    </row>
    <row r="221" spans="1:21">
      <c r="A221" s="152"/>
      <c r="B221" s="152" t="s">
        <v>523</v>
      </c>
      <c r="C221" s="153" t="s">
        <v>166</v>
      </c>
      <c r="D221" s="153" t="s">
        <v>131</v>
      </c>
      <c r="E221" s="153"/>
      <c r="F221" s="722" t="s">
        <v>245</v>
      </c>
      <c r="G221" s="155">
        <v>318</v>
      </c>
      <c r="H221" s="155">
        <v>2.7</v>
      </c>
      <c r="I221" s="155">
        <v>1</v>
      </c>
      <c r="J221" s="155">
        <f>G221*H221*I221</f>
        <v>858.6</v>
      </c>
      <c r="K221" s="156">
        <v>0.9</v>
      </c>
      <c r="L221" s="156">
        <v>2.1</v>
      </c>
      <c r="M221" s="157">
        <v>-20</v>
      </c>
      <c r="N221" s="158">
        <f>K221*L221*M221</f>
        <v>-37.800000000000004</v>
      </c>
      <c r="O221" s="158">
        <f>J221+N221</f>
        <v>820.80000000000007</v>
      </c>
      <c r="P221" s="884">
        <f>O221*0.2</f>
        <v>164.16000000000003</v>
      </c>
      <c r="Q221" s="884">
        <f>O221*0.3</f>
        <v>246.24</v>
      </c>
      <c r="R221" s="884">
        <f>O221*0.3</f>
        <v>246.24</v>
      </c>
      <c r="S221" s="884">
        <f>O221*0.3</f>
        <v>246.24</v>
      </c>
      <c r="T221" s="884">
        <f>SUM(P221:S221)</f>
        <v>902.88000000000011</v>
      </c>
      <c r="U221" s="159"/>
    </row>
    <row r="222" spans="1:21">
      <c r="A222" s="152"/>
      <c r="B222" s="152"/>
      <c r="C222" s="153"/>
      <c r="D222" s="153"/>
      <c r="E222" s="153"/>
      <c r="F222" s="722"/>
      <c r="G222" s="155"/>
      <c r="H222" s="155"/>
      <c r="I222" s="155"/>
      <c r="J222" s="155"/>
      <c r="K222" s="156">
        <v>1.8</v>
      </c>
      <c r="L222" s="156">
        <v>2.1</v>
      </c>
      <c r="M222" s="157">
        <v>-16</v>
      </c>
      <c r="N222" s="158">
        <f>K222*L222*M222</f>
        <v>-60.480000000000004</v>
      </c>
      <c r="O222" s="158">
        <f>J222+N222</f>
        <v>-60.480000000000004</v>
      </c>
      <c r="P222" s="884">
        <f>O222*0.2</f>
        <v>-12.096000000000002</v>
      </c>
      <c r="Q222" s="884">
        <f>O222*0.3</f>
        <v>-18.144000000000002</v>
      </c>
      <c r="R222" s="884">
        <f>O222*0.3</f>
        <v>-18.144000000000002</v>
      </c>
      <c r="S222" s="884">
        <f t="shared" ref="S222:S223" si="105">O222*0.3</f>
        <v>-18.144000000000002</v>
      </c>
      <c r="T222" s="884">
        <f>SUM(P222:S222)</f>
        <v>-66.528000000000006</v>
      </c>
      <c r="U222" s="159"/>
    </row>
    <row r="223" spans="1:21">
      <c r="A223" s="152"/>
      <c r="B223" s="152"/>
      <c r="C223" s="153"/>
      <c r="D223" s="153"/>
      <c r="E223" s="153"/>
      <c r="F223" s="722"/>
      <c r="G223" s="155"/>
      <c r="H223" s="155"/>
      <c r="I223" s="155"/>
      <c r="J223" s="155"/>
      <c r="K223" s="156">
        <v>1.2</v>
      </c>
      <c r="L223" s="156">
        <v>1.25</v>
      </c>
      <c r="M223" s="157">
        <v>-12</v>
      </c>
      <c r="N223" s="158">
        <f>K223*L223*M223</f>
        <v>-18</v>
      </c>
      <c r="O223" s="158">
        <f>J223+N223</f>
        <v>-18</v>
      </c>
      <c r="P223" s="884">
        <f>O223*0.2</f>
        <v>-3.6</v>
      </c>
      <c r="Q223" s="884">
        <f>O223*0.3</f>
        <v>-5.3999999999999995</v>
      </c>
      <c r="R223" s="884">
        <f>O223*0.3</f>
        <v>-5.3999999999999995</v>
      </c>
      <c r="S223" s="884">
        <f t="shared" si="105"/>
        <v>-5.3999999999999995</v>
      </c>
      <c r="T223" s="884">
        <f>SUM(P223:S223)</f>
        <v>-19.799999999999997</v>
      </c>
      <c r="U223" s="159"/>
    </row>
    <row r="224" spans="1:21">
      <c r="A224" s="152"/>
      <c r="B224" s="152"/>
      <c r="C224" s="153"/>
      <c r="D224" s="153"/>
      <c r="E224" s="153"/>
      <c r="F224" s="722"/>
      <c r="G224" s="155"/>
      <c r="H224" s="155"/>
      <c r="I224" s="155"/>
      <c r="J224" s="155"/>
      <c r="K224" s="156"/>
      <c r="L224" s="156"/>
      <c r="M224" s="157"/>
      <c r="N224" s="158"/>
      <c r="O224" s="158"/>
      <c r="P224" s="884"/>
      <c r="Q224" s="884"/>
      <c r="R224" s="884"/>
      <c r="S224" s="884"/>
      <c r="T224" s="884"/>
      <c r="U224" s="159"/>
    </row>
    <row r="225" spans="1:21" ht="26">
      <c r="A225" s="152"/>
      <c r="B225" s="152" t="s">
        <v>1035</v>
      </c>
      <c r="C225" s="153" t="s">
        <v>166</v>
      </c>
      <c r="D225" s="153" t="s">
        <v>991</v>
      </c>
      <c r="E225" s="1473" t="s">
        <v>1033</v>
      </c>
      <c r="F225" s="1474" t="s">
        <v>1034</v>
      </c>
      <c r="G225" s="155">
        <v>57.2</v>
      </c>
      <c r="H225" s="155">
        <v>3</v>
      </c>
      <c r="I225" s="155">
        <v>1</v>
      </c>
      <c r="J225" s="155">
        <f>G225*H225*I225</f>
        <v>171.60000000000002</v>
      </c>
      <c r="K225" s="156">
        <v>0.9</v>
      </c>
      <c r="L225" s="156">
        <v>2.1</v>
      </c>
      <c r="M225" s="157">
        <v>-6</v>
      </c>
      <c r="N225" s="158">
        <f>K225*L225*M225</f>
        <v>-11.34</v>
      </c>
      <c r="O225" s="886">
        <f t="shared" ref="O225:O232" si="106">J225+N225</f>
        <v>160.26000000000002</v>
      </c>
      <c r="P225" s="884">
        <f t="shared" ref="P225:P232" si="107">O225*0.2</f>
        <v>32.052000000000007</v>
      </c>
      <c r="Q225" s="884">
        <f t="shared" ref="Q225:Q232" si="108">O225*0.3</f>
        <v>48.078000000000003</v>
      </c>
      <c r="R225" s="884">
        <f t="shared" ref="R225:R232" si="109">O225*0.3</f>
        <v>48.078000000000003</v>
      </c>
      <c r="S225" s="884"/>
      <c r="T225" s="884">
        <f t="shared" ref="T225:T232" si="110">SUM(P225:S225)</f>
        <v>128.20800000000003</v>
      </c>
      <c r="U225" s="159"/>
    </row>
    <row r="226" spans="1:21" ht="26">
      <c r="A226" s="152"/>
      <c r="B226" s="152" t="s">
        <v>1035</v>
      </c>
      <c r="C226" s="153" t="s">
        <v>166</v>
      </c>
      <c r="D226" s="153" t="s">
        <v>991</v>
      </c>
      <c r="E226" s="1473" t="s">
        <v>1033</v>
      </c>
      <c r="F226" s="1474" t="s">
        <v>1034</v>
      </c>
      <c r="G226" s="1431"/>
      <c r="H226" s="1431"/>
      <c r="I226" s="1431"/>
      <c r="J226" s="1431"/>
      <c r="K226" s="156">
        <v>1.8</v>
      </c>
      <c r="L226" s="156">
        <v>2.1</v>
      </c>
      <c r="M226" s="157">
        <v>-2</v>
      </c>
      <c r="N226" s="158">
        <f t="shared" ref="N226:N232" si="111">K226*L226*M226</f>
        <v>-7.5600000000000005</v>
      </c>
      <c r="O226" s="886">
        <f t="shared" si="106"/>
        <v>-7.5600000000000005</v>
      </c>
      <c r="P226" s="884">
        <f t="shared" si="107"/>
        <v>-1.5120000000000002</v>
      </c>
      <c r="Q226" s="884">
        <f t="shared" si="108"/>
        <v>-2.2680000000000002</v>
      </c>
      <c r="R226" s="884">
        <f t="shared" si="109"/>
        <v>-2.2680000000000002</v>
      </c>
      <c r="S226" s="884"/>
      <c r="T226" s="884">
        <f t="shared" si="110"/>
        <v>-6.048</v>
      </c>
      <c r="U226" s="159"/>
    </row>
    <row r="227" spans="1:21">
      <c r="A227" s="152"/>
      <c r="B227" s="152" t="s">
        <v>1035</v>
      </c>
      <c r="C227" s="153" t="s">
        <v>166</v>
      </c>
      <c r="D227" s="153" t="s">
        <v>991</v>
      </c>
      <c r="E227" s="153" t="s">
        <v>1036</v>
      </c>
      <c r="F227" s="1475" t="s">
        <v>1037</v>
      </c>
      <c r="G227" s="1431">
        <v>25.7</v>
      </c>
      <c r="H227" s="1431">
        <v>3</v>
      </c>
      <c r="I227" s="1431">
        <v>1</v>
      </c>
      <c r="J227" s="155">
        <f t="shared" ref="J227:J232" si="112">G227*H227*I227</f>
        <v>77.099999999999994</v>
      </c>
      <c r="K227" s="1462">
        <v>2</v>
      </c>
      <c r="L227" s="1462">
        <v>2.1</v>
      </c>
      <c r="M227" s="1463">
        <v>-2</v>
      </c>
      <c r="N227" s="158">
        <f t="shared" si="111"/>
        <v>-8.4</v>
      </c>
      <c r="O227" s="886">
        <f t="shared" si="106"/>
        <v>68.699999999999989</v>
      </c>
      <c r="P227" s="884">
        <f t="shared" si="107"/>
        <v>13.739999999999998</v>
      </c>
      <c r="Q227" s="884">
        <f t="shared" si="108"/>
        <v>20.609999999999996</v>
      </c>
      <c r="R227" s="884">
        <f t="shared" si="109"/>
        <v>20.609999999999996</v>
      </c>
      <c r="S227" s="884"/>
      <c r="T227" s="884">
        <f t="shared" si="110"/>
        <v>54.959999999999994</v>
      </c>
      <c r="U227" s="159"/>
    </row>
    <row r="228" spans="1:21">
      <c r="A228" s="152"/>
      <c r="B228" s="152" t="s">
        <v>1035</v>
      </c>
      <c r="C228" s="153" t="s">
        <v>166</v>
      </c>
      <c r="D228" s="153" t="s">
        <v>991</v>
      </c>
      <c r="E228" s="153" t="s">
        <v>1149</v>
      </c>
      <c r="F228" s="1475" t="s">
        <v>1150</v>
      </c>
      <c r="G228" s="1431">
        <v>11.3</v>
      </c>
      <c r="H228" s="1431">
        <v>3</v>
      </c>
      <c r="I228" s="1431">
        <v>1</v>
      </c>
      <c r="J228" s="155">
        <f t="shared" si="112"/>
        <v>33.900000000000006</v>
      </c>
      <c r="K228" s="1462">
        <v>1</v>
      </c>
      <c r="L228" s="1462">
        <v>2.1</v>
      </c>
      <c r="M228" s="1463">
        <v>-1</v>
      </c>
      <c r="N228" s="158">
        <f t="shared" ref="N228" si="113">K228*L228*M228</f>
        <v>-2.1</v>
      </c>
      <c r="O228" s="886">
        <f t="shared" ref="O228" si="114">J228+N228</f>
        <v>31.800000000000004</v>
      </c>
      <c r="P228" s="884">
        <f t="shared" si="107"/>
        <v>6.3600000000000012</v>
      </c>
      <c r="Q228" s="884">
        <f t="shared" si="108"/>
        <v>9.5400000000000009</v>
      </c>
      <c r="R228" s="884">
        <f t="shared" si="109"/>
        <v>9.5400000000000009</v>
      </c>
      <c r="S228" s="884"/>
      <c r="T228" s="884">
        <f t="shared" si="110"/>
        <v>25.440000000000005</v>
      </c>
      <c r="U228" s="159"/>
    </row>
    <row r="229" spans="1:21" ht="24">
      <c r="A229" s="152"/>
      <c r="B229" s="152" t="s">
        <v>1035</v>
      </c>
      <c r="C229" s="153" t="s">
        <v>166</v>
      </c>
      <c r="D229" s="153" t="s">
        <v>991</v>
      </c>
      <c r="E229" s="153" t="s">
        <v>1106</v>
      </c>
      <c r="F229" s="1475" t="s">
        <v>1039</v>
      </c>
      <c r="G229" s="1431">
        <v>19.600000000000001</v>
      </c>
      <c r="H229" s="1431">
        <v>3</v>
      </c>
      <c r="I229" s="1431">
        <v>1</v>
      </c>
      <c r="J229" s="155">
        <f t="shared" si="112"/>
        <v>58.800000000000004</v>
      </c>
      <c r="K229" s="1462">
        <v>0.8</v>
      </c>
      <c r="L229" s="1462">
        <v>2.1</v>
      </c>
      <c r="M229" s="1463">
        <v>-4</v>
      </c>
      <c r="N229" s="158">
        <f t="shared" si="111"/>
        <v>-6.7200000000000006</v>
      </c>
      <c r="O229" s="886">
        <f t="shared" si="106"/>
        <v>52.080000000000005</v>
      </c>
      <c r="P229" s="884">
        <f t="shared" si="107"/>
        <v>10.416000000000002</v>
      </c>
      <c r="Q229" s="884">
        <f t="shared" si="108"/>
        <v>15.624000000000001</v>
      </c>
      <c r="R229" s="884">
        <f t="shared" si="109"/>
        <v>15.624000000000001</v>
      </c>
      <c r="S229" s="884"/>
      <c r="T229" s="884">
        <f t="shared" si="110"/>
        <v>41.664000000000001</v>
      </c>
      <c r="U229" s="159"/>
    </row>
    <row r="230" spans="1:21">
      <c r="A230" s="152"/>
      <c r="B230" s="152" t="s">
        <v>1035</v>
      </c>
      <c r="C230" s="153" t="s">
        <v>166</v>
      </c>
      <c r="D230" s="153" t="s">
        <v>991</v>
      </c>
      <c r="E230" s="153" t="s">
        <v>1040</v>
      </c>
      <c r="F230" s="1476" t="s">
        <v>200</v>
      </c>
      <c r="G230" s="1431">
        <v>10</v>
      </c>
      <c r="H230" s="1431">
        <v>3</v>
      </c>
      <c r="I230" s="1431">
        <v>1</v>
      </c>
      <c r="J230" s="155">
        <f t="shared" si="112"/>
        <v>30</v>
      </c>
      <c r="K230" s="1462">
        <v>1</v>
      </c>
      <c r="L230" s="1462">
        <v>2.1</v>
      </c>
      <c r="M230" s="1463">
        <v>-2</v>
      </c>
      <c r="N230" s="158">
        <f t="shared" si="111"/>
        <v>-4.2</v>
      </c>
      <c r="O230" s="886">
        <f t="shared" si="106"/>
        <v>25.8</v>
      </c>
      <c r="P230" s="884">
        <f t="shared" si="107"/>
        <v>5.16</v>
      </c>
      <c r="Q230" s="884">
        <f t="shared" si="108"/>
        <v>7.74</v>
      </c>
      <c r="R230" s="884">
        <f t="shared" si="109"/>
        <v>7.74</v>
      </c>
      <c r="S230" s="884"/>
      <c r="T230" s="884">
        <f t="shared" si="110"/>
        <v>20.64</v>
      </c>
      <c r="U230" s="159"/>
    </row>
    <row r="231" spans="1:21">
      <c r="A231" s="152"/>
      <c r="B231" s="152" t="s">
        <v>1035</v>
      </c>
      <c r="C231" s="153" t="s">
        <v>166</v>
      </c>
      <c r="D231" s="153" t="s">
        <v>991</v>
      </c>
      <c r="E231" s="153" t="s">
        <v>1107</v>
      </c>
      <c r="F231" s="1477" t="s">
        <v>1042</v>
      </c>
      <c r="G231" s="1431">
        <v>24.9</v>
      </c>
      <c r="H231" s="1431">
        <v>3</v>
      </c>
      <c r="I231" s="1431">
        <v>1</v>
      </c>
      <c r="J231" s="155">
        <f t="shared" si="112"/>
        <v>74.699999999999989</v>
      </c>
      <c r="K231" s="1462">
        <v>1</v>
      </c>
      <c r="L231" s="1462">
        <v>2.1</v>
      </c>
      <c r="M231" s="1463">
        <v>-1</v>
      </c>
      <c r="N231" s="158">
        <f t="shared" si="111"/>
        <v>-2.1</v>
      </c>
      <c r="O231" s="886">
        <f t="shared" si="106"/>
        <v>72.599999999999994</v>
      </c>
      <c r="P231" s="884">
        <f t="shared" si="107"/>
        <v>14.52</v>
      </c>
      <c r="Q231" s="884">
        <f t="shared" si="108"/>
        <v>21.779999999999998</v>
      </c>
      <c r="R231" s="884">
        <f t="shared" si="109"/>
        <v>21.779999999999998</v>
      </c>
      <c r="S231" s="884"/>
      <c r="T231" s="884">
        <f t="shared" si="110"/>
        <v>58.08</v>
      </c>
      <c r="U231" s="159"/>
    </row>
    <row r="232" spans="1:21">
      <c r="A232" s="152"/>
      <c r="B232" s="152" t="s">
        <v>1035</v>
      </c>
      <c r="C232" s="153" t="s">
        <v>166</v>
      </c>
      <c r="D232" s="153" t="s">
        <v>991</v>
      </c>
      <c r="E232" s="153" t="s">
        <v>1151</v>
      </c>
      <c r="F232" s="1475" t="s">
        <v>1152</v>
      </c>
      <c r="G232" s="1431">
        <v>20.95</v>
      </c>
      <c r="H232" s="1431">
        <v>3</v>
      </c>
      <c r="I232" s="1431">
        <v>1</v>
      </c>
      <c r="J232" s="155">
        <f t="shared" si="112"/>
        <v>62.849999999999994</v>
      </c>
      <c r="K232" s="1462">
        <v>1</v>
      </c>
      <c r="L232" s="1462">
        <v>2.1</v>
      </c>
      <c r="M232" s="1463">
        <v>-2</v>
      </c>
      <c r="N232" s="158">
        <f t="shared" si="111"/>
        <v>-4.2</v>
      </c>
      <c r="O232" s="886">
        <f t="shared" si="106"/>
        <v>58.649999999999991</v>
      </c>
      <c r="P232" s="884">
        <f t="shared" si="107"/>
        <v>11.729999999999999</v>
      </c>
      <c r="Q232" s="884">
        <f t="shared" si="108"/>
        <v>17.594999999999995</v>
      </c>
      <c r="R232" s="884">
        <f t="shared" si="109"/>
        <v>17.594999999999995</v>
      </c>
      <c r="S232" s="884"/>
      <c r="T232" s="884">
        <f t="shared" si="110"/>
        <v>46.919999999999987</v>
      </c>
      <c r="U232" s="159"/>
    </row>
    <row r="233" spans="1:21">
      <c r="A233" s="152"/>
      <c r="B233" s="152"/>
      <c r="C233" s="153"/>
      <c r="D233" s="153"/>
      <c r="E233" s="153"/>
      <c r="F233" s="1529"/>
      <c r="G233" s="1431"/>
      <c r="H233" s="1431"/>
      <c r="I233" s="1431"/>
      <c r="J233" s="1431"/>
      <c r="K233" s="1462"/>
      <c r="L233" s="1462"/>
      <c r="M233" s="1463"/>
      <c r="N233" s="1458"/>
      <c r="O233" s="1432"/>
      <c r="P233" s="884"/>
      <c r="Q233" s="884"/>
      <c r="R233" s="884"/>
      <c r="S233" s="884"/>
      <c r="T233" s="884"/>
      <c r="U233" s="159"/>
    </row>
    <row r="234" spans="1:21">
      <c r="A234" s="152"/>
      <c r="B234" s="152"/>
      <c r="C234" s="153"/>
      <c r="D234" s="153"/>
      <c r="E234" s="153"/>
      <c r="F234" s="1529"/>
      <c r="G234" s="1431"/>
      <c r="H234" s="1431"/>
      <c r="I234" s="1431"/>
      <c r="J234" s="1431"/>
      <c r="K234" s="1462"/>
      <c r="L234" s="1462"/>
      <c r="M234" s="1463"/>
      <c r="N234" s="1458"/>
      <c r="O234" s="1432"/>
      <c r="P234" s="884"/>
      <c r="Q234" s="884"/>
      <c r="R234" s="884"/>
      <c r="S234" s="884"/>
      <c r="T234" s="884"/>
      <c r="U234" s="159"/>
    </row>
    <row r="235" spans="1:21">
      <c r="A235" s="152"/>
      <c r="B235" s="152" t="s">
        <v>1297</v>
      </c>
      <c r="C235" s="153" t="s">
        <v>166</v>
      </c>
      <c r="D235" s="1576" t="s">
        <v>174</v>
      </c>
      <c r="E235" s="1576" t="s">
        <v>1295</v>
      </c>
      <c r="F235" s="1577" t="s">
        <v>1063</v>
      </c>
      <c r="G235" s="1478">
        <v>15.54</v>
      </c>
      <c r="H235" s="1478">
        <v>2.5</v>
      </c>
      <c r="I235" s="1478">
        <v>1</v>
      </c>
      <c r="J235" s="1478">
        <f>G235*H235*I235</f>
        <v>38.849999999999994</v>
      </c>
      <c r="K235" s="1478">
        <v>0.9</v>
      </c>
      <c r="L235" s="1478">
        <v>2.1</v>
      </c>
      <c r="M235" s="1575">
        <v>-5</v>
      </c>
      <c r="N235" s="1575">
        <f>K235*L235*M235</f>
        <v>-9.4500000000000011</v>
      </c>
      <c r="O235" s="1478">
        <f>J235+N235</f>
        <v>29.399999999999991</v>
      </c>
      <c r="P235" s="1571">
        <f t="shared" ref="P235" si="115">O235*0.2</f>
        <v>5.879999999999999</v>
      </c>
      <c r="Q235" s="1571">
        <f t="shared" ref="Q235" si="116">O235*0.3</f>
        <v>8.8199999999999967</v>
      </c>
      <c r="R235" s="1571">
        <f t="shared" ref="R235" si="117">O235*0.3</f>
        <v>8.8199999999999967</v>
      </c>
      <c r="S235" s="884"/>
      <c r="T235" s="884">
        <f t="shared" ref="T235" si="118">SUM(P235:S235)</f>
        <v>23.519999999999992</v>
      </c>
      <c r="U235" s="159"/>
    </row>
    <row r="236" spans="1:21">
      <c r="A236" s="152"/>
      <c r="B236" s="152" t="s">
        <v>1297</v>
      </c>
      <c r="C236" s="153" t="s">
        <v>166</v>
      </c>
      <c r="D236" s="1497" t="s">
        <v>174</v>
      </c>
      <c r="E236" s="1497" t="s">
        <v>1296</v>
      </c>
      <c r="F236" s="1475" t="s">
        <v>1298</v>
      </c>
      <c r="G236" s="1478">
        <v>21.7</v>
      </c>
      <c r="H236" s="1478">
        <v>2.5</v>
      </c>
      <c r="I236" s="1478">
        <v>1</v>
      </c>
      <c r="J236" s="1478">
        <f>G236*H236*I236</f>
        <v>54.25</v>
      </c>
      <c r="K236" s="1478">
        <v>0.9</v>
      </c>
      <c r="L236" s="1478">
        <v>2.1</v>
      </c>
      <c r="M236" s="1575">
        <v>-3</v>
      </c>
      <c r="N236" s="1575">
        <f>K236*L236*M236</f>
        <v>-5.67</v>
      </c>
      <c r="O236" s="1478">
        <f>J236+N236</f>
        <v>48.58</v>
      </c>
      <c r="P236" s="1571">
        <f t="shared" ref="P236:P237" si="119">O236*0.2</f>
        <v>9.7160000000000011</v>
      </c>
      <c r="Q236" s="1571">
        <f t="shared" ref="Q236:Q237" si="120">O236*0.3</f>
        <v>14.573999999999998</v>
      </c>
      <c r="R236" s="1571">
        <f t="shared" ref="R236:R237" si="121">O236*0.3</f>
        <v>14.573999999999998</v>
      </c>
      <c r="S236" s="884"/>
      <c r="T236" s="884">
        <f t="shared" ref="T236:T237" si="122">SUM(P236:S236)</f>
        <v>38.863999999999997</v>
      </c>
      <c r="U236" s="159"/>
    </row>
    <row r="237" spans="1:21">
      <c r="A237" s="152"/>
      <c r="B237" s="152"/>
      <c r="C237" s="153"/>
      <c r="D237" s="1497"/>
      <c r="E237" s="1498"/>
      <c r="F237" s="1498"/>
      <c r="G237" s="1478"/>
      <c r="H237" s="1478"/>
      <c r="I237" s="1431"/>
      <c r="J237" s="1478"/>
      <c r="K237" s="1478">
        <v>1.2</v>
      </c>
      <c r="L237" s="1478">
        <v>2.1</v>
      </c>
      <c r="M237" s="1575">
        <v>-4</v>
      </c>
      <c r="N237" s="1575">
        <f>K237*L237*M237</f>
        <v>-10.08</v>
      </c>
      <c r="O237" s="1478">
        <f>J237+N237</f>
        <v>-10.08</v>
      </c>
      <c r="P237" s="1571">
        <f t="shared" si="119"/>
        <v>-2.016</v>
      </c>
      <c r="Q237" s="1571">
        <f t="shared" si="120"/>
        <v>-3.024</v>
      </c>
      <c r="R237" s="1571">
        <f t="shared" si="121"/>
        <v>-3.024</v>
      </c>
      <c r="S237" s="884"/>
      <c r="T237" s="884">
        <f t="shared" si="122"/>
        <v>-8.0640000000000001</v>
      </c>
      <c r="U237" s="159"/>
    </row>
    <row r="238" spans="1:21">
      <c r="A238" s="152"/>
      <c r="B238" s="152" t="s">
        <v>1297</v>
      </c>
      <c r="C238" s="153" t="s">
        <v>166</v>
      </c>
      <c r="D238" s="1576" t="s">
        <v>174</v>
      </c>
      <c r="E238" s="1576"/>
      <c r="F238" s="1577" t="s">
        <v>1299</v>
      </c>
      <c r="G238" s="1478">
        <v>43</v>
      </c>
      <c r="H238" s="1478">
        <v>2.75</v>
      </c>
      <c r="I238" s="1478">
        <v>1</v>
      </c>
      <c r="J238" s="1478">
        <f>G238*H238*I238</f>
        <v>118.25</v>
      </c>
      <c r="K238" s="1478">
        <v>1</v>
      </c>
      <c r="L238" s="1478">
        <v>2.1</v>
      </c>
      <c r="M238" s="1575">
        <v>-1</v>
      </c>
      <c r="N238" s="1575">
        <f>K238*L238*M238</f>
        <v>-2.1</v>
      </c>
      <c r="O238" s="1478">
        <f>J238+N238</f>
        <v>116.15</v>
      </c>
      <c r="P238" s="1571">
        <f t="shared" ref="P238" si="123">O238*0.2</f>
        <v>23.230000000000004</v>
      </c>
      <c r="Q238" s="1571">
        <f t="shared" ref="Q238" si="124">O238*0.3</f>
        <v>34.844999999999999</v>
      </c>
      <c r="R238" s="1571">
        <f t="shared" ref="R238" si="125">O238*0.3</f>
        <v>34.844999999999999</v>
      </c>
      <c r="S238" s="884"/>
      <c r="T238" s="884">
        <f t="shared" ref="T238" si="126">SUM(P238:S238)</f>
        <v>92.92</v>
      </c>
      <c r="U238" s="159"/>
    </row>
    <row r="239" spans="1:21">
      <c r="A239" s="152"/>
      <c r="B239" s="152" t="s">
        <v>1297</v>
      </c>
      <c r="C239" s="153" t="s">
        <v>166</v>
      </c>
      <c r="D239" s="1576" t="s">
        <v>174</v>
      </c>
      <c r="E239" s="1576"/>
      <c r="F239" s="1577" t="s">
        <v>1299</v>
      </c>
      <c r="G239" s="1478">
        <v>80</v>
      </c>
      <c r="H239" s="1478">
        <v>2.75</v>
      </c>
      <c r="I239" s="1478">
        <v>1</v>
      </c>
      <c r="J239" s="1478">
        <f>G239*H239*I239</f>
        <v>220</v>
      </c>
      <c r="K239" s="1478">
        <v>1</v>
      </c>
      <c r="L239" s="1478">
        <v>2.1</v>
      </c>
      <c r="M239" s="1575">
        <v>-5</v>
      </c>
      <c r="N239" s="1575">
        <f>K239*L239*M239</f>
        <v>-10.5</v>
      </c>
      <c r="O239" s="1478">
        <f>J239+N239</f>
        <v>209.5</v>
      </c>
      <c r="P239" s="1571">
        <f t="shared" ref="P239" si="127">O239*0.2</f>
        <v>41.900000000000006</v>
      </c>
      <c r="Q239" s="1571">
        <f t="shared" ref="Q239" si="128">O239*0.3</f>
        <v>62.849999999999994</v>
      </c>
      <c r="R239" s="1571">
        <f t="shared" ref="R239" si="129">O239*0.3</f>
        <v>62.849999999999994</v>
      </c>
      <c r="S239" s="884"/>
      <c r="T239" s="884">
        <f t="shared" ref="T239" si="130">SUM(P239:S239)</f>
        <v>167.6</v>
      </c>
      <c r="U239" s="159"/>
    </row>
    <row r="240" spans="1:21">
      <c r="A240" s="152"/>
      <c r="B240" s="152"/>
      <c r="C240" s="153"/>
      <c r="D240" s="153"/>
      <c r="E240" s="153"/>
      <c r="F240" s="1529"/>
      <c r="G240" s="1431"/>
      <c r="H240" s="1431"/>
      <c r="I240" s="1431"/>
      <c r="J240" s="1431"/>
      <c r="K240" s="1462"/>
      <c r="L240" s="1462"/>
      <c r="M240" s="1463"/>
      <c r="N240" s="1458"/>
      <c r="O240" s="1432"/>
      <c r="P240" s="884"/>
      <c r="Q240" s="884"/>
      <c r="R240" s="884"/>
      <c r="S240" s="884"/>
      <c r="T240" s="884"/>
      <c r="U240" s="159"/>
    </row>
    <row r="241" spans="1:21">
      <c r="A241" s="152"/>
      <c r="B241" s="152"/>
      <c r="C241" s="153"/>
      <c r="D241" s="153"/>
      <c r="E241" s="153"/>
      <c r="F241" s="1529"/>
      <c r="G241" s="1431"/>
      <c r="H241" s="1431"/>
      <c r="I241" s="1431"/>
      <c r="J241" s="1431"/>
      <c r="K241" s="1462"/>
      <c r="L241" s="1462"/>
      <c r="M241" s="1463"/>
      <c r="N241" s="1458"/>
      <c r="O241" s="1432"/>
      <c r="P241" s="884"/>
      <c r="Q241" s="884"/>
      <c r="R241" s="884"/>
      <c r="S241" s="884"/>
      <c r="T241" s="884"/>
      <c r="U241" s="159"/>
    </row>
    <row r="242" spans="1:21">
      <c r="A242" s="152"/>
      <c r="B242" s="152"/>
      <c r="C242" s="153"/>
      <c r="D242" s="153"/>
      <c r="E242" s="153"/>
      <c r="F242" s="1529"/>
      <c r="G242" s="1431"/>
      <c r="H242" s="1431"/>
      <c r="I242" s="1431"/>
      <c r="J242" s="1431"/>
      <c r="K242" s="1462"/>
      <c r="L242" s="1462"/>
      <c r="M242" s="1463"/>
      <c r="N242" s="1458"/>
      <c r="O242" s="1432"/>
      <c r="P242" s="884"/>
      <c r="Q242" s="884"/>
      <c r="R242" s="884"/>
      <c r="S242" s="884"/>
      <c r="T242" s="884"/>
      <c r="U242" s="159"/>
    </row>
    <row r="243" spans="1:21">
      <c r="A243" s="152"/>
      <c r="B243" s="152"/>
      <c r="C243" s="153"/>
      <c r="D243" s="153"/>
      <c r="E243" s="153"/>
      <c r="F243" s="1529"/>
      <c r="G243" s="1431"/>
      <c r="H243" s="1431"/>
      <c r="I243" s="1431"/>
      <c r="J243" s="1431"/>
      <c r="K243" s="1462"/>
      <c r="L243" s="1462"/>
      <c r="M243" s="1463"/>
      <c r="N243" s="1458"/>
      <c r="O243" s="1432"/>
      <c r="P243" s="884"/>
      <c r="Q243" s="884"/>
      <c r="R243" s="884"/>
      <c r="S243" s="884"/>
      <c r="T243" s="884"/>
      <c r="U243" s="159"/>
    </row>
    <row r="244" spans="1:21">
      <c r="A244" s="152"/>
      <c r="B244" s="152"/>
      <c r="C244" s="153"/>
      <c r="D244" s="153"/>
      <c r="E244" s="153"/>
      <c r="F244" s="1529"/>
      <c r="G244" s="1431"/>
      <c r="H244" s="1431"/>
      <c r="I244" s="1431"/>
      <c r="J244" s="1431"/>
      <c r="K244" s="1462"/>
      <c r="L244" s="1462"/>
      <c r="M244" s="1463"/>
      <c r="N244" s="1458"/>
      <c r="O244" s="1432"/>
      <c r="P244" s="884"/>
      <c r="Q244" s="884"/>
      <c r="R244" s="884"/>
      <c r="S244" s="884"/>
      <c r="T244" s="884"/>
      <c r="U244" s="159"/>
    </row>
    <row r="245" spans="1:21" ht="26">
      <c r="A245" s="152"/>
      <c r="B245" s="152" t="s">
        <v>676</v>
      </c>
      <c r="C245" s="153" t="s">
        <v>166</v>
      </c>
      <c r="D245" s="153" t="s">
        <v>675</v>
      </c>
      <c r="E245" s="153" t="s">
        <v>678</v>
      </c>
      <c r="F245" s="722" t="s">
        <v>677</v>
      </c>
      <c r="G245" s="155">
        <v>15.6</v>
      </c>
      <c r="H245" s="155">
        <v>3.3</v>
      </c>
      <c r="I245" s="155">
        <v>1</v>
      </c>
      <c r="J245" s="155">
        <f t="shared" ref="J245:J263" si="131">G245*H245*I245</f>
        <v>51.48</v>
      </c>
      <c r="K245" s="156">
        <v>3.6</v>
      </c>
      <c r="L245" s="156">
        <v>2.1</v>
      </c>
      <c r="M245" s="157">
        <v>-1</v>
      </c>
      <c r="N245" s="158">
        <f t="shared" ref="N245:N263" si="132">K245*L245*M245</f>
        <v>-7.5600000000000005</v>
      </c>
      <c r="O245" s="158">
        <f t="shared" ref="O245" si="133">J245+N245</f>
        <v>43.919999999999995</v>
      </c>
      <c r="P245" s="884">
        <f t="shared" ref="P245:P263" si="134">O245*0.2</f>
        <v>8.7839999999999989</v>
      </c>
      <c r="Q245" s="884">
        <f t="shared" ref="Q245:Q263" si="135">O245*0.3</f>
        <v>13.175999999999998</v>
      </c>
      <c r="R245" s="884">
        <f t="shared" ref="R245:R263" si="136">O245*0.3</f>
        <v>13.175999999999998</v>
      </c>
      <c r="S245" s="884"/>
      <c r="T245" s="884">
        <f t="shared" ref="T245:T263" si="137">SUM(P245:S245)</f>
        <v>35.135999999999996</v>
      </c>
      <c r="U245" s="159"/>
    </row>
    <row r="246" spans="1:21">
      <c r="A246" s="152"/>
      <c r="B246" s="152"/>
      <c r="C246" s="153"/>
      <c r="D246" s="153"/>
      <c r="E246" s="153"/>
      <c r="F246" s="1494"/>
      <c r="G246" s="1431"/>
      <c r="H246" s="1431"/>
      <c r="I246" s="1431"/>
      <c r="J246" s="1431"/>
      <c r="K246" s="1462"/>
      <c r="L246" s="1462"/>
      <c r="M246" s="1463"/>
      <c r="N246" s="1458"/>
      <c r="O246" s="1458"/>
      <c r="P246" s="884"/>
      <c r="Q246" s="884"/>
      <c r="R246" s="884"/>
      <c r="S246" s="884"/>
      <c r="T246" s="884"/>
      <c r="U246" s="159"/>
    </row>
    <row r="247" spans="1:21">
      <c r="A247" s="152"/>
      <c r="B247" s="152" t="s">
        <v>676</v>
      </c>
      <c r="C247" s="153" t="s">
        <v>166</v>
      </c>
      <c r="D247" s="153" t="s">
        <v>682</v>
      </c>
      <c r="E247" s="153" t="s">
        <v>683</v>
      </c>
      <c r="F247" s="722" t="s">
        <v>684</v>
      </c>
      <c r="G247" s="155">
        <v>15.6</v>
      </c>
      <c r="H247" s="155">
        <v>3.3</v>
      </c>
      <c r="I247" s="155">
        <v>1</v>
      </c>
      <c r="J247" s="155">
        <f t="shared" si="131"/>
        <v>51.48</v>
      </c>
      <c r="K247" s="156">
        <v>3.6</v>
      </c>
      <c r="L247" s="156">
        <v>2.1</v>
      </c>
      <c r="M247" s="157">
        <v>-1</v>
      </c>
      <c r="N247" s="158">
        <f t="shared" si="132"/>
        <v>-7.5600000000000005</v>
      </c>
      <c r="O247" s="158">
        <f t="shared" ref="O247:O263" si="138">J247+N247</f>
        <v>43.919999999999995</v>
      </c>
      <c r="P247" s="884">
        <f t="shared" si="134"/>
        <v>8.7839999999999989</v>
      </c>
      <c r="Q247" s="884">
        <f t="shared" si="135"/>
        <v>13.175999999999998</v>
      </c>
      <c r="R247" s="884">
        <f t="shared" si="136"/>
        <v>13.175999999999998</v>
      </c>
      <c r="S247" s="884"/>
      <c r="T247" s="884">
        <f t="shared" si="137"/>
        <v>35.135999999999996</v>
      </c>
      <c r="U247" s="159"/>
    </row>
    <row r="248" spans="1:21">
      <c r="A248" s="152"/>
      <c r="B248" s="152"/>
      <c r="C248" s="153"/>
      <c r="D248" s="153"/>
      <c r="E248" s="153"/>
      <c r="F248" s="1494"/>
      <c r="G248" s="1431"/>
      <c r="H248" s="1431"/>
      <c r="I248" s="1431"/>
      <c r="J248" s="1431"/>
      <c r="K248" s="1462"/>
      <c r="L248" s="1462"/>
      <c r="M248" s="1463"/>
      <c r="N248" s="1458"/>
      <c r="O248" s="1458"/>
      <c r="P248" s="884"/>
      <c r="Q248" s="884"/>
      <c r="R248" s="884"/>
      <c r="S248" s="884"/>
      <c r="T248" s="884"/>
      <c r="U248" s="159"/>
    </row>
    <row r="249" spans="1:21">
      <c r="A249" s="152"/>
      <c r="B249" s="1456" t="s">
        <v>1184</v>
      </c>
      <c r="C249" s="153" t="s">
        <v>166</v>
      </c>
      <c r="D249" s="153" t="s">
        <v>685</v>
      </c>
      <c r="E249" s="153" t="s">
        <v>1182</v>
      </c>
      <c r="F249" s="722" t="s">
        <v>684</v>
      </c>
      <c r="G249" s="155">
        <v>15.6</v>
      </c>
      <c r="H249" s="155">
        <v>3.3</v>
      </c>
      <c r="I249" s="155">
        <v>1</v>
      </c>
      <c r="J249" s="155">
        <f t="shared" si="131"/>
        <v>51.48</v>
      </c>
      <c r="K249" s="156">
        <v>3.6</v>
      </c>
      <c r="L249" s="156">
        <v>2.1</v>
      </c>
      <c r="M249" s="157">
        <v>-1</v>
      </c>
      <c r="N249" s="158">
        <f t="shared" si="132"/>
        <v>-7.5600000000000005</v>
      </c>
      <c r="O249" s="158">
        <f t="shared" si="138"/>
        <v>43.919999999999995</v>
      </c>
      <c r="P249" s="884">
        <f t="shared" si="134"/>
        <v>8.7839999999999989</v>
      </c>
      <c r="Q249" s="884">
        <f t="shared" si="135"/>
        <v>13.175999999999998</v>
      </c>
      <c r="R249" s="884">
        <f t="shared" si="136"/>
        <v>13.175999999999998</v>
      </c>
      <c r="S249" s="884"/>
      <c r="T249" s="884">
        <f t="shared" si="137"/>
        <v>35.135999999999996</v>
      </c>
      <c r="U249" s="159"/>
    </row>
    <row r="250" spans="1:21">
      <c r="A250" s="152"/>
      <c r="B250" s="1456"/>
      <c r="C250" s="153"/>
      <c r="D250" s="153"/>
      <c r="E250" s="153"/>
      <c r="F250" s="1494"/>
      <c r="G250" s="1431"/>
      <c r="H250" s="1431"/>
      <c r="I250" s="1431"/>
      <c r="J250" s="1431"/>
      <c r="K250" s="1462"/>
      <c r="L250" s="1462"/>
      <c r="M250" s="1463"/>
      <c r="N250" s="1458"/>
      <c r="O250" s="1458"/>
      <c r="P250" s="884"/>
      <c r="Q250" s="884"/>
      <c r="R250" s="884"/>
      <c r="S250" s="884"/>
      <c r="T250" s="884"/>
      <c r="U250" s="159"/>
    </row>
    <row r="251" spans="1:21">
      <c r="A251" s="152"/>
      <c r="B251" s="1456" t="s">
        <v>1184</v>
      </c>
      <c r="C251" s="153" t="s">
        <v>166</v>
      </c>
      <c r="D251" s="1469" t="s">
        <v>624</v>
      </c>
      <c r="E251" s="1530" t="s">
        <v>1189</v>
      </c>
      <c r="F251" s="722" t="s">
        <v>684</v>
      </c>
      <c r="G251" s="155">
        <v>15.6</v>
      </c>
      <c r="H251" s="155">
        <v>3.3</v>
      </c>
      <c r="I251" s="155">
        <v>1</v>
      </c>
      <c r="J251" s="155">
        <f t="shared" ref="J251" si="139">G251*H251*I251</f>
        <v>51.48</v>
      </c>
      <c r="K251" s="156">
        <v>3.6</v>
      </c>
      <c r="L251" s="156">
        <v>2.1</v>
      </c>
      <c r="M251" s="157">
        <v>-1</v>
      </c>
      <c r="N251" s="158">
        <f t="shared" ref="N251" si="140">K251*L251*M251</f>
        <v>-7.5600000000000005</v>
      </c>
      <c r="O251" s="158">
        <f t="shared" ref="O251" si="141">J251+N251</f>
        <v>43.919999999999995</v>
      </c>
      <c r="P251" s="884">
        <f t="shared" ref="P251" si="142">O251*0.2</f>
        <v>8.7839999999999989</v>
      </c>
      <c r="Q251" s="884">
        <f t="shared" ref="Q251" si="143">O251*0.3</f>
        <v>13.175999999999998</v>
      </c>
      <c r="R251" s="884">
        <f t="shared" ref="R251" si="144">O251*0.3</f>
        <v>13.175999999999998</v>
      </c>
      <c r="S251" s="884"/>
      <c r="T251" s="884">
        <f t="shared" ref="T251" si="145">SUM(P251:S251)</f>
        <v>35.135999999999996</v>
      </c>
      <c r="U251" s="159"/>
    </row>
    <row r="252" spans="1:21">
      <c r="A252" s="152"/>
      <c r="B252" s="152"/>
      <c r="C252" s="153"/>
      <c r="D252" s="153"/>
      <c r="E252" s="153"/>
      <c r="F252" s="1494"/>
      <c r="G252" s="1431"/>
      <c r="H252" s="1431"/>
      <c r="I252" s="1431"/>
      <c r="J252" s="1431"/>
      <c r="K252" s="1462"/>
      <c r="L252" s="1462"/>
      <c r="M252" s="1463"/>
      <c r="N252" s="1458"/>
      <c r="O252" s="1458"/>
      <c r="P252" s="884"/>
      <c r="Q252" s="884"/>
      <c r="R252" s="884"/>
      <c r="S252" s="884"/>
      <c r="T252" s="884"/>
      <c r="U252" s="159"/>
    </row>
    <row r="253" spans="1:21">
      <c r="A253" s="152"/>
      <c r="B253" s="1456" t="s">
        <v>1190</v>
      </c>
      <c r="C253" s="153" t="s">
        <v>166</v>
      </c>
      <c r="D253" s="153" t="s">
        <v>686</v>
      </c>
      <c r="E253" s="153" t="s">
        <v>683</v>
      </c>
      <c r="F253" s="722" t="s">
        <v>684</v>
      </c>
      <c r="G253" s="155">
        <v>15.6</v>
      </c>
      <c r="H253" s="155">
        <v>3.3</v>
      </c>
      <c r="I253" s="155">
        <v>1</v>
      </c>
      <c r="J253" s="155">
        <f t="shared" si="131"/>
        <v>51.48</v>
      </c>
      <c r="K253" s="156">
        <v>3.6</v>
      </c>
      <c r="L253" s="156">
        <v>2.1</v>
      </c>
      <c r="M253" s="157">
        <v>-1</v>
      </c>
      <c r="N253" s="158">
        <f t="shared" si="132"/>
        <v>-7.5600000000000005</v>
      </c>
      <c r="O253" s="158">
        <f t="shared" si="138"/>
        <v>43.919999999999995</v>
      </c>
      <c r="P253" s="884">
        <f t="shared" si="134"/>
        <v>8.7839999999999989</v>
      </c>
      <c r="Q253" s="884">
        <f t="shared" si="135"/>
        <v>13.175999999999998</v>
      </c>
      <c r="R253" s="884">
        <f t="shared" si="136"/>
        <v>13.175999999999998</v>
      </c>
      <c r="S253" s="884"/>
      <c r="T253" s="884">
        <f t="shared" si="137"/>
        <v>35.135999999999996</v>
      </c>
      <c r="U253" s="159"/>
    </row>
    <row r="254" spans="1:21">
      <c r="A254" s="152"/>
      <c r="B254" s="1456"/>
      <c r="C254" s="153"/>
      <c r="D254" s="153"/>
      <c r="E254" s="153"/>
      <c r="F254" s="1494"/>
      <c r="G254" s="1431"/>
      <c r="H254" s="1431"/>
      <c r="I254" s="1431"/>
      <c r="J254" s="1431"/>
      <c r="K254" s="1462"/>
      <c r="L254" s="1462"/>
      <c r="M254" s="1463"/>
      <c r="N254" s="1458"/>
      <c r="O254" s="1458"/>
      <c r="P254" s="884"/>
      <c r="Q254" s="884"/>
      <c r="R254" s="884"/>
      <c r="S254" s="884"/>
      <c r="T254" s="884"/>
      <c r="U254" s="159"/>
    </row>
    <row r="255" spans="1:21">
      <c r="A255" s="152"/>
      <c r="B255" s="1456" t="s">
        <v>1190</v>
      </c>
      <c r="C255" s="153" t="s">
        <v>166</v>
      </c>
      <c r="D255" s="153" t="s">
        <v>687</v>
      </c>
      <c r="E255" s="153" t="s">
        <v>1199</v>
      </c>
      <c r="F255" s="722" t="s">
        <v>684</v>
      </c>
      <c r="G255" s="155">
        <v>15.6</v>
      </c>
      <c r="H255" s="155">
        <v>3.3</v>
      </c>
      <c r="I255" s="155">
        <v>1</v>
      </c>
      <c r="J255" s="155">
        <f t="shared" si="131"/>
        <v>51.48</v>
      </c>
      <c r="K255" s="156">
        <v>3.6</v>
      </c>
      <c r="L255" s="156">
        <v>2.1</v>
      </c>
      <c r="M255" s="157">
        <v>-1</v>
      </c>
      <c r="N255" s="158">
        <f t="shared" si="132"/>
        <v>-7.5600000000000005</v>
      </c>
      <c r="O255" s="158">
        <f t="shared" si="138"/>
        <v>43.919999999999995</v>
      </c>
      <c r="P255" s="884">
        <f t="shared" si="134"/>
        <v>8.7839999999999989</v>
      </c>
      <c r="Q255" s="884">
        <f t="shared" si="135"/>
        <v>13.175999999999998</v>
      </c>
      <c r="R255" s="884">
        <f t="shared" si="136"/>
        <v>13.175999999999998</v>
      </c>
      <c r="S255" s="884"/>
      <c r="T255" s="884">
        <f t="shared" si="137"/>
        <v>35.135999999999996</v>
      </c>
      <c r="U255" s="159"/>
    </row>
    <row r="256" spans="1:21">
      <c r="A256" s="152"/>
      <c r="B256" s="152"/>
      <c r="C256" s="153"/>
      <c r="D256" s="153"/>
      <c r="E256" s="153"/>
      <c r="F256" s="1494"/>
      <c r="G256" s="1431"/>
      <c r="H256" s="1431"/>
      <c r="I256" s="1431"/>
      <c r="J256" s="1431"/>
      <c r="K256" s="1462"/>
      <c r="L256" s="1462"/>
      <c r="M256" s="1463"/>
      <c r="N256" s="1458"/>
      <c r="O256" s="1458"/>
      <c r="P256" s="884"/>
      <c r="Q256" s="884"/>
      <c r="R256" s="884"/>
      <c r="S256" s="884"/>
      <c r="T256" s="884"/>
      <c r="U256" s="159"/>
    </row>
    <row r="257" spans="1:21">
      <c r="A257" s="152"/>
      <c r="B257" s="1456" t="s">
        <v>1201</v>
      </c>
      <c r="C257" s="153" t="s">
        <v>166</v>
      </c>
      <c r="D257" s="153" t="s">
        <v>688</v>
      </c>
      <c r="E257" s="153" t="s">
        <v>1200</v>
      </c>
      <c r="F257" s="722" t="s">
        <v>684</v>
      </c>
      <c r="G257" s="155">
        <v>15.6</v>
      </c>
      <c r="H257" s="155">
        <v>3.3</v>
      </c>
      <c r="I257" s="155">
        <v>1</v>
      </c>
      <c r="J257" s="155">
        <f t="shared" si="131"/>
        <v>51.48</v>
      </c>
      <c r="K257" s="156">
        <v>3.6</v>
      </c>
      <c r="L257" s="156">
        <v>2.1</v>
      </c>
      <c r="M257" s="157">
        <v>-1</v>
      </c>
      <c r="N257" s="158">
        <f t="shared" si="132"/>
        <v>-7.5600000000000005</v>
      </c>
      <c r="O257" s="158">
        <f t="shared" si="138"/>
        <v>43.919999999999995</v>
      </c>
      <c r="P257" s="884">
        <f t="shared" si="134"/>
        <v>8.7839999999999989</v>
      </c>
      <c r="Q257" s="884">
        <f t="shared" si="135"/>
        <v>13.175999999999998</v>
      </c>
      <c r="R257" s="884">
        <f t="shared" si="136"/>
        <v>13.175999999999998</v>
      </c>
      <c r="S257" s="884"/>
      <c r="T257" s="884">
        <f t="shared" si="137"/>
        <v>35.135999999999996</v>
      </c>
      <c r="U257" s="159"/>
    </row>
    <row r="258" spans="1:21">
      <c r="A258" s="152"/>
      <c r="B258" s="152"/>
      <c r="C258" s="153"/>
      <c r="D258" s="153"/>
      <c r="E258" s="153"/>
      <c r="F258" s="1494"/>
      <c r="G258" s="1431"/>
      <c r="H258" s="1431"/>
      <c r="I258" s="1431"/>
      <c r="J258" s="1431"/>
      <c r="K258" s="1462"/>
      <c r="L258" s="1462"/>
      <c r="M258" s="1463"/>
      <c r="N258" s="1458"/>
      <c r="O258" s="1458"/>
      <c r="P258" s="884"/>
      <c r="Q258" s="884"/>
      <c r="R258" s="884"/>
      <c r="S258" s="884"/>
      <c r="T258" s="884"/>
      <c r="U258" s="159"/>
    </row>
    <row r="259" spans="1:21">
      <c r="A259" s="152"/>
      <c r="B259" s="1456" t="s">
        <v>1201</v>
      </c>
      <c r="C259" s="153" t="s">
        <v>166</v>
      </c>
      <c r="D259" s="153" t="s">
        <v>689</v>
      </c>
      <c r="E259" s="153" t="s">
        <v>1206</v>
      </c>
      <c r="F259" s="722" t="s">
        <v>684</v>
      </c>
      <c r="G259" s="155">
        <v>15.6</v>
      </c>
      <c r="H259" s="155">
        <v>3.3</v>
      </c>
      <c r="I259" s="155">
        <v>1</v>
      </c>
      <c r="J259" s="155">
        <f t="shared" si="131"/>
        <v>51.48</v>
      </c>
      <c r="K259" s="156">
        <v>3.6</v>
      </c>
      <c r="L259" s="156">
        <v>2.1</v>
      </c>
      <c r="M259" s="157">
        <v>-1</v>
      </c>
      <c r="N259" s="158">
        <f t="shared" si="132"/>
        <v>-7.5600000000000005</v>
      </c>
      <c r="O259" s="158">
        <f t="shared" si="138"/>
        <v>43.919999999999995</v>
      </c>
      <c r="P259" s="884">
        <f t="shared" si="134"/>
        <v>8.7839999999999989</v>
      </c>
      <c r="Q259" s="884">
        <f t="shared" si="135"/>
        <v>13.175999999999998</v>
      </c>
      <c r="R259" s="884">
        <f t="shared" si="136"/>
        <v>13.175999999999998</v>
      </c>
      <c r="S259" s="884"/>
      <c r="T259" s="884">
        <f t="shared" si="137"/>
        <v>35.135999999999996</v>
      </c>
      <c r="U259" s="159"/>
    </row>
    <row r="260" spans="1:21">
      <c r="A260" s="152"/>
      <c r="B260" s="152"/>
      <c r="C260" s="153"/>
      <c r="D260" s="153"/>
      <c r="E260" s="153"/>
      <c r="F260" s="1494"/>
      <c r="G260" s="1431"/>
      <c r="H260" s="1431"/>
      <c r="I260" s="1431"/>
      <c r="J260" s="1431"/>
      <c r="K260" s="1462"/>
      <c r="L260" s="1462"/>
      <c r="M260" s="1463"/>
      <c r="N260" s="1458"/>
      <c r="O260" s="1458"/>
      <c r="P260" s="884"/>
      <c r="Q260" s="884"/>
      <c r="R260" s="884"/>
      <c r="S260" s="884"/>
      <c r="T260" s="884"/>
      <c r="U260" s="159"/>
    </row>
    <row r="261" spans="1:21">
      <c r="A261" s="152"/>
      <c r="B261" s="1456" t="s">
        <v>1201</v>
      </c>
      <c r="C261" s="153" t="s">
        <v>166</v>
      </c>
      <c r="D261" s="153" t="s">
        <v>690</v>
      </c>
      <c r="E261" s="153" t="s">
        <v>1215</v>
      </c>
      <c r="F261" s="722" t="s">
        <v>684</v>
      </c>
      <c r="G261" s="155">
        <v>15.6</v>
      </c>
      <c r="H261" s="155">
        <v>3.3</v>
      </c>
      <c r="I261" s="155">
        <v>1</v>
      </c>
      <c r="J261" s="155">
        <f t="shared" si="131"/>
        <v>51.48</v>
      </c>
      <c r="K261" s="156">
        <v>3.6</v>
      </c>
      <c r="L261" s="156">
        <v>2.1</v>
      </c>
      <c r="M261" s="157">
        <v>-1</v>
      </c>
      <c r="N261" s="158">
        <f t="shared" si="132"/>
        <v>-7.5600000000000005</v>
      </c>
      <c r="O261" s="158">
        <f t="shared" si="138"/>
        <v>43.919999999999995</v>
      </c>
      <c r="P261" s="884">
        <f t="shared" si="134"/>
        <v>8.7839999999999989</v>
      </c>
      <c r="Q261" s="884">
        <f t="shared" si="135"/>
        <v>13.175999999999998</v>
      </c>
      <c r="R261" s="884">
        <f t="shared" si="136"/>
        <v>13.175999999999998</v>
      </c>
      <c r="S261" s="884"/>
      <c r="T261" s="884">
        <f t="shared" si="137"/>
        <v>35.135999999999996</v>
      </c>
      <c r="U261" s="159"/>
    </row>
    <row r="262" spans="1:21">
      <c r="A262" s="152"/>
      <c r="B262" s="152"/>
      <c r="C262" s="153"/>
      <c r="D262" s="153"/>
      <c r="E262" s="153"/>
      <c r="F262" s="1494"/>
      <c r="G262" s="1431"/>
      <c r="H262" s="1431"/>
      <c r="I262" s="1431"/>
      <c r="J262" s="1431"/>
      <c r="K262" s="1462"/>
      <c r="L262" s="1462"/>
      <c r="M262" s="1463"/>
      <c r="N262" s="1458"/>
      <c r="O262" s="1458"/>
      <c r="P262" s="884"/>
      <c r="Q262" s="884"/>
      <c r="R262" s="884"/>
      <c r="S262" s="884"/>
      <c r="T262" s="884"/>
      <c r="U262" s="159"/>
    </row>
    <row r="263" spans="1:21">
      <c r="A263" s="152"/>
      <c r="B263" s="1456" t="s">
        <v>1201</v>
      </c>
      <c r="C263" s="1469" t="s">
        <v>166</v>
      </c>
      <c r="D263" s="1469" t="s">
        <v>182</v>
      </c>
      <c r="E263" s="153" t="s">
        <v>691</v>
      </c>
      <c r="F263" s="722" t="s">
        <v>684</v>
      </c>
      <c r="G263" s="155">
        <v>15.6</v>
      </c>
      <c r="H263" s="155">
        <v>3.3</v>
      </c>
      <c r="I263" s="155">
        <v>1</v>
      </c>
      <c r="J263" s="155">
        <f t="shared" si="131"/>
        <v>51.48</v>
      </c>
      <c r="K263" s="156">
        <v>3.6</v>
      </c>
      <c r="L263" s="156">
        <v>2.1</v>
      </c>
      <c r="M263" s="157">
        <v>-1</v>
      </c>
      <c r="N263" s="158">
        <f t="shared" si="132"/>
        <v>-7.5600000000000005</v>
      </c>
      <c r="O263" s="158">
        <f t="shared" si="138"/>
        <v>43.919999999999995</v>
      </c>
      <c r="P263" s="884">
        <f t="shared" si="134"/>
        <v>8.7839999999999989</v>
      </c>
      <c r="Q263" s="884">
        <f t="shared" si="135"/>
        <v>13.175999999999998</v>
      </c>
      <c r="R263" s="884">
        <f t="shared" si="136"/>
        <v>13.175999999999998</v>
      </c>
      <c r="S263" s="884"/>
      <c r="T263" s="884">
        <f t="shared" si="137"/>
        <v>35.135999999999996</v>
      </c>
      <c r="U263" s="159"/>
    </row>
    <row r="264" spans="1:21">
      <c r="A264" s="716"/>
      <c r="B264" s="716"/>
      <c r="C264" s="716"/>
      <c r="D264" s="716"/>
      <c r="E264" s="716"/>
      <c r="F264" s="718"/>
      <c r="G264" s="721"/>
      <c r="H264" s="721"/>
      <c r="I264" s="717"/>
      <c r="J264" s="719" t="s">
        <v>142</v>
      </c>
      <c r="K264" s="719"/>
      <c r="L264" s="719"/>
      <c r="M264" s="719"/>
      <c r="N264" s="719"/>
      <c r="O264" s="719"/>
      <c r="P264" s="882"/>
      <c r="Q264" s="882"/>
      <c r="R264" s="882"/>
      <c r="S264" s="882"/>
      <c r="T264" s="888"/>
      <c r="U264" s="720" t="s">
        <v>142</v>
      </c>
    </row>
    <row r="265" spans="1:21" ht="15" thickBot="1">
      <c r="A265" s="175"/>
      <c r="B265" s="176"/>
      <c r="C265" s="176"/>
      <c r="D265" s="176"/>
      <c r="E265" s="176"/>
      <c r="F265" s="176"/>
      <c r="G265" s="176"/>
      <c r="H265" s="176"/>
      <c r="I265" s="176"/>
      <c r="J265" s="177"/>
      <c r="K265" s="178"/>
      <c r="L265" s="178"/>
      <c r="M265" s="178"/>
      <c r="N265" s="178"/>
      <c r="O265" s="178">
        <f>SUM(O221:O264)</f>
        <v>2037.4000000000008</v>
      </c>
      <c r="P265" s="883"/>
      <c r="Q265" s="883"/>
      <c r="R265" s="883"/>
      <c r="S265" s="883"/>
      <c r="T265" s="178">
        <f>SUM(T221:T264)</f>
        <v>1852.616</v>
      </c>
      <c r="U265" s="179">
        <v>0</v>
      </c>
    </row>
    <row r="266" spans="1:21" ht="15" thickTop="1"/>
  </sheetData>
  <mergeCells count="14">
    <mergeCell ref="A219:F219"/>
    <mergeCell ref="G219:I219"/>
    <mergeCell ref="G220:J220"/>
    <mergeCell ref="K220:O220"/>
    <mergeCell ref="K6:O6"/>
    <mergeCell ref="A46:F46"/>
    <mergeCell ref="G46:I46"/>
    <mergeCell ref="G47:J47"/>
    <mergeCell ref="K47:O47"/>
    <mergeCell ref="A4:F4"/>
    <mergeCell ref="G4:I4"/>
    <mergeCell ref="A5:F5"/>
    <mergeCell ref="G5:I5"/>
    <mergeCell ref="G6:J6"/>
  </mergeCells>
  <pageMargins left="0.7" right="0.7" top="0.75" bottom="0.75" header="0.3" footer="0.3"/>
  <pageSetup paperSize="9" scale="5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O112"/>
  <sheetViews>
    <sheetView view="pageBreakPreview" zoomScaleNormal="100" zoomScaleSheetLayoutView="100" workbookViewId="0">
      <pane ySplit="7" topLeftCell="A8" activePane="bottomLeft" state="frozen"/>
      <selection pane="bottomLeft" activeCell="T16" sqref="T16"/>
    </sheetView>
  </sheetViews>
  <sheetFormatPr defaultRowHeight="13"/>
  <cols>
    <col min="1" max="1" width="4.7265625" style="481" customWidth="1"/>
    <col min="2" max="3" width="8.26953125" style="547" customWidth="1"/>
    <col min="4" max="4" width="8.54296875" style="547" customWidth="1"/>
    <col min="5" max="5" width="20.453125" style="548" customWidth="1"/>
    <col min="6" max="6" width="6.7265625" style="549" customWidth="1"/>
    <col min="7" max="7" width="10.453125" style="550" customWidth="1"/>
    <col min="8" max="8" width="10.26953125" style="550" customWidth="1"/>
    <col min="9" max="9" width="11.54296875" style="550" customWidth="1"/>
    <col min="10" max="11" width="9.7265625" style="551" customWidth="1"/>
    <col min="12" max="12" width="11.7265625" style="552" customWidth="1"/>
    <col min="13" max="13" width="7.453125" style="553" customWidth="1"/>
    <col min="14" max="14" width="0.453125" style="481" customWidth="1"/>
    <col min="15" max="15" width="6.7265625" style="481" customWidth="1"/>
    <col min="16" max="16" width="3.26953125" style="481" customWidth="1"/>
    <col min="17" max="223" width="8.81640625" style="481"/>
    <col min="224" max="224" width="6.7265625" style="481" customWidth="1"/>
    <col min="225" max="225" width="14.453125" style="481" customWidth="1"/>
    <col min="226" max="226" width="26.453125" style="481" customWidth="1"/>
    <col min="227" max="227" width="9.7265625" style="481" customWidth="1"/>
    <col min="228" max="229" width="17.54296875" style="481" customWidth="1"/>
    <col min="230" max="230" width="9.54296875" style="481" customWidth="1"/>
    <col min="231" max="232" width="8.7265625" style="481" customWidth="1"/>
    <col min="233" max="233" width="6.7265625" style="481" customWidth="1"/>
    <col min="234" max="238" width="8.7265625" style="481" customWidth="1"/>
    <col min="239" max="239" width="10.54296875" style="481" bestFit="1" customWidth="1"/>
    <col min="240" max="241" width="10.54296875" style="481" customWidth="1"/>
    <col min="242" max="261" width="10.7265625" style="481" customWidth="1"/>
    <col min="262" max="479" width="8.81640625" style="481"/>
    <col min="480" max="480" width="6.7265625" style="481" customWidth="1"/>
    <col min="481" max="481" width="14.453125" style="481" customWidth="1"/>
    <col min="482" max="482" width="26.453125" style="481" customWidth="1"/>
    <col min="483" max="483" width="9.7265625" style="481" customWidth="1"/>
    <col min="484" max="485" width="17.54296875" style="481" customWidth="1"/>
    <col min="486" max="486" width="9.54296875" style="481" customWidth="1"/>
    <col min="487" max="488" width="8.7265625" style="481" customWidth="1"/>
    <col min="489" max="489" width="6.7265625" style="481" customWidth="1"/>
    <col min="490" max="494" width="8.7265625" style="481" customWidth="1"/>
    <col min="495" max="495" width="10.54296875" style="481" bestFit="1" customWidth="1"/>
    <col min="496" max="497" width="10.54296875" style="481" customWidth="1"/>
    <col min="498" max="517" width="10.7265625" style="481" customWidth="1"/>
    <col min="518" max="735" width="8.81640625" style="481"/>
    <col min="736" max="736" width="6.7265625" style="481" customWidth="1"/>
    <col min="737" max="737" width="14.453125" style="481" customWidth="1"/>
    <col min="738" max="738" width="26.453125" style="481" customWidth="1"/>
    <col min="739" max="739" width="9.7265625" style="481" customWidth="1"/>
    <col min="740" max="741" width="17.54296875" style="481" customWidth="1"/>
    <col min="742" max="742" width="9.54296875" style="481" customWidth="1"/>
    <col min="743" max="744" width="8.7265625" style="481" customWidth="1"/>
    <col min="745" max="745" width="6.7265625" style="481" customWidth="1"/>
    <col min="746" max="750" width="8.7265625" style="481" customWidth="1"/>
    <col min="751" max="751" width="10.54296875" style="481" bestFit="1" customWidth="1"/>
    <col min="752" max="753" width="10.54296875" style="481" customWidth="1"/>
    <col min="754" max="773" width="10.7265625" style="481" customWidth="1"/>
    <col min="774" max="991" width="8.81640625" style="481"/>
    <col min="992" max="992" width="6.7265625" style="481" customWidth="1"/>
    <col min="993" max="993" width="14.453125" style="481" customWidth="1"/>
    <col min="994" max="994" width="26.453125" style="481" customWidth="1"/>
    <col min="995" max="995" width="9.7265625" style="481" customWidth="1"/>
    <col min="996" max="997" width="17.54296875" style="481" customWidth="1"/>
    <col min="998" max="998" width="9.54296875" style="481" customWidth="1"/>
    <col min="999" max="1000" width="8.7265625" style="481" customWidth="1"/>
    <col min="1001" max="1001" width="6.7265625" style="481" customWidth="1"/>
    <col min="1002" max="1006" width="8.7265625" style="481" customWidth="1"/>
    <col min="1007" max="1007" width="10.54296875" style="481" bestFit="1" customWidth="1"/>
    <col min="1008" max="1009" width="10.54296875" style="481" customWidth="1"/>
    <col min="1010" max="1029" width="10.7265625" style="481" customWidth="1"/>
    <col min="1030" max="1247" width="8.81640625" style="481"/>
    <col min="1248" max="1248" width="6.7265625" style="481" customWidth="1"/>
    <col min="1249" max="1249" width="14.453125" style="481" customWidth="1"/>
    <col min="1250" max="1250" width="26.453125" style="481" customWidth="1"/>
    <col min="1251" max="1251" width="9.7265625" style="481" customWidth="1"/>
    <col min="1252" max="1253" width="17.54296875" style="481" customWidth="1"/>
    <col min="1254" max="1254" width="9.54296875" style="481" customWidth="1"/>
    <col min="1255" max="1256" width="8.7265625" style="481" customWidth="1"/>
    <col min="1257" max="1257" width="6.7265625" style="481" customWidth="1"/>
    <col min="1258" max="1262" width="8.7265625" style="481" customWidth="1"/>
    <col min="1263" max="1263" width="10.54296875" style="481" bestFit="1" customWidth="1"/>
    <col min="1264" max="1265" width="10.54296875" style="481" customWidth="1"/>
    <col min="1266" max="1285" width="10.7265625" style="481" customWidth="1"/>
    <col min="1286" max="1503" width="8.81640625" style="481"/>
    <col min="1504" max="1504" width="6.7265625" style="481" customWidth="1"/>
    <col min="1505" max="1505" width="14.453125" style="481" customWidth="1"/>
    <col min="1506" max="1506" width="26.453125" style="481" customWidth="1"/>
    <col min="1507" max="1507" width="9.7265625" style="481" customWidth="1"/>
    <col min="1508" max="1509" width="17.54296875" style="481" customWidth="1"/>
    <col min="1510" max="1510" width="9.54296875" style="481" customWidth="1"/>
    <col min="1511" max="1512" width="8.7265625" style="481" customWidth="1"/>
    <col min="1513" max="1513" width="6.7265625" style="481" customWidth="1"/>
    <col min="1514" max="1518" width="8.7265625" style="481" customWidth="1"/>
    <col min="1519" max="1519" width="10.54296875" style="481" bestFit="1" customWidth="1"/>
    <col min="1520" max="1521" width="10.54296875" style="481" customWidth="1"/>
    <col min="1522" max="1541" width="10.7265625" style="481" customWidth="1"/>
    <col min="1542" max="1759" width="8.81640625" style="481"/>
    <col min="1760" max="1760" width="6.7265625" style="481" customWidth="1"/>
    <col min="1761" max="1761" width="14.453125" style="481" customWidth="1"/>
    <col min="1762" max="1762" width="26.453125" style="481" customWidth="1"/>
    <col min="1763" max="1763" width="9.7265625" style="481" customWidth="1"/>
    <col min="1764" max="1765" width="17.54296875" style="481" customWidth="1"/>
    <col min="1766" max="1766" width="9.54296875" style="481" customWidth="1"/>
    <col min="1767" max="1768" width="8.7265625" style="481" customWidth="1"/>
    <col min="1769" max="1769" width="6.7265625" style="481" customWidth="1"/>
    <col min="1770" max="1774" width="8.7265625" style="481" customWidth="1"/>
    <col min="1775" max="1775" width="10.54296875" style="481" bestFit="1" customWidth="1"/>
    <col min="1776" max="1777" width="10.54296875" style="481" customWidth="1"/>
    <col min="1778" max="1797" width="10.7265625" style="481" customWidth="1"/>
    <col min="1798" max="2015" width="8.81640625" style="481"/>
    <col min="2016" max="2016" width="6.7265625" style="481" customWidth="1"/>
    <col min="2017" max="2017" width="14.453125" style="481" customWidth="1"/>
    <col min="2018" max="2018" width="26.453125" style="481" customWidth="1"/>
    <col min="2019" max="2019" width="9.7265625" style="481" customWidth="1"/>
    <col min="2020" max="2021" width="17.54296875" style="481" customWidth="1"/>
    <col min="2022" max="2022" width="9.54296875" style="481" customWidth="1"/>
    <col min="2023" max="2024" width="8.7265625" style="481" customWidth="1"/>
    <col min="2025" max="2025" width="6.7265625" style="481" customWidth="1"/>
    <col min="2026" max="2030" width="8.7265625" style="481" customWidth="1"/>
    <col min="2031" max="2031" width="10.54296875" style="481" bestFit="1" customWidth="1"/>
    <col min="2032" max="2033" width="10.54296875" style="481" customWidth="1"/>
    <col min="2034" max="2053" width="10.7265625" style="481" customWidth="1"/>
    <col min="2054" max="2271" width="8.81640625" style="481"/>
    <col min="2272" max="2272" width="6.7265625" style="481" customWidth="1"/>
    <col min="2273" max="2273" width="14.453125" style="481" customWidth="1"/>
    <col min="2274" max="2274" width="26.453125" style="481" customWidth="1"/>
    <col min="2275" max="2275" width="9.7265625" style="481" customWidth="1"/>
    <col min="2276" max="2277" width="17.54296875" style="481" customWidth="1"/>
    <col min="2278" max="2278" width="9.54296875" style="481" customWidth="1"/>
    <col min="2279" max="2280" width="8.7265625" style="481" customWidth="1"/>
    <col min="2281" max="2281" width="6.7265625" style="481" customWidth="1"/>
    <col min="2282" max="2286" width="8.7265625" style="481" customWidth="1"/>
    <col min="2287" max="2287" width="10.54296875" style="481" bestFit="1" customWidth="1"/>
    <col min="2288" max="2289" width="10.54296875" style="481" customWidth="1"/>
    <col min="2290" max="2309" width="10.7265625" style="481" customWidth="1"/>
    <col min="2310" max="2527" width="8.81640625" style="481"/>
    <col min="2528" max="2528" width="6.7265625" style="481" customWidth="1"/>
    <col min="2529" max="2529" width="14.453125" style="481" customWidth="1"/>
    <col min="2530" max="2530" width="26.453125" style="481" customWidth="1"/>
    <col min="2531" max="2531" width="9.7265625" style="481" customWidth="1"/>
    <col min="2532" max="2533" width="17.54296875" style="481" customWidth="1"/>
    <col min="2534" max="2534" width="9.54296875" style="481" customWidth="1"/>
    <col min="2535" max="2536" width="8.7265625" style="481" customWidth="1"/>
    <col min="2537" max="2537" width="6.7265625" style="481" customWidth="1"/>
    <col min="2538" max="2542" width="8.7265625" style="481" customWidth="1"/>
    <col min="2543" max="2543" width="10.54296875" style="481" bestFit="1" customWidth="1"/>
    <col min="2544" max="2545" width="10.54296875" style="481" customWidth="1"/>
    <col min="2546" max="2565" width="10.7265625" style="481" customWidth="1"/>
    <col min="2566" max="2783" width="8.81640625" style="481"/>
    <col min="2784" max="2784" width="6.7265625" style="481" customWidth="1"/>
    <col min="2785" max="2785" width="14.453125" style="481" customWidth="1"/>
    <col min="2786" max="2786" width="26.453125" style="481" customWidth="1"/>
    <col min="2787" max="2787" width="9.7265625" style="481" customWidth="1"/>
    <col min="2788" max="2789" width="17.54296875" style="481" customWidth="1"/>
    <col min="2790" max="2790" width="9.54296875" style="481" customWidth="1"/>
    <col min="2791" max="2792" width="8.7265625" style="481" customWidth="1"/>
    <col min="2793" max="2793" width="6.7265625" style="481" customWidth="1"/>
    <col min="2794" max="2798" width="8.7265625" style="481" customWidth="1"/>
    <col min="2799" max="2799" width="10.54296875" style="481" bestFit="1" customWidth="1"/>
    <col min="2800" max="2801" width="10.54296875" style="481" customWidth="1"/>
    <col min="2802" max="2821" width="10.7265625" style="481" customWidth="1"/>
    <col min="2822" max="3039" width="8.81640625" style="481"/>
    <col min="3040" max="3040" width="6.7265625" style="481" customWidth="1"/>
    <col min="3041" max="3041" width="14.453125" style="481" customWidth="1"/>
    <col min="3042" max="3042" width="26.453125" style="481" customWidth="1"/>
    <col min="3043" max="3043" width="9.7265625" style="481" customWidth="1"/>
    <col min="3044" max="3045" width="17.54296875" style="481" customWidth="1"/>
    <col min="3046" max="3046" width="9.54296875" style="481" customWidth="1"/>
    <col min="3047" max="3048" width="8.7265625" style="481" customWidth="1"/>
    <col min="3049" max="3049" width="6.7265625" style="481" customWidth="1"/>
    <col min="3050" max="3054" width="8.7265625" style="481" customWidth="1"/>
    <col min="3055" max="3055" width="10.54296875" style="481" bestFit="1" customWidth="1"/>
    <col min="3056" max="3057" width="10.54296875" style="481" customWidth="1"/>
    <col min="3058" max="3077" width="10.7265625" style="481" customWidth="1"/>
    <col min="3078" max="3295" width="8.81640625" style="481"/>
    <col min="3296" max="3296" width="6.7265625" style="481" customWidth="1"/>
    <col min="3297" max="3297" width="14.453125" style="481" customWidth="1"/>
    <col min="3298" max="3298" width="26.453125" style="481" customWidth="1"/>
    <col min="3299" max="3299" width="9.7265625" style="481" customWidth="1"/>
    <col min="3300" max="3301" width="17.54296875" style="481" customWidth="1"/>
    <col min="3302" max="3302" width="9.54296875" style="481" customWidth="1"/>
    <col min="3303" max="3304" width="8.7265625" style="481" customWidth="1"/>
    <col min="3305" max="3305" width="6.7265625" style="481" customWidth="1"/>
    <col min="3306" max="3310" width="8.7265625" style="481" customWidth="1"/>
    <col min="3311" max="3311" width="10.54296875" style="481" bestFit="1" customWidth="1"/>
    <col min="3312" max="3313" width="10.54296875" style="481" customWidth="1"/>
    <col min="3314" max="3333" width="10.7265625" style="481" customWidth="1"/>
    <col min="3334" max="3551" width="8.81640625" style="481"/>
    <col min="3552" max="3552" width="6.7265625" style="481" customWidth="1"/>
    <col min="3553" max="3553" width="14.453125" style="481" customWidth="1"/>
    <col min="3554" max="3554" width="26.453125" style="481" customWidth="1"/>
    <col min="3555" max="3555" width="9.7265625" style="481" customWidth="1"/>
    <col min="3556" max="3557" width="17.54296875" style="481" customWidth="1"/>
    <col min="3558" max="3558" width="9.54296875" style="481" customWidth="1"/>
    <col min="3559" max="3560" width="8.7265625" style="481" customWidth="1"/>
    <col min="3561" max="3561" width="6.7265625" style="481" customWidth="1"/>
    <col min="3562" max="3566" width="8.7265625" style="481" customWidth="1"/>
    <col min="3567" max="3567" width="10.54296875" style="481" bestFit="1" customWidth="1"/>
    <col min="3568" max="3569" width="10.54296875" style="481" customWidth="1"/>
    <col min="3570" max="3589" width="10.7265625" style="481" customWidth="1"/>
    <col min="3590" max="3807" width="8.81640625" style="481"/>
    <col min="3808" max="3808" width="6.7265625" style="481" customWidth="1"/>
    <col min="3809" max="3809" width="14.453125" style="481" customWidth="1"/>
    <col min="3810" max="3810" width="26.453125" style="481" customWidth="1"/>
    <col min="3811" max="3811" width="9.7265625" style="481" customWidth="1"/>
    <col min="3812" max="3813" width="17.54296875" style="481" customWidth="1"/>
    <col min="3814" max="3814" width="9.54296875" style="481" customWidth="1"/>
    <col min="3815" max="3816" width="8.7265625" style="481" customWidth="1"/>
    <col min="3817" max="3817" width="6.7265625" style="481" customWidth="1"/>
    <col min="3818" max="3822" width="8.7265625" style="481" customWidth="1"/>
    <col min="3823" max="3823" width="10.54296875" style="481" bestFit="1" customWidth="1"/>
    <col min="3824" max="3825" width="10.54296875" style="481" customWidth="1"/>
    <col min="3826" max="3845" width="10.7265625" style="481" customWidth="1"/>
    <col min="3846" max="4063" width="8.81640625" style="481"/>
    <col min="4064" max="4064" width="6.7265625" style="481" customWidth="1"/>
    <col min="4065" max="4065" width="14.453125" style="481" customWidth="1"/>
    <col min="4066" max="4066" width="26.453125" style="481" customWidth="1"/>
    <col min="4067" max="4067" width="9.7265625" style="481" customWidth="1"/>
    <col min="4068" max="4069" width="17.54296875" style="481" customWidth="1"/>
    <col min="4070" max="4070" width="9.54296875" style="481" customWidth="1"/>
    <col min="4071" max="4072" width="8.7265625" style="481" customWidth="1"/>
    <col min="4073" max="4073" width="6.7265625" style="481" customWidth="1"/>
    <col min="4074" max="4078" width="8.7265625" style="481" customWidth="1"/>
    <col min="4079" max="4079" width="10.54296875" style="481" bestFit="1" customWidth="1"/>
    <col min="4080" max="4081" width="10.54296875" style="481" customWidth="1"/>
    <col min="4082" max="4101" width="10.7265625" style="481" customWidth="1"/>
    <col min="4102" max="4319" width="8.81640625" style="481"/>
    <col min="4320" max="4320" width="6.7265625" style="481" customWidth="1"/>
    <col min="4321" max="4321" width="14.453125" style="481" customWidth="1"/>
    <col min="4322" max="4322" width="26.453125" style="481" customWidth="1"/>
    <col min="4323" max="4323" width="9.7265625" style="481" customWidth="1"/>
    <col min="4324" max="4325" width="17.54296875" style="481" customWidth="1"/>
    <col min="4326" max="4326" width="9.54296875" style="481" customWidth="1"/>
    <col min="4327" max="4328" width="8.7265625" style="481" customWidth="1"/>
    <col min="4329" max="4329" width="6.7265625" style="481" customWidth="1"/>
    <col min="4330" max="4334" width="8.7265625" style="481" customWidth="1"/>
    <col min="4335" max="4335" width="10.54296875" style="481" bestFit="1" customWidth="1"/>
    <col min="4336" max="4337" width="10.54296875" style="481" customWidth="1"/>
    <col min="4338" max="4357" width="10.7265625" style="481" customWidth="1"/>
    <col min="4358" max="4575" width="8.81640625" style="481"/>
    <col min="4576" max="4576" width="6.7265625" style="481" customWidth="1"/>
    <col min="4577" max="4577" width="14.453125" style="481" customWidth="1"/>
    <col min="4578" max="4578" width="26.453125" style="481" customWidth="1"/>
    <col min="4579" max="4579" width="9.7265625" style="481" customWidth="1"/>
    <col min="4580" max="4581" width="17.54296875" style="481" customWidth="1"/>
    <col min="4582" max="4582" width="9.54296875" style="481" customWidth="1"/>
    <col min="4583" max="4584" width="8.7265625" style="481" customWidth="1"/>
    <col min="4585" max="4585" width="6.7265625" style="481" customWidth="1"/>
    <col min="4586" max="4590" width="8.7265625" style="481" customWidth="1"/>
    <col min="4591" max="4591" width="10.54296875" style="481" bestFit="1" customWidth="1"/>
    <col min="4592" max="4593" width="10.54296875" style="481" customWidth="1"/>
    <col min="4594" max="4613" width="10.7265625" style="481" customWidth="1"/>
    <col min="4614" max="4831" width="8.81640625" style="481"/>
    <col min="4832" max="4832" width="6.7265625" style="481" customWidth="1"/>
    <col min="4833" max="4833" width="14.453125" style="481" customWidth="1"/>
    <col min="4834" max="4834" width="26.453125" style="481" customWidth="1"/>
    <col min="4835" max="4835" width="9.7265625" style="481" customWidth="1"/>
    <col min="4836" max="4837" width="17.54296875" style="481" customWidth="1"/>
    <col min="4838" max="4838" width="9.54296875" style="481" customWidth="1"/>
    <col min="4839" max="4840" width="8.7265625" style="481" customWidth="1"/>
    <col min="4841" max="4841" width="6.7265625" style="481" customWidth="1"/>
    <col min="4842" max="4846" width="8.7265625" style="481" customWidth="1"/>
    <col min="4847" max="4847" width="10.54296875" style="481" bestFit="1" customWidth="1"/>
    <col min="4848" max="4849" width="10.54296875" style="481" customWidth="1"/>
    <col min="4850" max="4869" width="10.7265625" style="481" customWidth="1"/>
    <col min="4870" max="5087" width="8.81640625" style="481"/>
    <col min="5088" max="5088" width="6.7265625" style="481" customWidth="1"/>
    <col min="5089" max="5089" width="14.453125" style="481" customWidth="1"/>
    <col min="5090" max="5090" width="26.453125" style="481" customWidth="1"/>
    <col min="5091" max="5091" width="9.7265625" style="481" customWidth="1"/>
    <col min="5092" max="5093" width="17.54296875" style="481" customWidth="1"/>
    <col min="5094" max="5094" width="9.54296875" style="481" customWidth="1"/>
    <col min="5095" max="5096" width="8.7265625" style="481" customWidth="1"/>
    <col min="5097" max="5097" width="6.7265625" style="481" customWidth="1"/>
    <col min="5098" max="5102" width="8.7265625" style="481" customWidth="1"/>
    <col min="5103" max="5103" width="10.54296875" style="481" bestFit="1" customWidth="1"/>
    <col min="5104" max="5105" width="10.54296875" style="481" customWidth="1"/>
    <col min="5106" max="5125" width="10.7265625" style="481" customWidth="1"/>
    <col min="5126" max="5343" width="8.81640625" style="481"/>
    <col min="5344" max="5344" width="6.7265625" style="481" customWidth="1"/>
    <col min="5345" max="5345" width="14.453125" style="481" customWidth="1"/>
    <col min="5346" max="5346" width="26.453125" style="481" customWidth="1"/>
    <col min="5347" max="5347" width="9.7265625" style="481" customWidth="1"/>
    <col min="5348" max="5349" width="17.54296875" style="481" customWidth="1"/>
    <col min="5350" max="5350" width="9.54296875" style="481" customWidth="1"/>
    <col min="5351" max="5352" width="8.7265625" style="481" customWidth="1"/>
    <col min="5353" max="5353" width="6.7265625" style="481" customWidth="1"/>
    <col min="5354" max="5358" width="8.7265625" style="481" customWidth="1"/>
    <col min="5359" max="5359" width="10.54296875" style="481" bestFit="1" customWidth="1"/>
    <col min="5360" max="5361" width="10.54296875" style="481" customWidth="1"/>
    <col min="5362" max="5381" width="10.7265625" style="481" customWidth="1"/>
    <col min="5382" max="5599" width="8.81640625" style="481"/>
    <col min="5600" max="5600" width="6.7265625" style="481" customWidth="1"/>
    <col min="5601" max="5601" width="14.453125" style="481" customWidth="1"/>
    <col min="5602" max="5602" width="26.453125" style="481" customWidth="1"/>
    <col min="5603" max="5603" width="9.7265625" style="481" customWidth="1"/>
    <col min="5604" max="5605" width="17.54296875" style="481" customWidth="1"/>
    <col min="5606" max="5606" width="9.54296875" style="481" customWidth="1"/>
    <col min="5607" max="5608" width="8.7265625" style="481" customWidth="1"/>
    <col min="5609" max="5609" width="6.7265625" style="481" customWidth="1"/>
    <col min="5610" max="5614" width="8.7265625" style="481" customWidth="1"/>
    <col min="5615" max="5615" width="10.54296875" style="481" bestFit="1" customWidth="1"/>
    <col min="5616" max="5617" width="10.54296875" style="481" customWidth="1"/>
    <col min="5618" max="5637" width="10.7265625" style="481" customWidth="1"/>
    <col min="5638" max="5855" width="8.81640625" style="481"/>
    <col min="5856" max="5856" width="6.7265625" style="481" customWidth="1"/>
    <col min="5857" max="5857" width="14.453125" style="481" customWidth="1"/>
    <col min="5858" max="5858" width="26.453125" style="481" customWidth="1"/>
    <col min="5859" max="5859" width="9.7265625" style="481" customWidth="1"/>
    <col min="5860" max="5861" width="17.54296875" style="481" customWidth="1"/>
    <col min="5862" max="5862" width="9.54296875" style="481" customWidth="1"/>
    <col min="5863" max="5864" width="8.7265625" style="481" customWidth="1"/>
    <col min="5865" max="5865" width="6.7265625" style="481" customWidth="1"/>
    <col min="5866" max="5870" width="8.7265625" style="481" customWidth="1"/>
    <col min="5871" max="5871" width="10.54296875" style="481" bestFit="1" customWidth="1"/>
    <col min="5872" max="5873" width="10.54296875" style="481" customWidth="1"/>
    <col min="5874" max="5893" width="10.7265625" style="481" customWidth="1"/>
    <col min="5894" max="6111" width="8.81640625" style="481"/>
    <col min="6112" max="6112" width="6.7265625" style="481" customWidth="1"/>
    <col min="6113" max="6113" width="14.453125" style="481" customWidth="1"/>
    <col min="6114" max="6114" width="26.453125" style="481" customWidth="1"/>
    <col min="6115" max="6115" width="9.7265625" style="481" customWidth="1"/>
    <col min="6116" max="6117" width="17.54296875" style="481" customWidth="1"/>
    <col min="6118" max="6118" width="9.54296875" style="481" customWidth="1"/>
    <col min="6119" max="6120" width="8.7265625" style="481" customWidth="1"/>
    <col min="6121" max="6121" width="6.7265625" style="481" customWidth="1"/>
    <col min="6122" max="6126" width="8.7265625" style="481" customWidth="1"/>
    <col min="6127" max="6127" width="10.54296875" style="481" bestFit="1" customWidth="1"/>
    <col min="6128" max="6129" width="10.54296875" style="481" customWidth="1"/>
    <col min="6130" max="6149" width="10.7265625" style="481" customWidth="1"/>
    <col min="6150" max="6367" width="8.81640625" style="481"/>
    <col min="6368" max="6368" width="6.7265625" style="481" customWidth="1"/>
    <col min="6369" max="6369" width="14.453125" style="481" customWidth="1"/>
    <col min="6370" max="6370" width="26.453125" style="481" customWidth="1"/>
    <col min="6371" max="6371" width="9.7265625" style="481" customWidth="1"/>
    <col min="6372" max="6373" width="17.54296875" style="481" customWidth="1"/>
    <col min="6374" max="6374" width="9.54296875" style="481" customWidth="1"/>
    <col min="6375" max="6376" width="8.7265625" style="481" customWidth="1"/>
    <col min="6377" max="6377" width="6.7265625" style="481" customWidth="1"/>
    <col min="6378" max="6382" width="8.7265625" style="481" customWidth="1"/>
    <col min="6383" max="6383" width="10.54296875" style="481" bestFit="1" customWidth="1"/>
    <col min="6384" max="6385" width="10.54296875" style="481" customWidth="1"/>
    <col min="6386" max="6405" width="10.7265625" style="481" customWidth="1"/>
    <col min="6406" max="6623" width="8.81640625" style="481"/>
    <col min="6624" max="6624" width="6.7265625" style="481" customWidth="1"/>
    <col min="6625" max="6625" width="14.453125" style="481" customWidth="1"/>
    <col min="6626" max="6626" width="26.453125" style="481" customWidth="1"/>
    <col min="6627" max="6627" width="9.7265625" style="481" customWidth="1"/>
    <col min="6628" max="6629" width="17.54296875" style="481" customWidth="1"/>
    <col min="6630" max="6630" width="9.54296875" style="481" customWidth="1"/>
    <col min="6631" max="6632" width="8.7265625" style="481" customWidth="1"/>
    <col min="6633" max="6633" width="6.7265625" style="481" customWidth="1"/>
    <col min="6634" max="6638" width="8.7265625" style="481" customWidth="1"/>
    <col min="6639" max="6639" width="10.54296875" style="481" bestFit="1" customWidth="1"/>
    <col min="6640" max="6641" width="10.54296875" style="481" customWidth="1"/>
    <col min="6642" max="6661" width="10.7265625" style="481" customWidth="1"/>
    <col min="6662" max="6879" width="8.81640625" style="481"/>
    <col min="6880" max="6880" width="6.7265625" style="481" customWidth="1"/>
    <col min="6881" max="6881" width="14.453125" style="481" customWidth="1"/>
    <col min="6882" max="6882" width="26.453125" style="481" customWidth="1"/>
    <col min="6883" max="6883" width="9.7265625" style="481" customWidth="1"/>
    <col min="6884" max="6885" width="17.54296875" style="481" customWidth="1"/>
    <col min="6886" max="6886" width="9.54296875" style="481" customWidth="1"/>
    <col min="6887" max="6888" width="8.7265625" style="481" customWidth="1"/>
    <col min="6889" max="6889" width="6.7265625" style="481" customWidth="1"/>
    <col min="6890" max="6894" width="8.7265625" style="481" customWidth="1"/>
    <col min="6895" max="6895" width="10.54296875" style="481" bestFit="1" customWidth="1"/>
    <col min="6896" max="6897" width="10.54296875" style="481" customWidth="1"/>
    <col min="6898" max="6917" width="10.7265625" style="481" customWidth="1"/>
    <col min="6918" max="7135" width="8.81640625" style="481"/>
    <col min="7136" max="7136" width="6.7265625" style="481" customWidth="1"/>
    <col min="7137" max="7137" width="14.453125" style="481" customWidth="1"/>
    <col min="7138" max="7138" width="26.453125" style="481" customWidth="1"/>
    <col min="7139" max="7139" width="9.7265625" style="481" customWidth="1"/>
    <col min="7140" max="7141" width="17.54296875" style="481" customWidth="1"/>
    <col min="7142" max="7142" width="9.54296875" style="481" customWidth="1"/>
    <col min="7143" max="7144" width="8.7265625" style="481" customWidth="1"/>
    <col min="7145" max="7145" width="6.7265625" style="481" customWidth="1"/>
    <col min="7146" max="7150" width="8.7265625" style="481" customWidth="1"/>
    <col min="7151" max="7151" width="10.54296875" style="481" bestFit="1" customWidth="1"/>
    <col min="7152" max="7153" width="10.54296875" style="481" customWidth="1"/>
    <col min="7154" max="7173" width="10.7265625" style="481" customWidth="1"/>
    <col min="7174" max="7391" width="8.81640625" style="481"/>
    <col min="7392" max="7392" width="6.7265625" style="481" customWidth="1"/>
    <col min="7393" max="7393" width="14.453125" style="481" customWidth="1"/>
    <col min="7394" max="7394" width="26.453125" style="481" customWidth="1"/>
    <col min="7395" max="7395" width="9.7265625" style="481" customWidth="1"/>
    <col min="7396" max="7397" width="17.54296875" style="481" customWidth="1"/>
    <col min="7398" max="7398" width="9.54296875" style="481" customWidth="1"/>
    <col min="7399" max="7400" width="8.7265625" style="481" customWidth="1"/>
    <col min="7401" max="7401" width="6.7265625" style="481" customWidth="1"/>
    <col min="7402" max="7406" width="8.7265625" style="481" customWidth="1"/>
    <col min="7407" max="7407" width="10.54296875" style="481" bestFit="1" customWidth="1"/>
    <col min="7408" max="7409" width="10.54296875" style="481" customWidth="1"/>
    <col min="7410" max="7429" width="10.7265625" style="481" customWidth="1"/>
    <col min="7430" max="7647" width="8.81640625" style="481"/>
    <col min="7648" max="7648" width="6.7265625" style="481" customWidth="1"/>
    <col min="7649" max="7649" width="14.453125" style="481" customWidth="1"/>
    <col min="7650" max="7650" width="26.453125" style="481" customWidth="1"/>
    <col min="7651" max="7651" width="9.7265625" style="481" customWidth="1"/>
    <col min="7652" max="7653" width="17.54296875" style="481" customWidth="1"/>
    <col min="7654" max="7654" width="9.54296875" style="481" customWidth="1"/>
    <col min="7655" max="7656" width="8.7265625" style="481" customWidth="1"/>
    <col min="7657" max="7657" width="6.7265625" style="481" customWidth="1"/>
    <col min="7658" max="7662" width="8.7265625" style="481" customWidth="1"/>
    <col min="7663" max="7663" width="10.54296875" style="481" bestFit="1" customWidth="1"/>
    <col min="7664" max="7665" width="10.54296875" style="481" customWidth="1"/>
    <col min="7666" max="7685" width="10.7265625" style="481" customWidth="1"/>
    <col min="7686" max="7903" width="8.81640625" style="481"/>
    <col min="7904" max="7904" width="6.7265625" style="481" customWidth="1"/>
    <col min="7905" max="7905" width="14.453125" style="481" customWidth="1"/>
    <col min="7906" max="7906" width="26.453125" style="481" customWidth="1"/>
    <col min="7907" max="7907" width="9.7265625" style="481" customWidth="1"/>
    <col min="7908" max="7909" width="17.54296875" style="481" customWidth="1"/>
    <col min="7910" max="7910" width="9.54296875" style="481" customWidth="1"/>
    <col min="7911" max="7912" width="8.7265625" style="481" customWidth="1"/>
    <col min="7913" max="7913" width="6.7265625" style="481" customWidth="1"/>
    <col min="7914" max="7918" width="8.7265625" style="481" customWidth="1"/>
    <col min="7919" max="7919" width="10.54296875" style="481" bestFit="1" customWidth="1"/>
    <col min="7920" max="7921" width="10.54296875" style="481" customWidth="1"/>
    <col min="7922" max="7941" width="10.7265625" style="481" customWidth="1"/>
    <col min="7942" max="8159" width="8.81640625" style="481"/>
    <col min="8160" max="8160" width="6.7265625" style="481" customWidth="1"/>
    <col min="8161" max="8161" width="14.453125" style="481" customWidth="1"/>
    <col min="8162" max="8162" width="26.453125" style="481" customWidth="1"/>
    <col min="8163" max="8163" width="9.7265625" style="481" customWidth="1"/>
    <col min="8164" max="8165" width="17.54296875" style="481" customWidth="1"/>
    <col min="8166" max="8166" width="9.54296875" style="481" customWidth="1"/>
    <col min="8167" max="8168" width="8.7265625" style="481" customWidth="1"/>
    <col min="8169" max="8169" width="6.7265625" style="481" customWidth="1"/>
    <col min="8170" max="8174" width="8.7265625" style="481" customWidth="1"/>
    <col min="8175" max="8175" width="10.54296875" style="481" bestFit="1" customWidth="1"/>
    <col min="8176" max="8177" width="10.54296875" style="481" customWidth="1"/>
    <col min="8178" max="8197" width="10.7265625" style="481" customWidth="1"/>
    <col min="8198" max="8415" width="8.81640625" style="481"/>
    <col min="8416" max="8416" width="6.7265625" style="481" customWidth="1"/>
    <col min="8417" max="8417" width="14.453125" style="481" customWidth="1"/>
    <col min="8418" max="8418" width="26.453125" style="481" customWidth="1"/>
    <col min="8419" max="8419" width="9.7265625" style="481" customWidth="1"/>
    <col min="8420" max="8421" width="17.54296875" style="481" customWidth="1"/>
    <col min="8422" max="8422" width="9.54296875" style="481" customWidth="1"/>
    <col min="8423" max="8424" width="8.7265625" style="481" customWidth="1"/>
    <col min="8425" max="8425" width="6.7265625" style="481" customWidth="1"/>
    <col min="8426" max="8430" width="8.7265625" style="481" customWidth="1"/>
    <col min="8431" max="8431" width="10.54296875" style="481" bestFit="1" customWidth="1"/>
    <col min="8432" max="8433" width="10.54296875" style="481" customWidth="1"/>
    <col min="8434" max="8453" width="10.7265625" style="481" customWidth="1"/>
    <col min="8454" max="8671" width="8.81640625" style="481"/>
    <col min="8672" max="8672" width="6.7265625" style="481" customWidth="1"/>
    <col min="8673" max="8673" width="14.453125" style="481" customWidth="1"/>
    <col min="8674" max="8674" width="26.453125" style="481" customWidth="1"/>
    <col min="8675" max="8675" width="9.7265625" style="481" customWidth="1"/>
    <col min="8676" max="8677" width="17.54296875" style="481" customWidth="1"/>
    <col min="8678" max="8678" width="9.54296875" style="481" customWidth="1"/>
    <col min="8679" max="8680" width="8.7265625" style="481" customWidth="1"/>
    <col min="8681" max="8681" width="6.7265625" style="481" customWidth="1"/>
    <col min="8682" max="8686" width="8.7265625" style="481" customWidth="1"/>
    <col min="8687" max="8687" width="10.54296875" style="481" bestFit="1" customWidth="1"/>
    <col min="8688" max="8689" width="10.54296875" style="481" customWidth="1"/>
    <col min="8690" max="8709" width="10.7265625" style="481" customWidth="1"/>
    <col min="8710" max="8927" width="8.81640625" style="481"/>
    <col min="8928" max="8928" width="6.7265625" style="481" customWidth="1"/>
    <col min="8929" max="8929" width="14.453125" style="481" customWidth="1"/>
    <col min="8930" max="8930" width="26.453125" style="481" customWidth="1"/>
    <col min="8931" max="8931" width="9.7265625" style="481" customWidth="1"/>
    <col min="8932" max="8933" width="17.54296875" style="481" customWidth="1"/>
    <col min="8934" max="8934" width="9.54296875" style="481" customWidth="1"/>
    <col min="8935" max="8936" width="8.7265625" style="481" customWidth="1"/>
    <col min="8937" max="8937" width="6.7265625" style="481" customWidth="1"/>
    <col min="8938" max="8942" width="8.7265625" style="481" customWidth="1"/>
    <col min="8943" max="8943" width="10.54296875" style="481" bestFit="1" customWidth="1"/>
    <col min="8944" max="8945" width="10.54296875" style="481" customWidth="1"/>
    <col min="8946" max="8965" width="10.7265625" style="481" customWidth="1"/>
    <col min="8966" max="9183" width="8.81640625" style="481"/>
    <col min="9184" max="9184" width="6.7265625" style="481" customWidth="1"/>
    <col min="9185" max="9185" width="14.453125" style="481" customWidth="1"/>
    <col min="9186" max="9186" width="26.453125" style="481" customWidth="1"/>
    <col min="9187" max="9187" width="9.7265625" style="481" customWidth="1"/>
    <col min="9188" max="9189" width="17.54296875" style="481" customWidth="1"/>
    <col min="9190" max="9190" width="9.54296875" style="481" customWidth="1"/>
    <col min="9191" max="9192" width="8.7265625" style="481" customWidth="1"/>
    <col min="9193" max="9193" width="6.7265625" style="481" customWidth="1"/>
    <col min="9194" max="9198" width="8.7265625" style="481" customWidth="1"/>
    <col min="9199" max="9199" width="10.54296875" style="481" bestFit="1" customWidth="1"/>
    <col min="9200" max="9201" width="10.54296875" style="481" customWidth="1"/>
    <col min="9202" max="9221" width="10.7265625" style="481" customWidth="1"/>
    <col min="9222" max="9439" width="8.81640625" style="481"/>
    <col min="9440" max="9440" width="6.7265625" style="481" customWidth="1"/>
    <col min="9441" max="9441" width="14.453125" style="481" customWidth="1"/>
    <col min="9442" max="9442" width="26.453125" style="481" customWidth="1"/>
    <col min="9443" max="9443" width="9.7265625" style="481" customWidth="1"/>
    <col min="9444" max="9445" width="17.54296875" style="481" customWidth="1"/>
    <col min="9446" max="9446" width="9.54296875" style="481" customWidth="1"/>
    <col min="9447" max="9448" width="8.7265625" style="481" customWidth="1"/>
    <col min="9449" max="9449" width="6.7265625" style="481" customWidth="1"/>
    <col min="9450" max="9454" width="8.7265625" style="481" customWidth="1"/>
    <col min="9455" max="9455" width="10.54296875" style="481" bestFit="1" customWidth="1"/>
    <col min="9456" max="9457" width="10.54296875" style="481" customWidth="1"/>
    <col min="9458" max="9477" width="10.7265625" style="481" customWidth="1"/>
    <col min="9478" max="9695" width="8.81640625" style="481"/>
    <col min="9696" max="9696" width="6.7265625" style="481" customWidth="1"/>
    <col min="9697" max="9697" width="14.453125" style="481" customWidth="1"/>
    <col min="9698" max="9698" width="26.453125" style="481" customWidth="1"/>
    <col min="9699" max="9699" width="9.7265625" style="481" customWidth="1"/>
    <col min="9700" max="9701" width="17.54296875" style="481" customWidth="1"/>
    <col min="9702" max="9702" width="9.54296875" style="481" customWidth="1"/>
    <col min="9703" max="9704" width="8.7265625" style="481" customWidth="1"/>
    <col min="9705" max="9705" width="6.7265625" style="481" customWidth="1"/>
    <col min="9706" max="9710" width="8.7265625" style="481" customWidth="1"/>
    <col min="9711" max="9711" width="10.54296875" style="481" bestFit="1" customWidth="1"/>
    <col min="9712" max="9713" width="10.54296875" style="481" customWidth="1"/>
    <col min="9714" max="9733" width="10.7265625" style="481" customWidth="1"/>
    <col min="9734" max="9951" width="8.81640625" style="481"/>
    <col min="9952" max="9952" width="6.7265625" style="481" customWidth="1"/>
    <col min="9953" max="9953" width="14.453125" style="481" customWidth="1"/>
    <col min="9954" max="9954" width="26.453125" style="481" customWidth="1"/>
    <col min="9955" max="9955" width="9.7265625" style="481" customWidth="1"/>
    <col min="9956" max="9957" width="17.54296875" style="481" customWidth="1"/>
    <col min="9958" max="9958" width="9.54296875" style="481" customWidth="1"/>
    <col min="9959" max="9960" width="8.7265625" style="481" customWidth="1"/>
    <col min="9961" max="9961" width="6.7265625" style="481" customWidth="1"/>
    <col min="9962" max="9966" width="8.7265625" style="481" customWidth="1"/>
    <col min="9967" max="9967" width="10.54296875" style="481" bestFit="1" customWidth="1"/>
    <col min="9968" max="9969" width="10.54296875" style="481" customWidth="1"/>
    <col min="9970" max="9989" width="10.7265625" style="481" customWidth="1"/>
    <col min="9990" max="10207" width="8.81640625" style="481"/>
    <col min="10208" max="10208" width="6.7265625" style="481" customWidth="1"/>
    <col min="10209" max="10209" width="14.453125" style="481" customWidth="1"/>
    <col min="10210" max="10210" width="26.453125" style="481" customWidth="1"/>
    <col min="10211" max="10211" width="9.7265625" style="481" customWidth="1"/>
    <col min="10212" max="10213" width="17.54296875" style="481" customWidth="1"/>
    <col min="10214" max="10214" width="9.54296875" style="481" customWidth="1"/>
    <col min="10215" max="10216" width="8.7265625" style="481" customWidth="1"/>
    <col min="10217" max="10217" width="6.7265625" style="481" customWidth="1"/>
    <col min="10218" max="10222" width="8.7265625" style="481" customWidth="1"/>
    <col min="10223" max="10223" width="10.54296875" style="481" bestFit="1" customWidth="1"/>
    <col min="10224" max="10225" width="10.54296875" style="481" customWidth="1"/>
    <col min="10226" max="10245" width="10.7265625" style="481" customWidth="1"/>
    <col min="10246" max="10463" width="8.81640625" style="481"/>
    <col min="10464" max="10464" width="6.7265625" style="481" customWidth="1"/>
    <col min="10465" max="10465" width="14.453125" style="481" customWidth="1"/>
    <col min="10466" max="10466" width="26.453125" style="481" customWidth="1"/>
    <col min="10467" max="10467" width="9.7265625" style="481" customWidth="1"/>
    <col min="10468" max="10469" width="17.54296875" style="481" customWidth="1"/>
    <col min="10470" max="10470" width="9.54296875" style="481" customWidth="1"/>
    <col min="10471" max="10472" width="8.7265625" style="481" customWidth="1"/>
    <col min="10473" max="10473" width="6.7265625" style="481" customWidth="1"/>
    <col min="10474" max="10478" width="8.7265625" style="481" customWidth="1"/>
    <col min="10479" max="10479" width="10.54296875" style="481" bestFit="1" customWidth="1"/>
    <col min="10480" max="10481" width="10.54296875" style="481" customWidth="1"/>
    <col min="10482" max="10501" width="10.7265625" style="481" customWidth="1"/>
    <col min="10502" max="10719" width="8.81640625" style="481"/>
    <col min="10720" max="10720" width="6.7265625" style="481" customWidth="1"/>
    <col min="10721" max="10721" width="14.453125" style="481" customWidth="1"/>
    <col min="10722" max="10722" width="26.453125" style="481" customWidth="1"/>
    <col min="10723" max="10723" width="9.7265625" style="481" customWidth="1"/>
    <col min="10724" max="10725" width="17.54296875" style="481" customWidth="1"/>
    <col min="10726" max="10726" width="9.54296875" style="481" customWidth="1"/>
    <col min="10727" max="10728" width="8.7265625" style="481" customWidth="1"/>
    <col min="10729" max="10729" width="6.7265625" style="481" customWidth="1"/>
    <col min="10730" max="10734" width="8.7265625" style="481" customWidth="1"/>
    <col min="10735" max="10735" width="10.54296875" style="481" bestFit="1" customWidth="1"/>
    <col min="10736" max="10737" width="10.54296875" style="481" customWidth="1"/>
    <col min="10738" max="10757" width="10.7265625" style="481" customWidth="1"/>
    <col min="10758" max="10975" width="8.81640625" style="481"/>
    <col min="10976" max="10976" width="6.7265625" style="481" customWidth="1"/>
    <col min="10977" max="10977" width="14.453125" style="481" customWidth="1"/>
    <col min="10978" max="10978" width="26.453125" style="481" customWidth="1"/>
    <col min="10979" max="10979" width="9.7265625" style="481" customWidth="1"/>
    <col min="10980" max="10981" width="17.54296875" style="481" customWidth="1"/>
    <col min="10982" max="10982" width="9.54296875" style="481" customWidth="1"/>
    <col min="10983" max="10984" width="8.7265625" style="481" customWidth="1"/>
    <col min="10985" max="10985" width="6.7265625" style="481" customWidth="1"/>
    <col min="10986" max="10990" width="8.7265625" style="481" customWidth="1"/>
    <col min="10991" max="10991" width="10.54296875" style="481" bestFit="1" customWidth="1"/>
    <col min="10992" max="10993" width="10.54296875" style="481" customWidth="1"/>
    <col min="10994" max="11013" width="10.7265625" style="481" customWidth="1"/>
    <col min="11014" max="11231" width="8.81640625" style="481"/>
    <col min="11232" max="11232" width="6.7265625" style="481" customWidth="1"/>
    <col min="11233" max="11233" width="14.453125" style="481" customWidth="1"/>
    <col min="11234" max="11234" width="26.453125" style="481" customWidth="1"/>
    <col min="11235" max="11235" width="9.7265625" style="481" customWidth="1"/>
    <col min="11236" max="11237" width="17.54296875" style="481" customWidth="1"/>
    <col min="11238" max="11238" width="9.54296875" style="481" customWidth="1"/>
    <col min="11239" max="11240" width="8.7265625" style="481" customWidth="1"/>
    <col min="11241" max="11241" width="6.7265625" style="481" customWidth="1"/>
    <col min="11242" max="11246" width="8.7265625" style="481" customWidth="1"/>
    <col min="11247" max="11247" width="10.54296875" style="481" bestFit="1" customWidth="1"/>
    <col min="11248" max="11249" width="10.54296875" style="481" customWidth="1"/>
    <col min="11250" max="11269" width="10.7265625" style="481" customWidth="1"/>
    <col min="11270" max="11487" width="8.81640625" style="481"/>
    <col min="11488" max="11488" width="6.7265625" style="481" customWidth="1"/>
    <col min="11489" max="11489" width="14.453125" style="481" customWidth="1"/>
    <col min="11490" max="11490" width="26.453125" style="481" customWidth="1"/>
    <col min="11491" max="11491" width="9.7265625" style="481" customWidth="1"/>
    <col min="11492" max="11493" width="17.54296875" style="481" customWidth="1"/>
    <col min="11494" max="11494" width="9.54296875" style="481" customWidth="1"/>
    <col min="11495" max="11496" width="8.7265625" style="481" customWidth="1"/>
    <col min="11497" max="11497" width="6.7265625" style="481" customWidth="1"/>
    <col min="11498" max="11502" width="8.7265625" style="481" customWidth="1"/>
    <col min="11503" max="11503" width="10.54296875" style="481" bestFit="1" customWidth="1"/>
    <col min="11504" max="11505" width="10.54296875" style="481" customWidth="1"/>
    <col min="11506" max="11525" width="10.7265625" style="481" customWidth="1"/>
    <col min="11526" max="11743" width="8.81640625" style="481"/>
    <col min="11744" max="11744" width="6.7265625" style="481" customWidth="1"/>
    <col min="11745" max="11745" width="14.453125" style="481" customWidth="1"/>
    <col min="11746" max="11746" width="26.453125" style="481" customWidth="1"/>
    <col min="11747" max="11747" width="9.7265625" style="481" customWidth="1"/>
    <col min="11748" max="11749" width="17.54296875" style="481" customWidth="1"/>
    <col min="11750" max="11750" width="9.54296875" style="481" customWidth="1"/>
    <col min="11751" max="11752" width="8.7265625" style="481" customWidth="1"/>
    <col min="11753" max="11753" width="6.7265625" style="481" customWidth="1"/>
    <col min="11754" max="11758" width="8.7265625" style="481" customWidth="1"/>
    <col min="11759" max="11759" width="10.54296875" style="481" bestFit="1" customWidth="1"/>
    <col min="11760" max="11761" width="10.54296875" style="481" customWidth="1"/>
    <col min="11762" max="11781" width="10.7265625" style="481" customWidth="1"/>
    <col min="11782" max="11999" width="8.81640625" style="481"/>
    <col min="12000" max="12000" width="6.7265625" style="481" customWidth="1"/>
    <col min="12001" max="12001" width="14.453125" style="481" customWidth="1"/>
    <col min="12002" max="12002" width="26.453125" style="481" customWidth="1"/>
    <col min="12003" max="12003" width="9.7265625" style="481" customWidth="1"/>
    <col min="12004" max="12005" width="17.54296875" style="481" customWidth="1"/>
    <col min="12006" max="12006" width="9.54296875" style="481" customWidth="1"/>
    <col min="12007" max="12008" width="8.7265625" style="481" customWidth="1"/>
    <col min="12009" max="12009" width="6.7265625" style="481" customWidth="1"/>
    <col min="12010" max="12014" width="8.7265625" style="481" customWidth="1"/>
    <col min="12015" max="12015" width="10.54296875" style="481" bestFit="1" customWidth="1"/>
    <col min="12016" max="12017" width="10.54296875" style="481" customWidth="1"/>
    <col min="12018" max="12037" width="10.7265625" style="481" customWidth="1"/>
    <col min="12038" max="12255" width="8.81640625" style="481"/>
    <col min="12256" max="12256" width="6.7265625" style="481" customWidth="1"/>
    <col min="12257" max="12257" width="14.453125" style="481" customWidth="1"/>
    <col min="12258" max="12258" width="26.453125" style="481" customWidth="1"/>
    <col min="12259" max="12259" width="9.7265625" style="481" customWidth="1"/>
    <col min="12260" max="12261" width="17.54296875" style="481" customWidth="1"/>
    <col min="12262" max="12262" width="9.54296875" style="481" customWidth="1"/>
    <col min="12263" max="12264" width="8.7265625" style="481" customWidth="1"/>
    <col min="12265" max="12265" width="6.7265625" style="481" customWidth="1"/>
    <col min="12266" max="12270" width="8.7265625" style="481" customWidth="1"/>
    <col min="12271" max="12271" width="10.54296875" style="481" bestFit="1" customWidth="1"/>
    <col min="12272" max="12273" width="10.54296875" style="481" customWidth="1"/>
    <col min="12274" max="12293" width="10.7265625" style="481" customWidth="1"/>
    <col min="12294" max="12511" width="8.81640625" style="481"/>
    <col min="12512" max="12512" width="6.7265625" style="481" customWidth="1"/>
    <col min="12513" max="12513" width="14.453125" style="481" customWidth="1"/>
    <col min="12514" max="12514" width="26.453125" style="481" customWidth="1"/>
    <col min="12515" max="12515" width="9.7265625" style="481" customWidth="1"/>
    <col min="12516" max="12517" width="17.54296875" style="481" customWidth="1"/>
    <col min="12518" max="12518" width="9.54296875" style="481" customWidth="1"/>
    <col min="12519" max="12520" width="8.7265625" style="481" customWidth="1"/>
    <col min="12521" max="12521" width="6.7265625" style="481" customWidth="1"/>
    <col min="12522" max="12526" width="8.7265625" style="481" customWidth="1"/>
    <col min="12527" max="12527" width="10.54296875" style="481" bestFit="1" customWidth="1"/>
    <col min="12528" max="12529" width="10.54296875" style="481" customWidth="1"/>
    <col min="12530" max="12549" width="10.7265625" style="481" customWidth="1"/>
    <col min="12550" max="12767" width="8.81640625" style="481"/>
    <col min="12768" max="12768" width="6.7265625" style="481" customWidth="1"/>
    <col min="12769" max="12769" width="14.453125" style="481" customWidth="1"/>
    <col min="12770" max="12770" width="26.453125" style="481" customWidth="1"/>
    <col min="12771" max="12771" width="9.7265625" style="481" customWidth="1"/>
    <col min="12772" max="12773" width="17.54296875" style="481" customWidth="1"/>
    <col min="12774" max="12774" width="9.54296875" style="481" customWidth="1"/>
    <col min="12775" max="12776" width="8.7265625" style="481" customWidth="1"/>
    <col min="12777" max="12777" width="6.7265625" style="481" customWidth="1"/>
    <col min="12778" max="12782" width="8.7265625" style="481" customWidth="1"/>
    <col min="12783" max="12783" width="10.54296875" style="481" bestFit="1" customWidth="1"/>
    <col min="12784" max="12785" width="10.54296875" style="481" customWidth="1"/>
    <col min="12786" max="12805" width="10.7265625" style="481" customWidth="1"/>
    <col min="12806" max="13023" width="8.81640625" style="481"/>
    <col min="13024" max="13024" width="6.7265625" style="481" customWidth="1"/>
    <col min="13025" max="13025" width="14.453125" style="481" customWidth="1"/>
    <col min="13026" max="13026" width="26.453125" style="481" customWidth="1"/>
    <col min="13027" max="13027" width="9.7265625" style="481" customWidth="1"/>
    <col min="13028" max="13029" width="17.54296875" style="481" customWidth="1"/>
    <col min="13030" max="13030" width="9.54296875" style="481" customWidth="1"/>
    <col min="13031" max="13032" width="8.7265625" style="481" customWidth="1"/>
    <col min="13033" max="13033" width="6.7265625" style="481" customWidth="1"/>
    <col min="13034" max="13038" width="8.7265625" style="481" customWidth="1"/>
    <col min="13039" max="13039" width="10.54296875" style="481" bestFit="1" customWidth="1"/>
    <col min="13040" max="13041" width="10.54296875" style="481" customWidth="1"/>
    <col min="13042" max="13061" width="10.7265625" style="481" customWidth="1"/>
    <col min="13062" max="13279" width="8.81640625" style="481"/>
    <col min="13280" max="13280" width="6.7265625" style="481" customWidth="1"/>
    <col min="13281" max="13281" width="14.453125" style="481" customWidth="1"/>
    <col min="13282" max="13282" width="26.453125" style="481" customWidth="1"/>
    <col min="13283" max="13283" width="9.7265625" style="481" customWidth="1"/>
    <col min="13284" max="13285" width="17.54296875" style="481" customWidth="1"/>
    <col min="13286" max="13286" width="9.54296875" style="481" customWidth="1"/>
    <col min="13287" max="13288" width="8.7265625" style="481" customWidth="1"/>
    <col min="13289" max="13289" width="6.7265625" style="481" customWidth="1"/>
    <col min="13290" max="13294" width="8.7265625" style="481" customWidth="1"/>
    <col min="13295" max="13295" width="10.54296875" style="481" bestFit="1" customWidth="1"/>
    <col min="13296" max="13297" width="10.54296875" style="481" customWidth="1"/>
    <col min="13298" max="13317" width="10.7265625" style="481" customWidth="1"/>
    <col min="13318" max="13535" width="8.81640625" style="481"/>
    <col min="13536" max="13536" width="6.7265625" style="481" customWidth="1"/>
    <col min="13537" max="13537" width="14.453125" style="481" customWidth="1"/>
    <col min="13538" max="13538" width="26.453125" style="481" customWidth="1"/>
    <col min="13539" max="13539" width="9.7265625" style="481" customWidth="1"/>
    <col min="13540" max="13541" width="17.54296875" style="481" customWidth="1"/>
    <col min="13542" max="13542" width="9.54296875" style="481" customWidth="1"/>
    <col min="13543" max="13544" width="8.7265625" style="481" customWidth="1"/>
    <col min="13545" max="13545" width="6.7265625" style="481" customWidth="1"/>
    <col min="13546" max="13550" width="8.7265625" style="481" customWidth="1"/>
    <col min="13551" max="13551" width="10.54296875" style="481" bestFit="1" customWidth="1"/>
    <col min="13552" max="13553" width="10.54296875" style="481" customWidth="1"/>
    <col min="13554" max="13573" width="10.7265625" style="481" customWidth="1"/>
    <col min="13574" max="13791" width="8.81640625" style="481"/>
    <col min="13792" max="13792" width="6.7265625" style="481" customWidth="1"/>
    <col min="13793" max="13793" width="14.453125" style="481" customWidth="1"/>
    <col min="13794" max="13794" width="26.453125" style="481" customWidth="1"/>
    <col min="13795" max="13795" width="9.7265625" style="481" customWidth="1"/>
    <col min="13796" max="13797" width="17.54296875" style="481" customWidth="1"/>
    <col min="13798" max="13798" width="9.54296875" style="481" customWidth="1"/>
    <col min="13799" max="13800" width="8.7265625" style="481" customWidth="1"/>
    <col min="13801" max="13801" width="6.7265625" style="481" customWidth="1"/>
    <col min="13802" max="13806" width="8.7265625" style="481" customWidth="1"/>
    <col min="13807" max="13807" width="10.54296875" style="481" bestFit="1" customWidth="1"/>
    <col min="13808" max="13809" width="10.54296875" style="481" customWidth="1"/>
    <col min="13810" max="13829" width="10.7265625" style="481" customWidth="1"/>
    <col min="13830" max="14047" width="8.81640625" style="481"/>
    <col min="14048" max="14048" width="6.7265625" style="481" customWidth="1"/>
    <col min="14049" max="14049" width="14.453125" style="481" customWidth="1"/>
    <col min="14050" max="14050" width="26.453125" style="481" customWidth="1"/>
    <col min="14051" max="14051" width="9.7265625" style="481" customWidth="1"/>
    <col min="14052" max="14053" width="17.54296875" style="481" customWidth="1"/>
    <col min="14054" max="14054" width="9.54296875" style="481" customWidth="1"/>
    <col min="14055" max="14056" width="8.7265625" style="481" customWidth="1"/>
    <col min="14057" max="14057" width="6.7265625" style="481" customWidth="1"/>
    <col min="14058" max="14062" width="8.7265625" style="481" customWidth="1"/>
    <col min="14063" max="14063" width="10.54296875" style="481" bestFit="1" customWidth="1"/>
    <col min="14064" max="14065" width="10.54296875" style="481" customWidth="1"/>
    <col min="14066" max="14085" width="10.7265625" style="481" customWidth="1"/>
    <col min="14086" max="14303" width="8.81640625" style="481"/>
    <col min="14304" max="14304" width="6.7265625" style="481" customWidth="1"/>
    <col min="14305" max="14305" width="14.453125" style="481" customWidth="1"/>
    <col min="14306" max="14306" width="26.453125" style="481" customWidth="1"/>
    <col min="14307" max="14307" width="9.7265625" style="481" customWidth="1"/>
    <col min="14308" max="14309" width="17.54296875" style="481" customWidth="1"/>
    <col min="14310" max="14310" width="9.54296875" style="481" customWidth="1"/>
    <col min="14311" max="14312" width="8.7265625" style="481" customWidth="1"/>
    <col min="14313" max="14313" width="6.7265625" style="481" customWidth="1"/>
    <col min="14314" max="14318" width="8.7265625" style="481" customWidth="1"/>
    <col min="14319" max="14319" width="10.54296875" style="481" bestFit="1" customWidth="1"/>
    <col min="14320" max="14321" width="10.54296875" style="481" customWidth="1"/>
    <col min="14322" max="14341" width="10.7265625" style="481" customWidth="1"/>
    <col min="14342" max="14559" width="8.81640625" style="481"/>
    <col min="14560" max="14560" width="6.7265625" style="481" customWidth="1"/>
    <col min="14561" max="14561" width="14.453125" style="481" customWidth="1"/>
    <col min="14562" max="14562" width="26.453125" style="481" customWidth="1"/>
    <col min="14563" max="14563" width="9.7265625" style="481" customWidth="1"/>
    <col min="14564" max="14565" width="17.54296875" style="481" customWidth="1"/>
    <col min="14566" max="14566" width="9.54296875" style="481" customWidth="1"/>
    <col min="14567" max="14568" width="8.7265625" style="481" customWidth="1"/>
    <col min="14569" max="14569" width="6.7265625" style="481" customWidth="1"/>
    <col min="14570" max="14574" width="8.7265625" style="481" customWidth="1"/>
    <col min="14575" max="14575" width="10.54296875" style="481" bestFit="1" customWidth="1"/>
    <col min="14576" max="14577" width="10.54296875" style="481" customWidth="1"/>
    <col min="14578" max="14597" width="10.7265625" style="481" customWidth="1"/>
    <col min="14598" max="14815" width="8.81640625" style="481"/>
    <col min="14816" max="14816" width="6.7265625" style="481" customWidth="1"/>
    <col min="14817" max="14817" width="14.453125" style="481" customWidth="1"/>
    <col min="14818" max="14818" width="26.453125" style="481" customWidth="1"/>
    <col min="14819" max="14819" width="9.7265625" style="481" customWidth="1"/>
    <col min="14820" max="14821" width="17.54296875" style="481" customWidth="1"/>
    <col min="14822" max="14822" width="9.54296875" style="481" customWidth="1"/>
    <col min="14823" max="14824" width="8.7265625" style="481" customWidth="1"/>
    <col min="14825" max="14825" width="6.7265625" style="481" customWidth="1"/>
    <col min="14826" max="14830" width="8.7265625" style="481" customWidth="1"/>
    <col min="14831" max="14831" width="10.54296875" style="481" bestFit="1" customWidth="1"/>
    <col min="14832" max="14833" width="10.54296875" style="481" customWidth="1"/>
    <col min="14834" max="14853" width="10.7265625" style="481" customWidth="1"/>
    <col min="14854" max="15071" width="8.81640625" style="481"/>
    <col min="15072" max="15072" width="6.7265625" style="481" customWidth="1"/>
    <col min="15073" max="15073" width="14.453125" style="481" customWidth="1"/>
    <col min="15074" max="15074" width="26.453125" style="481" customWidth="1"/>
    <col min="15075" max="15075" width="9.7265625" style="481" customWidth="1"/>
    <col min="15076" max="15077" width="17.54296875" style="481" customWidth="1"/>
    <col min="15078" max="15078" width="9.54296875" style="481" customWidth="1"/>
    <col min="15079" max="15080" width="8.7265625" style="481" customWidth="1"/>
    <col min="15081" max="15081" width="6.7265625" style="481" customWidth="1"/>
    <col min="15082" max="15086" width="8.7265625" style="481" customWidth="1"/>
    <col min="15087" max="15087" width="10.54296875" style="481" bestFit="1" customWidth="1"/>
    <col min="15088" max="15089" width="10.54296875" style="481" customWidth="1"/>
    <col min="15090" max="15109" width="10.7265625" style="481" customWidth="1"/>
    <col min="15110" max="15327" width="8.81640625" style="481"/>
    <col min="15328" max="15328" width="6.7265625" style="481" customWidth="1"/>
    <col min="15329" max="15329" width="14.453125" style="481" customWidth="1"/>
    <col min="15330" max="15330" width="26.453125" style="481" customWidth="1"/>
    <col min="15331" max="15331" width="9.7265625" style="481" customWidth="1"/>
    <col min="15332" max="15333" width="17.54296875" style="481" customWidth="1"/>
    <col min="15334" max="15334" width="9.54296875" style="481" customWidth="1"/>
    <col min="15335" max="15336" width="8.7265625" style="481" customWidth="1"/>
    <col min="15337" max="15337" width="6.7265625" style="481" customWidth="1"/>
    <col min="15338" max="15342" width="8.7265625" style="481" customWidth="1"/>
    <col min="15343" max="15343" width="10.54296875" style="481" bestFit="1" customWidth="1"/>
    <col min="15344" max="15345" width="10.54296875" style="481" customWidth="1"/>
    <col min="15346" max="15365" width="10.7265625" style="481" customWidth="1"/>
    <col min="15366" max="15583" width="8.81640625" style="481"/>
    <col min="15584" max="15584" width="6.7265625" style="481" customWidth="1"/>
    <col min="15585" max="15585" width="14.453125" style="481" customWidth="1"/>
    <col min="15586" max="15586" width="26.453125" style="481" customWidth="1"/>
    <col min="15587" max="15587" width="9.7265625" style="481" customWidth="1"/>
    <col min="15588" max="15589" width="17.54296875" style="481" customWidth="1"/>
    <col min="15590" max="15590" width="9.54296875" style="481" customWidth="1"/>
    <col min="15591" max="15592" width="8.7265625" style="481" customWidth="1"/>
    <col min="15593" max="15593" width="6.7265625" style="481" customWidth="1"/>
    <col min="15594" max="15598" width="8.7265625" style="481" customWidth="1"/>
    <col min="15599" max="15599" width="10.54296875" style="481" bestFit="1" customWidth="1"/>
    <col min="15600" max="15601" width="10.54296875" style="481" customWidth="1"/>
    <col min="15602" max="15621" width="10.7265625" style="481" customWidth="1"/>
    <col min="15622" max="15839" width="8.81640625" style="481"/>
    <col min="15840" max="15840" width="6.7265625" style="481" customWidth="1"/>
    <col min="15841" max="15841" width="14.453125" style="481" customWidth="1"/>
    <col min="15842" max="15842" width="26.453125" style="481" customWidth="1"/>
    <col min="15843" max="15843" width="9.7265625" style="481" customWidth="1"/>
    <col min="15844" max="15845" width="17.54296875" style="481" customWidth="1"/>
    <col min="15846" max="15846" width="9.54296875" style="481" customWidth="1"/>
    <col min="15847" max="15848" width="8.7265625" style="481" customWidth="1"/>
    <col min="15849" max="15849" width="6.7265625" style="481" customWidth="1"/>
    <col min="15850" max="15854" width="8.7265625" style="481" customWidth="1"/>
    <col min="15855" max="15855" width="10.54296875" style="481" bestFit="1" customWidth="1"/>
    <col min="15856" max="15857" width="10.54296875" style="481" customWidth="1"/>
    <col min="15858" max="15877" width="10.7265625" style="481" customWidth="1"/>
    <col min="15878" max="16095" width="8.81640625" style="481"/>
    <col min="16096" max="16096" width="6.7265625" style="481" customWidth="1"/>
    <col min="16097" max="16097" width="14.453125" style="481" customWidth="1"/>
    <col min="16098" max="16098" width="26.453125" style="481" customWidth="1"/>
    <col min="16099" max="16099" width="9.7265625" style="481" customWidth="1"/>
    <col min="16100" max="16101" width="17.54296875" style="481" customWidth="1"/>
    <col min="16102" max="16102" width="9.54296875" style="481" customWidth="1"/>
    <col min="16103" max="16104" width="8.7265625" style="481" customWidth="1"/>
    <col min="16105" max="16105" width="6.7265625" style="481" customWidth="1"/>
    <col min="16106" max="16110" width="8.7265625" style="481" customWidth="1"/>
    <col min="16111" max="16111" width="10.54296875" style="481" bestFit="1" customWidth="1"/>
    <col min="16112" max="16113" width="10.54296875" style="481" customWidth="1"/>
    <col min="16114" max="16133" width="10.7265625" style="481" customWidth="1"/>
    <col min="16134" max="16384" width="8.81640625" style="481"/>
  </cols>
  <sheetData>
    <row r="1" spans="2:13">
      <c r="B1" s="474" t="s">
        <v>345</v>
      </c>
      <c r="C1" s="475"/>
      <c r="D1" s="475"/>
      <c r="E1" s="475"/>
      <c r="F1" s="476"/>
      <c r="G1" s="477"/>
      <c r="H1" s="478"/>
      <c r="I1" s="478"/>
      <c r="J1" s="479"/>
      <c r="K1" s="479"/>
      <c r="L1" s="478"/>
      <c r="M1" s="480"/>
    </row>
    <row r="2" spans="2:13">
      <c r="B2" s="474" t="s">
        <v>346</v>
      </c>
      <c r="C2" s="482"/>
      <c r="D2" s="482"/>
      <c r="E2" s="483"/>
      <c r="F2" s="482"/>
      <c r="G2" s="484"/>
      <c r="H2" s="485"/>
      <c r="I2" s="485"/>
      <c r="J2" s="486"/>
      <c r="K2" s="486"/>
      <c r="L2" s="485"/>
      <c r="M2" s="487"/>
    </row>
    <row r="3" spans="2:13">
      <c r="B3" s="1742" t="s">
        <v>347</v>
      </c>
      <c r="C3" s="1743"/>
      <c r="D3" s="1743"/>
      <c r="E3" s="1743"/>
      <c r="F3" s="482"/>
      <c r="G3" s="484"/>
      <c r="H3" s="485"/>
      <c r="I3" s="485"/>
      <c r="J3" s="486"/>
      <c r="K3" s="486"/>
      <c r="L3" s="485"/>
      <c r="M3" s="487"/>
    </row>
    <row r="4" spans="2:13" ht="15" customHeight="1">
      <c r="B4" s="488" t="s">
        <v>348</v>
      </c>
      <c r="C4" s="1744" t="s">
        <v>349</v>
      </c>
      <c r="D4" s="1744"/>
      <c r="E4" s="1744"/>
      <c r="F4" s="489"/>
      <c r="G4" s="490"/>
      <c r="H4" s="491"/>
      <c r="I4" s="491"/>
      <c r="J4" s="492"/>
      <c r="K4" s="492"/>
      <c r="L4" s="491"/>
      <c r="M4" s="493"/>
    </row>
    <row r="5" spans="2:13">
      <c r="B5" s="494"/>
      <c r="C5" s="495"/>
      <c r="D5" s="1745"/>
      <c r="E5" s="1746"/>
      <c r="F5" s="1746"/>
      <c r="G5" s="1746"/>
      <c r="H5" s="1746"/>
      <c r="I5" s="1746"/>
      <c r="J5" s="1746"/>
      <c r="K5" s="1746"/>
      <c r="L5" s="1746"/>
      <c r="M5" s="1747"/>
    </row>
    <row r="6" spans="2:13">
      <c r="B6" s="496"/>
      <c r="C6" s="497"/>
      <c r="D6" s="497"/>
      <c r="E6" s="498"/>
      <c r="F6" s="499"/>
      <c r="G6" s="500"/>
      <c r="H6" s="501" t="s">
        <v>350</v>
      </c>
      <c r="I6" s="501" t="s">
        <v>351</v>
      </c>
      <c r="J6" s="501" t="s">
        <v>352</v>
      </c>
      <c r="K6" s="502" t="s">
        <v>162</v>
      </c>
      <c r="L6" s="503" t="s">
        <v>353</v>
      </c>
      <c r="M6" s="1748"/>
    </row>
    <row r="7" spans="2:13" s="510" customFormat="1">
      <c r="B7" s="504" t="s">
        <v>354</v>
      </c>
      <c r="C7" s="504" t="s">
        <v>122</v>
      </c>
      <c r="D7" s="504" t="s">
        <v>123</v>
      </c>
      <c r="E7" s="504" t="s">
        <v>355</v>
      </c>
      <c r="F7" s="505" t="s">
        <v>356</v>
      </c>
      <c r="G7" s="506" t="s">
        <v>4</v>
      </c>
      <c r="H7" s="507">
        <v>0.65</v>
      </c>
      <c r="I7" s="507">
        <v>0.3</v>
      </c>
      <c r="J7" s="507">
        <v>0.05</v>
      </c>
      <c r="K7" s="508" t="s">
        <v>262</v>
      </c>
      <c r="L7" s="509" t="s">
        <v>357</v>
      </c>
      <c r="M7" s="1749"/>
    </row>
    <row r="8" spans="2:13" s="510" customFormat="1">
      <c r="B8" s="511"/>
      <c r="C8" s="512"/>
      <c r="D8" s="512"/>
      <c r="E8" s="513"/>
      <c r="F8" s="155"/>
      <c r="G8" s="514"/>
      <c r="H8" s="514"/>
      <c r="I8" s="514"/>
      <c r="J8" s="514"/>
      <c r="K8" s="514"/>
      <c r="L8" s="515"/>
      <c r="M8" s="516"/>
    </row>
    <row r="9" spans="2:13" s="510" customFormat="1">
      <c r="B9" s="511" t="s">
        <v>11</v>
      </c>
      <c r="C9" s="517"/>
      <c r="D9" s="1739" t="s">
        <v>358</v>
      </c>
      <c r="E9" s="1740"/>
      <c r="F9" s="155"/>
      <c r="G9" s="514"/>
      <c r="H9" s="514"/>
      <c r="I9" s="514"/>
      <c r="J9" s="514"/>
      <c r="K9" s="514"/>
      <c r="L9" s="515"/>
      <c r="M9" s="516"/>
    </row>
    <row r="10" spans="2:13" s="510" customFormat="1">
      <c r="B10" s="511"/>
      <c r="C10" s="512"/>
      <c r="D10" s="512"/>
      <c r="E10" s="513"/>
      <c r="F10" s="155"/>
      <c r="G10" s="155"/>
      <c r="H10" s="514"/>
      <c r="I10" s="514"/>
      <c r="J10" s="514"/>
      <c r="K10" s="514"/>
      <c r="L10" s="514"/>
      <c r="M10" s="516"/>
    </row>
    <row r="11" spans="2:13" s="510" customFormat="1">
      <c r="B11" s="512"/>
      <c r="C11" s="518" t="s">
        <v>166</v>
      </c>
      <c r="D11" s="512"/>
      <c r="E11" s="513"/>
      <c r="F11" s="155"/>
      <c r="G11" s="155"/>
      <c r="H11" s="519"/>
      <c r="I11" s="519"/>
      <c r="J11" s="519"/>
      <c r="K11" s="520"/>
      <c r="L11" s="519"/>
      <c r="M11" s="516"/>
    </row>
    <row r="12" spans="2:13" s="510" customFormat="1">
      <c r="B12" s="512"/>
      <c r="C12" s="518" t="s">
        <v>166</v>
      </c>
      <c r="D12" s="512"/>
      <c r="E12" s="513"/>
      <c r="F12" s="155"/>
      <c r="G12" s="155"/>
      <c r="H12" s="519"/>
      <c r="I12" s="519"/>
      <c r="J12" s="519"/>
      <c r="K12" s="520"/>
      <c r="L12" s="519"/>
      <c r="M12" s="516"/>
    </row>
    <row r="13" spans="2:13" s="510" customFormat="1">
      <c r="B13" s="512"/>
      <c r="C13" s="518" t="s">
        <v>166</v>
      </c>
      <c r="D13" s="512">
        <v>19</v>
      </c>
      <c r="E13" s="513" t="s">
        <v>359</v>
      </c>
      <c r="F13" s="155">
        <v>1</v>
      </c>
      <c r="G13" s="155">
        <v>58</v>
      </c>
      <c r="H13" s="535">
        <v>1</v>
      </c>
      <c r="I13" s="535">
        <v>1</v>
      </c>
      <c r="J13" s="1251">
        <v>1</v>
      </c>
      <c r="K13" s="521">
        <f t="shared" ref="K13" si="0">H13*0.65+I13*0.3+J13*0.05</f>
        <v>1</v>
      </c>
      <c r="L13" s="514">
        <f t="shared" ref="L13" si="1">G13*K13</f>
        <v>58</v>
      </c>
      <c r="M13" s="516"/>
    </row>
    <row r="14" spans="2:13" s="510" customFormat="1">
      <c r="B14" s="512"/>
      <c r="C14" s="518"/>
      <c r="D14" s="512"/>
      <c r="E14" s="513"/>
      <c r="F14" s="155">
        <v>1</v>
      </c>
      <c r="G14" s="155">
        <v>28.06</v>
      </c>
      <c r="H14" s="688"/>
      <c r="I14" s="519"/>
      <c r="J14" s="519"/>
      <c r="K14" s="521">
        <f t="shared" ref="K14:K15" si="2">H14*0.65+I14*0.3+J14*0.05</f>
        <v>0</v>
      </c>
      <c r="L14" s="514">
        <f t="shared" ref="L14:L15" si="3">G14*K14</f>
        <v>0</v>
      </c>
      <c r="M14" s="516"/>
    </row>
    <row r="15" spans="2:13" s="510" customFormat="1">
      <c r="B15" s="512"/>
      <c r="C15" s="518" t="s">
        <v>166</v>
      </c>
      <c r="D15" s="512">
        <v>25</v>
      </c>
      <c r="E15" s="513" t="s">
        <v>360</v>
      </c>
      <c r="F15" s="155">
        <v>1</v>
      </c>
      <c r="G15" s="155">
        <f>63-28</f>
        <v>35</v>
      </c>
      <c r="H15" s="535">
        <v>1</v>
      </c>
      <c r="I15" s="535">
        <v>1</v>
      </c>
      <c r="J15" s="1251">
        <v>1</v>
      </c>
      <c r="K15" s="521">
        <f t="shared" si="2"/>
        <v>1</v>
      </c>
      <c r="L15" s="514">
        <f t="shared" si="3"/>
        <v>35</v>
      </c>
      <c r="M15" s="516"/>
    </row>
    <row r="16" spans="2:13" s="510" customFormat="1">
      <c r="B16" s="512"/>
      <c r="C16" s="518"/>
      <c r="D16" s="512"/>
      <c r="E16" s="513"/>
      <c r="F16" s="155"/>
      <c r="G16" s="155">
        <f>28.06+9</f>
        <v>37.06</v>
      </c>
      <c r="H16" s="522"/>
      <c r="I16" s="522"/>
      <c r="J16" s="691"/>
      <c r="K16" s="521"/>
      <c r="L16" s="514"/>
      <c r="M16" s="516"/>
    </row>
    <row r="17" spans="2:15" s="510" customFormat="1">
      <c r="B17" s="512"/>
      <c r="C17" s="518" t="s">
        <v>166</v>
      </c>
      <c r="D17" s="512">
        <v>26</v>
      </c>
      <c r="E17" s="513" t="s">
        <v>361</v>
      </c>
      <c r="F17" s="155">
        <v>1</v>
      </c>
      <c r="G17" s="155">
        <v>82</v>
      </c>
      <c r="H17" s="535">
        <v>1</v>
      </c>
      <c r="I17" s="535">
        <v>1</v>
      </c>
      <c r="J17" s="1251">
        <v>1</v>
      </c>
      <c r="K17" s="521">
        <f t="shared" ref="K17" si="4">H17*0.65+I17*0.3+J17*0.05</f>
        <v>1</v>
      </c>
      <c r="L17" s="514">
        <f t="shared" ref="L17" si="5">G17*K17</f>
        <v>82</v>
      </c>
      <c r="M17" s="516"/>
      <c r="O17" s="481"/>
    </row>
    <row r="18" spans="2:15" s="510" customFormat="1">
      <c r="B18" s="512"/>
      <c r="C18" s="518"/>
      <c r="D18" s="512"/>
      <c r="E18" s="513"/>
      <c r="F18" s="155"/>
      <c r="G18" s="155">
        <v>28.06</v>
      </c>
      <c r="H18" s="523"/>
      <c r="I18" s="519"/>
      <c r="J18" s="519"/>
      <c r="K18" s="521"/>
      <c r="L18" s="514"/>
      <c r="M18" s="516"/>
      <c r="O18" s="481"/>
    </row>
    <row r="19" spans="2:15" s="510" customFormat="1">
      <c r="B19" s="512"/>
      <c r="C19" s="518" t="s">
        <v>166</v>
      </c>
      <c r="D19" s="512">
        <v>27</v>
      </c>
      <c r="E19" s="513" t="s">
        <v>362</v>
      </c>
      <c r="F19" s="155">
        <v>1</v>
      </c>
      <c r="G19" s="155">
        <v>152</v>
      </c>
      <c r="H19" s="535">
        <v>1</v>
      </c>
      <c r="I19" s="535">
        <v>1</v>
      </c>
      <c r="J19" s="1251">
        <v>1</v>
      </c>
      <c r="K19" s="521">
        <f t="shared" ref="K19" si="6">H19*0.65+I19*0.3+J19*0.05</f>
        <v>1</v>
      </c>
      <c r="L19" s="514">
        <f t="shared" ref="L19" si="7">G19*K19</f>
        <v>152</v>
      </c>
      <c r="M19" s="516"/>
    </row>
    <row r="20" spans="2:15" s="510" customFormat="1">
      <c r="B20" s="512"/>
      <c r="C20" s="518"/>
      <c r="D20" s="512"/>
      <c r="E20" s="513"/>
      <c r="F20" s="155"/>
      <c r="G20" s="155">
        <v>28.06</v>
      </c>
      <c r="H20" s="519"/>
      <c r="I20" s="519"/>
      <c r="J20" s="519"/>
      <c r="K20" s="519"/>
      <c r="L20" s="519"/>
      <c r="M20" s="516"/>
    </row>
    <row r="21" spans="2:15" s="510" customFormat="1">
      <c r="B21" s="512"/>
      <c r="C21" s="655"/>
      <c r="D21" s="512"/>
      <c r="E21" s="513"/>
      <c r="F21" s="165"/>
      <c r="G21" s="165"/>
      <c r="H21" s="519"/>
      <c r="I21" s="519"/>
      <c r="J21" s="519"/>
      <c r="K21" s="519"/>
      <c r="L21" s="519"/>
      <c r="M21" s="516"/>
    </row>
    <row r="22" spans="2:15" s="510" customFormat="1">
      <c r="B22" s="512"/>
      <c r="C22" s="512"/>
      <c r="D22" s="512"/>
      <c r="E22" s="513"/>
      <c r="F22" s="165"/>
      <c r="G22" s="519"/>
      <c r="H22" s="519"/>
      <c r="I22" s="519"/>
      <c r="J22" s="519"/>
      <c r="K22" s="519"/>
      <c r="L22" s="520"/>
      <c r="M22" s="516"/>
    </row>
    <row r="23" spans="2:15" s="510" customFormat="1" ht="13.5" customHeight="1">
      <c r="B23" s="504" t="s">
        <v>44</v>
      </c>
      <c r="C23" s="524"/>
      <c r="D23" s="1750"/>
      <c r="E23" s="1751"/>
      <c r="F23" s="1751"/>
      <c r="G23" s="525">
        <f>SUM(G10:G22)</f>
        <v>448.24</v>
      </c>
      <c r="H23" s="525"/>
      <c r="I23" s="525"/>
      <c r="J23" s="525"/>
      <c r="K23" s="526"/>
      <c r="L23" s="527">
        <f>SUM(L8:L21)</f>
        <v>327</v>
      </c>
      <c r="M23" s="528" t="s">
        <v>44</v>
      </c>
    </row>
    <row r="24" spans="2:15" s="510" customFormat="1">
      <c r="B24" s="529"/>
      <c r="C24" s="530"/>
      <c r="D24" s="530"/>
      <c r="E24" s="531"/>
      <c r="F24" s="532"/>
      <c r="G24" s="533"/>
      <c r="H24" s="533"/>
      <c r="I24" s="533"/>
      <c r="J24" s="533"/>
      <c r="K24" s="533"/>
      <c r="L24" s="534"/>
      <c r="M24" s="516"/>
    </row>
    <row r="25" spans="2:15" s="510" customFormat="1" ht="12.75" customHeight="1">
      <c r="B25" s="511" t="s">
        <v>46</v>
      </c>
      <c r="C25" s="1739" t="s">
        <v>363</v>
      </c>
      <c r="D25" s="1740"/>
      <c r="E25" s="1741"/>
      <c r="F25" s="155"/>
      <c r="G25" s="514"/>
      <c r="H25" s="514"/>
      <c r="I25" s="514"/>
      <c r="J25" s="514"/>
      <c r="K25" s="514"/>
      <c r="L25" s="515"/>
      <c r="M25" s="516"/>
    </row>
    <row r="26" spans="2:15" s="510" customFormat="1">
      <c r="B26" s="511"/>
      <c r="C26" s="512"/>
      <c r="D26" s="512"/>
      <c r="E26" s="513"/>
      <c r="F26" s="155"/>
      <c r="G26" s="155"/>
      <c r="H26" s="514"/>
      <c r="I26" s="514"/>
      <c r="J26" s="514"/>
      <c r="K26" s="514"/>
      <c r="L26" s="514"/>
      <c r="M26" s="516"/>
    </row>
    <row r="27" spans="2:15" s="510" customFormat="1">
      <c r="B27" s="512"/>
      <c r="C27" s="518"/>
      <c r="D27" s="512"/>
      <c r="E27" s="513"/>
      <c r="F27" s="155">
        <v>1</v>
      </c>
      <c r="G27" s="155"/>
      <c r="H27" s="519"/>
      <c r="I27" s="519"/>
      <c r="J27" s="519"/>
      <c r="K27" s="520"/>
      <c r="L27" s="519"/>
      <c r="M27" s="516"/>
    </row>
    <row r="28" spans="2:15" s="510" customFormat="1">
      <c r="B28" s="512"/>
      <c r="C28" s="518" t="s">
        <v>166</v>
      </c>
      <c r="D28" s="512">
        <v>19</v>
      </c>
      <c r="E28" s="513" t="s">
        <v>359</v>
      </c>
      <c r="F28" s="155">
        <v>1</v>
      </c>
      <c r="G28" s="231">
        <v>103.54</v>
      </c>
      <c r="H28" s="535">
        <v>0.8</v>
      </c>
      <c r="I28" s="535">
        <v>0.8</v>
      </c>
      <c r="J28" s="1251">
        <v>0.8</v>
      </c>
      <c r="K28" s="521">
        <f t="shared" ref="K28" si="8">H28*0.65+I28*0.3+J28*0.05</f>
        <v>0.8</v>
      </c>
      <c r="L28" s="514">
        <f t="shared" ref="L28" si="9">G28*K28</f>
        <v>82.832000000000008</v>
      </c>
      <c r="M28" s="516"/>
    </row>
    <row r="29" spans="2:15" s="510" customFormat="1">
      <c r="B29" s="512"/>
      <c r="C29" s="518" t="s">
        <v>166</v>
      </c>
      <c r="D29" s="512">
        <v>26</v>
      </c>
      <c r="E29" s="513" t="s">
        <v>361</v>
      </c>
      <c r="F29" s="155">
        <v>1</v>
      </c>
      <c r="G29" s="155">
        <f>112+2</f>
        <v>114</v>
      </c>
      <c r="H29" s="535">
        <v>1</v>
      </c>
      <c r="I29" s="535">
        <v>1</v>
      </c>
      <c r="J29" s="1251">
        <v>1</v>
      </c>
      <c r="K29" s="521">
        <f t="shared" ref="K29" si="10">H29*0.65+I29*0.3+J29*0.05</f>
        <v>1</v>
      </c>
      <c r="L29" s="514">
        <f t="shared" ref="L29" si="11">G29*K29</f>
        <v>114</v>
      </c>
      <c r="M29" s="516"/>
    </row>
    <row r="30" spans="2:15" s="510" customFormat="1">
      <c r="B30" s="512"/>
      <c r="C30" s="518" t="s">
        <v>166</v>
      </c>
      <c r="D30" s="512">
        <v>27</v>
      </c>
      <c r="E30" s="513" t="s">
        <v>362</v>
      </c>
      <c r="F30" s="155">
        <v>1</v>
      </c>
      <c r="G30" s="155">
        <v>175.28000000000003</v>
      </c>
      <c r="H30" s="535">
        <v>0.8</v>
      </c>
      <c r="I30" s="535">
        <v>0.8</v>
      </c>
      <c r="J30" s="1251">
        <v>0.8</v>
      </c>
      <c r="K30" s="521">
        <f t="shared" ref="K30" si="12">H30*0.65+I30*0.3+J30*0.05</f>
        <v>0.8</v>
      </c>
      <c r="L30" s="514">
        <f t="shared" ref="L30" si="13">G30*K30</f>
        <v>140.22400000000002</v>
      </c>
      <c r="M30" s="516"/>
    </row>
    <row r="31" spans="2:15" s="510" customFormat="1">
      <c r="B31" s="512"/>
      <c r="C31" s="518"/>
      <c r="D31" s="512"/>
      <c r="E31" s="513"/>
      <c r="F31" s="155"/>
      <c r="G31" s="155"/>
      <c r="H31" s="519"/>
      <c r="I31" s="519"/>
      <c r="J31" s="519"/>
      <c r="K31" s="519"/>
      <c r="L31" s="519"/>
      <c r="M31" s="516"/>
    </row>
    <row r="32" spans="2:15" s="510" customFormat="1">
      <c r="B32" s="512"/>
      <c r="C32" s="655"/>
      <c r="D32" s="512"/>
      <c r="E32" s="513"/>
      <c r="F32" s="165"/>
      <c r="G32" s="165"/>
      <c r="H32" s="519"/>
      <c r="I32" s="519"/>
      <c r="J32" s="519"/>
      <c r="K32" s="519"/>
      <c r="L32" s="519"/>
      <c r="M32" s="516"/>
    </row>
    <row r="33" spans="2:13" s="510" customFormat="1">
      <c r="B33" s="512"/>
      <c r="C33" s="512"/>
      <c r="D33" s="512"/>
      <c r="E33" s="513"/>
      <c r="F33" s="165"/>
      <c r="G33" s="519"/>
      <c r="H33" s="519"/>
      <c r="I33" s="519"/>
      <c r="J33" s="519"/>
      <c r="K33" s="519"/>
      <c r="L33" s="520"/>
      <c r="M33" s="516"/>
    </row>
    <row r="34" spans="2:13" s="510" customFormat="1">
      <c r="B34" s="504"/>
      <c r="C34" s="524"/>
      <c r="D34" s="1750"/>
      <c r="E34" s="1751"/>
      <c r="F34" s="1751"/>
      <c r="G34" s="525">
        <f>SUM(G26:G33)</f>
        <v>392.82000000000005</v>
      </c>
      <c r="H34" s="525"/>
      <c r="I34" s="525"/>
      <c r="J34" s="525"/>
      <c r="K34" s="526">
        <f>SUM(K24:K32)/19</f>
        <v>0.1368421052631579</v>
      </c>
      <c r="L34" s="527">
        <f>SUM(L24:L32)</f>
        <v>337.05600000000004</v>
      </c>
      <c r="M34" s="516">
        <v>2</v>
      </c>
    </row>
    <row r="35" spans="2:13" s="510" customFormat="1">
      <c r="B35" s="529"/>
      <c r="C35" s="530"/>
      <c r="D35" s="530"/>
      <c r="E35" s="531"/>
      <c r="F35" s="532"/>
      <c r="G35" s="533"/>
      <c r="H35" s="533"/>
      <c r="I35" s="533"/>
      <c r="J35" s="533"/>
      <c r="K35" s="533"/>
      <c r="L35" s="534"/>
      <c r="M35" s="516"/>
    </row>
    <row r="36" spans="2:13" s="510" customFormat="1">
      <c r="B36" s="511" t="s">
        <v>25</v>
      </c>
      <c r="C36" s="1739" t="s">
        <v>364</v>
      </c>
      <c r="D36" s="1740"/>
      <c r="E36" s="1741"/>
      <c r="F36" s="155"/>
      <c r="G36" s="514"/>
      <c r="H36" s="514"/>
      <c r="I36" s="514"/>
      <c r="J36" s="514"/>
      <c r="K36" s="514"/>
      <c r="L36" s="515"/>
      <c r="M36" s="516"/>
    </row>
    <row r="37" spans="2:13" s="510" customFormat="1">
      <c r="B37" s="511"/>
      <c r="C37" s="512"/>
      <c r="D37" s="512"/>
      <c r="E37" s="513"/>
      <c r="F37" s="155"/>
      <c r="G37" s="155"/>
      <c r="H37" s="514"/>
      <c r="I37" s="514"/>
      <c r="J37" s="514"/>
      <c r="K37" s="514"/>
      <c r="L37" s="514"/>
      <c r="M37" s="516"/>
    </row>
    <row r="38" spans="2:13" s="510" customFormat="1">
      <c r="B38" s="512"/>
      <c r="C38" s="518" t="s">
        <v>166</v>
      </c>
      <c r="D38" s="512">
        <v>19</v>
      </c>
      <c r="E38" s="513" t="s">
        <v>359</v>
      </c>
      <c r="F38" s="155">
        <v>1</v>
      </c>
      <c r="G38" s="155">
        <v>107.28</v>
      </c>
      <c r="H38" s="535">
        <v>0.8</v>
      </c>
      <c r="I38" s="535">
        <v>0.8</v>
      </c>
      <c r="J38" s="1251">
        <v>0.8</v>
      </c>
      <c r="K38" s="521">
        <f t="shared" ref="K38" si="14">H38*0.65+I38*0.3+J38*0.05</f>
        <v>0.8</v>
      </c>
      <c r="L38" s="514">
        <f t="shared" ref="L38" si="15">G38*K38</f>
        <v>85.824000000000012</v>
      </c>
      <c r="M38" s="516"/>
    </row>
    <row r="39" spans="2:13" s="510" customFormat="1">
      <c r="B39" s="512"/>
      <c r="C39" s="518" t="s">
        <v>166</v>
      </c>
      <c r="D39" s="512">
        <v>25</v>
      </c>
      <c r="E39" s="513" t="s">
        <v>365</v>
      </c>
      <c r="F39" s="155">
        <v>1</v>
      </c>
      <c r="G39" s="155">
        <v>46.1</v>
      </c>
      <c r="H39" s="535">
        <v>0.8</v>
      </c>
      <c r="I39" s="535">
        <v>0.8</v>
      </c>
      <c r="J39" s="1251">
        <v>0.8</v>
      </c>
      <c r="K39" s="521">
        <f t="shared" ref="K39" si="16">H39*0.65+I39*0.3+J39*0.05</f>
        <v>0.8</v>
      </c>
      <c r="L39" s="514">
        <f t="shared" ref="L39" si="17">G39*K39</f>
        <v>36.880000000000003</v>
      </c>
      <c r="M39" s="516"/>
    </row>
    <row r="40" spans="2:13" s="510" customFormat="1">
      <c r="B40" s="512"/>
      <c r="C40" s="518" t="s">
        <v>166</v>
      </c>
      <c r="D40" s="512">
        <v>26</v>
      </c>
      <c r="E40" s="513" t="s">
        <v>361</v>
      </c>
      <c r="F40" s="155">
        <v>1</v>
      </c>
      <c r="G40" s="155">
        <v>174.45000000000002</v>
      </c>
      <c r="H40" s="535">
        <v>0.8</v>
      </c>
      <c r="I40" s="535">
        <v>0.8</v>
      </c>
      <c r="J40" s="1251">
        <v>0.8</v>
      </c>
      <c r="K40" s="521">
        <f t="shared" ref="K40" si="18">H40*0.65+I40*0.3+J40*0.05</f>
        <v>0.8</v>
      </c>
      <c r="L40" s="514">
        <f t="shared" ref="L40" si="19">G40*K40</f>
        <v>139.56000000000003</v>
      </c>
      <c r="M40" s="516"/>
    </row>
    <row r="41" spans="2:13" s="510" customFormat="1">
      <c r="B41" s="512"/>
      <c r="C41" s="518" t="s">
        <v>166</v>
      </c>
      <c r="D41" s="512">
        <v>27</v>
      </c>
      <c r="E41" s="513" t="s">
        <v>362</v>
      </c>
      <c r="F41" s="155">
        <v>1</v>
      </c>
      <c r="G41" s="155">
        <v>173.25</v>
      </c>
      <c r="H41" s="535">
        <v>0.8</v>
      </c>
      <c r="I41" s="535">
        <v>0.8</v>
      </c>
      <c r="J41" s="1251">
        <v>0.8</v>
      </c>
      <c r="K41" s="521">
        <f t="shared" ref="K41" si="20">H41*0.65+I41*0.3+J41*0.05</f>
        <v>0.8</v>
      </c>
      <c r="L41" s="514">
        <f t="shared" ref="L41" si="21">G41*K41</f>
        <v>138.6</v>
      </c>
      <c r="M41" s="516"/>
    </row>
    <row r="42" spans="2:13" s="510" customFormat="1">
      <c r="B42" s="512"/>
      <c r="C42" s="518"/>
      <c r="D42" s="512"/>
      <c r="E42" s="513"/>
      <c r="F42" s="155"/>
      <c r="G42" s="155"/>
      <c r="H42" s="519"/>
      <c r="I42" s="519"/>
      <c r="J42" s="519"/>
      <c r="K42" s="519"/>
      <c r="L42" s="519"/>
      <c r="M42" s="516"/>
    </row>
    <row r="43" spans="2:13" s="510" customFormat="1">
      <c r="B43" s="512"/>
      <c r="C43" s="655"/>
      <c r="D43" s="512"/>
      <c r="E43" s="513"/>
      <c r="F43" s="165"/>
      <c r="G43" s="165"/>
      <c r="H43" s="519"/>
      <c r="I43" s="519"/>
      <c r="J43" s="519"/>
      <c r="K43" s="519"/>
      <c r="L43" s="519"/>
      <c r="M43" s="516"/>
    </row>
    <row r="44" spans="2:13" s="510" customFormat="1">
      <c r="B44" s="512"/>
      <c r="C44" s="512"/>
      <c r="D44" s="512"/>
      <c r="E44" s="513"/>
      <c r="F44" s="165"/>
      <c r="G44" s="519"/>
      <c r="H44" s="519"/>
      <c r="I44" s="519"/>
      <c r="J44" s="519"/>
      <c r="K44" s="519"/>
      <c r="L44" s="520"/>
      <c r="M44" s="516"/>
    </row>
    <row r="45" spans="2:13" s="510" customFormat="1">
      <c r="B45" s="504"/>
      <c r="C45" s="524"/>
      <c r="D45" s="1750"/>
      <c r="E45" s="1751"/>
      <c r="F45" s="1751"/>
      <c r="G45" s="525">
        <f>SUM(G37:G44)</f>
        <v>501.08000000000004</v>
      </c>
      <c r="H45" s="525"/>
      <c r="I45" s="525"/>
      <c r="J45" s="525"/>
      <c r="K45" s="526">
        <f>SUM(K35:K43)/19</f>
        <v>0.16842105263157894</v>
      </c>
      <c r="L45" s="527">
        <f>SUM(L38:L44)</f>
        <v>400.86400000000003</v>
      </c>
      <c r="M45" s="516">
        <v>5</v>
      </c>
    </row>
    <row r="46" spans="2:13" s="510" customFormat="1" ht="51" customHeight="1">
      <c r="B46" s="529"/>
      <c r="C46" s="1752" t="s">
        <v>349</v>
      </c>
      <c r="D46" s="1753"/>
      <c r="E46" s="1754"/>
      <c r="F46" s="532"/>
      <c r="G46" s="533"/>
      <c r="H46" s="533"/>
      <c r="I46" s="533"/>
      <c r="J46" s="533"/>
      <c r="K46" s="533"/>
      <c r="L46" s="534"/>
      <c r="M46" s="516"/>
    </row>
    <row r="47" spans="2:13" s="510" customFormat="1">
      <c r="B47" s="511">
        <v>7</v>
      </c>
      <c r="C47" s="1739" t="s">
        <v>366</v>
      </c>
      <c r="D47" s="1740"/>
      <c r="E47" s="1741"/>
      <c r="F47" s="155"/>
      <c r="G47" s="514"/>
      <c r="H47" s="514"/>
      <c r="I47" s="514"/>
      <c r="J47" s="514"/>
      <c r="K47" s="514"/>
      <c r="L47" s="515"/>
      <c r="M47" s="516"/>
    </row>
    <row r="48" spans="2:13" s="510" customFormat="1">
      <c r="B48" s="511"/>
      <c r="C48" s="512"/>
      <c r="D48" s="512"/>
      <c r="E48" s="513"/>
      <c r="F48" s="155"/>
      <c r="G48" s="155"/>
      <c r="H48" s="514"/>
      <c r="I48" s="514"/>
      <c r="J48" s="514"/>
      <c r="K48" s="514"/>
      <c r="L48" s="514"/>
      <c r="M48" s="516"/>
    </row>
    <row r="49" spans="2:13" s="510" customFormat="1">
      <c r="B49" s="511"/>
      <c r="C49" s="518" t="s">
        <v>166</v>
      </c>
      <c r="D49" s="512">
        <v>7</v>
      </c>
      <c r="E49" s="513" t="s">
        <v>367</v>
      </c>
      <c r="F49" s="155">
        <v>1</v>
      </c>
      <c r="G49" s="155">
        <v>77</v>
      </c>
      <c r="H49" s="535">
        <v>1</v>
      </c>
      <c r="I49" s="535">
        <v>1</v>
      </c>
      <c r="J49" s="537">
        <v>1</v>
      </c>
      <c r="K49" s="521">
        <f>H49*0.5+I49*0.3+J49*0.2</f>
        <v>1</v>
      </c>
      <c r="L49" s="514">
        <f>G49*K49</f>
        <v>77</v>
      </c>
      <c r="M49" s="516"/>
    </row>
    <row r="50" spans="2:13" s="510" customFormat="1">
      <c r="B50" s="511"/>
      <c r="C50" s="518"/>
      <c r="D50" s="512"/>
      <c r="E50" s="513"/>
      <c r="F50" s="155">
        <v>1</v>
      </c>
      <c r="G50" s="155">
        <v>22.62</v>
      </c>
      <c r="H50" s="535">
        <v>1</v>
      </c>
      <c r="I50" s="535">
        <v>1</v>
      </c>
      <c r="J50" s="537">
        <v>1</v>
      </c>
      <c r="K50" s="521">
        <f>H50*0.5+I50*0.3+J50*0.2</f>
        <v>1</v>
      </c>
      <c r="L50" s="514">
        <f t="shared" ref="L50:L64" si="22">G50*K50</f>
        <v>22.62</v>
      </c>
      <c r="M50" s="516"/>
    </row>
    <row r="51" spans="2:13" s="510" customFormat="1">
      <c r="B51" s="512"/>
      <c r="C51" s="518" t="s">
        <v>166</v>
      </c>
      <c r="D51" s="512">
        <v>19</v>
      </c>
      <c r="E51" s="513" t="s">
        <v>368</v>
      </c>
      <c r="F51" s="155">
        <v>1</v>
      </c>
      <c r="G51" s="155">
        <v>43</v>
      </c>
      <c r="H51" s="535">
        <v>1</v>
      </c>
      <c r="I51" s="535">
        <v>1</v>
      </c>
      <c r="J51" s="537">
        <v>1</v>
      </c>
      <c r="K51" s="521">
        <f t="shared" ref="K51:K64" si="23">H51*0.65+I51*0.3+J51*0.05</f>
        <v>1</v>
      </c>
      <c r="L51" s="514">
        <f t="shared" si="22"/>
        <v>43</v>
      </c>
      <c r="M51" s="516"/>
    </row>
    <row r="52" spans="2:13" s="510" customFormat="1">
      <c r="B52" s="512"/>
      <c r="C52" s="518"/>
      <c r="D52" s="512"/>
      <c r="E52" s="513"/>
      <c r="F52" s="155">
        <v>1</v>
      </c>
      <c r="G52" s="155">
        <v>22.62</v>
      </c>
      <c r="H52" s="535"/>
      <c r="I52" s="535"/>
      <c r="J52" s="537"/>
      <c r="K52" s="521">
        <f t="shared" si="23"/>
        <v>0</v>
      </c>
      <c r="L52" s="514">
        <f t="shared" si="22"/>
        <v>0</v>
      </c>
      <c r="M52" s="516"/>
    </row>
    <row r="53" spans="2:13" s="510" customFormat="1">
      <c r="B53" s="512"/>
      <c r="C53" s="518" t="s">
        <v>166</v>
      </c>
      <c r="D53" s="512">
        <v>21</v>
      </c>
      <c r="E53" s="513" t="s">
        <v>368</v>
      </c>
      <c r="F53" s="155">
        <v>1</v>
      </c>
      <c r="G53" s="155">
        <v>52.13</v>
      </c>
      <c r="H53" s="535">
        <v>1</v>
      </c>
      <c r="I53" s="535">
        <v>1</v>
      </c>
      <c r="J53" s="537">
        <v>1</v>
      </c>
      <c r="K53" s="521">
        <f t="shared" si="23"/>
        <v>1</v>
      </c>
      <c r="L53" s="514">
        <f t="shared" si="22"/>
        <v>52.13</v>
      </c>
      <c r="M53" s="516"/>
    </row>
    <row r="54" spans="2:13" s="510" customFormat="1">
      <c r="B54" s="512"/>
      <c r="C54" s="518"/>
      <c r="D54" s="512"/>
      <c r="E54" s="513"/>
      <c r="F54" s="155">
        <v>1</v>
      </c>
      <c r="G54" s="155">
        <v>22.62</v>
      </c>
      <c r="H54" s="535"/>
      <c r="I54" s="535"/>
      <c r="J54" s="537"/>
      <c r="K54" s="521">
        <f t="shared" si="23"/>
        <v>0</v>
      </c>
      <c r="L54" s="514">
        <f t="shared" si="22"/>
        <v>0</v>
      </c>
      <c r="M54" s="516"/>
    </row>
    <row r="55" spans="2:13" s="510" customFormat="1">
      <c r="B55" s="512"/>
      <c r="C55" s="518" t="s">
        <v>166</v>
      </c>
      <c r="D55" s="512">
        <v>22</v>
      </c>
      <c r="E55" s="513" t="s">
        <v>369</v>
      </c>
      <c r="F55" s="155">
        <v>1</v>
      </c>
      <c r="G55" s="155">
        <v>56.13</v>
      </c>
      <c r="H55" s="535">
        <v>1</v>
      </c>
      <c r="I55" s="535">
        <v>1</v>
      </c>
      <c r="J55" s="537">
        <v>1</v>
      </c>
      <c r="K55" s="521">
        <f t="shared" si="23"/>
        <v>1</v>
      </c>
      <c r="L55" s="514">
        <f t="shared" si="22"/>
        <v>56.13</v>
      </c>
      <c r="M55" s="516"/>
    </row>
    <row r="56" spans="2:13" s="510" customFormat="1">
      <c r="B56" s="512"/>
      <c r="C56" s="518"/>
      <c r="D56" s="512"/>
      <c r="E56" s="513"/>
      <c r="F56" s="155">
        <v>1</v>
      </c>
      <c r="G56" s="155">
        <v>22.62</v>
      </c>
      <c r="H56" s="535">
        <v>1</v>
      </c>
      <c r="I56" s="535">
        <v>1</v>
      </c>
      <c r="J56" s="537">
        <v>1</v>
      </c>
      <c r="K56" s="521">
        <f t="shared" si="23"/>
        <v>1</v>
      </c>
      <c r="L56" s="514">
        <f t="shared" si="22"/>
        <v>22.62</v>
      </c>
      <c r="M56" s="516"/>
    </row>
    <row r="57" spans="2:13" s="510" customFormat="1">
      <c r="B57" s="512"/>
      <c r="C57" s="518" t="s">
        <v>166</v>
      </c>
      <c r="D57" s="512">
        <v>23</v>
      </c>
      <c r="E57" s="513" t="s">
        <v>369</v>
      </c>
      <c r="F57" s="155">
        <v>1</v>
      </c>
      <c r="G57" s="155">
        <v>56.13</v>
      </c>
      <c r="H57" s="535">
        <v>1</v>
      </c>
      <c r="I57" s="535">
        <v>1</v>
      </c>
      <c r="J57" s="537">
        <v>1</v>
      </c>
      <c r="K57" s="521">
        <f t="shared" si="23"/>
        <v>1</v>
      </c>
      <c r="L57" s="514">
        <f t="shared" si="22"/>
        <v>56.13</v>
      </c>
      <c r="M57" s="516"/>
    </row>
    <row r="58" spans="2:13" s="510" customFormat="1">
      <c r="B58" s="512"/>
      <c r="C58" s="518"/>
      <c r="D58" s="512"/>
      <c r="E58" s="513"/>
      <c r="F58" s="155">
        <v>1</v>
      </c>
      <c r="G58" s="155">
        <v>22.62</v>
      </c>
      <c r="H58" s="535">
        <v>1</v>
      </c>
      <c r="I58" s="535"/>
      <c r="J58" s="537"/>
      <c r="K58" s="521">
        <f t="shared" si="23"/>
        <v>0.65</v>
      </c>
      <c r="L58" s="514">
        <f t="shared" si="22"/>
        <v>14.703000000000001</v>
      </c>
      <c r="M58" s="516"/>
    </row>
    <row r="59" spans="2:13" s="510" customFormat="1">
      <c r="B59" s="512"/>
      <c r="C59" s="518" t="s">
        <v>166</v>
      </c>
      <c r="D59" s="512">
        <v>24</v>
      </c>
      <c r="E59" s="513" t="s">
        <v>369</v>
      </c>
      <c r="F59" s="155">
        <v>1</v>
      </c>
      <c r="G59" s="155">
        <v>78.75</v>
      </c>
      <c r="H59" s="535">
        <v>1</v>
      </c>
      <c r="I59" s="535">
        <v>1</v>
      </c>
      <c r="J59" s="537">
        <v>1</v>
      </c>
      <c r="K59" s="521">
        <f t="shared" si="23"/>
        <v>1</v>
      </c>
      <c r="L59" s="514">
        <f t="shared" si="22"/>
        <v>78.75</v>
      </c>
      <c r="M59" s="516"/>
    </row>
    <row r="60" spans="2:13" s="510" customFormat="1">
      <c r="B60" s="512"/>
      <c r="C60" s="518"/>
      <c r="D60" s="512"/>
      <c r="E60" s="513"/>
      <c r="F60" s="155">
        <v>1</v>
      </c>
      <c r="G60" s="155">
        <v>22.62</v>
      </c>
      <c r="H60" s="535"/>
      <c r="I60" s="535"/>
      <c r="J60" s="537"/>
      <c r="K60" s="521"/>
      <c r="L60" s="514"/>
      <c r="M60" s="516"/>
    </row>
    <row r="61" spans="2:13" s="510" customFormat="1">
      <c r="B61" s="512"/>
      <c r="C61" s="518" t="s">
        <v>166</v>
      </c>
      <c r="D61" s="512">
        <v>25</v>
      </c>
      <c r="E61" s="513" t="s">
        <v>369</v>
      </c>
      <c r="F61" s="155">
        <v>1</v>
      </c>
      <c r="G61" s="155">
        <v>78.75</v>
      </c>
      <c r="H61" s="535">
        <v>1</v>
      </c>
      <c r="I61" s="535">
        <v>1</v>
      </c>
      <c r="J61" s="537">
        <v>1</v>
      </c>
      <c r="K61" s="521">
        <f t="shared" ref="K61" si="24">H61*0.65+I61*0.3+J61*0.05</f>
        <v>1</v>
      </c>
      <c r="L61" s="514">
        <f t="shared" ref="L61" si="25">G61*K61</f>
        <v>78.75</v>
      </c>
      <c r="M61" s="516"/>
    </row>
    <row r="62" spans="2:13" s="510" customFormat="1">
      <c r="B62" s="512"/>
      <c r="C62" s="518"/>
      <c r="D62" s="512"/>
      <c r="E62" s="513"/>
      <c r="F62" s="155">
        <v>1</v>
      </c>
      <c r="G62" s="155">
        <v>22.62</v>
      </c>
      <c r="H62" s="535"/>
      <c r="I62" s="522"/>
      <c r="J62" s="538"/>
      <c r="K62" s="521">
        <f t="shared" si="23"/>
        <v>0</v>
      </c>
      <c r="L62" s="514">
        <f t="shared" si="22"/>
        <v>0</v>
      </c>
      <c r="M62" s="516"/>
    </row>
    <row r="63" spans="2:13" s="510" customFormat="1">
      <c r="B63" s="512"/>
      <c r="C63" s="518" t="s">
        <v>166</v>
      </c>
      <c r="D63" s="512">
        <v>26</v>
      </c>
      <c r="E63" s="513" t="s">
        <v>369</v>
      </c>
      <c r="F63" s="155">
        <v>1</v>
      </c>
      <c r="G63" s="155">
        <v>78.75</v>
      </c>
      <c r="H63" s="535">
        <v>1</v>
      </c>
      <c r="I63" s="535">
        <v>1</v>
      </c>
      <c r="J63" s="537">
        <v>1</v>
      </c>
      <c r="K63" s="521">
        <f t="shared" si="23"/>
        <v>1</v>
      </c>
      <c r="L63" s="514">
        <f t="shared" si="22"/>
        <v>78.75</v>
      </c>
      <c r="M63" s="516"/>
    </row>
    <row r="64" spans="2:13" s="510" customFormat="1">
      <c r="B64" s="512"/>
      <c r="C64" s="518" t="s">
        <v>166</v>
      </c>
      <c r="D64" s="512">
        <v>27</v>
      </c>
      <c r="E64" s="513" t="s">
        <v>369</v>
      </c>
      <c r="F64" s="155">
        <v>1</v>
      </c>
      <c r="G64" s="155">
        <v>78.75</v>
      </c>
      <c r="H64" s="535">
        <v>1</v>
      </c>
      <c r="I64" s="535">
        <v>1</v>
      </c>
      <c r="J64" s="537">
        <v>1</v>
      </c>
      <c r="K64" s="521">
        <f t="shared" si="23"/>
        <v>1</v>
      </c>
      <c r="L64" s="514">
        <f t="shared" si="22"/>
        <v>78.75</v>
      </c>
      <c r="M64" s="516"/>
    </row>
    <row r="65" spans="2:13" s="510" customFormat="1">
      <c r="B65" s="512"/>
      <c r="C65" s="518"/>
      <c r="D65" s="512"/>
      <c r="E65" s="513"/>
      <c r="F65" s="155"/>
      <c r="G65" s="155"/>
      <c r="H65" s="519"/>
      <c r="I65" s="519"/>
      <c r="J65" s="519"/>
      <c r="K65" s="519"/>
      <c r="L65" s="519"/>
      <c r="M65" s="516"/>
    </row>
    <row r="66" spans="2:13" s="510" customFormat="1">
      <c r="B66" s="512"/>
      <c r="C66" s="655"/>
      <c r="D66" s="512"/>
      <c r="E66" s="513"/>
      <c r="F66" s="165"/>
      <c r="G66" s="165"/>
      <c r="H66" s="519"/>
      <c r="I66" s="519"/>
      <c r="J66" s="519"/>
      <c r="K66" s="519"/>
      <c r="L66" s="519"/>
      <c r="M66" s="516"/>
    </row>
    <row r="67" spans="2:13" s="510" customFormat="1">
      <c r="B67" s="512"/>
      <c r="C67" s="512"/>
      <c r="D67" s="512"/>
      <c r="E67" s="513"/>
      <c r="F67" s="165"/>
      <c r="G67" s="519"/>
      <c r="H67" s="519"/>
      <c r="I67" s="519"/>
      <c r="J67" s="519"/>
      <c r="K67" s="519"/>
      <c r="L67" s="520"/>
      <c r="M67" s="516"/>
    </row>
    <row r="68" spans="2:13" s="510" customFormat="1">
      <c r="B68" s="504"/>
      <c r="C68" s="524"/>
      <c r="D68" s="1750"/>
      <c r="E68" s="1751"/>
      <c r="F68" s="1751"/>
      <c r="G68" s="525">
        <f>SUM(G49:G64)</f>
        <v>757.73</v>
      </c>
      <c r="H68" s="525"/>
      <c r="I68" s="525"/>
      <c r="J68" s="525"/>
      <c r="K68" s="526"/>
      <c r="L68" s="527">
        <f>SUM(L47:L66)</f>
        <v>659.33299999999997</v>
      </c>
      <c r="M68" s="528" t="s">
        <v>370</v>
      </c>
    </row>
    <row r="69" spans="2:13" s="510" customFormat="1">
      <c r="B69" s="529"/>
      <c r="C69" s="530"/>
      <c r="D69" s="530"/>
      <c r="E69" s="531"/>
      <c r="F69" s="532"/>
      <c r="G69" s="533"/>
      <c r="H69" s="1252" t="s">
        <v>371</v>
      </c>
      <c r="I69" s="1252" t="s">
        <v>372</v>
      </c>
      <c r="J69" s="1252" t="s">
        <v>373</v>
      </c>
      <c r="K69" s="502" t="s">
        <v>162</v>
      </c>
      <c r="L69" s="503" t="s">
        <v>353</v>
      </c>
      <c r="M69" s="516"/>
    </row>
    <row r="70" spans="2:13" s="510" customFormat="1" ht="12.75" customHeight="1">
      <c r="B70" s="511" t="s">
        <v>19</v>
      </c>
      <c r="C70" s="1739" t="s">
        <v>49</v>
      </c>
      <c r="D70" s="1740"/>
      <c r="E70" s="1741"/>
      <c r="F70" s="155"/>
      <c r="G70" s="514"/>
      <c r="H70" s="1253">
        <v>0.5</v>
      </c>
      <c r="I70" s="1253">
        <v>0.3</v>
      </c>
      <c r="J70" s="1253">
        <v>0.2</v>
      </c>
      <c r="K70" s="508" t="s">
        <v>262</v>
      </c>
      <c r="L70" s="509" t="s">
        <v>357</v>
      </c>
      <c r="M70" s="516"/>
    </row>
    <row r="71" spans="2:13" s="510" customFormat="1">
      <c r="B71" s="511"/>
      <c r="C71" s="512"/>
      <c r="D71" s="512"/>
      <c r="E71" s="513"/>
      <c r="F71" s="155"/>
      <c r="G71" s="155"/>
      <c r="H71" s="514"/>
      <c r="I71" s="514"/>
      <c r="J71" s="514"/>
      <c r="K71" s="514"/>
      <c r="L71" s="514"/>
      <c r="M71" s="516"/>
    </row>
    <row r="72" spans="2:13" s="510" customFormat="1">
      <c r="B72" s="512"/>
      <c r="C72" s="518" t="s">
        <v>166</v>
      </c>
      <c r="D72" s="512">
        <v>19</v>
      </c>
      <c r="E72" s="513" t="s">
        <v>359</v>
      </c>
      <c r="F72" s="155">
        <v>1</v>
      </c>
      <c r="G72" s="155">
        <v>89.1</v>
      </c>
      <c r="H72" s="535">
        <v>1</v>
      </c>
      <c r="I72" s="535">
        <v>1</v>
      </c>
      <c r="J72" s="691"/>
      <c r="K72" s="521">
        <f>H72*0.5+I72*0.3</f>
        <v>0.8</v>
      </c>
      <c r="L72" s="514">
        <f>G72*K72</f>
        <v>71.28</v>
      </c>
      <c r="M72" s="516"/>
    </row>
    <row r="73" spans="2:13" s="510" customFormat="1">
      <c r="B73" s="512"/>
      <c r="C73" s="518"/>
      <c r="D73" s="512">
        <v>19</v>
      </c>
      <c r="E73" s="513" t="s">
        <v>359</v>
      </c>
      <c r="F73" s="155"/>
      <c r="G73" s="155">
        <v>28.06</v>
      </c>
      <c r="H73" s="519"/>
      <c r="I73" s="519"/>
      <c r="J73" s="519"/>
      <c r="K73" s="520"/>
      <c r="L73" s="519"/>
      <c r="M73" s="516"/>
    </row>
    <row r="74" spans="2:13" s="510" customFormat="1">
      <c r="B74" s="512"/>
      <c r="C74" s="518"/>
      <c r="D74" s="512"/>
      <c r="E74" s="513"/>
      <c r="F74" s="155"/>
      <c r="G74" s="155"/>
      <c r="H74" s="519"/>
      <c r="I74" s="519"/>
      <c r="J74" s="519"/>
      <c r="K74" s="519"/>
      <c r="L74" s="519"/>
      <c r="M74" s="516"/>
    </row>
    <row r="75" spans="2:13" s="510" customFormat="1">
      <c r="B75" s="512"/>
      <c r="C75" s="518"/>
      <c r="D75" s="512">
        <v>24</v>
      </c>
      <c r="E75" s="513" t="s">
        <v>284</v>
      </c>
      <c r="F75" s="155">
        <v>1</v>
      </c>
      <c r="G75" s="155">
        <v>28.06</v>
      </c>
      <c r="H75" s="535">
        <v>1</v>
      </c>
      <c r="I75" s="535">
        <v>1</v>
      </c>
      <c r="J75" s="691"/>
      <c r="K75" s="521">
        <f>H75*0.5+I75*0.3</f>
        <v>0.8</v>
      </c>
      <c r="L75" s="514">
        <f>G75*K75</f>
        <v>22.448</v>
      </c>
      <c r="M75" s="516"/>
    </row>
    <row r="76" spans="2:13" s="510" customFormat="1">
      <c r="B76" s="512"/>
      <c r="C76" s="518" t="s">
        <v>166</v>
      </c>
      <c r="D76" s="512">
        <v>25</v>
      </c>
      <c r="E76" s="513" t="s">
        <v>365</v>
      </c>
      <c r="F76" s="155">
        <v>1</v>
      </c>
      <c r="G76" s="155">
        <f>80+3.6</f>
        <v>83.6</v>
      </c>
      <c r="H76" s="535">
        <v>1</v>
      </c>
      <c r="I76" s="535">
        <v>1</v>
      </c>
      <c r="J76" s="691"/>
      <c r="K76" s="521">
        <f>H76*0.5+I76*0.3</f>
        <v>0.8</v>
      </c>
      <c r="L76" s="514">
        <f>G76*K76</f>
        <v>66.88</v>
      </c>
      <c r="M76" s="516"/>
    </row>
    <row r="77" spans="2:13" s="510" customFormat="1">
      <c r="B77" s="512"/>
      <c r="C77" s="518"/>
      <c r="D77" s="512"/>
      <c r="E77" s="513"/>
      <c r="F77" s="155"/>
      <c r="G77" s="155">
        <f>28.06+9</f>
        <v>37.06</v>
      </c>
      <c r="H77" s="522"/>
      <c r="I77" s="522"/>
      <c r="J77" s="691"/>
      <c r="K77" s="521"/>
      <c r="L77" s="514"/>
      <c r="M77" s="516"/>
    </row>
    <row r="78" spans="2:13" s="510" customFormat="1">
      <c r="B78" s="512"/>
      <c r="C78" s="518" t="s">
        <v>166</v>
      </c>
      <c r="D78" s="512">
        <v>26</v>
      </c>
      <c r="E78" s="513" t="s">
        <v>374</v>
      </c>
      <c r="F78" s="155">
        <v>1</v>
      </c>
      <c r="G78" s="155">
        <v>179</v>
      </c>
      <c r="H78" s="535">
        <v>1</v>
      </c>
      <c r="I78" s="535">
        <v>1</v>
      </c>
      <c r="J78" s="691"/>
      <c r="K78" s="521">
        <f>H78*0.5+I78*0.3</f>
        <v>0.8</v>
      </c>
      <c r="L78" s="514">
        <f>G78*K78</f>
        <v>143.20000000000002</v>
      </c>
      <c r="M78" s="516"/>
    </row>
    <row r="79" spans="2:13" s="510" customFormat="1">
      <c r="B79" s="512"/>
      <c r="C79" s="518"/>
      <c r="D79" s="512"/>
      <c r="E79" s="513"/>
      <c r="F79" s="155"/>
      <c r="G79" s="155">
        <v>28.06</v>
      </c>
      <c r="H79" s="523"/>
      <c r="I79" s="519"/>
      <c r="J79" s="519"/>
      <c r="K79" s="521"/>
      <c r="L79" s="514"/>
      <c r="M79" s="516"/>
    </row>
    <row r="80" spans="2:13" s="510" customFormat="1">
      <c r="B80" s="512"/>
      <c r="C80" s="518" t="s">
        <v>166</v>
      </c>
      <c r="D80" s="512">
        <v>27</v>
      </c>
      <c r="E80" s="513" t="s">
        <v>362</v>
      </c>
      <c r="F80" s="155">
        <v>1</v>
      </c>
      <c r="G80" s="155">
        <v>160</v>
      </c>
      <c r="H80" s="535">
        <v>1</v>
      </c>
      <c r="I80" s="535">
        <v>1</v>
      </c>
      <c r="J80" s="691"/>
      <c r="K80" s="521">
        <f>H80*0.5+I80*0.3</f>
        <v>0.8</v>
      </c>
      <c r="L80" s="514">
        <f>G80*K80</f>
        <v>128</v>
      </c>
      <c r="M80" s="516"/>
    </row>
    <row r="81" spans="2:13" s="510" customFormat="1">
      <c r="B81" s="512"/>
      <c r="C81" s="518"/>
      <c r="D81" s="512"/>
      <c r="E81" s="513"/>
      <c r="F81" s="155"/>
      <c r="G81" s="155">
        <v>28.06</v>
      </c>
      <c r="H81" s="519"/>
      <c r="I81" s="519"/>
      <c r="J81" s="519"/>
      <c r="K81" s="519"/>
      <c r="L81" s="519"/>
      <c r="M81" s="516"/>
    </row>
    <row r="82" spans="2:13" s="510" customFormat="1">
      <c r="B82" s="512"/>
      <c r="C82" s="518"/>
      <c r="D82" s="512"/>
      <c r="E82" s="513"/>
      <c r="F82" s="155"/>
      <c r="G82" s="155"/>
      <c r="H82" s="519"/>
      <c r="I82" s="519"/>
      <c r="J82" s="519"/>
      <c r="K82" s="519"/>
      <c r="L82" s="519"/>
      <c r="M82" s="516"/>
    </row>
    <row r="83" spans="2:13" s="510" customFormat="1">
      <c r="B83" s="512"/>
      <c r="C83" s="518"/>
      <c r="D83" s="512"/>
      <c r="E83" s="513"/>
      <c r="F83" s="155"/>
      <c r="G83" s="155"/>
      <c r="H83" s="519"/>
      <c r="I83" s="519"/>
      <c r="J83" s="519"/>
      <c r="K83" s="519"/>
      <c r="L83" s="519"/>
      <c r="M83" s="516"/>
    </row>
    <row r="84" spans="2:13" s="510" customFormat="1">
      <c r="B84" s="512"/>
      <c r="C84" s="655"/>
      <c r="D84" s="512"/>
      <c r="E84" s="513"/>
      <c r="F84" s="165"/>
      <c r="G84" s="165"/>
      <c r="H84" s="519"/>
      <c r="I84" s="519"/>
      <c r="J84" s="519"/>
      <c r="K84" s="519"/>
      <c r="L84" s="519"/>
      <c r="M84" s="516"/>
    </row>
    <row r="85" spans="2:13" s="510" customFormat="1">
      <c r="B85" s="512"/>
      <c r="C85" s="512"/>
      <c r="D85" s="512"/>
      <c r="E85" s="513"/>
      <c r="F85" s="165"/>
      <c r="G85" s="519"/>
      <c r="H85" s="519"/>
      <c r="I85" s="519"/>
      <c r="J85" s="519"/>
      <c r="K85" s="519"/>
      <c r="L85" s="520"/>
      <c r="M85" s="516"/>
    </row>
    <row r="86" spans="2:13" s="510" customFormat="1">
      <c r="B86" s="504"/>
      <c r="C86" s="524"/>
      <c r="D86" s="1750"/>
      <c r="E86" s="1751"/>
      <c r="F86" s="1751"/>
      <c r="G86" s="525">
        <f>SUM(G71:G85)</f>
        <v>661</v>
      </c>
      <c r="H86" s="525"/>
      <c r="I86" s="525"/>
      <c r="J86" s="525"/>
      <c r="K86" s="526">
        <f>SUM(K69:K84)/19</f>
        <v>0.21052631578947367</v>
      </c>
      <c r="L86" s="527">
        <f>SUM(L71:L84)</f>
        <v>431.80799999999999</v>
      </c>
      <c r="M86" s="516" t="s">
        <v>19</v>
      </c>
    </row>
    <row r="87" spans="2:13" s="510" customFormat="1">
      <c r="B87" s="529"/>
      <c r="C87" s="530"/>
      <c r="D87" s="530"/>
      <c r="E87" s="531"/>
      <c r="F87" s="532"/>
      <c r="G87" s="533"/>
      <c r="H87" s="533"/>
      <c r="I87" s="533"/>
      <c r="J87" s="533"/>
      <c r="K87" s="533"/>
      <c r="L87" s="534"/>
      <c r="M87" s="516"/>
    </row>
    <row r="88" spans="2:13" s="510" customFormat="1">
      <c r="B88" s="511" t="s">
        <v>21</v>
      </c>
      <c r="C88" s="1739" t="s">
        <v>375</v>
      </c>
      <c r="D88" s="1740"/>
      <c r="E88" s="1741"/>
      <c r="F88" s="155"/>
      <c r="G88" s="514"/>
      <c r="H88" s="514"/>
      <c r="I88" s="514"/>
      <c r="J88" s="514"/>
      <c r="K88" s="514"/>
      <c r="L88" s="515"/>
      <c r="M88" s="516"/>
    </row>
    <row r="89" spans="2:13" s="510" customFormat="1">
      <c r="B89" s="511"/>
      <c r="C89" s="512"/>
      <c r="D89" s="512"/>
      <c r="E89" s="513"/>
      <c r="F89" s="155"/>
      <c r="G89" s="155"/>
      <c r="H89" s="514"/>
      <c r="I89" s="514"/>
      <c r="J89" s="514"/>
      <c r="K89" s="514"/>
      <c r="L89" s="514"/>
      <c r="M89" s="516"/>
    </row>
    <row r="90" spans="2:13" s="510" customFormat="1">
      <c r="B90" s="511"/>
      <c r="C90" s="518" t="s">
        <v>166</v>
      </c>
      <c r="D90" s="512">
        <v>19</v>
      </c>
      <c r="E90" s="513" t="s">
        <v>359</v>
      </c>
      <c r="F90" s="155">
        <v>1</v>
      </c>
      <c r="G90" s="231">
        <v>103.54</v>
      </c>
      <c r="H90" s="535">
        <v>0.8</v>
      </c>
      <c r="I90" s="535">
        <v>0.8</v>
      </c>
      <c r="J90" s="691"/>
      <c r="K90" s="521">
        <f>H90*0.5+I90*0.3</f>
        <v>0.64</v>
      </c>
      <c r="L90" s="514">
        <f>G90*K90</f>
        <v>66.265600000000006</v>
      </c>
      <c r="M90" s="516"/>
    </row>
    <row r="91" spans="2:13" s="510" customFormat="1">
      <c r="B91" s="511"/>
      <c r="C91" s="518" t="s">
        <v>166</v>
      </c>
      <c r="D91" s="512">
        <v>25</v>
      </c>
      <c r="E91" s="513" t="s">
        <v>365</v>
      </c>
      <c r="F91" s="155">
        <v>1</v>
      </c>
      <c r="G91" s="155">
        <v>137</v>
      </c>
      <c r="H91" s="535">
        <v>1</v>
      </c>
      <c r="I91" s="535">
        <v>1</v>
      </c>
      <c r="J91" s="691"/>
      <c r="K91" s="521">
        <f>H91*0.5+I91*0.3</f>
        <v>0.8</v>
      </c>
      <c r="L91" s="514">
        <f>G91*K91</f>
        <v>109.60000000000001</v>
      </c>
      <c r="M91" s="516"/>
    </row>
    <row r="92" spans="2:13" s="510" customFormat="1">
      <c r="B92" s="511"/>
      <c r="C92" s="518" t="s">
        <v>166</v>
      </c>
      <c r="D92" s="512">
        <v>26</v>
      </c>
      <c r="E92" s="513" t="s">
        <v>374</v>
      </c>
      <c r="F92" s="155">
        <v>1</v>
      </c>
      <c r="G92" s="155">
        <v>174.88000000000002</v>
      </c>
      <c r="H92" s="535">
        <v>0.8</v>
      </c>
      <c r="I92" s="535">
        <v>0.8</v>
      </c>
      <c r="J92" s="691"/>
      <c r="K92" s="521">
        <f>H92*0.5+I92*0.3</f>
        <v>0.64</v>
      </c>
      <c r="L92" s="514">
        <f>G92*K92</f>
        <v>111.92320000000002</v>
      </c>
      <c r="M92" s="516"/>
    </row>
    <row r="93" spans="2:13" s="510" customFormat="1">
      <c r="B93" s="511"/>
      <c r="C93" s="518" t="s">
        <v>166</v>
      </c>
      <c r="D93" s="512">
        <v>27</v>
      </c>
      <c r="E93" s="513" t="s">
        <v>362</v>
      </c>
      <c r="F93" s="155">
        <v>1</v>
      </c>
      <c r="G93" s="155">
        <v>175.28000000000003</v>
      </c>
      <c r="H93" s="535">
        <v>0.8</v>
      </c>
      <c r="I93" s="535">
        <v>0.8</v>
      </c>
      <c r="J93" s="691"/>
      <c r="K93" s="521">
        <f>H93*0.5+I93*0.3</f>
        <v>0.64</v>
      </c>
      <c r="L93" s="514">
        <f>G93*K93</f>
        <v>112.17920000000002</v>
      </c>
      <c r="M93" s="516"/>
    </row>
    <row r="94" spans="2:13" s="510" customFormat="1">
      <c r="B94" s="512"/>
      <c r="C94" s="512"/>
      <c r="D94" s="512"/>
      <c r="E94" s="513"/>
      <c r="F94" s="165"/>
      <c r="G94" s="519"/>
      <c r="H94" s="519"/>
      <c r="I94" s="519"/>
      <c r="J94" s="519"/>
      <c r="K94" s="519"/>
      <c r="L94" s="520"/>
      <c r="M94" s="516"/>
    </row>
    <row r="95" spans="2:13" s="510" customFormat="1">
      <c r="B95" s="504"/>
      <c r="C95" s="524"/>
      <c r="D95" s="1750"/>
      <c r="E95" s="1751"/>
      <c r="F95" s="1751"/>
      <c r="G95" s="525">
        <f>SUM(G89:G94)</f>
        <v>590.70000000000005</v>
      </c>
      <c r="H95" s="525"/>
      <c r="I95" s="525"/>
      <c r="J95" s="525"/>
      <c r="K95" s="526">
        <f>SUM(K87:K93)/19</f>
        <v>0.14315789473684212</v>
      </c>
      <c r="L95" s="527">
        <f>SUM(L88:L93)</f>
        <v>399.96800000000007</v>
      </c>
      <c r="M95" s="516" t="s">
        <v>50</v>
      </c>
    </row>
    <row r="96" spans="2:13" s="510" customFormat="1">
      <c r="B96" s="529"/>
      <c r="C96" s="530"/>
      <c r="D96" s="530"/>
      <c r="E96" s="531"/>
      <c r="F96" s="532"/>
      <c r="G96" s="533"/>
      <c r="H96" s="533"/>
      <c r="I96" s="533"/>
      <c r="J96" s="533"/>
      <c r="K96" s="533"/>
      <c r="L96" s="534"/>
      <c r="M96" s="516"/>
    </row>
    <row r="97" spans="2:13" s="510" customFormat="1">
      <c r="B97" s="511" t="s">
        <v>54</v>
      </c>
      <c r="C97" s="1739" t="s">
        <v>376</v>
      </c>
      <c r="D97" s="1740"/>
      <c r="E97" s="1741"/>
      <c r="F97" s="155"/>
      <c r="G97" s="514"/>
      <c r="H97" s="514"/>
      <c r="I97" s="514"/>
      <c r="J97" s="514"/>
      <c r="K97" s="514"/>
      <c r="L97" s="515"/>
      <c r="M97" s="516"/>
    </row>
    <row r="98" spans="2:13" s="510" customFormat="1">
      <c r="B98" s="511"/>
      <c r="C98" s="512"/>
      <c r="D98" s="512"/>
      <c r="E98" s="513"/>
      <c r="F98" s="155"/>
      <c r="G98" s="155"/>
      <c r="H98" s="514"/>
      <c r="I98" s="514"/>
      <c r="J98" s="514"/>
      <c r="K98" s="514"/>
      <c r="L98" s="514"/>
      <c r="M98" s="516"/>
    </row>
    <row r="99" spans="2:13" s="510" customFormat="1">
      <c r="B99" s="512"/>
      <c r="C99" s="518"/>
      <c r="D99" s="512"/>
      <c r="E99" s="513"/>
      <c r="F99" s="155"/>
      <c r="G99" s="155"/>
      <c r="H99" s="519"/>
      <c r="I99" s="519"/>
      <c r="J99" s="519"/>
      <c r="K99" s="520"/>
      <c r="L99" s="519"/>
      <c r="M99" s="516"/>
    </row>
    <row r="100" spans="2:13" s="510" customFormat="1">
      <c r="B100" s="512"/>
      <c r="C100" s="518" t="s">
        <v>166</v>
      </c>
      <c r="D100" s="512"/>
      <c r="E100" s="513"/>
      <c r="F100" s="155"/>
      <c r="G100" s="155"/>
      <c r="H100" s="519"/>
      <c r="I100" s="519"/>
      <c r="J100" s="519"/>
      <c r="K100" s="520"/>
      <c r="L100" s="519"/>
      <c r="M100" s="516"/>
    </row>
    <row r="101" spans="2:13" s="510" customFormat="1">
      <c r="B101" s="512"/>
      <c r="C101" s="518" t="s">
        <v>166</v>
      </c>
      <c r="D101" s="512"/>
      <c r="E101" s="513"/>
      <c r="F101" s="155"/>
      <c r="G101" s="155"/>
      <c r="H101" s="519"/>
      <c r="I101" s="519"/>
      <c r="J101" s="519"/>
      <c r="K101" s="520"/>
      <c r="L101" s="519"/>
      <c r="M101" s="516"/>
    </row>
    <row r="102" spans="2:13" s="510" customFormat="1">
      <c r="B102" s="512"/>
      <c r="C102" s="518" t="s">
        <v>166</v>
      </c>
      <c r="D102" s="512">
        <v>19</v>
      </c>
      <c r="E102" s="513" t="s">
        <v>359</v>
      </c>
      <c r="F102" s="155">
        <v>1</v>
      </c>
      <c r="G102" s="155">
        <v>107.28</v>
      </c>
      <c r="H102" s="535">
        <v>0.8</v>
      </c>
      <c r="I102" s="535">
        <v>0.8</v>
      </c>
      <c r="J102" s="691"/>
      <c r="K102" s="521">
        <f>H102*0.5+I102*0.3</f>
        <v>0.64</v>
      </c>
      <c r="L102" s="514">
        <f>G102*K102</f>
        <v>68.659199999999998</v>
      </c>
      <c r="M102" s="516"/>
    </row>
    <row r="103" spans="2:13" s="510" customFormat="1">
      <c r="B103" s="512"/>
      <c r="C103" s="518" t="s">
        <v>166</v>
      </c>
      <c r="D103" s="512">
        <v>25</v>
      </c>
      <c r="E103" s="513" t="s">
        <v>365</v>
      </c>
      <c r="F103" s="155">
        <v>1</v>
      </c>
      <c r="G103" s="155">
        <f>168+1</f>
        <v>169</v>
      </c>
      <c r="H103" s="535">
        <v>1</v>
      </c>
      <c r="I103" s="535">
        <v>1</v>
      </c>
      <c r="J103" s="691"/>
      <c r="K103" s="521">
        <f>H103*0.5+I103*0.3</f>
        <v>0.8</v>
      </c>
      <c r="L103" s="514">
        <f>G103*K103</f>
        <v>135.20000000000002</v>
      </c>
      <c r="M103" s="516"/>
    </row>
    <row r="104" spans="2:13" s="510" customFormat="1">
      <c r="B104" s="512"/>
      <c r="C104" s="518" t="s">
        <v>166</v>
      </c>
      <c r="D104" s="512">
        <v>26</v>
      </c>
      <c r="E104" s="513" t="s">
        <v>374</v>
      </c>
      <c r="F104" s="155">
        <v>1</v>
      </c>
      <c r="G104" s="155">
        <v>174.45</v>
      </c>
      <c r="H104" s="535">
        <v>0.8</v>
      </c>
      <c r="I104" s="535">
        <v>0.8</v>
      </c>
      <c r="J104" s="691"/>
      <c r="K104" s="521">
        <f>H104*0.5+I104*0.3</f>
        <v>0.64</v>
      </c>
      <c r="L104" s="514">
        <f>G104*K104</f>
        <v>111.648</v>
      </c>
      <c r="M104" s="516"/>
    </row>
    <row r="105" spans="2:13" s="510" customFormat="1">
      <c r="B105" s="512"/>
      <c r="C105" s="518" t="s">
        <v>166</v>
      </c>
      <c r="D105" s="512">
        <v>27</v>
      </c>
      <c r="E105" s="513" t="s">
        <v>362</v>
      </c>
      <c r="F105" s="155">
        <v>1</v>
      </c>
      <c r="G105" s="155">
        <v>174.45</v>
      </c>
      <c r="H105" s="535">
        <v>0.8</v>
      </c>
      <c r="I105" s="535">
        <v>0.8</v>
      </c>
      <c r="J105" s="691"/>
      <c r="K105" s="521">
        <f>H105*0.5+I105*0.3</f>
        <v>0.64</v>
      </c>
      <c r="L105" s="514">
        <f>G105*K105</f>
        <v>111.648</v>
      </c>
      <c r="M105" s="516"/>
    </row>
    <row r="106" spans="2:13" s="510" customFormat="1">
      <c r="B106" s="512"/>
      <c r="C106" s="518"/>
      <c r="D106" s="512"/>
      <c r="E106" s="513"/>
      <c r="F106" s="155"/>
      <c r="G106" s="155"/>
      <c r="H106" s="519"/>
      <c r="I106" s="519"/>
      <c r="J106" s="519"/>
      <c r="K106" s="519"/>
      <c r="L106" s="519"/>
      <c r="M106" s="516"/>
    </row>
    <row r="107" spans="2:13" s="510" customFormat="1">
      <c r="B107" s="512"/>
      <c r="C107" s="655"/>
      <c r="D107" s="512"/>
      <c r="E107" s="513"/>
      <c r="F107" s="165"/>
      <c r="G107" s="165"/>
      <c r="H107" s="519"/>
      <c r="I107" s="519"/>
      <c r="J107" s="519"/>
      <c r="K107" s="519"/>
      <c r="L107" s="519"/>
      <c r="M107" s="516"/>
    </row>
    <row r="108" spans="2:13" s="510" customFormat="1">
      <c r="B108" s="512"/>
      <c r="C108" s="512"/>
      <c r="D108" s="512"/>
      <c r="E108" s="513"/>
      <c r="F108" s="165"/>
      <c r="G108" s="519"/>
      <c r="H108" s="519"/>
      <c r="I108" s="519"/>
      <c r="J108" s="519"/>
      <c r="K108" s="519"/>
      <c r="L108" s="520"/>
      <c r="M108" s="516"/>
    </row>
    <row r="109" spans="2:13" s="510" customFormat="1">
      <c r="B109" s="504"/>
      <c r="C109" s="524"/>
      <c r="D109" s="1750"/>
      <c r="E109" s="1751"/>
      <c r="F109" s="1751"/>
      <c r="G109" s="525">
        <f>SUM(G98:G108)</f>
        <v>625.17999999999995</v>
      </c>
      <c r="H109" s="525"/>
      <c r="I109" s="525"/>
      <c r="J109" s="525"/>
      <c r="K109" s="526">
        <f>SUM(K96:K107)/19</f>
        <v>0.14315789473684212</v>
      </c>
      <c r="L109" s="527">
        <f>SUM(L99:L107)</f>
        <v>427.15520000000004</v>
      </c>
      <c r="M109" s="516" t="s">
        <v>54</v>
      </c>
    </row>
    <row r="110" spans="2:13" s="510" customFormat="1">
      <c r="B110" s="529"/>
      <c r="C110" s="530"/>
      <c r="D110" s="530"/>
      <c r="E110" s="531"/>
      <c r="F110" s="532"/>
      <c r="G110" s="533"/>
      <c r="H110" s="533"/>
      <c r="I110" s="533"/>
      <c r="J110" s="533"/>
      <c r="K110" s="533"/>
      <c r="L110" s="534"/>
      <c r="M110" s="516"/>
    </row>
    <row r="111" spans="2:13" s="510" customFormat="1">
      <c r="B111" s="511"/>
      <c r="C111" s="512"/>
      <c r="D111" s="512"/>
      <c r="E111" s="513"/>
      <c r="F111" s="532"/>
      <c r="G111" s="533"/>
      <c r="H111" s="533"/>
      <c r="I111" s="533"/>
      <c r="J111" s="539"/>
      <c r="K111" s="539"/>
      <c r="L111" s="534"/>
      <c r="M111" s="516"/>
    </row>
    <row r="112" spans="2:13">
      <c r="B112" s="540"/>
      <c r="C112" s="540"/>
      <c r="D112" s="540"/>
      <c r="E112" s="541"/>
      <c r="F112" s="542"/>
      <c r="G112" s="543"/>
      <c r="H112" s="543"/>
      <c r="I112" s="543"/>
      <c r="J112" s="544"/>
      <c r="K112" s="544"/>
      <c r="L112" s="545"/>
      <c r="M112" s="546"/>
    </row>
  </sheetData>
  <mergeCells count="19">
    <mergeCell ref="D109:F109"/>
    <mergeCell ref="D68:F68"/>
    <mergeCell ref="C70:E70"/>
    <mergeCell ref="D86:F86"/>
    <mergeCell ref="C88:E88"/>
    <mergeCell ref="D95:F95"/>
    <mergeCell ref="C97:E97"/>
    <mergeCell ref="C47:E47"/>
    <mergeCell ref="B3:E3"/>
    <mergeCell ref="C4:E4"/>
    <mergeCell ref="D5:M5"/>
    <mergeCell ref="M6:M7"/>
    <mergeCell ref="D9:E9"/>
    <mergeCell ref="D23:F23"/>
    <mergeCell ref="C25:E25"/>
    <mergeCell ref="D34:F34"/>
    <mergeCell ref="C36:E36"/>
    <mergeCell ref="D45:F45"/>
    <mergeCell ref="C46:E46"/>
  </mergeCells>
  <pageMargins left="0.7" right="0.7" top="0.75" bottom="0.75" header="0.3" footer="0.3"/>
  <pageSetup paperSize="9" scale="7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S w i f t T o k e n s   x m l n s : x s d = " h t t p : / / w w w . w 3 . o r g / 2 0 0 1 / X M L S c h e m a "   x m l n s : x s i = " h t t p : / / w w w . w 3 . o r g / 2 0 0 1 / X M L S c h e m a - i n s t a n c e " > < T o k e n s / > < / S w i f t T o k e n s > 
</file>

<file path=customXml/item2.xml><?xml version="1.0" encoding="utf-8"?>
<ct:contentTypeSchema xmlns:ct="http://schemas.microsoft.com/office/2006/metadata/contentType" xmlns:ma="http://schemas.microsoft.com/office/2006/metadata/properties/metaAttributes" ct:_="" ma:_="" ma:contentTypeName="Document" ma:contentTypeID="0x010100F52C19EA790EB54A99A699BA62372528" ma:contentTypeVersion="15" ma:contentTypeDescription="Create a new document." ma:contentTypeScope="" ma:versionID="b92e8d07ddcb96500ad79536e213bba2">
  <xsd:schema xmlns:xsd="http://www.w3.org/2001/XMLSchema" xmlns:xs="http://www.w3.org/2001/XMLSchema" xmlns:p="http://schemas.microsoft.com/office/2006/metadata/properties" xmlns:ns2="8182470c-9c64-4c0e-a68a-a1f556439e59" xmlns:ns3="4d52836b-ce72-4b89-82f9-d65d5dfc828e" targetNamespace="http://schemas.microsoft.com/office/2006/metadata/properties" ma:root="true" ma:fieldsID="740b569e960f62d2154794bad3f43ad3" ns2:_="" ns3:_="">
    <xsd:import namespace="8182470c-9c64-4c0e-a68a-a1f556439e59"/>
    <xsd:import namespace="4d52836b-ce72-4b89-82f9-d65d5dfc828e"/>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82470c-9c64-4c0e-a68a-a1f556439e5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1b668e07-5b8d-4535-ba3d-9372a51266d2}" ma:internalName="TaxCatchAll" ma:showField="CatchAllData" ma:web="8182470c-9c64-4c0e-a68a-a1f556439e5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d52836b-ce72-4b89-82f9-d65d5dfc828e"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d1417e60-6381-4e96-be2e-0834c651c8ef"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ternalName="MediaServiceDateTaken" ma:readOnly="true">
      <xsd:simpleType>
        <xsd:restriction base="dms:Text"/>
      </xsd:simpleType>
    </xsd:element>
    <xsd:element name="MediaServiceLocation" ma:index="21" nillable="true" ma:displayName="Location" ma:internalName="MediaServiceLocatio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AE15FEB-9072-428C-9904-CE1FFD44D221}">
  <ds:schemaRefs>
    <ds:schemaRef ds:uri="http://www.w3.org/2001/XMLSchema"/>
  </ds:schemaRefs>
</ds:datastoreItem>
</file>

<file path=customXml/itemProps2.xml><?xml version="1.0" encoding="utf-8"?>
<ds:datastoreItem xmlns:ds="http://schemas.openxmlformats.org/officeDocument/2006/customXml" ds:itemID="{953F61BE-83E2-42F5-BBBD-711FEACB7CD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182470c-9c64-4c0e-a68a-a1f556439e59"/>
    <ds:schemaRef ds:uri="4d52836b-ce72-4b89-82f9-d65d5dfc82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ACB8668-A438-4177-BED1-9868C9916E6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18</vt:i4>
      </vt:variant>
    </vt:vector>
  </HeadingPairs>
  <TitlesOfParts>
    <vt:vector size="44" baseType="lpstr">
      <vt:lpstr>INV</vt:lpstr>
      <vt:lpstr>IPA</vt:lpstr>
      <vt:lpstr>SUMMARY</vt:lpstr>
      <vt:lpstr>SUMMARY (2)</vt:lpstr>
      <vt:lpstr>BOQ</vt:lpstr>
      <vt:lpstr>VO List</vt:lpstr>
      <vt:lpstr>VO -Day work)</vt:lpstr>
      <vt:lpstr>Paint</vt:lpstr>
      <vt:lpstr>Corridor</vt:lpstr>
      <vt:lpstr>1.Ceiling Tiles </vt:lpstr>
      <vt:lpstr>1.P</vt:lpstr>
      <vt:lpstr>7.Shaft</vt:lpstr>
      <vt:lpstr> Rockwool External</vt:lpstr>
      <vt:lpstr>VO 01</vt:lpstr>
      <vt:lpstr>VO 02</vt:lpstr>
      <vt:lpstr>External</vt:lpstr>
      <vt:lpstr>External (Paint)</vt:lpstr>
      <vt:lpstr>Demising &amp; Shaft Walls </vt:lpstr>
      <vt:lpstr>Wall Liner - KCE</vt:lpstr>
      <vt:lpstr>VO-09</vt:lpstr>
      <vt:lpstr>VO-11</vt:lpstr>
      <vt:lpstr>VO-12</vt:lpstr>
      <vt:lpstr>VO-16a</vt:lpstr>
      <vt:lpstr>V.70</vt:lpstr>
      <vt:lpstr>Sheet3</vt:lpstr>
      <vt:lpstr>Valuation</vt:lpstr>
      <vt:lpstr>'1.Ceiling Tiles '!Print_Area</vt:lpstr>
      <vt:lpstr>BOQ!Print_Area</vt:lpstr>
      <vt:lpstr>Corridor!Print_Area</vt:lpstr>
      <vt:lpstr>'Demising &amp; Shaft Walls '!Print_Area</vt:lpstr>
      <vt:lpstr>IPA!Print_Area</vt:lpstr>
      <vt:lpstr>Paint!Print_Area</vt:lpstr>
      <vt:lpstr>SUMMARY!Print_Area</vt:lpstr>
      <vt:lpstr>'SUMMARY (2)'!Print_Area</vt:lpstr>
      <vt:lpstr>Valuation!Print_Area</vt:lpstr>
      <vt:lpstr>'VO 01'!Print_Area</vt:lpstr>
      <vt:lpstr>'VO 02'!Print_Area</vt:lpstr>
      <vt:lpstr>'VO List'!Print_Area</vt:lpstr>
      <vt:lpstr>'VO-09'!Print_Area</vt:lpstr>
      <vt:lpstr>'VO-11'!Print_Area</vt:lpstr>
      <vt:lpstr>'Wall Liner - KCE'!Print_Area</vt:lpstr>
      <vt:lpstr>BOQ!Print_Titles</vt:lpstr>
      <vt:lpstr>Valuation!Print_Titles</vt:lpstr>
      <vt:lpstr>'VO 01'!Print_Titles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Isuru Gunarathne</dc:creator>
  <cp:lastModifiedBy>Himal Kosala</cp:lastModifiedBy>
  <cp:lastPrinted>2022-11-29T06:15:36Z</cp:lastPrinted>
  <dcterms:created xsi:type="dcterms:W3CDTF">2022-07-21T12:56:27Z</dcterms:created>
  <dcterms:modified xsi:type="dcterms:W3CDTF">2023-03-08T11:56:27Z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lanSwiftJobName">
    <vt:lpwstr/>
  </property>
  <property fmtid="{D5CDD505-2E9C-101B-9397-08002B2CF9AE}" pid="3" name="PlanSwiftJobGuid">
    <vt:lpwstr/>
  </property>
  <property fmtid="{D5CDD505-2E9C-101B-9397-08002B2CF9AE}" pid="4" name="LinkedDataId">
    <vt:lpwstr>{3AE15FEB-9072-428C-9904-CE1FFD44D221}</vt:lpwstr>
  </property>
</Properties>
</file>