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1 Revisions\"/>
    </mc:Choice>
  </mc:AlternateContent>
  <xr:revisionPtr revIDLastSave="0" documentId="13_ncr:1_{EDA8114E-1124-4930-81C0-C5341C4831C4}" xr6:coauthVersionLast="47" xr6:coauthVersionMax="47" xr10:uidLastSave="{00000000-0000-0000-0000-000000000000}"/>
  <bookViews>
    <workbookView xWindow="12710" yWindow="0" windowWidth="12980" windowHeight="13770" tabRatio="769" xr2:uid="{00000000-000D-0000-FFFF-FFFF00000000}"/>
  </bookViews>
  <sheets>
    <sheet name="SUMMARY" sheetId="7" r:id="rId1"/>
    <sheet name="BOQ" sheetId="1" r:id="rId2"/>
    <sheet name="VO List" sheetId="13" r:id="rId3"/>
    <sheet name="Dayworks" sheetId="23" r:id="rId4"/>
    <sheet name="VO 01" sheetId="3" r:id="rId5"/>
    <sheet name="1.Ceiling Tiles " sheetId="26" r:id="rId6"/>
    <sheet name="VO 02" sheetId="5" r:id="rId7"/>
    <sheet name="Partition Work-VO 01" sheetId="17" r:id="rId8"/>
    <sheet name="Demising &amp; Shaft Walls-VO 02 " sheetId="6" r:id="rId9"/>
    <sheet name="VO 02 - Cement Boards" sheetId="24" r:id="rId10"/>
    <sheet name="Paint - BOQ" sheetId="2" r:id="rId11"/>
    <sheet name="Corridor - BOQ" sheetId="11" r:id="rId12"/>
    <sheet name=" Rockwool External - BOQ" sheetId="14" r:id="rId13"/>
    <sheet name="External - BOQ" sheetId="15" r:id="rId14"/>
    <sheet name="7.Shaft" sheetId="25" r:id="rId15"/>
    <sheet name="External (Paint) - BOQ" sheetId="16" r:id="rId16"/>
    <sheet name="Wall Liner - KCE" sheetId="8" r:id="rId17"/>
    <sheet name="VO-11" sheetId="18" r:id="rId18"/>
    <sheet name="VO-09" sheetId="21" r:id="rId19"/>
    <sheet name="VO-12" sheetId="19" r:id="rId20"/>
    <sheet name="VO-16a (2)" sheetId="28" r:id="rId21"/>
    <sheet name="VO-16a" sheetId="22" r:id="rId22"/>
    <sheet name="Valuation" sheetId="10"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 localSheetId="5" hidden="1">{#N/A,#N/A,TRUE,"Front";#N/A,#N/A,TRUE,"Simple Letter";#N/A,#N/A,TRUE,"Inside";#N/A,#N/A,TRUE,"Contents";#N/A,#N/A,TRUE,"Basis";#N/A,#N/A,TRUE,"Inclusions";#N/A,#N/A,TRUE,"Exclusions";#N/A,#N/A,TRUE,"Areas";#N/A,#N/A,TRUE,"Summary";#N/A,#N/A,TRUE,"Detail"}</definedName>
    <definedName name="\" localSheetId="14" hidden="1">{#N/A,#N/A,TRUE,"Front";#N/A,#N/A,TRUE,"Simple Letter";#N/A,#N/A,TRUE,"Inside";#N/A,#N/A,TRUE,"Contents";#N/A,#N/A,TRUE,"Basis";#N/A,#N/A,TRUE,"Inclusions";#N/A,#N/A,TRUE,"Exclusions";#N/A,#N/A,TRUE,"Areas";#N/A,#N/A,TRUE,"Summary";#N/A,#N/A,TRUE,"Detail"}</definedName>
    <definedName name="\" localSheetId="11" hidden="1">{#N/A,#N/A,TRUE,"Front";#N/A,#N/A,TRUE,"Simple Letter";#N/A,#N/A,TRUE,"Inside";#N/A,#N/A,TRUE,"Contents";#N/A,#N/A,TRUE,"Basis";#N/A,#N/A,TRUE,"Inclusions";#N/A,#N/A,TRUE,"Exclusions";#N/A,#N/A,TRUE,"Areas";#N/A,#N/A,TRUE,"Summary";#N/A,#N/A,TRUE,"Detail"}</definedName>
    <definedName name="\" localSheetId="10" hidden="1">{#N/A,#N/A,TRUE,"Front";#N/A,#N/A,TRUE,"Simple Letter";#N/A,#N/A,TRUE,"Inside";#N/A,#N/A,TRUE,"Contents";#N/A,#N/A,TRUE,"Basis";#N/A,#N/A,TRUE,"Inclusions";#N/A,#N/A,TRUE,"Exclusions";#N/A,#N/A,TRUE,"Areas";#N/A,#N/A,TRUE,"Summary";#N/A,#N/A,TRUE,"Detail"}</definedName>
    <definedName name="\" localSheetId="20" hidden="1">{#N/A,#N/A,TRUE,"Front";#N/A,#N/A,TRUE,"Simple Letter";#N/A,#N/A,TRUE,"Inside";#N/A,#N/A,TRUE,"Contents";#N/A,#N/A,TRUE,"Basis";#N/A,#N/A,TRUE,"Inclusions";#N/A,#N/A,TRUE,"Exclusions";#N/A,#N/A,TRUE,"Areas";#N/A,#N/A,TRUE,"Summary";#N/A,#N/A,TRUE,"Detail"}</definedName>
    <definedName name="\" hidden="1">{#N/A,#N/A,TRUE,"Front";#N/A,#N/A,TRUE,"Simple Letter";#N/A,#N/A,TRUE,"Inside";#N/A,#N/A,TRUE,"Contents";#N/A,#N/A,TRUE,"Basis";#N/A,#N/A,TRUE,"Inclusions";#N/A,#N/A,TRUE,"Exclusions";#N/A,#N/A,TRUE,"Areas";#N/A,#N/A,TRUE,"Summary";#N/A,#N/A,TRUE,"Detail"}</definedName>
    <definedName name="_" localSheetId="5" hidden="1">{#N/A,#N/A,TRUE,"11"", 9-5'8 Csg";#N/A,#N/A,TRUE,"11"", 7"" Csg";#N/A,#N/A,TRUE,"11"", 2-7'8 Tbg";#N/A,#N/A,TRUE,"9"" Twin, 26"" Csg";#N/A,#N/A,TRUE,"9"" Twin, 9-5'8 Csg";#N/A,#N/A,TRUE,"9"" Twin, 7"" Csg";#N/A,#N/A,TRUE,"9"" Twin, 2-7'8 Tbg"}</definedName>
    <definedName name="_" localSheetId="14" hidden="1">{#N/A,#N/A,TRUE,"11"", 9-5'8 Csg";#N/A,#N/A,TRUE,"11"", 7"" Csg";#N/A,#N/A,TRUE,"11"", 2-7'8 Tbg";#N/A,#N/A,TRUE,"9"" Twin, 26"" Csg";#N/A,#N/A,TRUE,"9"" Twin, 9-5'8 Csg";#N/A,#N/A,TRUE,"9"" Twin, 7"" Csg";#N/A,#N/A,TRUE,"9"" Twin, 2-7'8 Tbg"}</definedName>
    <definedName name="_" localSheetId="11" hidden="1">{#N/A,#N/A,TRUE,"11"", 9-5'8 Csg";#N/A,#N/A,TRUE,"11"", 7"" Csg";#N/A,#N/A,TRUE,"11"", 2-7'8 Tbg";#N/A,#N/A,TRUE,"9"" Twin, 26"" Csg";#N/A,#N/A,TRUE,"9"" Twin, 9-5'8 Csg";#N/A,#N/A,TRUE,"9"" Twin, 7"" Csg";#N/A,#N/A,TRUE,"9"" Twin, 2-7'8 Tbg"}</definedName>
    <definedName name="_" localSheetId="10" hidden="1">{#N/A,#N/A,TRUE,"11"", 9-5'8 Csg";#N/A,#N/A,TRUE,"11"", 7"" Csg";#N/A,#N/A,TRUE,"11"", 2-7'8 Tbg";#N/A,#N/A,TRUE,"9"" Twin, 26"" Csg";#N/A,#N/A,TRUE,"9"" Twin, 9-5'8 Csg";#N/A,#N/A,TRUE,"9"" Twin, 7"" Csg";#N/A,#N/A,TRUE,"9"" Twin, 2-7'8 Tbg"}</definedName>
    <definedName name="_" localSheetId="20" hidden="1">{#N/A,#N/A,TRUE,"11"", 9-5'8 Csg";#N/A,#N/A,TRUE,"11"", 7"" Csg";#N/A,#N/A,TRUE,"11"", 2-7'8 Tbg";#N/A,#N/A,TRUE,"9"" Twin, 26"" Csg";#N/A,#N/A,TRUE,"9"" Twin, 9-5'8 Csg";#N/A,#N/A,TRUE,"9"" Twin, 7"" Csg";#N/A,#N/A,TRUE,"9"" Twin, 2-7'8 Tbg"}</definedName>
    <definedName name="_" hidden="1">{#N/A,#N/A,TRUE,"11"", 9-5'8 Csg";#N/A,#N/A,TRUE,"11"", 7"" Csg";#N/A,#N/A,TRUE,"11"", 2-7'8 Tbg";#N/A,#N/A,TRUE,"9"" Twin, 26"" Csg";#N/A,#N/A,TRUE,"9"" Twin, 9-5'8 Csg";#N/A,#N/A,TRUE,"9"" Twin, 7"" Csg";#N/A,#N/A,TRUE,"9"" Twin, 2-7'8 Tbg"}</definedName>
    <definedName name="__________________________________ccr1" localSheetId="5" hidden="1">{#N/A,#N/A,TRUE,"Cover";#N/A,#N/A,TRUE,"Conts";#N/A,#N/A,TRUE,"VOS";#N/A,#N/A,TRUE,"Warrington";#N/A,#N/A,TRUE,"Widnes"}</definedName>
    <definedName name="__________________________________ccr1" localSheetId="14" hidden="1">{#N/A,#N/A,TRUE,"Cover";#N/A,#N/A,TRUE,"Conts";#N/A,#N/A,TRUE,"VOS";#N/A,#N/A,TRUE,"Warrington";#N/A,#N/A,TRUE,"Widnes"}</definedName>
    <definedName name="__________________________________ccr1" localSheetId="11" hidden="1">{#N/A,#N/A,TRUE,"Cover";#N/A,#N/A,TRUE,"Conts";#N/A,#N/A,TRUE,"VOS";#N/A,#N/A,TRUE,"Warrington";#N/A,#N/A,TRUE,"Widnes"}</definedName>
    <definedName name="__________________________________ccr1" localSheetId="10" hidden="1">{#N/A,#N/A,TRUE,"Cover";#N/A,#N/A,TRUE,"Conts";#N/A,#N/A,TRUE,"VOS";#N/A,#N/A,TRUE,"Warrington";#N/A,#N/A,TRUE,"Widnes"}</definedName>
    <definedName name="__________________________________ccr1" localSheetId="20"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5" hidden="1">{#N/A,#N/A,TRUE,"Cover";#N/A,#N/A,TRUE,"Conts";#N/A,#N/A,TRUE,"VOS";#N/A,#N/A,TRUE,"Warrington";#N/A,#N/A,TRUE,"Widnes"}</definedName>
    <definedName name="______________________________ccr1" localSheetId="14" hidden="1">{#N/A,#N/A,TRUE,"Cover";#N/A,#N/A,TRUE,"Conts";#N/A,#N/A,TRUE,"VOS";#N/A,#N/A,TRUE,"Warrington";#N/A,#N/A,TRUE,"Widnes"}</definedName>
    <definedName name="______________________________ccr1" localSheetId="11" hidden="1">{#N/A,#N/A,TRUE,"Cover";#N/A,#N/A,TRUE,"Conts";#N/A,#N/A,TRUE,"VOS";#N/A,#N/A,TRUE,"Warrington";#N/A,#N/A,TRUE,"Widnes"}</definedName>
    <definedName name="______________________________ccr1" localSheetId="10" hidden="1">{#N/A,#N/A,TRUE,"Cover";#N/A,#N/A,TRUE,"Conts";#N/A,#N/A,TRUE,"VOS";#N/A,#N/A,TRUE,"Warrington";#N/A,#N/A,TRUE,"Widnes"}</definedName>
    <definedName name="______________________________ccr1" localSheetId="20" hidden="1">{#N/A,#N/A,TRUE,"Cover";#N/A,#N/A,TRUE,"Conts";#N/A,#N/A,TRUE,"VOS";#N/A,#N/A,TRUE,"Warrington";#N/A,#N/A,TRUE,"Widnes"}</definedName>
    <definedName name="______________________________ccr1" hidden="1">{#N/A,#N/A,TRUE,"Cover";#N/A,#N/A,TRUE,"Conts";#N/A,#N/A,TRUE,"VOS";#N/A,#N/A,TRUE,"Warrington";#N/A,#N/A,TRUE,"Widnes"}</definedName>
    <definedName name="________________________ccr1" localSheetId="5" hidden="1">{#N/A,#N/A,TRUE,"Cover";#N/A,#N/A,TRUE,"Conts";#N/A,#N/A,TRUE,"VOS";#N/A,#N/A,TRUE,"Warrington";#N/A,#N/A,TRUE,"Widnes"}</definedName>
    <definedName name="________________________ccr1" localSheetId="14" hidden="1">{#N/A,#N/A,TRUE,"Cover";#N/A,#N/A,TRUE,"Conts";#N/A,#N/A,TRUE,"VOS";#N/A,#N/A,TRUE,"Warrington";#N/A,#N/A,TRUE,"Widnes"}</definedName>
    <definedName name="________________________ccr1" localSheetId="11" hidden="1">{#N/A,#N/A,TRUE,"Cover";#N/A,#N/A,TRUE,"Conts";#N/A,#N/A,TRUE,"VOS";#N/A,#N/A,TRUE,"Warrington";#N/A,#N/A,TRUE,"Widnes"}</definedName>
    <definedName name="________________________ccr1" localSheetId="10" hidden="1">{#N/A,#N/A,TRUE,"Cover";#N/A,#N/A,TRUE,"Conts";#N/A,#N/A,TRUE,"VOS";#N/A,#N/A,TRUE,"Warrington";#N/A,#N/A,TRUE,"Widnes"}</definedName>
    <definedName name="________________________ccr1" localSheetId="20" hidden="1">{#N/A,#N/A,TRUE,"Cover";#N/A,#N/A,TRUE,"Conts";#N/A,#N/A,TRUE,"VOS";#N/A,#N/A,TRUE,"Warrington";#N/A,#N/A,TRUE,"Widnes"}</definedName>
    <definedName name="________________________ccr1" hidden="1">{#N/A,#N/A,TRUE,"Cover";#N/A,#N/A,TRUE,"Conts";#N/A,#N/A,TRUE,"VOS";#N/A,#N/A,TRUE,"Warrington";#N/A,#N/A,TRUE,"Widnes"}</definedName>
    <definedName name="_____________________ccr1" localSheetId="5" hidden="1">{#N/A,#N/A,TRUE,"Cover";#N/A,#N/A,TRUE,"Conts";#N/A,#N/A,TRUE,"VOS";#N/A,#N/A,TRUE,"Warrington";#N/A,#N/A,TRUE,"Widnes"}</definedName>
    <definedName name="_____________________ccr1" localSheetId="14" hidden="1">{#N/A,#N/A,TRUE,"Cover";#N/A,#N/A,TRUE,"Conts";#N/A,#N/A,TRUE,"VOS";#N/A,#N/A,TRUE,"Warrington";#N/A,#N/A,TRUE,"Widnes"}</definedName>
    <definedName name="_____________________ccr1" localSheetId="11" hidden="1">{#N/A,#N/A,TRUE,"Cover";#N/A,#N/A,TRUE,"Conts";#N/A,#N/A,TRUE,"VOS";#N/A,#N/A,TRUE,"Warrington";#N/A,#N/A,TRUE,"Widnes"}</definedName>
    <definedName name="_____________________ccr1" localSheetId="10" hidden="1">{#N/A,#N/A,TRUE,"Cover";#N/A,#N/A,TRUE,"Conts";#N/A,#N/A,TRUE,"VOS";#N/A,#N/A,TRUE,"Warrington";#N/A,#N/A,TRUE,"Widnes"}</definedName>
    <definedName name="_____________________ccr1" localSheetId="20" hidden="1">{#N/A,#N/A,TRUE,"Cover";#N/A,#N/A,TRUE,"Conts";#N/A,#N/A,TRUE,"VOS";#N/A,#N/A,TRUE,"Warrington";#N/A,#N/A,TRUE,"Widnes"}</definedName>
    <definedName name="_____________________ccr1" hidden="1">{#N/A,#N/A,TRUE,"Cover";#N/A,#N/A,TRUE,"Conts";#N/A,#N/A,TRUE,"VOS";#N/A,#N/A,TRUE,"Warrington";#N/A,#N/A,TRUE,"Widnes"}</definedName>
    <definedName name="____________________ccr1" localSheetId="5" hidden="1">{#N/A,#N/A,TRUE,"Cover";#N/A,#N/A,TRUE,"Conts";#N/A,#N/A,TRUE,"VOS";#N/A,#N/A,TRUE,"Warrington";#N/A,#N/A,TRUE,"Widnes"}</definedName>
    <definedName name="____________________ccr1" localSheetId="14" hidden="1">{#N/A,#N/A,TRUE,"Cover";#N/A,#N/A,TRUE,"Conts";#N/A,#N/A,TRUE,"VOS";#N/A,#N/A,TRUE,"Warrington";#N/A,#N/A,TRUE,"Widnes"}</definedName>
    <definedName name="____________________ccr1" localSheetId="11" hidden="1">{#N/A,#N/A,TRUE,"Cover";#N/A,#N/A,TRUE,"Conts";#N/A,#N/A,TRUE,"VOS";#N/A,#N/A,TRUE,"Warrington";#N/A,#N/A,TRUE,"Widnes"}</definedName>
    <definedName name="____________________ccr1" localSheetId="10" hidden="1">{#N/A,#N/A,TRUE,"Cover";#N/A,#N/A,TRUE,"Conts";#N/A,#N/A,TRUE,"VOS";#N/A,#N/A,TRUE,"Warrington";#N/A,#N/A,TRUE,"Widnes"}</definedName>
    <definedName name="____________________ccr1" localSheetId="20" hidden="1">{#N/A,#N/A,TRUE,"Cover";#N/A,#N/A,TRUE,"Conts";#N/A,#N/A,TRUE,"VOS";#N/A,#N/A,TRUE,"Warrington";#N/A,#N/A,TRUE,"Widnes"}</definedName>
    <definedName name="____________________ccr1" hidden="1">{#N/A,#N/A,TRUE,"Cover";#N/A,#N/A,TRUE,"Conts";#N/A,#N/A,TRUE,"VOS";#N/A,#N/A,TRUE,"Warrington";#N/A,#N/A,TRUE,"Widnes"}</definedName>
    <definedName name="___________________ccr1" localSheetId="5" hidden="1">{#N/A,#N/A,TRUE,"Cover";#N/A,#N/A,TRUE,"Conts";#N/A,#N/A,TRUE,"VOS";#N/A,#N/A,TRUE,"Warrington";#N/A,#N/A,TRUE,"Widnes"}</definedName>
    <definedName name="___________________ccr1" localSheetId="14" hidden="1">{#N/A,#N/A,TRUE,"Cover";#N/A,#N/A,TRUE,"Conts";#N/A,#N/A,TRUE,"VOS";#N/A,#N/A,TRUE,"Warrington";#N/A,#N/A,TRUE,"Widnes"}</definedName>
    <definedName name="___________________ccr1" localSheetId="11" hidden="1">{#N/A,#N/A,TRUE,"Cover";#N/A,#N/A,TRUE,"Conts";#N/A,#N/A,TRUE,"VOS";#N/A,#N/A,TRUE,"Warrington";#N/A,#N/A,TRUE,"Widnes"}</definedName>
    <definedName name="___________________ccr1" localSheetId="10" hidden="1">{#N/A,#N/A,TRUE,"Cover";#N/A,#N/A,TRUE,"Conts";#N/A,#N/A,TRUE,"VOS";#N/A,#N/A,TRUE,"Warrington";#N/A,#N/A,TRUE,"Widnes"}</definedName>
    <definedName name="___________________ccr1" localSheetId="20" hidden="1">{#N/A,#N/A,TRUE,"Cover";#N/A,#N/A,TRUE,"Conts";#N/A,#N/A,TRUE,"VOS";#N/A,#N/A,TRUE,"Warrington";#N/A,#N/A,TRUE,"Widnes"}</definedName>
    <definedName name="___________________ccr1" hidden="1">{#N/A,#N/A,TRUE,"Cover";#N/A,#N/A,TRUE,"Conts";#N/A,#N/A,TRUE,"VOS";#N/A,#N/A,TRUE,"Warrington";#N/A,#N/A,TRUE,"Widnes"}</definedName>
    <definedName name="___________________new8" localSheetId="5" hidden="1">[1]GRSummary!#REF!</definedName>
    <definedName name="___________________new8" localSheetId="14" hidden="1">[1]GRSummary!#REF!</definedName>
    <definedName name="___________________new8" localSheetId="11" hidden="1">[2]GRSummary!#REF!</definedName>
    <definedName name="___________________new8" localSheetId="4" hidden="1">[2]GRSummary!#REF!</definedName>
    <definedName name="___________________new8" localSheetId="20" hidden="1">[1]GRSummary!#REF!</definedName>
    <definedName name="___________________new8" hidden="1">[2]GRSummary!#REF!</definedName>
    <definedName name="__________________ccr1" localSheetId="5" hidden="1">{#N/A,#N/A,TRUE,"Cover";#N/A,#N/A,TRUE,"Conts";#N/A,#N/A,TRUE,"VOS";#N/A,#N/A,TRUE,"Warrington";#N/A,#N/A,TRUE,"Widnes"}</definedName>
    <definedName name="__________________ccr1" localSheetId="14" hidden="1">{#N/A,#N/A,TRUE,"Cover";#N/A,#N/A,TRUE,"Conts";#N/A,#N/A,TRUE,"VOS";#N/A,#N/A,TRUE,"Warrington";#N/A,#N/A,TRUE,"Widnes"}</definedName>
    <definedName name="__________________ccr1" localSheetId="11" hidden="1">{#N/A,#N/A,TRUE,"Cover";#N/A,#N/A,TRUE,"Conts";#N/A,#N/A,TRUE,"VOS";#N/A,#N/A,TRUE,"Warrington";#N/A,#N/A,TRUE,"Widnes"}</definedName>
    <definedName name="__________________ccr1" localSheetId="10" hidden="1">{#N/A,#N/A,TRUE,"Cover";#N/A,#N/A,TRUE,"Conts";#N/A,#N/A,TRUE,"VOS";#N/A,#N/A,TRUE,"Warrington";#N/A,#N/A,TRUE,"Widnes"}</definedName>
    <definedName name="__________________ccr1" localSheetId="20" hidden="1">{#N/A,#N/A,TRUE,"Cover";#N/A,#N/A,TRUE,"Conts";#N/A,#N/A,TRUE,"VOS";#N/A,#N/A,TRUE,"Warrington";#N/A,#N/A,TRUE,"Widnes"}</definedName>
    <definedName name="__________________ccr1" hidden="1">{#N/A,#N/A,TRUE,"Cover";#N/A,#N/A,TRUE,"Conts";#N/A,#N/A,TRUE,"VOS";#N/A,#N/A,TRUE,"Warrington";#N/A,#N/A,TRUE,"Widnes"}</definedName>
    <definedName name="_________________ccr1" localSheetId="5" hidden="1">{#N/A,#N/A,TRUE,"Cover";#N/A,#N/A,TRUE,"Conts";#N/A,#N/A,TRUE,"VOS";#N/A,#N/A,TRUE,"Warrington";#N/A,#N/A,TRUE,"Widnes"}</definedName>
    <definedName name="_________________ccr1" localSheetId="14" hidden="1">{#N/A,#N/A,TRUE,"Cover";#N/A,#N/A,TRUE,"Conts";#N/A,#N/A,TRUE,"VOS";#N/A,#N/A,TRUE,"Warrington";#N/A,#N/A,TRUE,"Widnes"}</definedName>
    <definedName name="_________________ccr1" localSheetId="11" hidden="1">{#N/A,#N/A,TRUE,"Cover";#N/A,#N/A,TRUE,"Conts";#N/A,#N/A,TRUE,"VOS";#N/A,#N/A,TRUE,"Warrington";#N/A,#N/A,TRUE,"Widnes"}</definedName>
    <definedName name="_________________ccr1" localSheetId="10" hidden="1">{#N/A,#N/A,TRUE,"Cover";#N/A,#N/A,TRUE,"Conts";#N/A,#N/A,TRUE,"VOS";#N/A,#N/A,TRUE,"Warrington";#N/A,#N/A,TRUE,"Widnes"}</definedName>
    <definedName name="_________________ccr1" localSheetId="20" hidden="1">{#N/A,#N/A,TRUE,"Cover";#N/A,#N/A,TRUE,"Conts";#N/A,#N/A,TRUE,"VOS";#N/A,#N/A,TRUE,"Warrington";#N/A,#N/A,TRUE,"Widnes"}</definedName>
    <definedName name="_________________ccr1" hidden="1">{#N/A,#N/A,TRUE,"Cover";#N/A,#N/A,TRUE,"Conts";#N/A,#N/A,TRUE,"VOS";#N/A,#N/A,TRUE,"Warrington";#N/A,#N/A,TRUE,"Widnes"}</definedName>
    <definedName name="_________________new8" localSheetId="5" hidden="1">[1]GRSummary!#REF!</definedName>
    <definedName name="_________________new8" localSheetId="14" hidden="1">[1]GRSummary!#REF!</definedName>
    <definedName name="_________________new8" localSheetId="11" hidden="1">[2]GRSummary!#REF!</definedName>
    <definedName name="_________________new8" localSheetId="4" hidden="1">[2]GRSummary!#REF!</definedName>
    <definedName name="_________________new8" localSheetId="20" hidden="1">[1]GRSummary!#REF!</definedName>
    <definedName name="_________________new8" hidden="1">[2]GRSummary!#REF!</definedName>
    <definedName name="_________________xlfn.SUMIFS" hidden="1">#NAME?</definedName>
    <definedName name="________________ccr1" localSheetId="5" hidden="1">{#N/A,#N/A,TRUE,"Cover";#N/A,#N/A,TRUE,"Conts";#N/A,#N/A,TRUE,"VOS";#N/A,#N/A,TRUE,"Warrington";#N/A,#N/A,TRUE,"Widnes"}</definedName>
    <definedName name="________________ccr1" localSheetId="14" hidden="1">{#N/A,#N/A,TRUE,"Cover";#N/A,#N/A,TRUE,"Conts";#N/A,#N/A,TRUE,"VOS";#N/A,#N/A,TRUE,"Warrington";#N/A,#N/A,TRUE,"Widnes"}</definedName>
    <definedName name="________________ccr1" localSheetId="11" hidden="1">{#N/A,#N/A,TRUE,"Cover";#N/A,#N/A,TRUE,"Conts";#N/A,#N/A,TRUE,"VOS";#N/A,#N/A,TRUE,"Warrington";#N/A,#N/A,TRUE,"Widnes"}</definedName>
    <definedName name="________________ccr1" localSheetId="10" hidden="1">{#N/A,#N/A,TRUE,"Cover";#N/A,#N/A,TRUE,"Conts";#N/A,#N/A,TRUE,"VOS";#N/A,#N/A,TRUE,"Warrington";#N/A,#N/A,TRUE,"Widnes"}</definedName>
    <definedName name="________________ccr1" localSheetId="20" hidden="1">{#N/A,#N/A,TRUE,"Cover";#N/A,#N/A,TRUE,"Conts";#N/A,#N/A,TRUE,"VOS";#N/A,#N/A,TRUE,"Warrington";#N/A,#N/A,TRUE,"Widnes"}</definedName>
    <definedName name="________________ccr1" hidden="1">{#N/A,#N/A,TRUE,"Cover";#N/A,#N/A,TRUE,"Conts";#N/A,#N/A,TRUE,"VOS";#N/A,#N/A,TRUE,"Warrington";#N/A,#N/A,TRUE,"Widnes"}</definedName>
    <definedName name="________________xlfn.SUMIFS" hidden="1">#NAME?</definedName>
    <definedName name="_______________cat12" localSheetId="5" hidden="1">{#N/A,#N/A,TRUE,"Front";#N/A,#N/A,TRUE,"Simple Letter";#N/A,#N/A,TRUE,"Inside";#N/A,#N/A,TRUE,"Contents";#N/A,#N/A,TRUE,"Basis";#N/A,#N/A,TRUE,"Inclusions";#N/A,#N/A,TRUE,"Exclusions";#N/A,#N/A,TRUE,"Areas";#N/A,#N/A,TRUE,"Summary";#N/A,#N/A,TRUE,"Detail"}</definedName>
    <definedName name="_______________cat12" localSheetId="14" hidden="1">{#N/A,#N/A,TRUE,"Front";#N/A,#N/A,TRUE,"Simple Letter";#N/A,#N/A,TRUE,"Inside";#N/A,#N/A,TRUE,"Contents";#N/A,#N/A,TRUE,"Basis";#N/A,#N/A,TRUE,"Inclusions";#N/A,#N/A,TRUE,"Exclusions";#N/A,#N/A,TRUE,"Areas";#N/A,#N/A,TRUE,"Summary";#N/A,#N/A,TRUE,"Detail"}</definedName>
    <definedName name="_______________cat12" localSheetId="11" hidden="1">{#N/A,#N/A,TRUE,"Front";#N/A,#N/A,TRUE,"Simple Letter";#N/A,#N/A,TRUE,"Inside";#N/A,#N/A,TRUE,"Contents";#N/A,#N/A,TRUE,"Basis";#N/A,#N/A,TRUE,"Inclusions";#N/A,#N/A,TRUE,"Exclusions";#N/A,#N/A,TRUE,"Areas";#N/A,#N/A,TRUE,"Summary";#N/A,#N/A,TRUE,"Detail"}</definedName>
    <definedName name="_______________cat12" localSheetId="10" hidden="1">{#N/A,#N/A,TRUE,"Front";#N/A,#N/A,TRUE,"Simple Letter";#N/A,#N/A,TRUE,"Inside";#N/A,#N/A,TRUE,"Contents";#N/A,#N/A,TRUE,"Basis";#N/A,#N/A,TRUE,"Inclusions";#N/A,#N/A,TRUE,"Exclusions";#N/A,#N/A,TRUE,"Areas";#N/A,#N/A,TRUE,"Summary";#N/A,#N/A,TRUE,"Detail"}</definedName>
    <definedName name="_______________cat12" localSheetId="20"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5" hidden="1">{#N/A,#N/A,TRUE,"Cover";#N/A,#N/A,TRUE,"Conts";#N/A,#N/A,TRUE,"VOS";#N/A,#N/A,TRUE,"Warrington";#N/A,#N/A,TRUE,"Widnes"}</definedName>
    <definedName name="_______________ccr1" localSheetId="14" hidden="1">{#N/A,#N/A,TRUE,"Cover";#N/A,#N/A,TRUE,"Conts";#N/A,#N/A,TRUE,"VOS";#N/A,#N/A,TRUE,"Warrington";#N/A,#N/A,TRUE,"Widnes"}</definedName>
    <definedName name="_______________ccr1" localSheetId="11" hidden="1">{#N/A,#N/A,TRUE,"Cover";#N/A,#N/A,TRUE,"Conts";#N/A,#N/A,TRUE,"VOS";#N/A,#N/A,TRUE,"Warrington";#N/A,#N/A,TRUE,"Widnes"}</definedName>
    <definedName name="_______________ccr1" localSheetId="10" hidden="1">{#N/A,#N/A,TRUE,"Cover";#N/A,#N/A,TRUE,"Conts";#N/A,#N/A,TRUE,"VOS";#N/A,#N/A,TRUE,"Warrington";#N/A,#N/A,TRUE,"Widnes"}</definedName>
    <definedName name="_______________ccr1" localSheetId="20" hidden="1">{#N/A,#N/A,TRUE,"Cover";#N/A,#N/A,TRUE,"Conts";#N/A,#N/A,TRUE,"VOS";#N/A,#N/A,TRUE,"Warrington";#N/A,#N/A,TRUE,"Widnes"}</definedName>
    <definedName name="_______________ccr1" hidden="1">{#N/A,#N/A,TRUE,"Cover";#N/A,#N/A,TRUE,"Conts";#N/A,#N/A,TRUE,"VOS";#N/A,#N/A,TRUE,"Warrington";#N/A,#N/A,TRUE,"Widnes"}</definedName>
    <definedName name="_______________xlfn.SUMIFS" hidden="1">#NAME?</definedName>
    <definedName name="______________ab1" localSheetId="5" hidden="1">{#N/A,#N/A,FALSE,"SumD";#N/A,#N/A,FALSE,"ElecD";#N/A,#N/A,FALSE,"MechD";#N/A,#N/A,FALSE,"GeotD";#N/A,#N/A,FALSE,"PrcsD";#N/A,#N/A,FALSE,"TunnD";#N/A,#N/A,FALSE,"CivlD";#N/A,#N/A,FALSE,"NtwkD";#N/A,#N/A,FALSE,"EstgD";#N/A,#N/A,FALSE,"PEngD"}</definedName>
    <definedName name="______________ab1" localSheetId="14" hidden="1">{#N/A,#N/A,FALSE,"SumD";#N/A,#N/A,FALSE,"ElecD";#N/A,#N/A,FALSE,"MechD";#N/A,#N/A,FALSE,"GeotD";#N/A,#N/A,FALSE,"PrcsD";#N/A,#N/A,FALSE,"TunnD";#N/A,#N/A,FALSE,"CivlD";#N/A,#N/A,FALSE,"NtwkD";#N/A,#N/A,FALSE,"EstgD";#N/A,#N/A,FALSE,"PEngD"}</definedName>
    <definedName name="______________ab1" localSheetId="11" hidden="1">{#N/A,#N/A,FALSE,"SumD";#N/A,#N/A,FALSE,"ElecD";#N/A,#N/A,FALSE,"MechD";#N/A,#N/A,FALSE,"GeotD";#N/A,#N/A,FALSE,"PrcsD";#N/A,#N/A,FALSE,"TunnD";#N/A,#N/A,FALSE,"CivlD";#N/A,#N/A,FALSE,"NtwkD";#N/A,#N/A,FALSE,"EstgD";#N/A,#N/A,FALSE,"PEngD"}</definedName>
    <definedName name="______________ab1" localSheetId="10" hidden="1">{#N/A,#N/A,FALSE,"SumD";#N/A,#N/A,FALSE,"ElecD";#N/A,#N/A,FALSE,"MechD";#N/A,#N/A,FALSE,"GeotD";#N/A,#N/A,FALSE,"PrcsD";#N/A,#N/A,FALSE,"TunnD";#N/A,#N/A,FALSE,"CivlD";#N/A,#N/A,FALSE,"NtwkD";#N/A,#N/A,FALSE,"EstgD";#N/A,#N/A,FALSE,"PEngD"}</definedName>
    <definedName name="______________ab1" localSheetId="20"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5" hidden="1">{#N/A,#N/A,FALSE,"SumD";#N/A,#N/A,FALSE,"ElecD";#N/A,#N/A,FALSE,"MechD";#N/A,#N/A,FALSE,"GeotD";#N/A,#N/A,FALSE,"PrcsD";#N/A,#N/A,FALSE,"TunnD";#N/A,#N/A,FALSE,"CivlD";#N/A,#N/A,FALSE,"NtwkD";#N/A,#N/A,FALSE,"EstgD";#N/A,#N/A,FALSE,"PEngD"}</definedName>
    <definedName name="______________as1" localSheetId="14" hidden="1">{#N/A,#N/A,FALSE,"SumD";#N/A,#N/A,FALSE,"ElecD";#N/A,#N/A,FALSE,"MechD";#N/A,#N/A,FALSE,"GeotD";#N/A,#N/A,FALSE,"PrcsD";#N/A,#N/A,FALSE,"TunnD";#N/A,#N/A,FALSE,"CivlD";#N/A,#N/A,FALSE,"NtwkD";#N/A,#N/A,FALSE,"EstgD";#N/A,#N/A,FALSE,"PEngD"}</definedName>
    <definedName name="______________as1" localSheetId="11" hidden="1">{#N/A,#N/A,FALSE,"SumD";#N/A,#N/A,FALSE,"ElecD";#N/A,#N/A,FALSE,"MechD";#N/A,#N/A,FALSE,"GeotD";#N/A,#N/A,FALSE,"PrcsD";#N/A,#N/A,FALSE,"TunnD";#N/A,#N/A,FALSE,"CivlD";#N/A,#N/A,FALSE,"NtwkD";#N/A,#N/A,FALSE,"EstgD";#N/A,#N/A,FALSE,"PEngD"}</definedName>
    <definedName name="______________as1" localSheetId="10" hidden="1">{#N/A,#N/A,FALSE,"SumD";#N/A,#N/A,FALSE,"ElecD";#N/A,#N/A,FALSE,"MechD";#N/A,#N/A,FALSE,"GeotD";#N/A,#N/A,FALSE,"PrcsD";#N/A,#N/A,FALSE,"TunnD";#N/A,#N/A,FALSE,"CivlD";#N/A,#N/A,FALSE,"NtwkD";#N/A,#N/A,FALSE,"EstgD";#N/A,#N/A,FALSE,"PEngD"}</definedName>
    <definedName name="______________as1" localSheetId="20"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5" hidden="1">{#N/A,#N/A,TRUE,"Front";#N/A,#N/A,TRUE,"Simple Letter";#N/A,#N/A,TRUE,"Inside";#N/A,#N/A,TRUE,"Contents";#N/A,#N/A,TRUE,"Basis";#N/A,#N/A,TRUE,"Inclusions";#N/A,#N/A,TRUE,"Exclusions";#N/A,#N/A,TRUE,"Areas";#N/A,#N/A,TRUE,"Summary";#N/A,#N/A,TRUE,"Detail"}</definedName>
    <definedName name="______________cat12" localSheetId="14" hidden="1">{#N/A,#N/A,TRUE,"Front";#N/A,#N/A,TRUE,"Simple Letter";#N/A,#N/A,TRUE,"Inside";#N/A,#N/A,TRUE,"Contents";#N/A,#N/A,TRUE,"Basis";#N/A,#N/A,TRUE,"Inclusions";#N/A,#N/A,TRUE,"Exclusions";#N/A,#N/A,TRUE,"Areas";#N/A,#N/A,TRUE,"Summary";#N/A,#N/A,TRUE,"Detail"}</definedName>
    <definedName name="______________cat12" localSheetId="11" hidden="1">{#N/A,#N/A,TRUE,"Front";#N/A,#N/A,TRUE,"Simple Letter";#N/A,#N/A,TRUE,"Inside";#N/A,#N/A,TRUE,"Contents";#N/A,#N/A,TRUE,"Basis";#N/A,#N/A,TRUE,"Inclusions";#N/A,#N/A,TRUE,"Exclusions";#N/A,#N/A,TRUE,"Areas";#N/A,#N/A,TRUE,"Summary";#N/A,#N/A,TRUE,"Detail"}</definedName>
    <definedName name="______________cat12" localSheetId="10" hidden="1">{#N/A,#N/A,TRUE,"Front";#N/A,#N/A,TRUE,"Simple Letter";#N/A,#N/A,TRUE,"Inside";#N/A,#N/A,TRUE,"Contents";#N/A,#N/A,TRUE,"Basis";#N/A,#N/A,TRUE,"Inclusions";#N/A,#N/A,TRUE,"Exclusions";#N/A,#N/A,TRUE,"Areas";#N/A,#N/A,TRUE,"Summary";#N/A,#N/A,TRUE,"Detail"}</definedName>
    <definedName name="______________cat12" localSheetId="20"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5" hidden="1">{#N/A,#N/A,TRUE,"Cover";#N/A,#N/A,TRUE,"Conts";#N/A,#N/A,TRUE,"VOS";#N/A,#N/A,TRUE,"Warrington";#N/A,#N/A,TRUE,"Widnes"}</definedName>
    <definedName name="______________ccr1" localSheetId="14" hidden="1">{#N/A,#N/A,TRUE,"Cover";#N/A,#N/A,TRUE,"Conts";#N/A,#N/A,TRUE,"VOS";#N/A,#N/A,TRUE,"Warrington";#N/A,#N/A,TRUE,"Widnes"}</definedName>
    <definedName name="______________ccr1" localSheetId="11" hidden="1">{#N/A,#N/A,TRUE,"Cover";#N/A,#N/A,TRUE,"Conts";#N/A,#N/A,TRUE,"VOS";#N/A,#N/A,TRUE,"Warrington";#N/A,#N/A,TRUE,"Widnes"}</definedName>
    <definedName name="______________ccr1" localSheetId="10" hidden="1">{#N/A,#N/A,TRUE,"Cover";#N/A,#N/A,TRUE,"Conts";#N/A,#N/A,TRUE,"VOS";#N/A,#N/A,TRUE,"Warrington";#N/A,#N/A,TRUE,"Widnes"}</definedName>
    <definedName name="______________ccr1" localSheetId="20" hidden="1">{#N/A,#N/A,TRUE,"Cover";#N/A,#N/A,TRUE,"Conts";#N/A,#N/A,TRUE,"VOS";#N/A,#N/A,TRUE,"Warrington";#N/A,#N/A,TRUE,"Widnes"}</definedName>
    <definedName name="______________ccr1" hidden="1">{#N/A,#N/A,TRUE,"Cover";#N/A,#N/A,TRUE,"Conts";#N/A,#N/A,TRUE,"VOS";#N/A,#N/A,TRUE,"Warrington";#N/A,#N/A,TRUE,"Widnes"}</definedName>
    <definedName name="______________new8" localSheetId="5" hidden="1">[1]GRSummary!#REF!</definedName>
    <definedName name="______________new8" localSheetId="14" hidden="1">[1]GRSummary!#REF!</definedName>
    <definedName name="______________new8" localSheetId="11" hidden="1">[2]GRSummary!#REF!</definedName>
    <definedName name="______________new8" localSheetId="4" hidden="1">[2]GRSummary!#REF!</definedName>
    <definedName name="______________new8" localSheetId="20" hidden="1">[1]GRSummary!#REF!</definedName>
    <definedName name="______________new8" hidden="1">[2]GRSummary!#REF!</definedName>
    <definedName name="______________old3" localSheetId="5" hidden="1">{#N/A,#N/A,FALSE,"Summary";#N/A,#N/A,FALSE,"3TJ";#N/A,#N/A,FALSE,"3TN";#N/A,#N/A,FALSE,"3TP";#N/A,#N/A,FALSE,"3SJ";#N/A,#N/A,FALSE,"3CJ";#N/A,#N/A,FALSE,"3CN";#N/A,#N/A,FALSE,"3CP";#N/A,#N/A,FALSE,"3A"}</definedName>
    <definedName name="______________old3" localSheetId="14" hidden="1">{#N/A,#N/A,FALSE,"Summary";#N/A,#N/A,FALSE,"3TJ";#N/A,#N/A,FALSE,"3TN";#N/A,#N/A,FALSE,"3TP";#N/A,#N/A,FALSE,"3SJ";#N/A,#N/A,FALSE,"3CJ";#N/A,#N/A,FALSE,"3CN";#N/A,#N/A,FALSE,"3CP";#N/A,#N/A,FALSE,"3A"}</definedName>
    <definedName name="______________old3" localSheetId="11" hidden="1">{#N/A,#N/A,FALSE,"Summary";#N/A,#N/A,FALSE,"3TJ";#N/A,#N/A,FALSE,"3TN";#N/A,#N/A,FALSE,"3TP";#N/A,#N/A,FALSE,"3SJ";#N/A,#N/A,FALSE,"3CJ";#N/A,#N/A,FALSE,"3CN";#N/A,#N/A,FALSE,"3CP";#N/A,#N/A,FALSE,"3A"}</definedName>
    <definedName name="______________old3" localSheetId="10" hidden="1">{#N/A,#N/A,FALSE,"Summary";#N/A,#N/A,FALSE,"3TJ";#N/A,#N/A,FALSE,"3TN";#N/A,#N/A,FALSE,"3TP";#N/A,#N/A,FALSE,"3SJ";#N/A,#N/A,FALSE,"3CJ";#N/A,#N/A,FALSE,"3CN";#N/A,#N/A,FALSE,"3CP";#N/A,#N/A,FALSE,"3A"}</definedName>
    <definedName name="______________old3" localSheetId="20"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5" hidden="1">{#N/A,#N/A,FALSE,"Summary";#N/A,#N/A,FALSE,"3TJ";#N/A,#N/A,FALSE,"3TN";#N/A,#N/A,FALSE,"3TP";#N/A,#N/A,FALSE,"3SJ";#N/A,#N/A,FALSE,"3CJ";#N/A,#N/A,FALSE,"3CN";#N/A,#N/A,FALSE,"3CP";#N/A,#N/A,FALSE,"3A"}</definedName>
    <definedName name="______________old5" localSheetId="14" hidden="1">{#N/A,#N/A,FALSE,"Summary";#N/A,#N/A,FALSE,"3TJ";#N/A,#N/A,FALSE,"3TN";#N/A,#N/A,FALSE,"3TP";#N/A,#N/A,FALSE,"3SJ";#N/A,#N/A,FALSE,"3CJ";#N/A,#N/A,FALSE,"3CN";#N/A,#N/A,FALSE,"3CP";#N/A,#N/A,FALSE,"3A"}</definedName>
    <definedName name="______________old5" localSheetId="11" hidden="1">{#N/A,#N/A,FALSE,"Summary";#N/A,#N/A,FALSE,"3TJ";#N/A,#N/A,FALSE,"3TN";#N/A,#N/A,FALSE,"3TP";#N/A,#N/A,FALSE,"3SJ";#N/A,#N/A,FALSE,"3CJ";#N/A,#N/A,FALSE,"3CN";#N/A,#N/A,FALSE,"3CP";#N/A,#N/A,FALSE,"3A"}</definedName>
    <definedName name="______________old5" localSheetId="10" hidden="1">{#N/A,#N/A,FALSE,"Summary";#N/A,#N/A,FALSE,"3TJ";#N/A,#N/A,FALSE,"3TN";#N/A,#N/A,FALSE,"3TP";#N/A,#N/A,FALSE,"3SJ";#N/A,#N/A,FALSE,"3CJ";#N/A,#N/A,FALSE,"3CN";#N/A,#N/A,FALSE,"3CP";#N/A,#N/A,FALSE,"3A"}</definedName>
    <definedName name="______________old5" localSheetId="20"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5" hidden="1">{#N/A,#N/A,FALSE,"Summary";#N/A,#N/A,FALSE,"3TJ";#N/A,#N/A,FALSE,"3TN";#N/A,#N/A,FALSE,"3TP";#N/A,#N/A,FALSE,"3SJ";#N/A,#N/A,FALSE,"3CJ";#N/A,#N/A,FALSE,"3CN";#N/A,#N/A,FALSE,"3CP";#N/A,#N/A,FALSE,"3A"}</definedName>
    <definedName name="______________old7" localSheetId="14" hidden="1">{#N/A,#N/A,FALSE,"Summary";#N/A,#N/A,FALSE,"3TJ";#N/A,#N/A,FALSE,"3TN";#N/A,#N/A,FALSE,"3TP";#N/A,#N/A,FALSE,"3SJ";#N/A,#N/A,FALSE,"3CJ";#N/A,#N/A,FALSE,"3CN";#N/A,#N/A,FALSE,"3CP";#N/A,#N/A,FALSE,"3A"}</definedName>
    <definedName name="______________old7" localSheetId="11" hidden="1">{#N/A,#N/A,FALSE,"Summary";#N/A,#N/A,FALSE,"3TJ";#N/A,#N/A,FALSE,"3TN";#N/A,#N/A,FALSE,"3TP";#N/A,#N/A,FALSE,"3SJ";#N/A,#N/A,FALSE,"3CJ";#N/A,#N/A,FALSE,"3CN";#N/A,#N/A,FALSE,"3CP";#N/A,#N/A,FALSE,"3A"}</definedName>
    <definedName name="______________old7" localSheetId="10" hidden="1">{#N/A,#N/A,FALSE,"Summary";#N/A,#N/A,FALSE,"3TJ";#N/A,#N/A,FALSE,"3TN";#N/A,#N/A,FALSE,"3TP";#N/A,#N/A,FALSE,"3SJ";#N/A,#N/A,FALSE,"3CJ";#N/A,#N/A,FALSE,"3CN";#N/A,#N/A,FALSE,"3CP";#N/A,#N/A,FALSE,"3A"}</definedName>
    <definedName name="______________old7" localSheetId="20"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cat12" localSheetId="5" hidden="1">{#N/A,#N/A,TRUE,"Front";#N/A,#N/A,TRUE,"Simple Letter";#N/A,#N/A,TRUE,"Inside";#N/A,#N/A,TRUE,"Contents";#N/A,#N/A,TRUE,"Basis";#N/A,#N/A,TRUE,"Inclusions";#N/A,#N/A,TRUE,"Exclusions";#N/A,#N/A,TRUE,"Areas";#N/A,#N/A,TRUE,"Summary";#N/A,#N/A,TRUE,"Detail"}</definedName>
    <definedName name="_____________cat12" localSheetId="14" hidden="1">{#N/A,#N/A,TRUE,"Front";#N/A,#N/A,TRUE,"Simple Letter";#N/A,#N/A,TRUE,"Inside";#N/A,#N/A,TRUE,"Contents";#N/A,#N/A,TRUE,"Basis";#N/A,#N/A,TRUE,"Inclusions";#N/A,#N/A,TRUE,"Exclusions";#N/A,#N/A,TRUE,"Areas";#N/A,#N/A,TRUE,"Summary";#N/A,#N/A,TRUE,"Detail"}</definedName>
    <definedName name="_____________cat12" localSheetId="11" hidden="1">{#N/A,#N/A,TRUE,"Front";#N/A,#N/A,TRUE,"Simple Letter";#N/A,#N/A,TRUE,"Inside";#N/A,#N/A,TRUE,"Contents";#N/A,#N/A,TRUE,"Basis";#N/A,#N/A,TRUE,"Inclusions";#N/A,#N/A,TRUE,"Exclusions";#N/A,#N/A,TRUE,"Areas";#N/A,#N/A,TRUE,"Summary";#N/A,#N/A,TRUE,"Detail"}</definedName>
    <definedName name="_____________cat12" localSheetId="10" hidden="1">{#N/A,#N/A,TRUE,"Front";#N/A,#N/A,TRUE,"Simple Letter";#N/A,#N/A,TRUE,"Inside";#N/A,#N/A,TRUE,"Contents";#N/A,#N/A,TRUE,"Basis";#N/A,#N/A,TRUE,"Inclusions";#N/A,#N/A,TRUE,"Exclusions";#N/A,#N/A,TRUE,"Areas";#N/A,#N/A,TRUE,"Summary";#N/A,#N/A,TRUE,"Detail"}</definedName>
    <definedName name="_____________cat12" localSheetId="20"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xlfn.SUMIFS" hidden="1">#NAME?</definedName>
    <definedName name="____________cat12" localSheetId="5" hidden="1">{#N/A,#N/A,TRUE,"Front";#N/A,#N/A,TRUE,"Simple Letter";#N/A,#N/A,TRUE,"Inside";#N/A,#N/A,TRUE,"Contents";#N/A,#N/A,TRUE,"Basis";#N/A,#N/A,TRUE,"Inclusions";#N/A,#N/A,TRUE,"Exclusions";#N/A,#N/A,TRUE,"Areas";#N/A,#N/A,TRUE,"Summary";#N/A,#N/A,TRUE,"Detail"}</definedName>
    <definedName name="____________cat12" localSheetId="14" hidden="1">{#N/A,#N/A,TRUE,"Front";#N/A,#N/A,TRUE,"Simple Letter";#N/A,#N/A,TRUE,"Inside";#N/A,#N/A,TRUE,"Contents";#N/A,#N/A,TRUE,"Basis";#N/A,#N/A,TRUE,"Inclusions";#N/A,#N/A,TRUE,"Exclusions";#N/A,#N/A,TRUE,"Areas";#N/A,#N/A,TRUE,"Summary";#N/A,#N/A,TRUE,"Detail"}</definedName>
    <definedName name="____________cat12" localSheetId="11" hidden="1">{#N/A,#N/A,TRUE,"Front";#N/A,#N/A,TRUE,"Simple Letter";#N/A,#N/A,TRUE,"Inside";#N/A,#N/A,TRUE,"Contents";#N/A,#N/A,TRUE,"Basis";#N/A,#N/A,TRUE,"Inclusions";#N/A,#N/A,TRUE,"Exclusions";#N/A,#N/A,TRUE,"Areas";#N/A,#N/A,TRUE,"Summary";#N/A,#N/A,TRUE,"Detail"}</definedName>
    <definedName name="____________cat12" localSheetId="10" hidden="1">{#N/A,#N/A,TRUE,"Front";#N/A,#N/A,TRUE,"Simple Letter";#N/A,#N/A,TRUE,"Inside";#N/A,#N/A,TRUE,"Contents";#N/A,#N/A,TRUE,"Basis";#N/A,#N/A,TRUE,"Inclusions";#N/A,#N/A,TRUE,"Exclusions";#N/A,#N/A,TRUE,"Areas";#N/A,#N/A,TRUE,"Summary";#N/A,#N/A,TRUE,"Detail"}</definedName>
    <definedName name="____________cat12" localSheetId="20"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xlfn.SUMIFS" hidden="1">#NAME?</definedName>
    <definedName name="___________cat12" localSheetId="5" hidden="1">{#N/A,#N/A,TRUE,"Front";#N/A,#N/A,TRUE,"Simple Letter";#N/A,#N/A,TRUE,"Inside";#N/A,#N/A,TRUE,"Contents";#N/A,#N/A,TRUE,"Basis";#N/A,#N/A,TRUE,"Inclusions";#N/A,#N/A,TRUE,"Exclusions";#N/A,#N/A,TRUE,"Areas";#N/A,#N/A,TRUE,"Summary";#N/A,#N/A,TRUE,"Detail"}</definedName>
    <definedName name="___________cat12" localSheetId="14" hidden="1">{#N/A,#N/A,TRUE,"Front";#N/A,#N/A,TRUE,"Simple Letter";#N/A,#N/A,TRUE,"Inside";#N/A,#N/A,TRUE,"Contents";#N/A,#N/A,TRUE,"Basis";#N/A,#N/A,TRUE,"Inclusions";#N/A,#N/A,TRUE,"Exclusions";#N/A,#N/A,TRUE,"Areas";#N/A,#N/A,TRUE,"Summary";#N/A,#N/A,TRUE,"Detail"}</definedName>
    <definedName name="___________cat12" localSheetId="11" hidden="1">{#N/A,#N/A,TRUE,"Front";#N/A,#N/A,TRUE,"Simple Letter";#N/A,#N/A,TRUE,"Inside";#N/A,#N/A,TRUE,"Contents";#N/A,#N/A,TRUE,"Basis";#N/A,#N/A,TRUE,"Inclusions";#N/A,#N/A,TRUE,"Exclusions";#N/A,#N/A,TRUE,"Areas";#N/A,#N/A,TRUE,"Summary";#N/A,#N/A,TRUE,"Detail"}</definedName>
    <definedName name="___________cat12" localSheetId="10" hidden="1">{#N/A,#N/A,TRUE,"Front";#N/A,#N/A,TRUE,"Simple Letter";#N/A,#N/A,TRUE,"Inside";#N/A,#N/A,TRUE,"Contents";#N/A,#N/A,TRUE,"Basis";#N/A,#N/A,TRUE,"Inclusions";#N/A,#N/A,TRUE,"Exclusions";#N/A,#N/A,TRUE,"Areas";#N/A,#N/A,TRUE,"Summary";#N/A,#N/A,TRUE,"Detail"}</definedName>
    <definedName name="___________cat12" localSheetId="20"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5" hidden="1">{#N/A,#N/A,TRUE,"Cover";#N/A,#N/A,TRUE,"Conts";#N/A,#N/A,TRUE,"VOS";#N/A,#N/A,TRUE,"Warrington";#N/A,#N/A,TRUE,"Widnes"}</definedName>
    <definedName name="___________ccr1" localSheetId="14" hidden="1">{#N/A,#N/A,TRUE,"Cover";#N/A,#N/A,TRUE,"Conts";#N/A,#N/A,TRUE,"VOS";#N/A,#N/A,TRUE,"Warrington";#N/A,#N/A,TRUE,"Widnes"}</definedName>
    <definedName name="___________ccr1" localSheetId="11" hidden="1">{#N/A,#N/A,TRUE,"Cover";#N/A,#N/A,TRUE,"Conts";#N/A,#N/A,TRUE,"VOS";#N/A,#N/A,TRUE,"Warrington";#N/A,#N/A,TRUE,"Widnes"}</definedName>
    <definedName name="___________ccr1" localSheetId="10" hidden="1">{#N/A,#N/A,TRUE,"Cover";#N/A,#N/A,TRUE,"Conts";#N/A,#N/A,TRUE,"VOS";#N/A,#N/A,TRUE,"Warrington";#N/A,#N/A,TRUE,"Widnes"}</definedName>
    <definedName name="___________ccr1" localSheetId="20" hidden="1">{#N/A,#N/A,TRUE,"Cover";#N/A,#N/A,TRUE,"Conts";#N/A,#N/A,TRUE,"VOS";#N/A,#N/A,TRUE,"Warrington";#N/A,#N/A,TRUE,"Widnes"}</definedName>
    <definedName name="___________ccr1" hidden="1">{#N/A,#N/A,TRUE,"Cover";#N/A,#N/A,TRUE,"Conts";#N/A,#N/A,TRUE,"VOS";#N/A,#N/A,TRUE,"Warrington";#N/A,#N/A,TRUE,"Widnes"}</definedName>
    <definedName name="___________new8" localSheetId="5" hidden="1">[1]GRSummary!#REF!</definedName>
    <definedName name="___________new8" localSheetId="14" hidden="1">[1]GRSummary!#REF!</definedName>
    <definedName name="___________new8" localSheetId="11" hidden="1">[2]GRSummary!#REF!</definedName>
    <definedName name="___________new8" localSheetId="4" hidden="1">[2]GRSummary!#REF!</definedName>
    <definedName name="___________new8" localSheetId="20" hidden="1">[1]GRSummary!#REF!</definedName>
    <definedName name="___________new8" hidden="1">[2]GRSummary!#REF!</definedName>
    <definedName name="___________xlfn.SUMIFS" hidden="1">#NAME?</definedName>
    <definedName name="__________as2" localSheetId="5" hidden="1">{#N/A,#N/A,FALSE,"SumD";#N/A,#N/A,FALSE,"ElecD";#N/A,#N/A,FALSE,"MechD";#N/A,#N/A,FALSE,"GeotD";#N/A,#N/A,FALSE,"PrcsD";#N/A,#N/A,FALSE,"TunnD";#N/A,#N/A,FALSE,"CivlD";#N/A,#N/A,FALSE,"NtwkD";#N/A,#N/A,FALSE,"EstgD";#N/A,#N/A,FALSE,"PEngD"}</definedName>
    <definedName name="__________as2" localSheetId="14" hidden="1">{#N/A,#N/A,FALSE,"SumD";#N/A,#N/A,FALSE,"ElecD";#N/A,#N/A,FALSE,"MechD";#N/A,#N/A,FALSE,"GeotD";#N/A,#N/A,FALSE,"PrcsD";#N/A,#N/A,FALSE,"TunnD";#N/A,#N/A,FALSE,"CivlD";#N/A,#N/A,FALSE,"NtwkD";#N/A,#N/A,FALSE,"EstgD";#N/A,#N/A,FALSE,"PEngD"}</definedName>
    <definedName name="__________as2" localSheetId="11" hidden="1">{#N/A,#N/A,FALSE,"SumD";#N/A,#N/A,FALSE,"ElecD";#N/A,#N/A,FALSE,"MechD";#N/A,#N/A,FALSE,"GeotD";#N/A,#N/A,FALSE,"PrcsD";#N/A,#N/A,FALSE,"TunnD";#N/A,#N/A,FALSE,"CivlD";#N/A,#N/A,FALSE,"NtwkD";#N/A,#N/A,FALSE,"EstgD";#N/A,#N/A,FALSE,"PEngD"}</definedName>
    <definedName name="__________as2" localSheetId="10" hidden="1">{#N/A,#N/A,FALSE,"SumD";#N/A,#N/A,FALSE,"ElecD";#N/A,#N/A,FALSE,"MechD";#N/A,#N/A,FALSE,"GeotD";#N/A,#N/A,FALSE,"PrcsD";#N/A,#N/A,FALSE,"TunnD";#N/A,#N/A,FALSE,"CivlD";#N/A,#N/A,FALSE,"NtwkD";#N/A,#N/A,FALSE,"EstgD";#N/A,#N/A,FALSE,"PEngD"}</definedName>
    <definedName name="__________as2" localSheetId="20"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5" hidden="1">{#N/A,#N/A,TRUE,"Front";#N/A,#N/A,TRUE,"Simple Letter";#N/A,#N/A,TRUE,"Inside";#N/A,#N/A,TRUE,"Contents";#N/A,#N/A,TRUE,"Basis";#N/A,#N/A,TRUE,"Inclusions";#N/A,#N/A,TRUE,"Exclusions";#N/A,#N/A,TRUE,"Areas";#N/A,#N/A,TRUE,"Summary";#N/A,#N/A,TRUE,"Detail"}</definedName>
    <definedName name="__________cat12" localSheetId="14" hidden="1">{#N/A,#N/A,TRUE,"Front";#N/A,#N/A,TRUE,"Simple Letter";#N/A,#N/A,TRUE,"Inside";#N/A,#N/A,TRUE,"Contents";#N/A,#N/A,TRUE,"Basis";#N/A,#N/A,TRUE,"Inclusions";#N/A,#N/A,TRUE,"Exclusions";#N/A,#N/A,TRUE,"Areas";#N/A,#N/A,TRUE,"Summary";#N/A,#N/A,TRUE,"Detail"}</definedName>
    <definedName name="__________cat12" localSheetId="11" hidden="1">{#N/A,#N/A,TRUE,"Front";#N/A,#N/A,TRUE,"Simple Letter";#N/A,#N/A,TRUE,"Inside";#N/A,#N/A,TRUE,"Contents";#N/A,#N/A,TRUE,"Basis";#N/A,#N/A,TRUE,"Inclusions";#N/A,#N/A,TRUE,"Exclusions";#N/A,#N/A,TRUE,"Areas";#N/A,#N/A,TRUE,"Summary";#N/A,#N/A,TRUE,"Detail"}</definedName>
    <definedName name="__________cat12" localSheetId="10" hidden="1">{#N/A,#N/A,TRUE,"Front";#N/A,#N/A,TRUE,"Simple Letter";#N/A,#N/A,TRUE,"Inside";#N/A,#N/A,TRUE,"Contents";#N/A,#N/A,TRUE,"Basis";#N/A,#N/A,TRUE,"Inclusions";#N/A,#N/A,TRUE,"Exclusions";#N/A,#N/A,TRUE,"Areas";#N/A,#N/A,TRUE,"Summary";#N/A,#N/A,TRUE,"Detail"}</definedName>
    <definedName name="__________cat12" localSheetId="20"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5" hidden="1">{#N/A,#N/A,TRUE,"Cover";#N/A,#N/A,TRUE,"Conts";#N/A,#N/A,TRUE,"VOS";#N/A,#N/A,TRUE,"Warrington";#N/A,#N/A,TRUE,"Widnes"}</definedName>
    <definedName name="__________ccr1" localSheetId="14" hidden="1">{#N/A,#N/A,TRUE,"Cover";#N/A,#N/A,TRUE,"Conts";#N/A,#N/A,TRUE,"VOS";#N/A,#N/A,TRUE,"Warrington";#N/A,#N/A,TRUE,"Widnes"}</definedName>
    <definedName name="__________ccr1" localSheetId="11" hidden="1">{#N/A,#N/A,TRUE,"Cover";#N/A,#N/A,TRUE,"Conts";#N/A,#N/A,TRUE,"VOS";#N/A,#N/A,TRUE,"Warrington";#N/A,#N/A,TRUE,"Widnes"}</definedName>
    <definedName name="__________ccr1" localSheetId="10" hidden="1">{#N/A,#N/A,TRUE,"Cover";#N/A,#N/A,TRUE,"Conts";#N/A,#N/A,TRUE,"VOS";#N/A,#N/A,TRUE,"Warrington";#N/A,#N/A,TRUE,"Widnes"}</definedName>
    <definedName name="__________ccr1" localSheetId="20" hidden="1">{#N/A,#N/A,TRUE,"Cover";#N/A,#N/A,TRUE,"Conts";#N/A,#N/A,TRUE,"VOS";#N/A,#N/A,TRUE,"Warrington";#N/A,#N/A,TRUE,"Widnes"}</definedName>
    <definedName name="__________ccr1" hidden="1">{#N/A,#N/A,TRUE,"Cover";#N/A,#N/A,TRUE,"Conts";#N/A,#N/A,TRUE,"VOS";#N/A,#N/A,TRUE,"Warrington";#N/A,#N/A,TRUE,"Widnes"}</definedName>
    <definedName name="__________new8" localSheetId="5" hidden="1">[1]GRSummary!#REF!</definedName>
    <definedName name="__________new8" localSheetId="14" hidden="1">[1]GRSummary!#REF!</definedName>
    <definedName name="__________new8" localSheetId="11" hidden="1">[2]GRSummary!#REF!</definedName>
    <definedName name="__________new8" localSheetId="4" hidden="1">[2]GRSummary!#REF!</definedName>
    <definedName name="__________new8" localSheetId="20" hidden="1">[1]GRSummary!#REF!</definedName>
    <definedName name="__________new8" hidden="1">[2]GRSummary!#REF!</definedName>
    <definedName name="__________xlfn.SUMIFS" hidden="1">#NAME?</definedName>
    <definedName name="_________cat12" localSheetId="5" hidden="1">{#N/A,#N/A,TRUE,"Front";#N/A,#N/A,TRUE,"Simple Letter";#N/A,#N/A,TRUE,"Inside";#N/A,#N/A,TRUE,"Contents";#N/A,#N/A,TRUE,"Basis";#N/A,#N/A,TRUE,"Inclusions";#N/A,#N/A,TRUE,"Exclusions";#N/A,#N/A,TRUE,"Areas";#N/A,#N/A,TRUE,"Summary";#N/A,#N/A,TRUE,"Detail"}</definedName>
    <definedName name="_________cat12" localSheetId="14" hidden="1">{#N/A,#N/A,TRUE,"Front";#N/A,#N/A,TRUE,"Simple Letter";#N/A,#N/A,TRUE,"Inside";#N/A,#N/A,TRUE,"Contents";#N/A,#N/A,TRUE,"Basis";#N/A,#N/A,TRUE,"Inclusions";#N/A,#N/A,TRUE,"Exclusions";#N/A,#N/A,TRUE,"Areas";#N/A,#N/A,TRUE,"Summary";#N/A,#N/A,TRUE,"Detail"}</definedName>
    <definedName name="_________cat12" localSheetId="11" hidden="1">{#N/A,#N/A,TRUE,"Front";#N/A,#N/A,TRUE,"Simple Letter";#N/A,#N/A,TRUE,"Inside";#N/A,#N/A,TRUE,"Contents";#N/A,#N/A,TRUE,"Basis";#N/A,#N/A,TRUE,"Inclusions";#N/A,#N/A,TRUE,"Exclusions";#N/A,#N/A,TRUE,"Areas";#N/A,#N/A,TRUE,"Summary";#N/A,#N/A,TRUE,"Detail"}</definedName>
    <definedName name="_________cat12" localSheetId="10" hidden="1">{#N/A,#N/A,TRUE,"Front";#N/A,#N/A,TRUE,"Simple Letter";#N/A,#N/A,TRUE,"Inside";#N/A,#N/A,TRUE,"Contents";#N/A,#N/A,TRUE,"Basis";#N/A,#N/A,TRUE,"Inclusions";#N/A,#N/A,TRUE,"Exclusions";#N/A,#N/A,TRUE,"Areas";#N/A,#N/A,TRUE,"Summary";#N/A,#N/A,TRUE,"Detail"}</definedName>
    <definedName name="_________cat12" localSheetId="20"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5" hidden="1">{#N/A,#N/A,TRUE,"Cover";#N/A,#N/A,TRUE,"Conts";#N/A,#N/A,TRUE,"VOS";#N/A,#N/A,TRUE,"Warrington";#N/A,#N/A,TRUE,"Widnes"}</definedName>
    <definedName name="_________ccr1" localSheetId="14" hidden="1">{#N/A,#N/A,TRUE,"Cover";#N/A,#N/A,TRUE,"Conts";#N/A,#N/A,TRUE,"VOS";#N/A,#N/A,TRUE,"Warrington";#N/A,#N/A,TRUE,"Widnes"}</definedName>
    <definedName name="_________ccr1" localSheetId="11" hidden="1">{#N/A,#N/A,TRUE,"Cover";#N/A,#N/A,TRUE,"Conts";#N/A,#N/A,TRUE,"VOS";#N/A,#N/A,TRUE,"Warrington";#N/A,#N/A,TRUE,"Widnes"}</definedName>
    <definedName name="_________ccr1" localSheetId="10" hidden="1">{#N/A,#N/A,TRUE,"Cover";#N/A,#N/A,TRUE,"Conts";#N/A,#N/A,TRUE,"VOS";#N/A,#N/A,TRUE,"Warrington";#N/A,#N/A,TRUE,"Widnes"}</definedName>
    <definedName name="_________ccr1" localSheetId="20" hidden="1">{#N/A,#N/A,TRUE,"Cover";#N/A,#N/A,TRUE,"Conts";#N/A,#N/A,TRUE,"VOS";#N/A,#N/A,TRUE,"Warrington";#N/A,#N/A,TRUE,"Widnes"}</definedName>
    <definedName name="_________ccr1" hidden="1">{#N/A,#N/A,TRUE,"Cover";#N/A,#N/A,TRUE,"Conts";#N/A,#N/A,TRUE,"VOS";#N/A,#N/A,TRUE,"Warrington";#N/A,#N/A,TRUE,"Widnes"}</definedName>
    <definedName name="_________xlfn.SUMIFS" hidden="1">#NAME?</definedName>
    <definedName name="________ab1" localSheetId="5" hidden="1">{#N/A,#N/A,FALSE,"SumD";#N/A,#N/A,FALSE,"ElecD";#N/A,#N/A,FALSE,"MechD";#N/A,#N/A,FALSE,"GeotD";#N/A,#N/A,FALSE,"PrcsD";#N/A,#N/A,FALSE,"TunnD";#N/A,#N/A,FALSE,"CivlD";#N/A,#N/A,FALSE,"NtwkD";#N/A,#N/A,FALSE,"EstgD";#N/A,#N/A,FALSE,"PEngD"}</definedName>
    <definedName name="________ab1" localSheetId="14" hidden="1">{#N/A,#N/A,FALSE,"SumD";#N/A,#N/A,FALSE,"ElecD";#N/A,#N/A,FALSE,"MechD";#N/A,#N/A,FALSE,"GeotD";#N/A,#N/A,FALSE,"PrcsD";#N/A,#N/A,FALSE,"TunnD";#N/A,#N/A,FALSE,"CivlD";#N/A,#N/A,FALSE,"NtwkD";#N/A,#N/A,FALSE,"EstgD";#N/A,#N/A,FALSE,"PEngD"}</definedName>
    <definedName name="________ab1" localSheetId="11" hidden="1">{#N/A,#N/A,FALSE,"SumD";#N/A,#N/A,FALSE,"ElecD";#N/A,#N/A,FALSE,"MechD";#N/A,#N/A,FALSE,"GeotD";#N/A,#N/A,FALSE,"PrcsD";#N/A,#N/A,FALSE,"TunnD";#N/A,#N/A,FALSE,"CivlD";#N/A,#N/A,FALSE,"NtwkD";#N/A,#N/A,FALSE,"EstgD";#N/A,#N/A,FALSE,"PEngD"}</definedName>
    <definedName name="________ab1" localSheetId="10" hidden="1">{#N/A,#N/A,FALSE,"SumD";#N/A,#N/A,FALSE,"ElecD";#N/A,#N/A,FALSE,"MechD";#N/A,#N/A,FALSE,"GeotD";#N/A,#N/A,FALSE,"PrcsD";#N/A,#N/A,FALSE,"TunnD";#N/A,#N/A,FALSE,"CivlD";#N/A,#N/A,FALSE,"NtwkD";#N/A,#N/A,FALSE,"EstgD";#N/A,#N/A,FALSE,"PEngD"}</definedName>
    <definedName name="________ab1" localSheetId="20"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5" hidden="1">{#N/A,#N/A,FALSE,"SumD";#N/A,#N/A,FALSE,"ElecD";#N/A,#N/A,FALSE,"MechD";#N/A,#N/A,FALSE,"GeotD";#N/A,#N/A,FALSE,"PrcsD";#N/A,#N/A,FALSE,"TunnD";#N/A,#N/A,FALSE,"CivlD";#N/A,#N/A,FALSE,"NtwkD";#N/A,#N/A,FALSE,"EstgD";#N/A,#N/A,FALSE,"PEngD"}</definedName>
    <definedName name="________as1" localSheetId="14" hidden="1">{#N/A,#N/A,FALSE,"SumD";#N/A,#N/A,FALSE,"ElecD";#N/A,#N/A,FALSE,"MechD";#N/A,#N/A,FALSE,"GeotD";#N/A,#N/A,FALSE,"PrcsD";#N/A,#N/A,FALSE,"TunnD";#N/A,#N/A,FALSE,"CivlD";#N/A,#N/A,FALSE,"NtwkD";#N/A,#N/A,FALSE,"EstgD";#N/A,#N/A,FALSE,"PEngD"}</definedName>
    <definedName name="________as1" localSheetId="11" hidden="1">{#N/A,#N/A,FALSE,"SumD";#N/A,#N/A,FALSE,"ElecD";#N/A,#N/A,FALSE,"MechD";#N/A,#N/A,FALSE,"GeotD";#N/A,#N/A,FALSE,"PrcsD";#N/A,#N/A,FALSE,"TunnD";#N/A,#N/A,FALSE,"CivlD";#N/A,#N/A,FALSE,"NtwkD";#N/A,#N/A,FALSE,"EstgD";#N/A,#N/A,FALSE,"PEngD"}</definedName>
    <definedName name="________as1" localSheetId="10" hidden="1">{#N/A,#N/A,FALSE,"SumD";#N/A,#N/A,FALSE,"ElecD";#N/A,#N/A,FALSE,"MechD";#N/A,#N/A,FALSE,"GeotD";#N/A,#N/A,FALSE,"PrcsD";#N/A,#N/A,FALSE,"TunnD";#N/A,#N/A,FALSE,"CivlD";#N/A,#N/A,FALSE,"NtwkD";#N/A,#N/A,FALSE,"EstgD";#N/A,#N/A,FALSE,"PEngD"}</definedName>
    <definedName name="________as1" localSheetId="20"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5" hidden="1">{#N/A,#N/A,TRUE,"Front";#N/A,#N/A,TRUE,"Simple Letter";#N/A,#N/A,TRUE,"Inside";#N/A,#N/A,TRUE,"Contents";#N/A,#N/A,TRUE,"Basis";#N/A,#N/A,TRUE,"Inclusions";#N/A,#N/A,TRUE,"Exclusions";#N/A,#N/A,TRUE,"Areas";#N/A,#N/A,TRUE,"Summary";#N/A,#N/A,TRUE,"Detail"}</definedName>
    <definedName name="________cat12" localSheetId="14" hidden="1">{#N/A,#N/A,TRUE,"Front";#N/A,#N/A,TRUE,"Simple Letter";#N/A,#N/A,TRUE,"Inside";#N/A,#N/A,TRUE,"Contents";#N/A,#N/A,TRUE,"Basis";#N/A,#N/A,TRUE,"Inclusions";#N/A,#N/A,TRUE,"Exclusions";#N/A,#N/A,TRUE,"Areas";#N/A,#N/A,TRUE,"Summary";#N/A,#N/A,TRUE,"Detail"}</definedName>
    <definedName name="________cat12" localSheetId="11" hidden="1">{#N/A,#N/A,TRUE,"Front";#N/A,#N/A,TRUE,"Simple Letter";#N/A,#N/A,TRUE,"Inside";#N/A,#N/A,TRUE,"Contents";#N/A,#N/A,TRUE,"Basis";#N/A,#N/A,TRUE,"Inclusions";#N/A,#N/A,TRUE,"Exclusions";#N/A,#N/A,TRUE,"Areas";#N/A,#N/A,TRUE,"Summary";#N/A,#N/A,TRUE,"Detail"}</definedName>
    <definedName name="________cat12" localSheetId="10" hidden="1">{#N/A,#N/A,TRUE,"Front";#N/A,#N/A,TRUE,"Simple Letter";#N/A,#N/A,TRUE,"Inside";#N/A,#N/A,TRUE,"Contents";#N/A,#N/A,TRUE,"Basis";#N/A,#N/A,TRUE,"Inclusions";#N/A,#N/A,TRUE,"Exclusions";#N/A,#N/A,TRUE,"Areas";#N/A,#N/A,TRUE,"Summary";#N/A,#N/A,TRUE,"Detail"}</definedName>
    <definedName name="________cat12" localSheetId="20"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5" hidden="1">{#N/A,#N/A,TRUE,"Cover";#N/A,#N/A,TRUE,"Conts";#N/A,#N/A,TRUE,"VOS";#N/A,#N/A,TRUE,"Warrington";#N/A,#N/A,TRUE,"Widnes"}</definedName>
    <definedName name="________ccr1" localSheetId="14" hidden="1">{#N/A,#N/A,TRUE,"Cover";#N/A,#N/A,TRUE,"Conts";#N/A,#N/A,TRUE,"VOS";#N/A,#N/A,TRUE,"Warrington";#N/A,#N/A,TRUE,"Widnes"}</definedName>
    <definedName name="________ccr1" localSheetId="11" hidden="1">{#N/A,#N/A,TRUE,"Cover";#N/A,#N/A,TRUE,"Conts";#N/A,#N/A,TRUE,"VOS";#N/A,#N/A,TRUE,"Warrington";#N/A,#N/A,TRUE,"Widnes"}</definedName>
    <definedName name="________ccr1" localSheetId="10" hidden="1">{#N/A,#N/A,TRUE,"Cover";#N/A,#N/A,TRUE,"Conts";#N/A,#N/A,TRUE,"VOS";#N/A,#N/A,TRUE,"Warrington";#N/A,#N/A,TRUE,"Widnes"}</definedName>
    <definedName name="________ccr1" localSheetId="20" hidden="1">{#N/A,#N/A,TRUE,"Cover";#N/A,#N/A,TRUE,"Conts";#N/A,#N/A,TRUE,"VOS";#N/A,#N/A,TRUE,"Warrington";#N/A,#N/A,TRUE,"Widnes"}</definedName>
    <definedName name="________ccr1" hidden="1">{#N/A,#N/A,TRUE,"Cover";#N/A,#N/A,TRUE,"Conts";#N/A,#N/A,TRUE,"VOS";#N/A,#N/A,TRUE,"Warrington";#N/A,#N/A,TRUE,"Widnes"}</definedName>
    <definedName name="________new8" localSheetId="5" hidden="1">[1]GRSummary!#REF!</definedName>
    <definedName name="________new8" localSheetId="14" hidden="1">[1]GRSummary!#REF!</definedName>
    <definedName name="________new8" localSheetId="11" hidden="1">[2]GRSummary!#REF!</definedName>
    <definedName name="________new8" localSheetId="4" hidden="1">[2]GRSummary!#REF!</definedName>
    <definedName name="________new8" localSheetId="20" hidden="1">[1]GRSummary!#REF!</definedName>
    <definedName name="________new8" hidden="1">[2]GRSummary!#REF!</definedName>
    <definedName name="________xlfn.SUMIFS" hidden="1">#NAME?</definedName>
    <definedName name="_______a1" localSheetId="5" hidden="1">{#N/A,#N/A,TRUE,"11"", 9-5'8 Csg";#N/A,#N/A,TRUE,"11"", 7"" Csg";#N/A,#N/A,TRUE,"11"", 2-7'8 Tbg";#N/A,#N/A,TRUE,"9"" Twin, 26"" Csg";#N/A,#N/A,TRUE,"9"" Twin, 9-5'8 Csg";#N/A,#N/A,TRUE,"9"" Twin, 7"" Csg";#N/A,#N/A,TRUE,"9"" Twin, 2-7'8 Tbg"}</definedName>
    <definedName name="_______a1" localSheetId="14" hidden="1">{#N/A,#N/A,TRUE,"11"", 9-5'8 Csg";#N/A,#N/A,TRUE,"11"", 7"" Csg";#N/A,#N/A,TRUE,"11"", 2-7'8 Tbg";#N/A,#N/A,TRUE,"9"" Twin, 26"" Csg";#N/A,#N/A,TRUE,"9"" Twin, 9-5'8 Csg";#N/A,#N/A,TRUE,"9"" Twin, 7"" Csg";#N/A,#N/A,TRUE,"9"" Twin, 2-7'8 Tbg"}</definedName>
    <definedName name="_______a1" localSheetId="11" hidden="1">{#N/A,#N/A,TRUE,"11"", 9-5'8 Csg";#N/A,#N/A,TRUE,"11"", 7"" Csg";#N/A,#N/A,TRUE,"11"", 2-7'8 Tbg";#N/A,#N/A,TRUE,"9"" Twin, 26"" Csg";#N/A,#N/A,TRUE,"9"" Twin, 9-5'8 Csg";#N/A,#N/A,TRUE,"9"" Twin, 7"" Csg";#N/A,#N/A,TRUE,"9"" Twin, 2-7'8 Tbg"}</definedName>
    <definedName name="_______a1" localSheetId="10" hidden="1">{#N/A,#N/A,TRUE,"11"", 9-5'8 Csg";#N/A,#N/A,TRUE,"11"", 7"" Csg";#N/A,#N/A,TRUE,"11"", 2-7'8 Tbg";#N/A,#N/A,TRUE,"9"" Twin, 26"" Csg";#N/A,#N/A,TRUE,"9"" Twin, 9-5'8 Csg";#N/A,#N/A,TRUE,"9"" Twin, 7"" Csg";#N/A,#N/A,TRUE,"9"" Twin, 2-7'8 Tbg"}</definedName>
    <definedName name="_______a1" localSheetId="20" hidden="1">{#N/A,#N/A,TRUE,"11"", 9-5'8 Csg";#N/A,#N/A,TRUE,"11"", 7"" Csg";#N/A,#N/A,TRUE,"11"", 2-7'8 Tbg";#N/A,#N/A,TRUE,"9"" Twin, 26"" Csg";#N/A,#N/A,TRUE,"9"" Twin, 9-5'8 Csg";#N/A,#N/A,TRUE,"9"" Twin, 7"" Csg";#N/A,#N/A,TRUE,"9"" Twin, 2-7'8 Tbg"}</definedName>
    <definedName name="_______a1" hidden="1">{#N/A,#N/A,TRUE,"11"", 9-5'8 Csg";#N/A,#N/A,TRUE,"11"", 7"" Csg";#N/A,#N/A,TRUE,"11"", 2-7'8 Tbg";#N/A,#N/A,TRUE,"9"" Twin, 26"" Csg";#N/A,#N/A,TRUE,"9"" Twin, 9-5'8 Csg";#N/A,#N/A,TRUE,"9"" Twin, 7"" Csg";#N/A,#N/A,TRUE,"9"" Twin, 2-7'8 Tbg"}</definedName>
    <definedName name="_______ab1" localSheetId="5" hidden="1">{#N/A,#N/A,FALSE,"SumD";#N/A,#N/A,FALSE,"ElecD";#N/A,#N/A,FALSE,"MechD";#N/A,#N/A,FALSE,"GeotD";#N/A,#N/A,FALSE,"PrcsD";#N/A,#N/A,FALSE,"TunnD";#N/A,#N/A,FALSE,"CivlD";#N/A,#N/A,FALSE,"NtwkD";#N/A,#N/A,FALSE,"EstgD";#N/A,#N/A,FALSE,"PEngD"}</definedName>
    <definedName name="_______ab1" localSheetId="14" hidden="1">{#N/A,#N/A,FALSE,"SumD";#N/A,#N/A,FALSE,"ElecD";#N/A,#N/A,FALSE,"MechD";#N/A,#N/A,FALSE,"GeotD";#N/A,#N/A,FALSE,"PrcsD";#N/A,#N/A,FALSE,"TunnD";#N/A,#N/A,FALSE,"CivlD";#N/A,#N/A,FALSE,"NtwkD";#N/A,#N/A,FALSE,"EstgD";#N/A,#N/A,FALSE,"PEngD"}</definedName>
    <definedName name="_______ab1" localSheetId="11" hidden="1">{#N/A,#N/A,FALSE,"SumD";#N/A,#N/A,FALSE,"ElecD";#N/A,#N/A,FALSE,"MechD";#N/A,#N/A,FALSE,"GeotD";#N/A,#N/A,FALSE,"PrcsD";#N/A,#N/A,FALSE,"TunnD";#N/A,#N/A,FALSE,"CivlD";#N/A,#N/A,FALSE,"NtwkD";#N/A,#N/A,FALSE,"EstgD";#N/A,#N/A,FALSE,"PEngD"}</definedName>
    <definedName name="_______ab1" localSheetId="10" hidden="1">{#N/A,#N/A,FALSE,"SumD";#N/A,#N/A,FALSE,"ElecD";#N/A,#N/A,FALSE,"MechD";#N/A,#N/A,FALSE,"GeotD";#N/A,#N/A,FALSE,"PrcsD";#N/A,#N/A,FALSE,"TunnD";#N/A,#N/A,FALSE,"CivlD";#N/A,#N/A,FALSE,"NtwkD";#N/A,#N/A,FALSE,"EstgD";#N/A,#N/A,FALSE,"PEngD"}</definedName>
    <definedName name="_______ab1" localSheetId="20"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5" hidden="1">{#N/A,#N/A,FALSE,"SumD";#N/A,#N/A,FALSE,"ElecD";#N/A,#N/A,FALSE,"MechD";#N/A,#N/A,FALSE,"GeotD";#N/A,#N/A,FALSE,"PrcsD";#N/A,#N/A,FALSE,"TunnD";#N/A,#N/A,FALSE,"CivlD";#N/A,#N/A,FALSE,"NtwkD";#N/A,#N/A,FALSE,"EstgD";#N/A,#N/A,FALSE,"PEngD"}</definedName>
    <definedName name="_______as1" localSheetId="14" hidden="1">{#N/A,#N/A,FALSE,"SumD";#N/A,#N/A,FALSE,"ElecD";#N/A,#N/A,FALSE,"MechD";#N/A,#N/A,FALSE,"GeotD";#N/A,#N/A,FALSE,"PrcsD";#N/A,#N/A,FALSE,"TunnD";#N/A,#N/A,FALSE,"CivlD";#N/A,#N/A,FALSE,"NtwkD";#N/A,#N/A,FALSE,"EstgD";#N/A,#N/A,FALSE,"PEngD"}</definedName>
    <definedName name="_______as1" localSheetId="11" hidden="1">{#N/A,#N/A,FALSE,"SumD";#N/A,#N/A,FALSE,"ElecD";#N/A,#N/A,FALSE,"MechD";#N/A,#N/A,FALSE,"GeotD";#N/A,#N/A,FALSE,"PrcsD";#N/A,#N/A,FALSE,"TunnD";#N/A,#N/A,FALSE,"CivlD";#N/A,#N/A,FALSE,"NtwkD";#N/A,#N/A,FALSE,"EstgD";#N/A,#N/A,FALSE,"PEngD"}</definedName>
    <definedName name="_______as1" localSheetId="10" hidden="1">{#N/A,#N/A,FALSE,"SumD";#N/A,#N/A,FALSE,"ElecD";#N/A,#N/A,FALSE,"MechD";#N/A,#N/A,FALSE,"GeotD";#N/A,#N/A,FALSE,"PrcsD";#N/A,#N/A,FALSE,"TunnD";#N/A,#N/A,FALSE,"CivlD";#N/A,#N/A,FALSE,"NtwkD";#N/A,#N/A,FALSE,"EstgD";#N/A,#N/A,FALSE,"PEngD"}</definedName>
    <definedName name="_______as1" localSheetId="20"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5" hidden="1">{#N/A,#N/A,TRUE,"Front";#N/A,#N/A,TRUE,"Simple Letter";#N/A,#N/A,TRUE,"Inside";#N/A,#N/A,TRUE,"Contents";#N/A,#N/A,TRUE,"Basis";#N/A,#N/A,TRUE,"Inclusions";#N/A,#N/A,TRUE,"Exclusions";#N/A,#N/A,TRUE,"Areas";#N/A,#N/A,TRUE,"Summary";#N/A,#N/A,TRUE,"Detail"}</definedName>
    <definedName name="_______cat12" localSheetId="14" hidden="1">{#N/A,#N/A,TRUE,"Front";#N/A,#N/A,TRUE,"Simple Letter";#N/A,#N/A,TRUE,"Inside";#N/A,#N/A,TRUE,"Contents";#N/A,#N/A,TRUE,"Basis";#N/A,#N/A,TRUE,"Inclusions";#N/A,#N/A,TRUE,"Exclusions";#N/A,#N/A,TRUE,"Areas";#N/A,#N/A,TRUE,"Summary";#N/A,#N/A,TRUE,"Detail"}</definedName>
    <definedName name="_______cat12" localSheetId="11" hidden="1">{#N/A,#N/A,TRUE,"Front";#N/A,#N/A,TRUE,"Simple Letter";#N/A,#N/A,TRUE,"Inside";#N/A,#N/A,TRUE,"Contents";#N/A,#N/A,TRUE,"Basis";#N/A,#N/A,TRUE,"Inclusions";#N/A,#N/A,TRUE,"Exclusions";#N/A,#N/A,TRUE,"Areas";#N/A,#N/A,TRUE,"Summary";#N/A,#N/A,TRUE,"Detail"}</definedName>
    <definedName name="_______cat12" localSheetId="10" hidden="1">{#N/A,#N/A,TRUE,"Front";#N/A,#N/A,TRUE,"Simple Letter";#N/A,#N/A,TRUE,"Inside";#N/A,#N/A,TRUE,"Contents";#N/A,#N/A,TRUE,"Basis";#N/A,#N/A,TRUE,"Inclusions";#N/A,#N/A,TRUE,"Exclusions";#N/A,#N/A,TRUE,"Areas";#N/A,#N/A,TRUE,"Summary";#N/A,#N/A,TRUE,"Detail"}</definedName>
    <definedName name="_______cat12" localSheetId="20"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5" hidden="1">{#N/A,#N/A,TRUE,"Cover";#N/A,#N/A,TRUE,"Conts";#N/A,#N/A,TRUE,"VOS";#N/A,#N/A,TRUE,"Warrington";#N/A,#N/A,TRUE,"Widnes"}</definedName>
    <definedName name="_______ccr1" localSheetId="14" hidden="1">{#N/A,#N/A,TRUE,"Cover";#N/A,#N/A,TRUE,"Conts";#N/A,#N/A,TRUE,"VOS";#N/A,#N/A,TRUE,"Warrington";#N/A,#N/A,TRUE,"Widnes"}</definedName>
    <definedName name="_______ccr1" localSheetId="11" hidden="1">{#N/A,#N/A,TRUE,"Cover";#N/A,#N/A,TRUE,"Conts";#N/A,#N/A,TRUE,"VOS";#N/A,#N/A,TRUE,"Warrington";#N/A,#N/A,TRUE,"Widnes"}</definedName>
    <definedName name="_______ccr1" localSheetId="10" hidden="1">{#N/A,#N/A,TRUE,"Cover";#N/A,#N/A,TRUE,"Conts";#N/A,#N/A,TRUE,"VOS";#N/A,#N/A,TRUE,"Warrington";#N/A,#N/A,TRUE,"Widnes"}</definedName>
    <definedName name="_______ccr1" localSheetId="20" hidden="1">{#N/A,#N/A,TRUE,"Cover";#N/A,#N/A,TRUE,"Conts";#N/A,#N/A,TRUE,"VOS";#N/A,#N/A,TRUE,"Warrington";#N/A,#N/A,TRUE,"Widnes"}</definedName>
    <definedName name="_______ccr1" hidden="1">{#N/A,#N/A,TRUE,"Cover";#N/A,#N/A,TRUE,"Conts";#N/A,#N/A,TRUE,"VOS";#N/A,#N/A,TRUE,"Warrington";#N/A,#N/A,TRUE,"Widnes"}</definedName>
    <definedName name="_______dec05" localSheetId="5" hidden="1">{"'Sheet1'!$A$4386:$N$4591"}</definedName>
    <definedName name="_______dec05" localSheetId="14" hidden="1">{"'Sheet1'!$A$4386:$N$4591"}</definedName>
    <definedName name="_______dec05" localSheetId="11" hidden="1">{"'Sheet1'!$A$4386:$N$4591"}</definedName>
    <definedName name="_______dec05" localSheetId="10" hidden="1">{"'Sheet1'!$A$4386:$N$4591"}</definedName>
    <definedName name="_______dec05" localSheetId="20" hidden="1">{"'Sheet1'!$A$4386:$N$4591"}</definedName>
    <definedName name="_______dec05" hidden="1">{"'Sheet1'!$A$4386:$N$4591"}</definedName>
    <definedName name="_______wrn9" localSheetId="5" hidden="1">{#N/A,#N/A,TRUE,"9"" Twin, 26"" Csg";#N/A,#N/A,TRUE,"9"" Twin, 9-5'8 Csg";#N/A,#N/A,TRUE,"9"" Twin, 7"" Csg";#N/A,#N/A,TRUE,"9"" Twin, 2-7'8 Tbg"}</definedName>
    <definedName name="_______wrn9" localSheetId="14" hidden="1">{#N/A,#N/A,TRUE,"9"" Twin, 26"" Csg";#N/A,#N/A,TRUE,"9"" Twin, 9-5'8 Csg";#N/A,#N/A,TRUE,"9"" Twin, 7"" Csg";#N/A,#N/A,TRUE,"9"" Twin, 2-7'8 Tbg"}</definedName>
    <definedName name="_______wrn9" localSheetId="11" hidden="1">{#N/A,#N/A,TRUE,"9"" Twin, 26"" Csg";#N/A,#N/A,TRUE,"9"" Twin, 9-5'8 Csg";#N/A,#N/A,TRUE,"9"" Twin, 7"" Csg";#N/A,#N/A,TRUE,"9"" Twin, 2-7'8 Tbg"}</definedName>
    <definedName name="_______wrn9" localSheetId="10" hidden="1">{#N/A,#N/A,TRUE,"9"" Twin, 26"" Csg";#N/A,#N/A,TRUE,"9"" Twin, 9-5'8 Csg";#N/A,#N/A,TRUE,"9"" Twin, 7"" Csg";#N/A,#N/A,TRUE,"9"" Twin, 2-7'8 Tbg"}</definedName>
    <definedName name="_______wrn9" localSheetId="20"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a1" localSheetId="5" hidden="1">{#N/A,#N/A,TRUE,"11"", 9-5'8 Csg";#N/A,#N/A,TRUE,"11"", 7"" Csg";#N/A,#N/A,TRUE,"11"", 2-7'8 Tbg";#N/A,#N/A,TRUE,"9"" Twin, 26"" Csg";#N/A,#N/A,TRUE,"9"" Twin, 9-5'8 Csg";#N/A,#N/A,TRUE,"9"" Twin, 7"" Csg";#N/A,#N/A,TRUE,"9"" Twin, 2-7'8 Tbg"}</definedName>
    <definedName name="______a1" localSheetId="14" hidden="1">{#N/A,#N/A,TRUE,"11"", 9-5'8 Csg";#N/A,#N/A,TRUE,"11"", 7"" Csg";#N/A,#N/A,TRUE,"11"", 2-7'8 Tbg";#N/A,#N/A,TRUE,"9"" Twin, 26"" Csg";#N/A,#N/A,TRUE,"9"" Twin, 9-5'8 Csg";#N/A,#N/A,TRUE,"9"" Twin, 7"" Csg";#N/A,#N/A,TRUE,"9"" Twin, 2-7'8 Tbg"}</definedName>
    <definedName name="______a1" localSheetId="11" hidden="1">{#N/A,#N/A,TRUE,"11"", 9-5'8 Csg";#N/A,#N/A,TRUE,"11"", 7"" Csg";#N/A,#N/A,TRUE,"11"", 2-7'8 Tbg";#N/A,#N/A,TRUE,"9"" Twin, 26"" Csg";#N/A,#N/A,TRUE,"9"" Twin, 9-5'8 Csg";#N/A,#N/A,TRUE,"9"" Twin, 7"" Csg";#N/A,#N/A,TRUE,"9"" Twin, 2-7'8 Tbg"}</definedName>
    <definedName name="______a1" localSheetId="10" hidden="1">{#N/A,#N/A,TRUE,"11"", 9-5'8 Csg";#N/A,#N/A,TRUE,"11"", 7"" Csg";#N/A,#N/A,TRUE,"11"", 2-7'8 Tbg";#N/A,#N/A,TRUE,"9"" Twin, 26"" Csg";#N/A,#N/A,TRUE,"9"" Twin, 9-5'8 Csg";#N/A,#N/A,TRUE,"9"" Twin, 7"" Csg";#N/A,#N/A,TRUE,"9"" Twin, 2-7'8 Tbg"}</definedName>
    <definedName name="______a1" localSheetId="20" hidden="1">{#N/A,#N/A,TRUE,"11"", 9-5'8 Csg";#N/A,#N/A,TRUE,"11"", 7"" Csg";#N/A,#N/A,TRUE,"11"", 2-7'8 Tbg";#N/A,#N/A,TRUE,"9"" Twin, 26"" Csg";#N/A,#N/A,TRUE,"9"" Twin, 9-5'8 Csg";#N/A,#N/A,TRUE,"9"" Twin, 7"" Csg";#N/A,#N/A,TRUE,"9"" Twin, 2-7'8 Tbg"}</definedName>
    <definedName name="______a1" hidden="1">{#N/A,#N/A,TRUE,"11"", 9-5'8 Csg";#N/A,#N/A,TRUE,"11"", 7"" Csg";#N/A,#N/A,TRUE,"11"", 2-7'8 Tbg";#N/A,#N/A,TRUE,"9"" Twin, 26"" Csg";#N/A,#N/A,TRUE,"9"" Twin, 9-5'8 Csg";#N/A,#N/A,TRUE,"9"" Twin, 7"" Csg";#N/A,#N/A,TRUE,"9"" Twin, 2-7'8 Tbg"}</definedName>
    <definedName name="______ab1" localSheetId="5" hidden="1">{#N/A,#N/A,FALSE,"SumD";#N/A,#N/A,FALSE,"ElecD";#N/A,#N/A,FALSE,"MechD";#N/A,#N/A,FALSE,"GeotD";#N/A,#N/A,FALSE,"PrcsD";#N/A,#N/A,FALSE,"TunnD";#N/A,#N/A,FALSE,"CivlD";#N/A,#N/A,FALSE,"NtwkD";#N/A,#N/A,FALSE,"EstgD";#N/A,#N/A,FALSE,"PEngD"}</definedName>
    <definedName name="______ab1" localSheetId="14" hidden="1">{#N/A,#N/A,FALSE,"SumD";#N/A,#N/A,FALSE,"ElecD";#N/A,#N/A,FALSE,"MechD";#N/A,#N/A,FALSE,"GeotD";#N/A,#N/A,FALSE,"PrcsD";#N/A,#N/A,FALSE,"TunnD";#N/A,#N/A,FALSE,"CivlD";#N/A,#N/A,FALSE,"NtwkD";#N/A,#N/A,FALSE,"EstgD";#N/A,#N/A,FALSE,"PEngD"}</definedName>
    <definedName name="______ab1" localSheetId="11" hidden="1">{#N/A,#N/A,FALSE,"SumD";#N/A,#N/A,FALSE,"ElecD";#N/A,#N/A,FALSE,"MechD";#N/A,#N/A,FALSE,"GeotD";#N/A,#N/A,FALSE,"PrcsD";#N/A,#N/A,FALSE,"TunnD";#N/A,#N/A,FALSE,"CivlD";#N/A,#N/A,FALSE,"NtwkD";#N/A,#N/A,FALSE,"EstgD";#N/A,#N/A,FALSE,"PEngD"}</definedName>
    <definedName name="______ab1" localSheetId="10" hidden="1">{#N/A,#N/A,FALSE,"SumD";#N/A,#N/A,FALSE,"ElecD";#N/A,#N/A,FALSE,"MechD";#N/A,#N/A,FALSE,"GeotD";#N/A,#N/A,FALSE,"PrcsD";#N/A,#N/A,FALSE,"TunnD";#N/A,#N/A,FALSE,"CivlD";#N/A,#N/A,FALSE,"NtwkD";#N/A,#N/A,FALSE,"EstgD";#N/A,#N/A,FALSE,"PEngD"}</definedName>
    <definedName name="______ab1" localSheetId="20"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5" hidden="1">{#N/A,#N/A,FALSE,"SumD";#N/A,#N/A,FALSE,"ElecD";#N/A,#N/A,FALSE,"MechD";#N/A,#N/A,FALSE,"GeotD";#N/A,#N/A,FALSE,"PrcsD";#N/A,#N/A,FALSE,"TunnD";#N/A,#N/A,FALSE,"CivlD";#N/A,#N/A,FALSE,"NtwkD";#N/A,#N/A,FALSE,"EstgD";#N/A,#N/A,FALSE,"PEngD"}</definedName>
    <definedName name="______as1" localSheetId="14" hidden="1">{#N/A,#N/A,FALSE,"SumD";#N/A,#N/A,FALSE,"ElecD";#N/A,#N/A,FALSE,"MechD";#N/A,#N/A,FALSE,"GeotD";#N/A,#N/A,FALSE,"PrcsD";#N/A,#N/A,FALSE,"TunnD";#N/A,#N/A,FALSE,"CivlD";#N/A,#N/A,FALSE,"NtwkD";#N/A,#N/A,FALSE,"EstgD";#N/A,#N/A,FALSE,"PEngD"}</definedName>
    <definedName name="______as1" localSheetId="11" hidden="1">{#N/A,#N/A,FALSE,"SumD";#N/A,#N/A,FALSE,"ElecD";#N/A,#N/A,FALSE,"MechD";#N/A,#N/A,FALSE,"GeotD";#N/A,#N/A,FALSE,"PrcsD";#N/A,#N/A,FALSE,"TunnD";#N/A,#N/A,FALSE,"CivlD";#N/A,#N/A,FALSE,"NtwkD";#N/A,#N/A,FALSE,"EstgD";#N/A,#N/A,FALSE,"PEngD"}</definedName>
    <definedName name="______as1" localSheetId="10" hidden="1">{#N/A,#N/A,FALSE,"SumD";#N/A,#N/A,FALSE,"ElecD";#N/A,#N/A,FALSE,"MechD";#N/A,#N/A,FALSE,"GeotD";#N/A,#N/A,FALSE,"PrcsD";#N/A,#N/A,FALSE,"TunnD";#N/A,#N/A,FALSE,"CivlD";#N/A,#N/A,FALSE,"NtwkD";#N/A,#N/A,FALSE,"EstgD";#N/A,#N/A,FALSE,"PEngD"}</definedName>
    <definedName name="______as1" localSheetId="20"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5" hidden="1">{#N/A,#N/A,TRUE,"Front";#N/A,#N/A,TRUE,"Simple Letter";#N/A,#N/A,TRUE,"Inside";#N/A,#N/A,TRUE,"Contents";#N/A,#N/A,TRUE,"Basis";#N/A,#N/A,TRUE,"Inclusions";#N/A,#N/A,TRUE,"Exclusions";#N/A,#N/A,TRUE,"Areas";#N/A,#N/A,TRUE,"Summary";#N/A,#N/A,TRUE,"Detail"}</definedName>
    <definedName name="______cat12" localSheetId="14" hidden="1">{#N/A,#N/A,TRUE,"Front";#N/A,#N/A,TRUE,"Simple Letter";#N/A,#N/A,TRUE,"Inside";#N/A,#N/A,TRUE,"Contents";#N/A,#N/A,TRUE,"Basis";#N/A,#N/A,TRUE,"Inclusions";#N/A,#N/A,TRUE,"Exclusions";#N/A,#N/A,TRUE,"Areas";#N/A,#N/A,TRUE,"Summary";#N/A,#N/A,TRUE,"Detail"}</definedName>
    <definedName name="______cat12" localSheetId="11" hidden="1">{#N/A,#N/A,TRUE,"Front";#N/A,#N/A,TRUE,"Simple Letter";#N/A,#N/A,TRUE,"Inside";#N/A,#N/A,TRUE,"Contents";#N/A,#N/A,TRUE,"Basis";#N/A,#N/A,TRUE,"Inclusions";#N/A,#N/A,TRUE,"Exclusions";#N/A,#N/A,TRUE,"Areas";#N/A,#N/A,TRUE,"Summary";#N/A,#N/A,TRUE,"Detail"}</definedName>
    <definedName name="______cat12" localSheetId="10" hidden="1">{#N/A,#N/A,TRUE,"Front";#N/A,#N/A,TRUE,"Simple Letter";#N/A,#N/A,TRUE,"Inside";#N/A,#N/A,TRUE,"Contents";#N/A,#N/A,TRUE,"Basis";#N/A,#N/A,TRUE,"Inclusions";#N/A,#N/A,TRUE,"Exclusions";#N/A,#N/A,TRUE,"Areas";#N/A,#N/A,TRUE,"Summary";#N/A,#N/A,TRUE,"Detail"}</definedName>
    <definedName name="______cat12" localSheetId="20"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dec05" localSheetId="5" hidden="1">{"'Sheet1'!$A$4386:$N$4591"}</definedName>
    <definedName name="______dec05" localSheetId="14" hidden="1">{"'Sheet1'!$A$4386:$N$4591"}</definedName>
    <definedName name="______dec05" localSheetId="11" hidden="1">{"'Sheet1'!$A$4386:$N$4591"}</definedName>
    <definedName name="______dec05" localSheetId="10" hidden="1">{"'Sheet1'!$A$4386:$N$4591"}</definedName>
    <definedName name="______dec05" localSheetId="20" hidden="1">{"'Sheet1'!$A$4386:$N$4591"}</definedName>
    <definedName name="______dec05" hidden="1">{"'Sheet1'!$A$4386:$N$4591"}</definedName>
    <definedName name="______new8" localSheetId="5" hidden="1">[1]GRSummary!#REF!</definedName>
    <definedName name="______new8" localSheetId="14" hidden="1">[1]GRSummary!#REF!</definedName>
    <definedName name="______new8" localSheetId="11" hidden="1">[2]GRSummary!#REF!</definedName>
    <definedName name="______new8" localSheetId="4" hidden="1">[2]GRSummary!#REF!</definedName>
    <definedName name="______new8" localSheetId="20" hidden="1">[1]GRSummary!#REF!</definedName>
    <definedName name="______new8" hidden="1">[2]GRSummary!#REF!</definedName>
    <definedName name="______old3" localSheetId="5" hidden="1">{#N/A,#N/A,FALSE,"Summary";#N/A,#N/A,FALSE,"3TJ";#N/A,#N/A,FALSE,"3TN";#N/A,#N/A,FALSE,"3TP";#N/A,#N/A,FALSE,"3SJ";#N/A,#N/A,FALSE,"3CJ";#N/A,#N/A,FALSE,"3CN";#N/A,#N/A,FALSE,"3CP";#N/A,#N/A,FALSE,"3A"}</definedName>
    <definedName name="______old3" localSheetId="14" hidden="1">{#N/A,#N/A,FALSE,"Summary";#N/A,#N/A,FALSE,"3TJ";#N/A,#N/A,FALSE,"3TN";#N/A,#N/A,FALSE,"3TP";#N/A,#N/A,FALSE,"3SJ";#N/A,#N/A,FALSE,"3CJ";#N/A,#N/A,FALSE,"3CN";#N/A,#N/A,FALSE,"3CP";#N/A,#N/A,FALSE,"3A"}</definedName>
    <definedName name="______old3" localSheetId="11" hidden="1">{#N/A,#N/A,FALSE,"Summary";#N/A,#N/A,FALSE,"3TJ";#N/A,#N/A,FALSE,"3TN";#N/A,#N/A,FALSE,"3TP";#N/A,#N/A,FALSE,"3SJ";#N/A,#N/A,FALSE,"3CJ";#N/A,#N/A,FALSE,"3CN";#N/A,#N/A,FALSE,"3CP";#N/A,#N/A,FALSE,"3A"}</definedName>
    <definedName name="______old3" localSheetId="10" hidden="1">{#N/A,#N/A,FALSE,"Summary";#N/A,#N/A,FALSE,"3TJ";#N/A,#N/A,FALSE,"3TN";#N/A,#N/A,FALSE,"3TP";#N/A,#N/A,FALSE,"3SJ";#N/A,#N/A,FALSE,"3CJ";#N/A,#N/A,FALSE,"3CN";#N/A,#N/A,FALSE,"3CP";#N/A,#N/A,FALSE,"3A"}</definedName>
    <definedName name="______old3" localSheetId="20"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5" hidden="1">{#N/A,#N/A,FALSE,"Summary";#N/A,#N/A,FALSE,"3TJ";#N/A,#N/A,FALSE,"3TN";#N/A,#N/A,FALSE,"3TP";#N/A,#N/A,FALSE,"3SJ";#N/A,#N/A,FALSE,"3CJ";#N/A,#N/A,FALSE,"3CN";#N/A,#N/A,FALSE,"3CP";#N/A,#N/A,FALSE,"3A"}</definedName>
    <definedName name="______old5" localSheetId="14" hidden="1">{#N/A,#N/A,FALSE,"Summary";#N/A,#N/A,FALSE,"3TJ";#N/A,#N/A,FALSE,"3TN";#N/A,#N/A,FALSE,"3TP";#N/A,#N/A,FALSE,"3SJ";#N/A,#N/A,FALSE,"3CJ";#N/A,#N/A,FALSE,"3CN";#N/A,#N/A,FALSE,"3CP";#N/A,#N/A,FALSE,"3A"}</definedName>
    <definedName name="______old5" localSheetId="11" hidden="1">{#N/A,#N/A,FALSE,"Summary";#N/A,#N/A,FALSE,"3TJ";#N/A,#N/A,FALSE,"3TN";#N/A,#N/A,FALSE,"3TP";#N/A,#N/A,FALSE,"3SJ";#N/A,#N/A,FALSE,"3CJ";#N/A,#N/A,FALSE,"3CN";#N/A,#N/A,FALSE,"3CP";#N/A,#N/A,FALSE,"3A"}</definedName>
    <definedName name="______old5" localSheetId="10" hidden="1">{#N/A,#N/A,FALSE,"Summary";#N/A,#N/A,FALSE,"3TJ";#N/A,#N/A,FALSE,"3TN";#N/A,#N/A,FALSE,"3TP";#N/A,#N/A,FALSE,"3SJ";#N/A,#N/A,FALSE,"3CJ";#N/A,#N/A,FALSE,"3CN";#N/A,#N/A,FALSE,"3CP";#N/A,#N/A,FALSE,"3A"}</definedName>
    <definedName name="______old5" localSheetId="20"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5" hidden="1">{#N/A,#N/A,FALSE,"Summary";#N/A,#N/A,FALSE,"3TJ";#N/A,#N/A,FALSE,"3TN";#N/A,#N/A,FALSE,"3TP";#N/A,#N/A,FALSE,"3SJ";#N/A,#N/A,FALSE,"3CJ";#N/A,#N/A,FALSE,"3CN";#N/A,#N/A,FALSE,"3CP";#N/A,#N/A,FALSE,"3A"}</definedName>
    <definedName name="______old7" localSheetId="14" hidden="1">{#N/A,#N/A,FALSE,"Summary";#N/A,#N/A,FALSE,"3TJ";#N/A,#N/A,FALSE,"3TN";#N/A,#N/A,FALSE,"3TP";#N/A,#N/A,FALSE,"3SJ";#N/A,#N/A,FALSE,"3CJ";#N/A,#N/A,FALSE,"3CN";#N/A,#N/A,FALSE,"3CP";#N/A,#N/A,FALSE,"3A"}</definedName>
    <definedName name="______old7" localSheetId="11" hidden="1">{#N/A,#N/A,FALSE,"Summary";#N/A,#N/A,FALSE,"3TJ";#N/A,#N/A,FALSE,"3TN";#N/A,#N/A,FALSE,"3TP";#N/A,#N/A,FALSE,"3SJ";#N/A,#N/A,FALSE,"3CJ";#N/A,#N/A,FALSE,"3CN";#N/A,#N/A,FALSE,"3CP";#N/A,#N/A,FALSE,"3A"}</definedName>
    <definedName name="______old7" localSheetId="10" hidden="1">{#N/A,#N/A,FALSE,"Summary";#N/A,#N/A,FALSE,"3TJ";#N/A,#N/A,FALSE,"3TN";#N/A,#N/A,FALSE,"3TP";#N/A,#N/A,FALSE,"3SJ";#N/A,#N/A,FALSE,"3CJ";#N/A,#N/A,FALSE,"3CN";#N/A,#N/A,FALSE,"3CP";#N/A,#N/A,FALSE,"3A"}</definedName>
    <definedName name="______old7" localSheetId="20"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wrn9" localSheetId="5" hidden="1">{#N/A,#N/A,TRUE,"9"" Twin, 26"" Csg";#N/A,#N/A,TRUE,"9"" Twin, 9-5'8 Csg";#N/A,#N/A,TRUE,"9"" Twin, 7"" Csg";#N/A,#N/A,TRUE,"9"" Twin, 2-7'8 Tbg"}</definedName>
    <definedName name="______wrn9" localSheetId="14" hidden="1">{#N/A,#N/A,TRUE,"9"" Twin, 26"" Csg";#N/A,#N/A,TRUE,"9"" Twin, 9-5'8 Csg";#N/A,#N/A,TRUE,"9"" Twin, 7"" Csg";#N/A,#N/A,TRUE,"9"" Twin, 2-7'8 Tbg"}</definedName>
    <definedName name="______wrn9" localSheetId="11" hidden="1">{#N/A,#N/A,TRUE,"9"" Twin, 26"" Csg";#N/A,#N/A,TRUE,"9"" Twin, 9-5'8 Csg";#N/A,#N/A,TRUE,"9"" Twin, 7"" Csg";#N/A,#N/A,TRUE,"9"" Twin, 2-7'8 Tbg"}</definedName>
    <definedName name="______wrn9" localSheetId="10" hidden="1">{#N/A,#N/A,TRUE,"9"" Twin, 26"" Csg";#N/A,#N/A,TRUE,"9"" Twin, 9-5'8 Csg";#N/A,#N/A,TRUE,"9"" Twin, 7"" Csg";#N/A,#N/A,TRUE,"9"" Twin, 2-7'8 Tbg"}</definedName>
    <definedName name="______wrn9" localSheetId="20"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ab1" localSheetId="5" hidden="1">{#N/A,#N/A,FALSE,"SumD";#N/A,#N/A,FALSE,"ElecD";#N/A,#N/A,FALSE,"MechD";#N/A,#N/A,FALSE,"GeotD";#N/A,#N/A,FALSE,"PrcsD";#N/A,#N/A,FALSE,"TunnD";#N/A,#N/A,FALSE,"CivlD";#N/A,#N/A,FALSE,"NtwkD";#N/A,#N/A,FALSE,"EstgD";#N/A,#N/A,FALSE,"PEngD"}</definedName>
    <definedName name="_____ab1" localSheetId="14" hidden="1">{#N/A,#N/A,FALSE,"SumD";#N/A,#N/A,FALSE,"ElecD";#N/A,#N/A,FALSE,"MechD";#N/A,#N/A,FALSE,"GeotD";#N/A,#N/A,FALSE,"PrcsD";#N/A,#N/A,FALSE,"TunnD";#N/A,#N/A,FALSE,"CivlD";#N/A,#N/A,FALSE,"NtwkD";#N/A,#N/A,FALSE,"EstgD";#N/A,#N/A,FALSE,"PEngD"}</definedName>
    <definedName name="_____ab1" localSheetId="11" hidden="1">{#N/A,#N/A,FALSE,"SumD";#N/A,#N/A,FALSE,"ElecD";#N/A,#N/A,FALSE,"MechD";#N/A,#N/A,FALSE,"GeotD";#N/A,#N/A,FALSE,"PrcsD";#N/A,#N/A,FALSE,"TunnD";#N/A,#N/A,FALSE,"CivlD";#N/A,#N/A,FALSE,"NtwkD";#N/A,#N/A,FALSE,"EstgD";#N/A,#N/A,FALSE,"PEngD"}</definedName>
    <definedName name="_____ab1" localSheetId="10" hidden="1">{#N/A,#N/A,FALSE,"SumD";#N/A,#N/A,FALSE,"ElecD";#N/A,#N/A,FALSE,"MechD";#N/A,#N/A,FALSE,"GeotD";#N/A,#N/A,FALSE,"PrcsD";#N/A,#N/A,FALSE,"TunnD";#N/A,#N/A,FALSE,"CivlD";#N/A,#N/A,FALSE,"NtwkD";#N/A,#N/A,FALSE,"EstgD";#N/A,#N/A,FALSE,"PEngD"}</definedName>
    <definedName name="_____ab1" localSheetId="20"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5" hidden="1">{#N/A,#N/A,FALSE,"SumD";#N/A,#N/A,FALSE,"ElecD";#N/A,#N/A,FALSE,"MechD";#N/A,#N/A,FALSE,"GeotD";#N/A,#N/A,FALSE,"PrcsD";#N/A,#N/A,FALSE,"TunnD";#N/A,#N/A,FALSE,"CivlD";#N/A,#N/A,FALSE,"NtwkD";#N/A,#N/A,FALSE,"EstgD";#N/A,#N/A,FALSE,"PEngD"}</definedName>
    <definedName name="_____as1" localSheetId="14" hidden="1">{#N/A,#N/A,FALSE,"SumD";#N/A,#N/A,FALSE,"ElecD";#N/A,#N/A,FALSE,"MechD";#N/A,#N/A,FALSE,"GeotD";#N/A,#N/A,FALSE,"PrcsD";#N/A,#N/A,FALSE,"TunnD";#N/A,#N/A,FALSE,"CivlD";#N/A,#N/A,FALSE,"NtwkD";#N/A,#N/A,FALSE,"EstgD";#N/A,#N/A,FALSE,"PEngD"}</definedName>
    <definedName name="_____as1" localSheetId="11" hidden="1">{#N/A,#N/A,FALSE,"SumD";#N/A,#N/A,FALSE,"ElecD";#N/A,#N/A,FALSE,"MechD";#N/A,#N/A,FALSE,"GeotD";#N/A,#N/A,FALSE,"PrcsD";#N/A,#N/A,FALSE,"TunnD";#N/A,#N/A,FALSE,"CivlD";#N/A,#N/A,FALSE,"NtwkD";#N/A,#N/A,FALSE,"EstgD";#N/A,#N/A,FALSE,"PEngD"}</definedName>
    <definedName name="_____as1" localSheetId="10" hidden="1">{#N/A,#N/A,FALSE,"SumD";#N/A,#N/A,FALSE,"ElecD";#N/A,#N/A,FALSE,"MechD";#N/A,#N/A,FALSE,"GeotD";#N/A,#N/A,FALSE,"PrcsD";#N/A,#N/A,FALSE,"TunnD";#N/A,#N/A,FALSE,"CivlD";#N/A,#N/A,FALSE,"NtwkD";#N/A,#N/A,FALSE,"EstgD";#N/A,#N/A,FALSE,"PEngD"}</definedName>
    <definedName name="_____as1" localSheetId="20"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5" hidden="1">{#N/A,#N/A,TRUE,"Front";#N/A,#N/A,TRUE,"Simple Letter";#N/A,#N/A,TRUE,"Inside";#N/A,#N/A,TRUE,"Contents";#N/A,#N/A,TRUE,"Basis";#N/A,#N/A,TRUE,"Inclusions";#N/A,#N/A,TRUE,"Exclusions";#N/A,#N/A,TRUE,"Areas";#N/A,#N/A,TRUE,"Summary";#N/A,#N/A,TRUE,"Detail"}</definedName>
    <definedName name="_____cat12" localSheetId="14" hidden="1">{#N/A,#N/A,TRUE,"Front";#N/A,#N/A,TRUE,"Simple Letter";#N/A,#N/A,TRUE,"Inside";#N/A,#N/A,TRUE,"Contents";#N/A,#N/A,TRUE,"Basis";#N/A,#N/A,TRUE,"Inclusions";#N/A,#N/A,TRUE,"Exclusions";#N/A,#N/A,TRUE,"Areas";#N/A,#N/A,TRUE,"Summary";#N/A,#N/A,TRUE,"Detail"}</definedName>
    <definedName name="_____cat12" localSheetId="11" hidden="1">{#N/A,#N/A,TRUE,"Front";#N/A,#N/A,TRUE,"Simple Letter";#N/A,#N/A,TRUE,"Inside";#N/A,#N/A,TRUE,"Contents";#N/A,#N/A,TRUE,"Basis";#N/A,#N/A,TRUE,"Inclusions";#N/A,#N/A,TRUE,"Exclusions";#N/A,#N/A,TRUE,"Areas";#N/A,#N/A,TRUE,"Summary";#N/A,#N/A,TRUE,"Detail"}</definedName>
    <definedName name="_____cat12" localSheetId="10" hidden="1">{#N/A,#N/A,TRUE,"Front";#N/A,#N/A,TRUE,"Simple Letter";#N/A,#N/A,TRUE,"Inside";#N/A,#N/A,TRUE,"Contents";#N/A,#N/A,TRUE,"Basis";#N/A,#N/A,TRUE,"Inclusions";#N/A,#N/A,TRUE,"Exclusions";#N/A,#N/A,TRUE,"Areas";#N/A,#N/A,TRUE,"Summary";#N/A,#N/A,TRUE,"Detail"}</definedName>
    <definedName name="_____cat12" localSheetId="20"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5" hidden="1">{#N/A,#N/A,TRUE,"Cover";#N/A,#N/A,TRUE,"Conts";#N/A,#N/A,TRUE,"VOS";#N/A,#N/A,TRUE,"Warrington";#N/A,#N/A,TRUE,"Widnes"}</definedName>
    <definedName name="_____ccr1" localSheetId="14" hidden="1">{#N/A,#N/A,TRUE,"Cover";#N/A,#N/A,TRUE,"Conts";#N/A,#N/A,TRUE,"VOS";#N/A,#N/A,TRUE,"Warrington";#N/A,#N/A,TRUE,"Widnes"}</definedName>
    <definedName name="_____ccr1" localSheetId="11" hidden="1">{#N/A,#N/A,TRUE,"Cover";#N/A,#N/A,TRUE,"Conts";#N/A,#N/A,TRUE,"VOS";#N/A,#N/A,TRUE,"Warrington";#N/A,#N/A,TRUE,"Widnes"}</definedName>
    <definedName name="_____ccr1" localSheetId="10" hidden="1">{#N/A,#N/A,TRUE,"Cover";#N/A,#N/A,TRUE,"Conts";#N/A,#N/A,TRUE,"VOS";#N/A,#N/A,TRUE,"Warrington";#N/A,#N/A,TRUE,"Widnes"}</definedName>
    <definedName name="_____ccr1" localSheetId="20" hidden="1">{#N/A,#N/A,TRUE,"Cover";#N/A,#N/A,TRUE,"Conts";#N/A,#N/A,TRUE,"VOS";#N/A,#N/A,TRUE,"Warrington";#N/A,#N/A,TRUE,"Widnes"}</definedName>
    <definedName name="_____ccr1" hidden="1">{#N/A,#N/A,TRUE,"Cover";#N/A,#N/A,TRUE,"Conts";#N/A,#N/A,TRUE,"VOS";#N/A,#N/A,TRUE,"Warrington";#N/A,#N/A,TRUE,"Widnes"}</definedName>
    <definedName name="_____dec05" localSheetId="5" hidden="1">{"'Sheet1'!$A$4386:$N$4591"}</definedName>
    <definedName name="_____dec05" localSheetId="14" hidden="1">{"'Sheet1'!$A$4386:$N$4591"}</definedName>
    <definedName name="_____dec05" localSheetId="11" hidden="1">{"'Sheet1'!$A$4386:$N$4591"}</definedName>
    <definedName name="_____dec05" localSheetId="10" hidden="1">{"'Sheet1'!$A$4386:$N$4591"}</definedName>
    <definedName name="_____dec05" localSheetId="20" hidden="1">{"'Sheet1'!$A$4386:$N$4591"}</definedName>
    <definedName name="_____dec05" hidden="1">{"'Sheet1'!$A$4386:$N$4591"}</definedName>
    <definedName name="_____new8" localSheetId="5" hidden="1">[1]GRSummary!#REF!</definedName>
    <definedName name="_____new8" localSheetId="14" hidden="1">[1]GRSummary!#REF!</definedName>
    <definedName name="_____new8" localSheetId="11" hidden="1">[2]GRSummary!#REF!</definedName>
    <definedName name="_____new8" localSheetId="4" hidden="1">[2]GRSummary!#REF!</definedName>
    <definedName name="_____new8" localSheetId="20" hidden="1">[1]GRSummary!#REF!</definedName>
    <definedName name="_____new8" hidden="1">[2]GRSummary!#REF!</definedName>
    <definedName name="_____old3" localSheetId="5" hidden="1">{#N/A,#N/A,FALSE,"Summary";#N/A,#N/A,FALSE,"3TJ";#N/A,#N/A,FALSE,"3TN";#N/A,#N/A,FALSE,"3TP";#N/A,#N/A,FALSE,"3SJ";#N/A,#N/A,FALSE,"3CJ";#N/A,#N/A,FALSE,"3CN";#N/A,#N/A,FALSE,"3CP";#N/A,#N/A,FALSE,"3A"}</definedName>
    <definedName name="_____old3" localSheetId="14" hidden="1">{#N/A,#N/A,FALSE,"Summary";#N/A,#N/A,FALSE,"3TJ";#N/A,#N/A,FALSE,"3TN";#N/A,#N/A,FALSE,"3TP";#N/A,#N/A,FALSE,"3SJ";#N/A,#N/A,FALSE,"3CJ";#N/A,#N/A,FALSE,"3CN";#N/A,#N/A,FALSE,"3CP";#N/A,#N/A,FALSE,"3A"}</definedName>
    <definedName name="_____old3" localSheetId="11" hidden="1">{#N/A,#N/A,FALSE,"Summary";#N/A,#N/A,FALSE,"3TJ";#N/A,#N/A,FALSE,"3TN";#N/A,#N/A,FALSE,"3TP";#N/A,#N/A,FALSE,"3SJ";#N/A,#N/A,FALSE,"3CJ";#N/A,#N/A,FALSE,"3CN";#N/A,#N/A,FALSE,"3CP";#N/A,#N/A,FALSE,"3A"}</definedName>
    <definedName name="_____old3" localSheetId="10" hidden="1">{#N/A,#N/A,FALSE,"Summary";#N/A,#N/A,FALSE,"3TJ";#N/A,#N/A,FALSE,"3TN";#N/A,#N/A,FALSE,"3TP";#N/A,#N/A,FALSE,"3SJ";#N/A,#N/A,FALSE,"3CJ";#N/A,#N/A,FALSE,"3CN";#N/A,#N/A,FALSE,"3CP";#N/A,#N/A,FALSE,"3A"}</definedName>
    <definedName name="_____old3" localSheetId="20"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5" hidden="1">{#N/A,#N/A,FALSE,"Summary";#N/A,#N/A,FALSE,"3TJ";#N/A,#N/A,FALSE,"3TN";#N/A,#N/A,FALSE,"3TP";#N/A,#N/A,FALSE,"3SJ";#N/A,#N/A,FALSE,"3CJ";#N/A,#N/A,FALSE,"3CN";#N/A,#N/A,FALSE,"3CP";#N/A,#N/A,FALSE,"3A"}</definedName>
    <definedName name="_____old5" localSheetId="14" hidden="1">{#N/A,#N/A,FALSE,"Summary";#N/A,#N/A,FALSE,"3TJ";#N/A,#N/A,FALSE,"3TN";#N/A,#N/A,FALSE,"3TP";#N/A,#N/A,FALSE,"3SJ";#N/A,#N/A,FALSE,"3CJ";#N/A,#N/A,FALSE,"3CN";#N/A,#N/A,FALSE,"3CP";#N/A,#N/A,FALSE,"3A"}</definedName>
    <definedName name="_____old5" localSheetId="11" hidden="1">{#N/A,#N/A,FALSE,"Summary";#N/A,#N/A,FALSE,"3TJ";#N/A,#N/A,FALSE,"3TN";#N/A,#N/A,FALSE,"3TP";#N/A,#N/A,FALSE,"3SJ";#N/A,#N/A,FALSE,"3CJ";#N/A,#N/A,FALSE,"3CN";#N/A,#N/A,FALSE,"3CP";#N/A,#N/A,FALSE,"3A"}</definedName>
    <definedName name="_____old5" localSheetId="10" hidden="1">{#N/A,#N/A,FALSE,"Summary";#N/A,#N/A,FALSE,"3TJ";#N/A,#N/A,FALSE,"3TN";#N/A,#N/A,FALSE,"3TP";#N/A,#N/A,FALSE,"3SJ";#N/A,#N/A,FALSE,"3CJ";#N/A,#N/A,FALSE,"3CN";#N/A,#N/A,FALSE,"3CP";#N/A,#N/A,FALSE,"3A"}</definedName>
    <definedName name="_____old5" localSheetId="20"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5" hidden="1">{#N/A,#N/A,FALSE,"Summary";#N/A,#N/A,FALSE,"3TJ";#N/A,#N/A,FALSE,"3TN";#N/A,#N/A,FALSE,"3TP";#N/A,#N/A,FALSE,"3SJ";#N/A,#N/A,FALSE,"3CJ";#N/A,#N/A,FALSE,"3CN";#N/A,#N/A,FALSE,"3CP";#N/A,#N/A,FALSE,"3A"}</definedName>
    <definedName name="_____old7" localSheetId="14" hidden="1">{#N/A,#N/A,FALSE,"Summary";#N/A,#N/A,FALSE,"3TJ";#N/A,#N/A,FALSE,"3TN";#N/A,#N/A,FALSE,"3TP";#N/A,#N/A,FALSE,"3SJ";#N/A,#N/A,FALSE,"3CJ";#N/A,#N/A,FALSE,"3CN";#N/A,#N/A,FALSE,"3CP";#N/A,#N/A,FALSE,"3A"}</definedName>
    <definedName name="_____old7" localSheetId="11" hidden="1">{#N/A,#N/A,FALSE,"Summary";#N/A,#N/A,FALSE,"3TJ";#N/A,#N/A,FALSE,"3TN";#N/A,#N/A,FALSE,"3TP";#N/A,#N/A,FALSE,"3SJ";#N/A,#N/A,FALSE,"3CJ";#N/A,#N/A,FALSE,"3CN";#N/A,#N/A,FALSE,"3CP";#N/A,#N/A,FALSE,"3A"}</definedName>
    <definedName name="_____old7" localSheetId="10" hidden="1">{#N/A,#N/A,FALSE,"Summary";#N/A,#N/A,FALSE,"3TJ";#N/A,#N/A,FALSE,"3TN";#N/A,#N/A,FALSE,"3TP";#N/A,#N/A,FALSE,"3SJ";#N/A,#N/A,FALSE,"3CJ";#N/A,#N/A,FALSE,"3CN";#N/A,#N/A,FALSE,"3CP";#N/A,#N/A,FALSE,"3A"}</definedName>
    <definedName name="_____old7" localSheetId="20"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5" hidden="1">{#N/A,#N/A,TRUE,"Front";#N/A,#N/A,TRUE,"Simple Letter";#N/A,#N/A,TRUE,"Inside";#N/A,#N/A,TRUE,"Contents";#N/A,#N/A,TRUE,"Basis";#N/A,#N/A,TRUE,"Inclusions";#N/A,#N/A,TRUE,"Exclusions";#N/A,#N/A,TRUE,"Areas";#N/A,#N/A,TRUE,"Summary";#N/A,#N/A,TRUE,"Detail"}</definedName>
    <definedName name="_____RAB002" localSheetId="14" hidden="1">{#N/A,#N/A,TRUE,"Front";#N/A,#N/A,TRUE,"Simple Letter";#N/A,#N/A,TRUE,"Inside";#N/A,#N/A,TRUE,"Contents";#N/A,#N/A,TRUE,"Basis";#N/A,#N/A,TRUE,"Inclusions";#N/A,#N/A,TRUE,"Exclusions";#N/A,#N/A,TRUE,"Areas";#N/A,#N/A,TRUE,"Summary";#N/A,#N/A,TRUE,"Detail"}</definedName>
    <definedName name="_____RAB002" localSheetId="11" hidden="1">{#N/A,#N/A,TRUE,"Front";#N/A,#N/A,TRUE,"Simple Letter";#N/A,#N/A,TRUE,"Inside";#N/A,#N/A,TRUE,"Contents";#N/A,#N/A,TRUE,"Basis";#N/A,#N/A,TRUE,"Inclusions";#N/A,#N/A,TRUE,"Exclusions";#N/A,#N/A,TRUE,"Areas";#N/A,#N/A,TRUE,"Summary";#N/A,#N/A,TRUE,"Detail"}</definedName>
    <definedName name="_____RAB002" localSheetId="10" hidden="1">{#N/A,#N/A,TRUE,"Front";#N/A,#N/A,TRUE,"Simple Letter";#N/A,#N/A,TRUE,"Inside";#N/A,#N/A,TRUE,"Contents";#N/A,#N/A,TRUE,"Basis";#N/A,#N/A,TRUE,"Inclusions";#N/A,#N/A,TRUE,"Exclusions";#N/A,#N/A,TRUE,"Areas";#N/A,#N/A,TRUE,"Summary";#N/A,#N/A,TRUE,"Detail"}</definedName>
    <definedName name="_____RAB002" localSheetId="20"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a1" localSheetId="5" hidden="1">{#N/A,#N/A,TRUE,"11"", 9-5'8 Csg";#N/A,#N/A,TRUE,"11"", 7"" Csg";#N/A,#N/A,TRUE,"11"", 2-7'8 Tbg";#N/A,#N/A,TRUE,"9"" Twin, 26"" Csg";#N/A,#N/A,TRUE,"9"" Twin, 9-5'8 Csg";#N/A,#N/A,TRUE,"9"" Twin, 7"" Csg";#N/A,#N/A,TRUE,"9"" Twin, 2-7'8 Tbg"}</definedName>
    <definedName name="____a1" localSheetId="14" hidden="1">{#N/A,#N/A,TRUE,"11"", 9-5'8 Csg";#N/A,#N/A,TRUE,"11"", 7"" Csg";#N/A,#N/A,TRUE,"11"", 2-7'8 Tbg";#N/A,#N/A,TRUE,"9"" Twin, 26"" Csg";#N/A,#N/A,TRUE,"9"" Twin, 9-5'8 Csg";#N/A,#N/A,TRUE,"9"" Twin, 7"" Csg";#N/A,#N/A,TRUE,"9"" Twin, 2-7'8 Tbg"}</definedName>
    <definedName name="____a1" localSheetId="11" hidden="1">{#N/A,#N/A,TRUE,"11"", 9-5'8 Csg";#N/A,#N/A,TRUE,"11"", 7"" Csg";#N/A,#N/A,TRUE,"11"", 2-7'8 Tbg";#N/A,#N/A,TRUE,"9"" Twin, 26"" Csg";#N/A,#N/A,TRUE,"9"" Twin, 9-5'8 Csg";#N/A,#N/A,TRUE,"9"" Twin, 7"" Csg";#N/A,#N/A,TRUE,"9"" Twin, 2-7'8 Tbg"}</definedName>
    <definedName name="____a1" localSheetId="10" hidden="1">{#N/A,#N/A,TRUE,"11"", 9-5'8 Csg";#N/A,#N/A,TRUE,"11"", 7"" Csg";#N/A,#N/A,TRUE,"11"", 2-7'8 Tbg";#N/A,#N/A,TRUE,"9"" Twin, 26"" Csg";#N/A,#N/A,TRUE,"9"" Twin, 9-5'8 Csg";#N/A,#N/A,TRUE,"9"" Twin, 7"" Csg";#N/A,#N/A,TRUE,"9"" Twin, 2-7'8 Tbg"}</definedName>
    <definedName name="____a1" localSheetId="20" hidden="1">{#N/A,#N/A,TRUE,"11"", 9-5'8 Csg";#N/A,#N/A,TRUE,"11"", 7"" Csg";#N/A,#N/A,TRUE,"11"", 2-7'8 Tbg";#N/A,#N/A,TRUE,"9"" Twin, 26"" Csg";#N/A,#N/A,TRUE,"9"" Twin, 9-5'8 Csg";#N/A,#N/A,TRUE,"9"" Twin, 7"" Csg";#N/A,#N/A,TRUE,"9"" Twin, 2-7'8 Tbg"}</definedName>
    <definedName name="____a1" hidden="1">{#N/A,#N/A,TRUE,"11"", 9-5'8 Csg";#N/A,#N/A,TRUE,"11"", 7"" Csg";#N/A,#N/A,TRUE,"11"", 2-7'8 Tbg";#N/A,#N/A,TRUE,"9"" Twin, 26"" Csg";#N/A,#N/A,TRUE,"9"" Twin, 9-5'8 Csg";#N/A,#N/A,TRUE,"9"" Twin, 7"" Csg";#N/A,#N/A,TRUE,"9"" Twin, 2-7'8 Tbg"}</definedName>
    <definedName name="____ab1" localSheetId="5" hidden="1">{#N/A,#N/A,FALSE,"SumD";#N/A,#N/A,FALSE,"ElecD";#N/A,#N/A,FALSE,"MechD";#N/A,#N/A,FALSE,"GeotD";#N/A,#N/A,FALSE,"PrcsD";#N/A,#N/A,FALSE,"TunnD";#N/A,#N/A,FALSE,"CivlD";#N/A,#N/A,FALSE,"NtwkD";#N/A,#N/A,FALSE,"EstgD";#N/A,#N/A,FALSE,"PEngD"}</definedName>
    <definedName name="____ab1" localSheetId="14" hidden="1">{#N/A,#N/A,FALSE,"SumD";#N/A,#N/A,FALSE,"ElecD";#N/A,#N/A,FALSE,"MechD";#N/A,#N/A,FALSE,"GeotD";#N/A,#N/A,FALSE,"PrcsD";#N/A,#N/A,FALSE,"TunnD";#N/A,#N/A,FALSE,"CivlD";#N/A,#N/A,FALSE,"NtwkD";#N/A,#N/A,FALSE,"EstgD";#N/A,#N/A,FALSE,"PEngD"}</definedName>
    <definedName name="____ab1" localSheetId="11" hidden="1">{#N/A,#N/A,FALSE,"SumD";#N/A,#N/A,FALSE,"ElecD";#N/A,#N/A,FALSE,"MechD";#N/A,#N/A,FALSE,"GeotD";#N/A,#N/A,FALSE,"PrcsD";#N/A,#N/A,FALSE,"TunnD";#N/A,#N/A,FALSE,"CivlD";#N/A,#N/A,FALSE,"NtwkD";#N/A,#N/A,FALSE,"EstgD";#N/A,#N/A,FALSE,"PEngD"}</definedName>
    <definedName name="____ab1" localSheetId="10" hidden="1">{#N/A,#N/A,FALSE,"SumD";#N/A,#N/A,FALSE,"ElecD";#N/A,#N/A,FALSE,"MechD";#N/A,#N/A,FALSE,"GeotD";#N/A,#N/A,FALSE,"PrcsD";#N/A,#N/A,FALSE,"TunnD";#N/A,#N/A,FALSE,"CivlD";#N/A,#N/A,FALSE,"NtwkD";#N/A,#N/A,FALSE,"EstgD";#N/A,#N/A,FALSE,"PEngD"}</definedName>
    <definedName name="____ab1" localSheetId="20"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5" hidden="1">{#N/A,#N/A,FALSE,"SumD";#N/A,#N/A,FALSE,"ElecD";#N/A,#N/A,FALSE,"MechD";#N/A,#N/A,FALSE,"GeotD";#N/A,#N/A,FALSE,"PrcsD";#N/A,#N/A,FALSE,"TunnD";#N/A,#N/A,FALSE,"CivlD";#N/A,#N/A,FALSE,"NtwkD";#N/A,#N/A,FALSE,"EstgD";#N/A,#N/A,FALSE,"PEngD"}</definedName>
    <definedName name="____as1" localSheetId="14" hidden="1">{#N/A,#N/A,FALSE,"SumD";#N/A,#N/A,FALSE,"ElecD";#N/A,#N/A,FALSE,"MechD";#N/A,#N/A,FALSE,"GeotD";#N/A,#N/A,FALSE,"PrcsD";#N/A,#N/A,FALSE,"TunnD";#N/A,#N/A,FALSE,"CivlD";#N/A,#N/A,FALSE,"NtwkD";#N/A,#N/A,FALSE,"EstgD";#N/A,#N/A,FALSE,"PEngD"}</definedName>
    <definedName name="____as1" localSheetId="11" hidden="1">{#N/A,#N/A,FALSE,"SumD";#N/A,#N/A,FALSE,"ElecD";#N/A,#N/A,FALSE,"MechD";#N/A,#N/A,FALSE,"GeotD";#N/A,#N/A,FALSE,"PrcsD";#N/A,#N/A,FALSE,"TunnD";#N/A,#N/A,FALSE,"CivlD";#N/A,#N/A,FALSE,"NtwkD";#N/A,#N/A,FALSE,"EstgD";#N/A,#N/A,FALSE,"PEngD"}</definedName>
    <definedName name="____as1" localSheetId="10" hidden="1">{#N/A,#N/A,FALSE,"SumD";#N/A,#N/A,FALSE,"ElecD";#N/A,#N/A,FALSE,"MechD";#N/A,#N/A,FALSE,"GeotD";#N/A,#N/A,FALSE,"PrcsD";#N/A,#N/A,FALSE,"TunnD";#N/A,#N/A,FALSE,"CivlD";#N/A,#N/A,FALSE,"NtwkD";#N/A,#N/A,FALSE,"EstgD";#N/A,#N/A,FALSE,"PEngD"}</definedName>
    <definedName name="____as1" localSheetId="20"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5" hidden="1">{#N/A,#N/A,TRUE,"Front";#N/A,#N/A,TRUE,"Simple Letter";#N/A,#N/A,TRUE,"Inside";#N/A,#N/A,TRUE,"Contents";#N/A,#N/A,TRUE,"Basis";#N/A,#N/A,TRUE,"Inclusions";#N/A,#N/A,TRUE,"Exclusions";#N/A,#N/A,TRUE,"Areas";#N/A,#N/A,TRUE,"Summary";#N/A,#N/A,TRUE,"Detail"}</definedName>
    <definedName name="____cat12" localSheetId="14" hidden="1">{#N/A,#N/A,TRUE,"Front";#N/A,#N/A,TRUE,"Simple Letter";#N/A,#N/A,TRUE,"Inside";#N/A,#N/A,TRUE,"Contents";#N/A,#N/A,TRUE,"Basis";#N/A,#N/A,TRUE,"Inclusions";#N/A,#N/A,TRUE,"Exclusions";#N/A,#N/A,TRUE,"Areas";#N/A,#N/A,TRUE,"Summary";#N/A,#N/A,TRUE,"Detail"}</definedName>
    <definedName name="____cat12" localSheetId="11" hidden="1">{#N/A,#N/A,TRUE,"Front";#N/A,#N/A,TRUE,"Simple Letter";#N/A,#N/A,TRUE,"Inside";#N/A,#N/A,TRUE,"Contents";#N/A,#N/A,TRUE,"Basis";#N/A,#N/A,TRUE,"Inclusions";#N/A,#N/A,TRUE,"Exclusions";#N/A,#N/A,TRUE,"Areas";#N/A,#N/A,TRUE,"Summary";#N/A,#N/A,TRUE,"Detail"}</definedName>
    <definedName name="____cat12" localSheetId="10" hidden="1">{#N/A,#N/A,TRUE,"Front";#N/A,#N/A,TRUE,"Simple Letter";#N/A,#N/A,TRUE,"Inside";#N/A,#N/A,TRUE,"Contents";#N/A,#N/A,TRUE,"Basis";#N/A,#N/A,TRUE,"Inclusions";#N/A,#N/A,TRUE,"Exclusions";#N/A,#N/A,TRUE,"Areas";#N/A,#N/A,TRUE,"Summary";#N/A,#N/A,TRUE,"Detail"}</definedName>
    <definedName name="____cat12" localSheetId="20"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5" hidden="1">{#N/A,#N/A,TRUE,"Cover";#N/A,#N/A,TRUE,"Conts";#N/A,#N/A,TRUE,"VOS";#N/A,#N/A,TRUE,"Warrington";#N/A,#N/A,TRUE,"Widnes"}</definedName>
    <definedName name="____ccr1" localSheetId="14" hidden="1">{#N/A,#N/A,TRUE,"Cover";#N/A,#N/A,TRUE,"Conts";#N/A,#N/A,TRUE,"VOS";#N/A,#N/A,TRUE,"Warrington";#N/A,#N/A,TRUE,"Widnes"}</definedName>
    <definedName name="____ccr1" localSheetId="11" hidden="1">{#N/A,#N/A,TRUE,"Cover";#N/A,#N/A,TRUE,"Conts";#N/A,#N/A,TRUE,"VOS";#N/A,#N/A,TRUE,"Warrington";#N/A,#N/A,TRUE,"Widnes"}</definedName>
    <definedName name="____ccr1" localSheetId="10" hidden="1">{#N/A,#N/A,TRUE,"Cover";#N/A,#N/A,TRUE,"Conts";#N/A,#N/A,TRUE,"VOS";#N/A,#N/A,TRUE,"Warrington";#N/A,#N/A,TRUE,"Widnes"}</definedName>
    <definedName name="____ccr1" localSheetId="20" hidden="1">{#N/A,#N/A,TRUE,"Cover";#N/A,#N/A,TRUE,"Conts";#N/A,#N/A,TRUE,"VOS";#N/A,#N/A,TRUE,"Warrington";#N/A,#N/A,TRUE,"Widnes"}</definedName>
    <definedName name="____ccr1" hidden="1">{#N/A,#N/A,TRUE,"Cover";#N/A,#N/A,TRUE,"Conts";#N/A,#N/A,TRUE,"VOS";#N/A,#N/A,TRUE,"Warrington";#N/A,#N/A,TRUE,"Widnes"}</definedName>
    <definedName name="____dec05" localSheetId="5" hidden="1">{"'Sheet1'!$A$4386:$N$4591"}</definedName>
    <definedName name="____dec05" localSheetId="14" hidden="1">{"'Sheet1'!$A$4386:$N$4591"}</definedName>
    <definedName name="____dec05" localSheetId="11" hidden="1">{"'Sheet1'!$A$4386:$N$4591"}</definedName>
    <definedName name="____dec05" localSheetId="10" hidden="1">{"'Sheet1'!$A$4386:$N$4591"}</definedName>
    <definedName name="____dec05" localSheetId="20" hidden="1">{"'Sheet1'!$A$4386:$N$4591"}</definedName>
    <definedName name="____dec05" hidden="1">{"'Sheet1'!$A$4386:$N$4591"}</definedName>
    <definedName name="____EE1" localSheetId="5" hidden="1">{#N/A,#N/A,FALSE,"단가표지"}</definedName>
    <definedName name="____EE1" localSheetId="14" hidden="1">{#N/A,#N/A,FALSE,"단가표지"}</definedName>
    <definedName name="____EE1" localSheetId="11" hidden="1">{#N/A,#N/A,FALSE,"단가표지"}</definedName>
    <definedName name="____EE1" localSheetId="10" hidden="1">{#N/A,#N/A,FALSE,"단가표지"}</definedName>
    <definedName name="____EE1" localSheetId="20" hidden="1">{#N/A,#N/A,FALSE,"단가표지"}</definedName>
    <definedName name="____EE1" hidden="1">{#N/A,#N/A,FALSE,"단가표지"}</definedName>
    <definedName name="____new8" localSheetId="5" hidden="1">[1]GRSummary!#REF!</definedName>
    <definedName name="____new8" localSheetId="14" hidden="1">[1]GRSummary!#REF!</definedName>
    <definedName name="____new8" localSheetId="11" hidden="1">[2]GRSummary!#REF!</definedName>
    <definedName name="____new8" localSheetId="4" hidden="1">[2]GRSummary!#REF!</definedName>
    <definedName name="____new8" localSheetId="20" hidden="1">[1]GRSummary!#REF!</definedName>
    <definedName name="____new8" hidden="1">[2]GRSummary!#REF!</definedName>
    <definedName name="____PK2" localSheetId="5" hidden="1">{"'장비'!$A$3:$M$12"}</definedName>
    <definedName name="____PK2" localSheetId="14" hidden="1">{"'장비'!$A$3:$M$12"}</definedName>
    <definedName name="____PK2" localSheetId="11" hidden="1">{"'장비'!$A$3:$M$12"}</definedName>
    <definedName name="____PK2" localSheetId="10" hidden="1">{"'장비'!$A$3:$M$12"}</definedName>
    <definedName name="____PK2" localSheetId="20" hidden="1">{"'장비'!$A$3:$M$12"}</definedName>
    <definedName name="____PK2" hidden="1">{"'장비'!$A$3:$M$12"}</definedName>
    <definedName name="____PKG3" localSheetId="5" hidden="1">{"'장비'!$A$3:$M$12"}</definedName>
    <definedName name="____PKG3" localSheetId="14" hidden="1">{"'장비'!$A$3:$M$12"}</definedName>
    <definedName name="____PKG3" localSheetId="11" hidden="1">{"'장비'!$A$3:$M$12"}</definedName>
    <definedName name="____PKG3" localSheetId="10" hidden="1">{"'장비'!$A$3:$M$12"}</definedName>
    <definedName name="____PKG3" localSheetId="20" hidden="1">{"'장비'!$A$3:$M$12"}</definedName>
    <definedName name="____PKG3" hidden="1">{"'장비'!$A$3:$M$12"}</definedName>
    <definedName name="____qqq222" localSheetId="5" hidden="1">{"'장비'!$A$3:$M$12"}</definedName>
    <definedName name="____qqq222" localSheetId="14" hidden="1">{"'장비'!$A$3:$M$12"}</definedName>
    <definedName name="____qqq222" localSheetId="11" hidden="1">{"'장비'!$A$3:$M$12"}</definedName>
    <definedName name="____qqq222" localSheetId="10" hidden="1">{"'장비'!$A$3:$M$12"}</definedName>
    <definedName name="____qqq222" localSheetId="20" hidden="1">{"'장비'!$A$3:$M$12"}</definedName>
    <definedName name="____qqq222" hidden="1">{"'장비'!$A$3:$M$12"}</definedName>
    <definedName name="____RAB002" localSheetId="5" hidden="1">{#N/A,#N/A,TRUE,"Front";#N/A,#N/A,TRUE,"Simple Letter";#N/A,#N/A,TRUE,"Inside";#N/A,#N/A,TRUE,"Contents";#N/A,#N/A,TRUE,"Basis";#N/A,#N/A,TRUE,"Inclusions";#N/A,#N/A,TRUE,"Exclusions";#N/A,#N/A,TRUE,"Areas";#N/A,#N/A,TRUE,"Summary";#N/A,#N/A,TRUE,"Detail"}</definedName>
    <definedName name="____RAB002" localSheetId="14" hidden="1">{#N/A,#N/A,TRUE,"Front";#N/A,#N/A,TRUE,"Simple Letter";#N/A,#N/A,TRUE,"Inside";#N/A,#N/A,TRUE,"Contents";#N/A,#N/A,TRUE,"Basis";#N/A,#N/A,TRUE,"Inclusions";#N/A,#N/A,TRUE,"Exclusions";#N/A,#N/A,TRUE,"Areas";#N/A,#N/A,TRUE,"Summary";#N/A,#N/A,TRUE,"Detail"}</definedName>
    <definedName name="____RAB002" localSheetId="11" hidden="1">{#N/A,#N/A,TRUE,"Front";#N/A,#N/A,TRUE,"Simple Letter";#N/A,#N/A,TRUE,"Inside";#N/A,#N/A,TRUE,"Contents";#N/A,#N/A,TRUE,"Basis";#N/A,#N/A,TRUE,"Inclusions";#N/A,#N/A,TRUE,"Exclusions";#N/A,#N/A,TRUE,"Areas";#N/A,#N/A,TRUE,"Summary";#N/A,#N/A,TRUE,"Detail"}</definedName>
    <definedName name="____RAB002" localSheetId="10" hidden="1">{#N/A,#N/A,TRUE,"Front";#N/A,#N/A,TRUE,"Simple Letter";#N/A,#N/A,TRUE,"Inside";#N/A,#N/A,TRUE,"Contents";#N/A,#N/A,TRUE,"Basis";#N/A,#N/A,TRUE,"Inclusions";#N/A,#N/A,TRUE,"Exclusions";#N/A,#N/A,TRUE,"Areas";#N/A,#N/A,TRUE,"Summary";#N/A,#N/A,TRUE,"Detail"}</definedName>
    <definedName name="____RAB002" localSheetId="20"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5" hidden="1">{#N/A,#N/A,FALSE,"포장2"}</definedName>
    <definedName name="____S3" localSheetId="14" hidden="1">{#N/A,#N/A,FALSE,"포장2"}</definedName>
    <definedName name="____S3" localSheetId="11" hidden="1">{#N/A,#N/A,FALSE,"포장2"}</definedName>
    <definedName name="____S3" localSheetId="10" hidden="1">{#N/A,#N/A,FALSE,"포장2"}</definedName>
    <definedName name="____S3" localSheetId="20" hidden="1">{#N/A,#N/A,FALSE,"포장2"}</definedName>
    <definedName name="____S3" hidden="1">{#N/A,#N/A,FALSE,"포장2"}</definedName>
    <definedName name="____wrn9" localSheetId="5" hidden="1">{#N/A,#N/A,TRUE,"9"" Twin, 26"" Csg";#N/A,#N/A,TRUE,"9"" Twin, 9-5'8 Csg";#N/A,#N/A,TRUE,"9"" Twin, 7"" Csg";#N/A,#N/A,TRUE,"9"" Twin, 2-7'8 Tbg"}</definedName>
    <definedName name="____wrn9" localSheetId="14" hidden="1">{#N/A,#N/A,TRUE,"9"" Twin, 26"" Csg";#N/A,#N/A,TRUE,"9"" Twin, 9-5'8 Csg";#N/A,#N/A,TRUE,"9"" Twin, 7"" Csg";#N/A,#N/A,TRUE,"9"" Twin, 2-7'8 Tbg"}</definedName>
    <definedName name="____wrn9" localSheetId="11" hidden="1">{#N/A,#N/A,TRUE,"9"" Twin, 26"" Csg";#N/A,#N/A,TRUE,"9"" Twin, 9-5'8 Csg";#N/A,#N/A,TRUE,"9"" Twin, 7"" Csg";#N/A,#N/A,TRUE,"9"" Twin, 2-7'8 Tbg"}</definedName>
    <definedName name="____wrn9" localSheetId="10" hidden="1">{#N/A,#N/A,TRUE,"9"" Twin, 26"" Csg";#N/A,#N/A,TRUE,"9"" Twin, 9-5'8 Csg";#N/A,#N/A,TRUE,"9"" Twin, 7"" Csg";#N/A,#N/A,TRUE,"9"" Twin, 2-7'8 Tbg"}</definedName>
    <definedName name="____wrn9" localSheetId="20"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a1" localSheetId="5" hidden="1">{#N/A,#N/A,TRUE,"11"", 9-5'8 Csg";#N/A,#N/A,TRUE,"11"", 7"" Csg";#N/A,#N/A,TRUE,"11"", 2-7'8 Tbg";#N/A,#N/A,TRUE,"9"" Twin, 26"" Csg";#N/A,#N/A,TRUE,"9"" Twin, 9-5'8 Csg";#N/A,#N/A,TRUE,"9"" Twin, 7"" Csg";#N/A,#N/A,TRUE,"9"" Twin, 2-7'8 Tbg"}</definedName>
    <definedName name="___a1" localSheetId="14" hidden="1">{#N/A,#N/A,TRUE,"11"", 9-5'8 Csg";#N/A,#N/A,TRUE,"11"", 7"" Csg";#N/A,#N/A,TRUE,"11"", 2-7'8 Tbg";#N/A,#N/A,TRUE,"9"" Twin, 26"" Csg";#N/A,#N/A,TRUE,"9"" Twin, 9-5'8 Csg";#N/A,#N/A,TRUE,"9"" Twin, 7"" Csg";#N/A,#N/A,TRUE,"9"" Twin, 2-7'8 Tbg"}</definedName>
    <definedName name="___a1" localSheetId="11" hidden="1">{#N/A,#N/A,TRUE,"11"", 9-5'8 Csg";#N/A,#N/A,TRUE,"11"", 7"" Csg";#N/A,#N/A,TRUE,"11"", 2-7'8 Tbg";#N/A,#N/A,TRUE,"9"" Twin, 26"" Csg";#N/A,#N/A,TRUE,"9"" Twin, 9-5'8 Csg";#N/A,#N/A,TRUE,"9"" Twin, 7"" Csg";#N/A,#N/A,TRUE,"9"" Twin, 2-7'8 Tbg"}</definedName>
    <definedName name="___a1" localSheetId="10" hidden="1">{#N/A,#N/A,TRUE,"11"", 9-5'8 Csg";#N/A,#N/A,TRUE,"11"", 7"" Csg";#N/A,#N/A,TRUE,"11"", 2-7'8 Tbg";#N/A,#N/A,TRUE,"9"" Twin, 26"" Csg";#N/A,#N/A,TRUE,"9"" Twin, 9-5'8 Csg";#N/A,#N/A,TRUE,"9"" Twin, 7"" Csg";#N/A,#N/A,TRUE,"9"" Twin, 2-7'8 Tbg"}</definedName>
    <definedName name="___a1" localSheetId="20" hidden="1">{#N/A,#N/A,TRUE,"11"", 9-5'8 Csg";#N/A,#N/A,TRUE,"11"", 7"" Csg";#N/A,#N/A,TRUE,"11"", 2-7'8 Tbg";#N/A,#N/A,TRUE,"9"" Twin, 26"" Csg";#N/A,#N/A,TRUE,"9"" Twin, 9-5'8 Csg";#N/A,#N/A,TRUE,"9"" Twin, 7"" Csg";#N/A,#N/A,TRUE,"9"" Twin, 2-7'8 Tbg"}</definedName>
    <definedName name="___a1" hidden="1">{#N/A,#N/A,TRUE,"11"", 9-5'8 Csg";#N/A,#N/A,TRUE,"11"", 7"" Csg";#N/A,#N/A,TRUE,"11"", 2-7'8 Tbg";#N/A,#N/A,TRUE,"9"" Twin, 26"" Csg";#N/A,#N/A,TRUE,"9"" Twin, 9-5'8 Csg";#N/A,#N/A,TRUE,"9"" Twin, 7"" Csg";#N/A,#N/A,TRUE,"9"" Twin, 2-7'8 Tbg"}</definedName>
    <definedName name="___ab1" localSheetId="5" hidden="1">{#N/A,#N/A,FALSE,"SumD";#N/A,#N/A,FALSE,"ElecD";#N/A,#N/A,FALSE,"MechD";#N/A,#N/A,FALSE,"GeotD";#N/A,#N/A,FALSE,"PrcsD";#N/A,#N/A,FALSE,"TunnD";#N/A,#N/A,FALSE,"CivlD";#N/A,#N/A,FALSE,"NtwkD";#N/A,#N/A,FALSE,"EstgD";#N/A,#N/A,FALSE,"PEngD"}</definedName>
    <definedName name="___ab1" localSheetId="14" hidden="1">{#N/A,#N/A,FALSE,"SumD";#N/A,#N/A,FALSE,"ElecD";#N/A,#N/A,FALSE,"MechD";#N/A,#N/A,FALSE,"GeotD";#N/A,#N/A,FALSE,"PrcsD";#N/A,#N/A,FALSE,"TunnD";#N/A,#N/A,FALSE,"CivlD";#N/A,#N/A,FALSE,"NtwkD";#N/A,#N/A,FALSE,"EstgD";#N/A,#N/A,FALSE,"PEngD"}</definedName>
    <definedName name="___ab1" localSheetId="11" hidden="1">{#N/A,#N/A,FALSE,"SumD";#N/A,#N/A,FALSE,"ElecD";#N/A,#N/A,FALSE,"MechD";#N/A,#N/A,FALSE,"GeotD";#N/A,#N/A,FALSE,"PrcsD";#N/A,#N/A,FALSE,"TunnD";#N/A,#N/A,FALSE,"CivlD";#N/A,#N/A,FALSE,"NtwkD";#N/A,#N/A,FALSE,"EstgD";#N/A,#N/A,FALSE,"PEngD"}</definedName>
    <definedName name="___ab1" localSheetId="10" hidden="1">{#N/A,#N/A,FALSE,"SumD";#N/A,#N/A,FALSE,"ElecD";#N/A,#N/A,FALSE,"MechD";#N/A,#N/A,FALSE,"GeotD";#N/A,#N/A,FALSE,"PrcsD";#N/A,#N/A,FALSE,"TunnD";#N/A,#N/A,FALSE,"CivlD";#N/A,#N/A,FALSE,"NtwkD";#N/A,#N/A,FALSE,"EstgD";#N/A,#N/A,FALSE,"PEngD"}</definedName>
    <definedName name="___ab1" localSheetId="20"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5" hidden="1">{#N/A,#N/A,FALSE,"SumD";#N/A,#N/A,FALSE,"ElecD";#N/A,#N/A,FALSE,"MechD";#N/A,#N/A,FALSE,"GeotD";#N/A,#N/A,FALSE,"PrcsD";#N/A,#N/A,FALSE,"TunnD";#N/A,#N/A,FALSE,"CivlD";#N/A,#N/A,FALSE,"NtwkD";#N/A,#N/A,FALSE,"EstgD";#N/A,#N/A,FALSE,"PEngD"}</definedName>
    <definedName name="___as1" localSheetId="14" hidden="1">{#N/A,#N/A,FALSE,"SumD";#N/A,#N/A,FALSE,"ElecD";#N/A,#N/A,FALSE,"MechD";#N/A,#N/A,FALSE,"GeotD";#N/A,#N/A,FALSE,"PrcsD";#N/A,#N/A,FALSE,"TunnD";#N/A,#N/A,FALSE,"CivlD";#N/A,#N/A,FALSE,"NtwkD";#N/A,#N/A,FALSE,"EstgD";#N/A,#N/A,FALSE,"PEngD"}</definedName>
    <definedName name="___as1" localSheetId="11" hidden="1">{#N/A,#N/A,FALSE,"SumD";#N/A,#N/A,FALSE,"ElecD";#N/A,#N/A,FALSE,"MechD";#N/A,#N/A,FALSE,"GeotD";#N/A,#N/A,FALSE,"PrcsD";#N/A,#N/A,FALSE,"TunnD";#N/A,#N/A,FALSE,"CivlD";#N/A,#N/A,FALSE,"NtwkD";#N/A,#N/A,FALSE,"EstgD";#N/A,#N/A,FALSE,"PEngD"}</definedName>
    <definedName name="___as1" localSheetId="10" hidden="1">{#N/A,#N/A,FALSE,"SumD";#N/A,#N/A,FALSE,"ElecD";#N/A,#N/A,FALSE,"MechD";#N/A,#N/A,FALSE,"GeotD";#N/A,#N/A,FALSE,"PrcsD";#N/A,#N/A,FALSE,"TunnD";#N/A,#N/A,FALSE,"CivlD";#N/A,#N/A,FALSE,"NtwkD";#N/A,#N/A,FALSE,"EstgD";#N/A,#N/A,FALSE,"PEngD"}</definedName>
    <definedName name="___as1" localSheetId="20"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5" hidden="1">{#N/A,#N/A,TRUE,"Front";#N/A,#N/A,TRUE,"Simple Letter";#N/A,#N/A,TRUE,"Inside";#N/A,#N/A,TRUE,"Contents";#N/A,#N/A,TRUE,"Basis";#N/A,#N/A,TRUE,"Inclusions";#N/A,#N/A,TRUE,"Exclusions";#N/A,#N/A,TRUE,"Areas";#N/A,#N/A,TRUE,"Summary";#N/A,#N/A,TRUE,"Detail"}</definedName>
    <definedName name="___cat12" localSheetId="14" hidden="1">{#N/A,#N/A,TRUE,"Front";#N/A,#N/A,TRUE,"Simple Letter";#N/A,#N/A,TRUE,"Inside";#N/A,#N/A,TRUE,"Contents";#N/A,#N/A,TRUE,"Basis";#N/A,#N/A,TRUE,"Inclusions";#N/A,#N/A,TRUE,"Exclusions";#N/A,#N/A,TRUE,"Areas";#N/A,#N/A,TRUE,"Summary";#N/A,#N/A,TRUE,"Detail"}</definedName>
    <definedName name="___cat12" localSheetId="11" hidden="1">{#N/A,#N/A,TRUE,"Front";#N/A,#N/A,TRUE,"Simple Letter";#N/A,#N/A,TRUE,"Inside";#N/A,#N/A,TRUE,"Contents";#N/A,#N/A,TRUE,"Basis";#N/A,#N/A,TRUE,"Inclusions";#N/A,#N/A,TRUE,"Exclusions";#N/A,#N/A,TRUE,"Areas";#N/A,#N/A,TRUE,"Summary";#N/A,#N/A,TRUE,"Detail"}</definedName>
    <definedName name="___cat12" localSheetId="10" hidden="1">{#N/A,#N/A,TRUE,"Front";#N/A,#N/A,TRUE,"Simple Letter";#N/A,#N/A,TRUE,"Inside";#N/A,#N/A,TRUE,"Contents";#N/A,#N/A,TRUE,"Basis";#N/A,#N/A,TRUE,"Inclusions";#N/A,#N/A,TRUE,"Exclusions";#N/A,#N/A,TRUE,"Areas";#N/A,#N/A,TRUE,"Summary";#N/A,#N/A,TRUE,"Detail"}</definedName>
    <definedName name="___cat12" localSheetId="20"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5" hidden="1">{#N/A,#N/A,TRUE,"Cover";#N/A,#N/A,TRUE,"Conts";#N/A,#N/A,TRUE,"VOS";#N/A,#N/A,TRUE,"Warrington";#N/A,#N/A,TRUE,"Widnes"}</definedName>
    <definedName name="___ccr1" localSheetId="14" hidden="1">{#N/A,#N/A,TRUE,"Cover";#N/A,#N/A,TRUE,"Conts";#N/A,#N/A,TRUE,"VOS";#N/A,#N/A,TRUE,"Warrington";#N/A,#N/A,TRUE,"Widnes"}</definedName>
    <definedName name="___ccr1" localSheetId="11" hidden="1">{#N/A,#N/A,TRUE,"Cover";#N/A,#N/A,TRUE,"Conts";#N/A,#N/A,TRUE,"VOS";#N/A,#N/A,TRUE,"Warrington";#N/A,#N/A,TRUE,"Widnes"}</definedName>
    <definedName name="___ccr1" localSheetId="10" hidden="1">{#N/A,#N/A,TRUE,"Cover";#N/A,#N/A,TRUE,"Conts";#N/A,#N/A,TRUE,"VOS";#N/A,#N/A,TRUE,"Warrington";#N/A,#N/A,TRUE,"Widnes"}</definedName>
    <definedName name="___ccr1" localSheetId="20" hidden="1">{#N/A,#N/A,TRUE,"Cover";#N/A,#N/A,TRUE,"Conts";#N/A,#N/A,TRUE,"VOS";#N/A,#N/A,TRUE,"Warrington";#N/A,#N/A,TRUE,"Widnes"}</definedName>
    <definedName name="___ccr1" hidden="1">{#N/A,#N/A,TRUE,"Cover";#N/A,#N/A,TRUE,"Conts";#N/A,#N/A,TRUE,"VOS";#N/A,#N/A,TRUE,"Warrington";#N/A,#N/A,TRUE,"Widnes"}</definedName>
    <definedName name="___dec05" localSheetId="5" hidden="1">{"'Sheet1'!$A$4386:$N$4591"}</definedName>
    <definedName name="___dec05" localSheetId="14" hidden="1">{"'Sheet1'!$A$4386:$N$4591"}</definedName>
    <definedName name="___dec05" localSheetId="11" hidden="1">{"'Sheet1'!$A$4386:$N$4591"}</definedName>
    <definedName name="___dec05" localSheetId="10" hidden="1">{"'Sheet1'!$A$4386:$N$4591"}</definedName>
    <definedName name="___dec05" localSheetId="20" hidden="1">{"'Sheet1'!$A$4386:$N$4591"}</definedName>
    <definedName name="___dec05" hidden="1">{"'Sheet1'!$A$4386:$N$4591"}</definedName>
    <definedName name="___EE1" localSheetId="5" hidden="1">{#N/A,#N/A,FALSE,"단가표지"}</definedName>
    <definedName name="___EE1" localSheetId="14" hidden="1">{#N/A,#N/A,FALSE,"단가표지"}</definedName>
    <definedName name="___EE1" localSheetId="11" hidden="1">{#N/A,#N/A,FALSE,"단가표지"}</definedName>
    <definedName name="___EE1" localSheetId="10" hidden="1">{#N/A,#N/A,FALSE,"단가표지"}</definedName>
    <definedName name="___EE1" localSheetId="20" hidden="1">{#N/A,#N/A,FALSE,"단가표지"}</definedName>
    <definedName name="___EE1" hidden="1">{#N/A,#N/A,FALSE,"단가표지"}</definedName>
    <definedName name="___hp10" localSheetId="5" hidden="1">{#N/A,#N/A,TRUE,"Front";#N/A,#N/A,TRUE,"Simple Letter";#N/A,#N/A,TRUE,"Inside";#N/A,#N/A,TRUE,"Contents";#N/A,#N/A,TRUE,"Basis";#N/A,#N/A,TRUE,"Inclusions";#N/A,#N/A,TRUE,"Exclusions";#N/A,#N/A,TRUE,"Areas";#N/A,#N/A,TRUE,"Summary";#N/A,#N/A,TRUE,"Detail"}</definedName>
    <definedName name="___hp10" localSheetId="14" hidden="1">{#N/A,#N/A,TRUE,"Front";#N/A,#N/A,TRUE,"Simple Letter";#N/A,#N/A,TRUE,"Inside";#N/A,#N/A,TRUE,"Contents";#N/A,#N/A,TRUE,"Basis";#N/A,#N/A,TRUE,"Inclusions";#N/A,#N/A,TRUE,"Exclusions";#N/A,#N/A,TRUE,"Areas";#N/A,#N/A,TRUE,"Summary";#N/A,#N/A,TRUE,"Detail"}</definedName>
    <definedName name="___hp10" localSheetId="11" hidden="1">{#N/A,#N/A,TRUE,"Front";#N/A,#N/A,TRUE,"Simple Letter";#N/A,#N/A,TRUE,"Inside";#N/A,#N/A,TRUE,"Contents";#N/A,#N/A,TRUE,"Basis";#N/A,#N/A,TRUE,"Inclusions";#N/A,#N/A,TRUE,"Exclusions";#N/A,#N/A,TRUE,"Areas";#N/A,#N/A,TRUE,"Summary";#N/A,#N/A,TRUE,"Detail"}</definedName>
    <definedName name="___hp10" localSheetId="10" hidden="1">{#N/A,#N/A,TRUE,"Front";#N/A,#N/A,TRUE,"Simple Letter";#N/A,#N/A,TRUE,"Inside";#N/A,#N/A,TRUE,"Contents";#N/A,#N/A,TRUE,"Basis";#N/A,#N/A,TRUE,"Inclusions";#N/A,#N/A,TRUE,"Exclusions";#N/A,#N/A,TRUE,"Areas";#N/A,#N/A,TRUE,"Summary";#N/A,#N/A,TRUE,"Detail"}</definedName>
    <definedName name="___hp10" localSheetId="20"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new8" localSheetId="5" hidden="1">[1]GRSummary!#REF!</definedName>
    <definedName name="___new8" localSheetId="14" hidden="1">[1]GRSummary!#REF!</definedName>
    <definedName name="___new8" localSheetId="11" hidden="1">[2]GRSummary!#REF!</definedName>
    <definedName name="___new8" localSheetId="4" hidden="1">[2]GRSummary!#REF!</definedName>
    <definedName name="___new8" localSheetId="20" hidden="1">[1]GRSummary!#REF!</definedName>
    <definedName name="___new8" hidden="1">[2]GRSummary!#REF!</definedName>
    <definedName name="___old3" localSheetId="5" hidden="1">{#N/A,#N/A,FALSE,"Summary";#N/A,#N/A,FALSE,"3TJ";#N/A,#N/A,FALSE,"3TN";#N/A,#N/A,FALSE,"3TP";#N/A,#N/A,FALSE,"3SJ";#N/A,#N/A,FALSE,"3CJ";#N/A,#N/A,FALSE,"3CN";#N/A,#N/A,FALSE,"3CP";#N/A,#N/A,FALSE,"3A"}</definedName>
    <definedName name="___old3" localSheetId="14" hidden="1">{#N/A,#N/A,FALSE,"Summary";#N/A,#N/A,FALSE,"3TJ";#N/A,#N/A,FALSE,"3TN";#N/A,#N/A,FALSE,"3TP";#N/A,#N/A,FALSE,"3SJ";#N/A,#N/A,FALSE,"3CJ";#N/A,#N/A,FALSE,"3CN";#N/A,#N/A,FALSE,"3CP";#N/A,#N/A,FALSE,"3A"}</definedName>
    <definedName name="___old3" localSheetId="11" hidden="1">{#N/A,#N/A,FALSE,"Summary";#N/A,#N/A,FALSE,"3TJ";#N/A,#N/A,FALSE,"3TN";#N/A,#N/A,FALSE,"3TP";#N/A,#N/A,FALSE,"3SJ";#N/A,#N/A,FALSE,"3CJ";#N/A,#N/A,FALSE,"3CN";#N/A,#N/A,FALSE,"3CP";#N/A,#N/A,FALSE,"3A"}</definedName>
    <definedName name="___old3" localSheetId="10" hidden="1">{#N/A,#N/A,FALSE,"Summary";#N/A,#N/A,FALSE,"3TJ";#N/A,#N/A,FALSE,"3TN";#N/A,#N/A,FALSE,"3TP";#N/A,#N/A,FALSE,"3SJ";#N/A,#N/A,FALSE,"3CJ";#N/A,#N/A,FALSE,"3CN";#N/A,#N/A,FALSE,"3CP";#N/A,#N/A,FALSE,"3A"}</definedName>
    <definedName name="___old3" localSheetId="20"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5" hidden="1">{#N/A,#N/A,FALSE,"Summary";#N/A,#N/A,FALSE,"3TJ";#N/A,#N/A,FALSE,"3TN";#N/A,#N/A,FALSE,"3TP";#N/A,#N/A,FALSE,"3SJ";#N/A,#N/A,FALSE,"3CJ";#N/A,#N/A,FALSE,"3CN";#N/A,#N/A,FALSE,"3CP";#N/A,#N/A,FALSE,"3A"}</definedName>
    <definedName name="___old5" localSheetId="14" hidden="1">{#N/A,#N/A,FALSE,"Summary";#N/A,#N/A,FALSE,"3TJ";#N/A,#N/A,FALSE,"3TN";#N/A,#N/A,FALSE,"3TP";#N/A,#N/A,FALSE,"3SJ";#N/A,#N/A,FALSE,"3CJ";#N/A,#N/A,FALSE,"3CN";#N/A,#N/A,FALSE,"3CP";#N/A,#N/A,FALSE,"3A"}</definedName>
    <definedName name="___old5" localSheetId="11" hidden="1">{#N/A,#N/A,FALSE,"Summary";#N/A,#N/A,FALSE,"3TJ";#N/A,#N/A,FALSE,"3TN";#N/A,#N/A,FALSE,"3TP";#N/A,#N/A,FALSE,"3SJ";#N/A,#N/A,FALSE,"3CJ";#N/A,#N/A,FALSE,"3CN";#N/A,#N/A,FALSE,"3CP";#N/A,#N/A,FALSE,"3A"}</definedName>
    <definedName name="___old5" localSheetId="10" hidden="1">{#N/A,#N/A,FALSE,"Summary";#N/A,#N/A,FALSE,"3TJ";#N/A,#N/A,FALSE,"3TN";#N/A,#N/A,FALSE,"3TP";#N/A,#N/A,FALSE,"3SJ";#N/A,#N/A,FALSE,"3CJ";#N/A,#N/A,FALSE,"3CN";#N/A,#N/A,FALSE,"3CP";#N/A,#N/A,FALSE,"3A"}</definedName>
    <definedName name="___old5" localSheetId="20"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5" hidden="1">{#N/A,#N/A,FALSE,"Summary";#N/A,#N/A,FALSE,"3TJ";#N/A,#N/A,FALSE,"3TN";#N/A,#N/A,FALSE,"3TP";#N/A,#N/A,FALSE,"3SJ";#N/A,#N/A,FALSE,"3CJ";#N/A,#N/A,FALSE,"3CN";#N/A,#N/A,FALSE,"3CP";#N/A,#N/A,FALSE,"3A"}</definedName>
    <definedName name="___old7" localSheetId="14" hidden="1">{#N/A,#N/A,FALSE,"Summary";#N/A,#N/A,FALSE,"3TJ";#N/A,#N/A,FALSE,"3TN";#N/A,#N/A,FALSE,"3TP";#N/A,#N/A,FALSE,"3SJ";#N/A,#N/A,FALSE,"3CJ";#N/A,#N/A,FALSE,"3CN";#N/A,#N/A,FALSE,"3CP";#N/A,#N/A,FALSE,"3A"}</definedName>
    <definedName name="___old7" localSheetId="11" hidden="1">{#N/A,#N/A,FALSE,"Summary";#N/A,#N/A,FALSE,"3TJ";#N/A,#N/A,FALSE,"3TN";#N/A,#N/A,FALSE,"3TP";#N/A,#N/A,FALSE,"3SJ";#N/A,#N/A,FALSE,"3CJ";#N/A,#N/A,FALSE,"3CN";#N/A,#N/A,FALSE,"3CP";#N/A,#N/A,FALSE,"3A"}</definedName>
    <definedName name="___old7" localSheetId="10" hidden="1">{#N/A,#N/A,FALSE,"Summary";#N/A,#N/A,FALSE,"3TJ";#N/A,#N/A,FALSE,"3TN";#N/A,#N/A,FALSE,"3TP";#N/A,#N/A,FALSE,"3SJ";#N/A,#N/A,FALSE,"3CJ";#N/A,#N/A,FALSE,"3CN";#N/A,#N/A,FALSE,"3CP";#N/A,#N/A,FALSE,"3A"}</definedName>
    <definedName name="___old7" localSheetId="20"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5" hidden="1">{"'장비'!$A$3:$M$12"}</definedName>
    <definedName name="___PK2" localSheetId="14" hidden="1">{"'장비'!$A$3:$M$12"}</definedName>
    <definedName name="___PK2" localSheetId="11" hidden="1">{"'장비'!$A$3:$M$12"}</definedName>
    <definedName name="___PK2" localSheetId="10" hidden="1">{"'장비'!$A$3:$M$12"}</definedName>
    <definedName name="___PK2" localSheetId="20" hidden="1">{"'장비'!$A$3:$M$12"}</definedName>
    <definedName name="___PK2" hidden="1">{"'장비'!$A$3:$M$12"}</definedName>
    <definedName name="___PKG3" localSheetId="5" hidden="1">{"'장비'!$A$3:$M$12"}</definedName>
    <definedName name="___PKG3" localSheetId="14" hidden="1">{"'장비'!$A$3:$M$12"}</definedName>
    <definedName name="___PKG3" localSheetId="11" hidden="1">{"'장비'!$A$3:$M$12"}</definedName>
    <definedName name="___PKG3" localSheetId="10" hidden="1">{"'장비'!$A$3:$M$12"}</definedName>
    <definedName name="___PKG3" localSheetId="20" hidden="1">{"'장비'!$A$3:$M$12"}</definedName>
    <definedName name="___PKG3" hidden="1">{"'장비'!$A$3:$M$12"}</definedName>
    <definedName name="___qqq222" localSheetId="5" hidden="1">{"'장비'!$A$3:$M$12"}</definedName>
    <definedName name="___qqq222" localSheetId="14" hidden="1">{"'장비'!$A$3:$M$12"}</definedName>
    <definedName name="___qqq222" localSheetId="11" hidden="1">{"'장비'!$A$3:$M$12"}</definedName>
    <definedName name="___qqq222" localSheetId="10" hidden="1">{"'장비'!$A$3:$M$12"}</definedName>
    <definedName name="___qqq222" localSheetId="20" hidden="1">{"'장비'!$A$3:$M$12"}</definedName>
    <definedName name="___qqq222" hidden="1">{"'장비'!$A$3:$M$12"}</definedName>
    <definedName name="___RAB002" localSheetId="5" hidden="1">{#N/A,#N/A,TRUE,"Front";#N/A,#N/A,TRUE,"Simple Letter";#N/A,#N/A,TRUE,"Inside";#N/A,#N/A,TRUE,"Contents";#N/A,#N/A,TRUE,"Basis";#N/A,#N/A,TRUE,"Inclusions";#N/A,#N/A,TRUE,"Exclusions";#N/A,#N/A,TRUE,"Areas";#N/A,#N/A,TRUE,"Summary";#N/A,#N/A,TRUE,"Detail"}</definedName>
    <definedName name="___RAB002" localSheetId="14" hidden="1">{#N/A,#N/A,TRUE,"Front";#N/A,#N/A,TRUE,"Simple Letter";#N/A,#N/A,TRUE,"Inside";#N/A,#N/A,TRUE,"Contents";#N/A,#N/A,TRUE,"Basis";#N/A,#N/A,TRUE,"Inclusions";#N/A,#N/A,TRUE,"Exclusions";#N/A,#N/A,TRUE,"Areas";#N/A,#N/A,TRUE,"Summary";#N/A,#N/A,TRUE,"Detail"}</definedName>
    <definedName name="___RAB002" localSheetId="11" hidden="1">{#N/A,#N/A,TRUE,"Front";#N/A,#N/A,TRUE,"Simple Letter";#N/A,#N/A,TRUE,"Inside";#N/A,#N/A,TRUE,"Contents";#N/A,#N/A,TRUE,"Basis";#N/A,#N/A,TRUE,"Inclusions";#N/A,#N/A,TRUE,"Exclusions";#N/A,#N/A,TRUE,"Areas";#N/A,#N/A,TRUE,"Summary";#N/A,#N/A,TRUE,"Detail"}</definedName>
    <definedName name="___RAB002" localSheetId="10" hidden="1">{#N/A,#N/A,TRUE,"Front";#N/A,#N/A,TRUE,"Simple Letter";#N/A,#N/A,TRUE,"Inside";#N/A,#N/A,TRUE,"Contents";#N/A,#N/A,TRUE,"Basis";#N/A,#N/A,TRUE,"Inclusions";#N/A,#N/A,TRUE,"Exclusions";#N/A,#N/A,TRUE,"Areas";#N/A,#N/A,TRUE,"Summary";#N/A,#N/A,TRUE,"Detail"}</definedName>
    <definedName name="___RAB002" localSheetId="20"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5" hidden="1">{#N/A,#N/A,FALSE,"포장2"}</definedName>
    <definedName name="___S3" localSheetId="14" hidden="1">{#N/A,#N/A,FALSE,"포장2"}</definedName>
    <definedName name="___S3" localSheetId="11" hidden="1">{#N/A,#N/A,FALSE,"포장2"}</definedName>
    <definedName name="___S3" localSheetId="10" hidden="1">{#N/A,#N/A,FALSE,"포장2"}</definedName>
    <definedName name="___S3" localSheetId="20" hidden="1">{#N/A,#N/A,FALSE,"포장2"}</definedName>
    <definedName name="___S3" hidden="1">{#N/A,#N/A,FALSE,"포장2"}</definedName>
    <definedName name="___thinkcell11wvTEL6W0W2zDrq5o.quA" localSheetId="5" hidden="1">#REF!</definedName>
    <definedName name="___thinkcell11wvTEL6W0W2zDrq5o.quA" localSheetId="11" hidden="1">#REF!</definedName>
    <definedName name="___thinkcell11wvTEL6W0W2zDrq5o.quA" localSheetId="4" hidden="1">#REF!</definedName>
    <definedName name="___thinkcell11wvTEL6W0W2zDrq5o.quA" hidden="1">#REF!</definedName>
    <definedName name="___wrn9" localSheetId="5" hidden="1">{#N/A,#N/A,TRUE,"9"" Twin, 26"" Csg";#N/A,#N/A,TRUE,"9"" Twin, 9-5'8 Csg";#N/A,#N/A,TRUE,"9"" Twin, 7"" Csg";#N/A,#N/A,TRUE,"9"" Twin, 2-7'8 Tbg"}</definedName>
    <definedName name="___wrn9" localSheetId="14" hidden="1">{#N/A,#N/A,TRUE,"9"" Twin, 26"" Csg";#N/A,#N/A,TRUE,"9"" Twin, 9-5'8 Csg";#N/A,#N/A,TRUE,"9"" Twin, 7"" Csg";#N/A,#N/A,TRUE,"9"" Twin, 2-7'8 Tbg"}</definedName>
    <definedName name="___wrn9" localSheetId="11" hidden="1">{#N/A,#N/A,TRUE,"9"" Twin, 26"" Csg";#N/A,#N/A,TRUE,"9"" Twin, 9-5'8 Csg";#N/A,#N/A,TRUE,"9"" Twin, 7"" Csg";#N/A,#N/A,TRUE,"9"" Twin, 2-7'8 Tbg"}</definedName>
    <definedName name="___wrn9" localSheetId="10" hidden="1">{#N/A,#N/A,TRUE,"9"" Twin, 26"" Csg";#N/A,#N/A,TRUE,"9"" Twin, 9-5'8 Csg";#N/A,#N/A,TRUE,"9"" Twin, 7"" Csg";#N/A,#N/A,TRUE,"9"" Twin, 2-7'8 Tbg"}</definedName>
    <definedName name="___wrn9" localSheetId="20"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1__123Graph_ACHART_1" hidden="1">[3]Cash2!$G$16:$G$31</definedName>
    <definedName name="__123Graph_A" localSheetId="5" hidden="1">'[4]Rate Analysis'!#REF!</definedName>
    <definedName name="__123Graph_A" localSheetId="14" hidden="1">'[4]Rate Analysis'!#REF!</definedName>
    <definedName name="__123Graph_A" localSheetId="11" hidden="1">'[4]Rate Analysis'!#REF!</definedName>
    <definedName name="__123Graph_A" localSheetId="4" hidden="1">'[4]Rate Analysis'!#REF!</definedName>
    <definedName name="__123Graph_A" localSheetId="20" hidden="1">'[4]Rate Analysis'!#REF!</definedName>
    <definedName name="__123Graph_A" hidden="1">'[4]Rate Analysis'!#REF!</definedName>
    <definedName name="__123Graph_ACURRENT" localSheetId="5" hidden="1">[5]FitOutConfCentre!#REF!</definedName>
    <definedName name="__123Graph_ACURRENT" localSheetId="11" hidden="1">[5]FitOutConfCentre!#REF!</definedName>
    <definedName name="__123Graph_ACURRENT" localSheetId="4" hidden="1">[5]FitOutConfCentre!#REF!</definedName>
    <definedName name="__123Graph_ACURRENT" hidden="1">[5]FitOutConfCentre!#REF!</definedName>
    <definedName name="__123Graph_B" localSheetId="5" hidden="1">'[4]Rate Analysis'!#REF!</definedName>
    <definedName name="__123Graph_B" localSheetId="11" hidden="1">'[4]Rate Analysis'!#REF!</definedName>
    <definedName name="__123Graph_B" localSheetId="4" hidden="1">'[4]Rate Analysis'!#REF!</definedName>
    <definedName name="__123Graph_B" hidden="1">'[4]Rate Analysis'!#REF!</definedName>
    <definedName name="__123Graph_C" localSheetId="5" hidden="1">'[4]Rate Analysis'!#REF!</definedName>
    <definedName name="__123Graph_C" localSheetId="11" hidden="1">'[4]Rate Analysis'!#REF!</definedName>
    <definedName name="__123Graph_C" localSheetId="4" hidden="1">'[4]Rate Analysis'!#REF!</definedName>
    <definedName name="__123Graph_C" hidden="1">'[4]Rate Analysis'!#REF!</definedName>
    <definedName name="__123Graph_D" localSheetId="5" hidden="1">'[4]Rate Analysis'!#REF!</definedName>
    <definedName name="__123Graph_D" localSheetId="11" hidden="1">'[4]Rate Analysis'!#REF!</definedName>
    <definedName name="__123Graph_D" localSheetId="4" hidden="1">'[4]Rate Analysis'!#REF!</definedName>
    <definedName name="__123Graph_D" hidden="1">'[4]Rate Analysis'!#REF!</definedName>
    <definedName name="__123Graph_E" localSheetId="5" hidden="1">'[4]Rate Analysis'!#REF!</definedName>
    <definedName name="__123Graph_E" localSheetId="11" hidden="1">'[4]Rate Analysis'!#REF!</definedName>
    <definedName name="__123Graph_E" localSheetId="4" hidden="1">'[4]Rate Analysis'!#REF!</definedName>
    <definedName name="__123Graph_E" hidden="1">'[4]Rate Analysis'!#REF!</definedName>
    <definedName name="__123Graph_F" localSheetId="5" hidden="1">'[4]Rate Analysis'!#REF!</definedName>
    <definedName name="__123Graph_F" localSheetId="11" hidden="1">'[4]Rate Analysis'!#REF!</definedName>
    <definedName name="__123Graph_F" localSheetId="4" hidden="1">'[4]Rate Analysis'!#REF!</definedName>
    <definedName name="__123Graph_F" hidden="1">'[4]Rate Analysis'!#REF!</definedName>
    <definedName name="__123Graph_X" localSheetId="5" hidden="1">'[4]Rate Analysis'!#REF!</definedName>
    <definedName name="__123Graph_X" localSheetId="11" hidden="1">'[4]Rate Analysis'!#REF!</definedName>
    <definedName name="__123Graph_X" localSheetId="4" hidden="1">'[4]Rate Analysis'!#REF!</definedName>
    <definedName name="__123Graph_X" hidden="1">'[4]Rate Analysis'!#REF!</definedName>
    <definedName name="__2__123Graph_ACHART_2" hidden="1">[3]Z!$T$179:$AH$179</definedName>
    <definedName name="__3__123Graph_BCHART_2" hidden="1">[3]Z!$T$180:$AH$180</definedName>
    <definedName name="__4__123Graph_CCHART_1" hidden="1">[3]Cash2!$J$16:$J$36</definedName>
    <definedName name="__5__123Graph_DCHART_1" hidden="1">[3]Cash2!$K$16:$K$36</definedName>
    <definedName name="__a1" localSheetId="5" hidden="1">{#N/A,#N/A,TRUE,"11"", 9-5'8 Csg";#N/A,#N/A,TRUE,"11"", 7"" Csg";#N/A,#N/A,TRUE,"11"", 2-7'8 Tbg";#N/A,#N/A,TRUE,"9"" Twin, 26"" Csg";#N/A,#N/A,TRUE,"9"" Twin, 9-5'8 Csg";#N/A,#N/A,TRUE,"9"" Twin, 7"" Csg";#N/A,#N/A,TRUE,"9"" Twin, 2-7'8 Tbg"}</definedName>
    <definedName name="__a1" localSheetId="14" hidden="1">{#N/A,#N/A,TRUE,"11"", 9-5'8 Csg";#N/A,#N/A,TRUE,"11"", 7"" Csg";#N/A,#N/A,TRUE,"11"", 2-7'8 Tbg";#N/A,#N/A,TRUE,"9"" Twin, 26"" Csg";#N/A,#N/A,TRUE,"9"" Twin, 9-5'8 Csg";#N/A,#N/A,TRUE,"9"" Twin, 7"" Csg";#N/A,#N/A,TRUE,"9"" Twin, 2-7'8 Tbg"}</definedName>
    <definedName name="__a1" localSheetId="11" hidden="1">{#N/A,#N/A,TRUE,"11"", 9-5'8 Csg";#N/A,#N/A,TRUE,"11"", 7"" Csg";#N/A,#N/A,TRUE,"11"", 2-7'8 Tbg";#N/A,#N/A,TRUE,"9"" Twin, 26"" Csg";#N/A,#N/A,TRUE,"9"" Twin, 9-5'8 Csg";#N/A,#N/A,TRUE,"9"" Twin, 7"" Csg";#N/A,#N/A,TRUE,"9"" Twin, 2-7'8 Tbg"}</definedName>
    <definedName name="__a1" localSheetId="10" hidden="1">{#N/A,#N/A,TRUE,"11"", 9-5'8 Csg";#N/A,#N/A,TRUE,"11"", 7"" Csg";#N/A,#N/A,TRUE,"11"", 2-7'8 Tbg";#N/A,#N/A,TRUE,"9"" Twin, 26"" Csg";#N/A,#N/A,TRUE,"9"" Twin, 9-5'8 Csg";#N/A,#N/A,TRUE,"9"" Twin, 7"" Csg";#N/A,#N/A,TRUE,"9"" Twin, 2-7'8 Tbg"}</definedName>
    <definedName name="__a1" localSheetId="20" hidden="1">{#N/A,#N/A,TRUE,"11"", 9-5'8 Csg";#N/A,#N/A,TRUE,"11"", 7"" Csg";#N/A,#N/A,TRUE,"11"", 2-7'8 Tbg";#N/A,#N/A,TRUE,"9"" Twin, 26"" Csg";#N/A,#N/A,TRUE,"9"" Twin, 9-5'8 Csg";#N/A,#N/A,TRUE,"9"" Twin, 7"" Csg";#N/A,#N/A,TRUE,"9"" Twin, 2-7'8 Tbg"}</definedName>
    <definedName name="__a1" hidden="1">{#N/A,#N/A,TRUE,"11"", 9-5'8 Csg";#N/A,#N/A,TRUE,"11"", 7"" Csg";#N/A,#N/A,TRUE,"11"", 2-7'8 Tbg";#N/A,#N/A,TRUE,"9"" Twin, 26"" Csg";#N/A,#N/A,TRUE,"9"" Twin, 9-5'8 Csg";#N/A,#N/A,TRUE,"9"" Twin, 7"" Csg";#N/A,#N/A,TRUE,"9"" Twin, 2-7'8 Tbg"}</definedName>
    <definedName name="__a3" localSheetId="5" hidden="1">{#N/A,#N/A,TRUE,"Financials";#N/A,#N/A,TRUE,"Operating Statistics";#N/A,#N/A,TRUE,"Capex &amp; Depreciation";#N/A,#N/A,TRUE,"Debt"}</definedName>
    <definedName name="__a3" localSheetId="14" hidden="1">{#N/A,#N/A,TRUE,"Financials";#N/A,#N/A,TRUE,"Operating Statistics";#N/A,#N/A,TRUE,"Capex &amp; Depreciation";#N/A,#N/A,TRUE,"Debt"}</definedName>
    <definedName name="__a3" localSheetId="11" hidden="1">{#N/A,#N/A,TRUE,"Financials";#N/A,#N/A,TRUE,"Operating Statistics";#N/A,#N/A,TRUE,"Capex &amp; Depreciation";#N/A,#N/A,TRUE,"Debt"}</definedName>
    <definedName name="__a3" localSheetId="10" hidden="1">{#N/A,#N/A,TRUE,"Financials";#N/A,#N/A,TRUE,"Operating Statistics";#N/A,#N/A,TRUE,"Capex &amp; Depreciation";#N/A,#N/A,TRUE,"Debt"}</definedName>
    <definedName name="__a3" localSheetId="20" hidden="1">{#N/A,#N/A,TRUE,"Financials";#N/A,#N/A,TRUE,"Operating Statistics";#N/A,#N/A,TRUE,"Capex &amp; Depreciation";#N/A,#N/A,TRUE,"Debt"}</definedName>
    <definedName name="__a3" hidden="1">{#N/A,#N/A,TRUE,"Financials";#N/A,#N/A,TRUE,"Operating Statistics";#N/A,#N/A,TRUE,"Capex &amp; Depreciation";#N/A,#N/A,TRUE,"Debt"}</definedName>
    <definedName name="__ab1" localSheetId="5" hidden="1">{#N/A,#N/A,FALSE,"SumD";#N/A,#N/A,FALSE,"ElecD";#N/A,#N/A,FALSE,"MechD";#N/A,#N/A,FALSE,"GeotD";#N/A,#N/A,FALSE,"PrcsD";#N/A,#N/A,FALSE,"TunnD";#N/A,#N/A,FALSE,"CivlD";#N/A,#N/A,FALSE,"NtwkD";#N/A,#N/A,FALSE,"EstgD";#N/A,#N/A,FALSE,"PEngD"}</definedName>
    <definedName name="__ab1" localSheetId="14" hidden="1">{#N/A,#N/A,FALSE,"SumD";#N/A,#N/A,FALSE,"ElecD";#N/A,#N/A,FALSE,"MechD";#N/A,#N/A,FALSE,"GeotD";#N/A,#N/A,FALSE,"PrcsD";#N/A,#N/A,FALSE,"TunnD";#N/A,#N/A,FALSE,"CivlD";#N/A,#N/A,FALSE,"NtwkD";#N/A,#N/A,FALSE,"EstgD";#N/A,#N/A,FALSE,"PEngD"}</definedName>
    <definedName name="__ab1" localSheetId="11" hidden="1">{#N/A,#N/A,FALSE,"SumD";#N/A,#N/A,FALSE,"ElecD";#N/A,#N/A,FALSE,"MechD";#N/A,#N/A,FALSE,"GeotD";#N/A,#N/A,FALSE,"PrcsD";#N/A,#N/A,FALSE,"TunnD";#N/A,#N/A,FALSE,"CivlD";#N/A,#N/A,FALSE,"NtwkD";#N/A,#N/A,FALSE,"EstgD";#N/A,#N/A,FALSE,"PEngD"}</definedName>
    <definedName name="__ab1" localSheetId="10" hidden="1">{#N/A,#N/A,FALSE,"SumD";#N/A,#N/A,FALSE,"ElecD";#N/A,#N/A,FALSE,"MechD";#N/A,#N/A,FALSE,"GeotD";#N/A,#N/A,FALSE,"PrcsD";#N/A,#N/A,FALSE,"TunnD";#N/A,#N/A,FALSE,"CivlD";#N/A,#N/A,FALSE,"NtwkD";#N/A,#N/A,FALSE,"EstgD";#N/A,#N/A,FALSE,"PEngD"}</definedName>
    <definedName name="__ab1" localSheetId="20"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5" hidden="1">{#N/A,#N/A,FALSE,"SumD";#N/A,#N/A,FALSE,"ElecD";#N/A,#N/A,FALSE,"MechD";#N/A,#N/A,FALSE,"GeotD";#N/A,#N/A,FALSE,"PrcsD";#N/A,#N/A,FALSE,"TunnD";#N/A,#N/A,FALSE,"CivlD";#N/A,#N/A,FALSE,"NtwkD";#N/A,#N/A,FALSE,"EstgD";#N/A,#N/A,FALSE,"PEngD"}</definedName>
    <definedName name="__as1" localSheetId="14" hidden="1">{#N/A,#N/A,FALSE,"SumD";#N/A,#N/A,FALSE,"ElecD";#N/A,#N/A,FALSE,"MechD";#N/A,#N/A,FALSE,"GeotD";#N/A,#N/A,FALSE,"PrcsD";#N/A,#N/A,FALSE,"TunnD";#N/A,#N/A,FALSE,"CivlD";#N/A,#N/A,FALSE,"NtwkD";#N/A,#N/A,FALSE,"EstgD";#N/A,#N/A,FALSE,"PEngD"}</definedName>
    <definedName name="__as1" localSheetId="11" hidden="1">{#N/A,#N/A,FALSE,"SumD";#N/A,#N/A,FALSE,"ElecD";#N/A,#N/A,FALSE,"MechD";#N/A,#N/A,FALSE,"GeotD";#N/A,#N/A,FALSE,"PrcsD";#N/A,#N/A,FALSE,"TunnD";#N/A,#N/A,FALSE,"CivlD";#N/A,#N/A,FALSE,"NtwkD";#N/A,#N/A,FALSE,"EstgD";#N/A,#N/A,FALSE,"PEngD"}</definedName>
    <definedName name="__as1" localSheetId="10" hidden="1">{#N/A,#N/A,FALSE,"SumD";#N/A,#N/A,FALSE,"ElecD";#N/A,#N/A,FALSE,"MechD";#N/A,#N/A,FALSE,"GeotD";#N/A,#N/A,FALSE,"PrcsD";#N/A,#N/A,FALSE,"TunnD";#N/A,#N/A,FALSE,"CivlD";#N/A,#N/A,FALSE,"NtwkD";#N/A,#N/A,FALSE,"EstgD";#N/A,#N/A,FALSE,"PEngD"}</definedName>
    <definedName name="__as1" localSheetId="20"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5" hidden="1">{#N/A,#N/A,TRUE,"Front";#N/A,#N/A,TRUE,"Simple Letter";#N/A,#N/A,TRUE,"Inside";#N/A,#N/A,TRUE,"Contents";#N/A,#N/A,TRUE,"Basis";#N/A,#N/A,TRUE,"Inclusions";#N/A,#N/A,TRUE,"Exclusions";#N/A,#N/A,TRUE,"Areas";#N/A,#N/A,TRUE,"Summary";#N/A,#N/A,TRUE,"Detail"}</definedName>
    <definedName name="__cat12" localSheetId="14" hidden="1">{#N/A,#N/A,TRUE,"Front";#N/A,#N/A,TRUE,"Simple Letter";#N/A,#N/A,TRUE,"Inside";#N/A,#N/A,TRUE,"Contents";#N/A,#N/A,TRUE,"Basis";#N/A,#N/A,TRUE,"Inclusions";#N/A,#N/A,TRUE,"Exclusions";#N/A,#N/A,TRUE,"Areas";#N/A,#N/A,TRUE,"Summary";#N/A,#N/A,TRUE,"Detail"}</definedName>
    <definedName name="__cat12" localSheetId="11" hidden="1">{#N/A,#N/A,TRUE,"Front";#N/A,#N/A,TRUE,"Simple Letter";#N/A,#N/A,TRUE,"Inside";#N/A,#N/A,TRUE,"Contents";#N/A,#N/A,TRUE,"Basis";#N/A,#N/A,TRUE,"Inclusions";#N/A,#N/A,TRUE,"Exclusions";#N/A,#N/A,TRUE,"Areas";#N/A,#N/A,TRUE,"Summary";#N/A,#N/A,TRUE,"Detail"}</definedName>
    <definedName name="__cat12" localSheetId="10" hidden="1">{#N/A,#N/A,TRUE,"Front";#N/A,#N/A,TRUE,"Simple Letter";#N/A,#N/A,TRUE,"Inside";#N/A,#N/A,TRUE,"Contents";#N/A,#N/A,TRUE,"Basis";#N/A,#N/A,TRUE,"Inclusions";#N/A,#N/A,TRUE,"Exclusions";#N/A,#N/A,TRUE,"Areas";#N/A,#N/A,TRUE,"Summary";#N/A,#N/A,TRUE,"Detail"}</definedName>
    <definedName name="__cat12" localSheetId="20"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5" hidden="1">{#N/A,#N/A,TRUE,"Cover";#N/A,#N/A,TRUE,"Conts";#N/A,#N/A,TRUE,"VOS";#N/A,#N/A,TRUE,"Warrington";#N/A,#N/A,TRUE,"Widnes"}</definedName>
    <definedName name="__ccr1" localSheetId="14" hidden="1">{#N/A,#N/A,TRUE,"Cover";#N/A,#N/A,TRUE,"Conts";#N/A,#N/A,TRUE,"VOS";#N/A,#N/A,TRUE,"Warrington";#N/A,#N/A,TRUE,"Widnes"}</definedName>
    <definedName name="__ccr1" localSheetId="11" hidden="1">{#N/A,#N/A,TRUE,"Cover";#N/A,#N/A,TRUE,"Conts";#N/A,#N/A,TRUE,"VOS";#N/A,#N/A,TRUE,"Warrington";#N/A,#N/A,TRUE,"Widnes"}</definedName>
    <definedName name="__ccr1" localSheetId="10" hidden="1">{#N/A,#N/A,TRUE,"Cover";#N/A,#N/A,TRUE,"Conts";#N/A,#N/A,TRUE,"VOS";#N/A,#N/A,TRUE,"Warrington";#N/A,#N/A,TRUE,"Widnes"}</definedName>
    <definedName name="__ccr1" localSheetId="20" hidden="1">{#N/A,#N/A,TRUE,"Cover";#N/A,#N/A,TRUE,"Conts";#N/A,#N/A,TRUE,"VOS";#N/A,#N/A,TRUE,"Warrington";#N/A,#N/A,TRUE,"Widnes"}</definedName>
    <definedName name="__ccr1" hidden="1">{#N/A,#N/A,TRUE,"Cover";#N/A,#N/A,TRUE,"Conts";#N/A,#N/A,TRUE,"VOS";#N/A,#N/A,TRUE,"Warrington";#N/A,#N/A,TRUE,"Widnes"}</definedName>
    <definedName name="__com2" localSheetId="5" hidden="1">{"'Break down'!$A$4"}</definedName>
    <definedName name="__com2" localSheetId="14" hidden="1">{"'Break down'!$A$4"}</definedName>
    <definedName name="__com2" localSheetId="11" hidden="1">{"'Break down'!$A$4"}</definedName>
    <definedName name="__com2" localSheetId="10" hidden="1">{"'Break down'!$A$4"}</definedName>
    <definedName name="__com2" localSheetId="20" hidden="1">{"'Break down'!$A$4"}</definedName>
    <definedName name="__com2" hidden="1">{"'Break down'!$A$4"}</definedName>
    <definedName name="__dec05" localSheetId="5" hidden="1">{"'Sheet1'!$A$4386:$N$4591"}</definedName>
    <definedName name="__dec05" localSheetId="14" hidden="1">{"'Sheet1'!$A$4386:$N$4591"}</definedName>
    <definedName name="__dec05" localSheetId="11" hidden="1">{"'Sheet1'!$A$4386:$N$4591"}</definedName>
    <definedName name="__dec05" localSheetId="10" hidden="1">{"'Sheet1'!$A$4386:$N$4591"}</definedName>
    <definedName name="__dec05" localSheetId="20" hidden="1">{"'Sheet1'!$A$4386:$N$4591"}</definedName>
    <definedName name="__dec05" hidden="1">{"'Sheet1'!$A$4386:$N$4591"}</definedName>
    <definedName name="__EE1" localSheetId="5" hidden="1">{#N/A,#N/A,FALSE,"단가표지"}</definedName>
    <definedName name="__EE1" localSheetId="14" hidden="1">{#N/A,#N/A,FALSE,"단가표지"}</definedName>
    <definedName name="__EE1" localSheetId="11" hidden="1">{#N/A,#N/A,FALSE,"단가표지"}</definedName>
    <definedName name="__EE1" localSheetId="10" hidden="1">{#N/A,#N/A,FALSE,"단가표지"}</definedName>
    <definedName name="__EE1" localSheetId="20" hidden="1">{#N/A,#N/A,FALSE,"단가표지"}</definedName>
    <definedName name="__EE1" hidden="1">{#N/A,#N/A,FALSE,"단가표지"}</definedName>
    <definedName name="__FDS_HYPERLINK_TOGGLE_STATE__" hidden="1">"ON"</definedName>
    <definedName name="__hp10" localSheetId="5" hidden="1">{#N/A,#N/A,TRUE,"Front";#N/A,#N/A,TRUE,"Simple Letter";#N/A,#N/A,TRUE,"Inside";#N/A,#N/A,TRUE,"Contents";#N/A,#N/A,TRUE,"Basis";#N/A,#N/A,TRUE,"Inclusions";#N/A,#N/A,TRUE,"Exclusions";#N/A,#N/A,TRUE,"Areas";#N/A,#N/A,TRUE,"Summary";#N/A,#N/A,TRUE,"Detail"}</definedName>
    <definedName name="__hp10" localSheetId="14" hidden="1">{#N/A,#N/A,TRUE,"Front";#N/A,#N/A,TRUE,"Simple Letter";#N/A,#N/A,TRUE,"Inside";#N/A,#N/A,TRUE,"Contents";#N/A,#N/A,TRUE,"Basis";#N/A,#N/A,TRUE,"Inclusions";#N/A,#N/A,TRUE,"Exclusions";#N/A,#N/A,TRUE,"Areas";#N/A,#N/A,TRUE,"Summary";#N/A,#N/A,TRUE,"Detail"}</definedName>
    <definedName name="__hp10" localSheetId="11" hidden="1">{#N/A,#N/A,TRUE,"Front";#N/A,#N/A,TRUE,"Simple Letter";#N/A,#N/A,TRUE,"Inside";#N/A,#N/A,TRUE,"Contents";#N/A,#N/A,TRUE,"Basis";#N/A,#N/A,TRUE,"Inclusions";#N/A,#N/A,TRUE,"Exclusions";#N/A,#N/A,TRUE,"Areas";#N/A,#N/A,TRUE,"Summary";#N/A,#N/A,TRUE,"Detail"}</definedName>
    <definedName name="__hp10" localSheetId="10" hidden="1">{#N/A,#N/A,TRUE,"Front";#N/A,#N/A,TRUE,"Simple Letter";#N/A,#N/A,TRUE,"Inside";#N/A,#N/A,TRUE,"Contents";#N/A,#N/A,TRUE,"Basis";#N/A,#N/A,TRUE,"Inclusions";#N/A,#N/A,TRUE,"Exclusions";#N/A,#N/A,TRUE,"Areas";#N/A,#N/A,TRUE,"Summary";#N/A,#N/A,TRUE,"Detail"}</definedName>
    <definedName name="__hp10" localSheetId="20"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new8" localSheetId="5" hidden="1">[1]GRSummary!#REF!</definedName>
    <definedName name="__new8" localSheetId="14" hidden="1">[1]GRSummary!#REF!</definedName>
    <definedName name="__new8" localSheetId="11" hidden="1">[2]GRSummary!#REF!</definedName>
    <definedName name="__new8" localSheetId="4" hidden="1">[2]GRSummary!#REF!</definedName>
    <definedName name="__new8" localSheetId="20" hidden="1">[1]GRSummary!#REF!</definedName>
    <definedName name="__new8" hidden="1">[2]GRSummary!#REF!</definedName>
    <definedName name="__old3" localSheetId="5" hidden="1">{#N/A,#N/A,FALSE,"Summary";#N/A,#N/A,FALSE,"3TJ";#N/A,#N/A,FALSE,"3TN";#N/A,#N/A,FALSE,"3TP";#N/A,#N/A,FALSE,"3SJ";#N/A,#N/A,FALSE,"3CJ";#N/A,#N/A,FALSE,"3CN";#N/A,#N/A,FALSE,"3CP";#N/A,#N/A,FALSE,"3A"}</definedName>
    <definedName name="__old3" localSheetId="14" hidden="1">{#N/A,#N/A,FALSE,"Summary";#N/A,#N/A,FALSE,"3TJ";#N/A,#N/A,FALSE,"3TN";#N/A,#N/A,FALSE,"3TP";#N/A,#N/A,FALSE,"3SJ";#N/A,#N/A,FALSE,"3CJ";#N/A,#N/A,FALSE,"3CN";#N/A,#N/A,FALSE,"3CP";#N/A,#N/A,FALSE,"3A"}</definedName>
    <definedName name="__old3" localSheetId="11" hidden="1">{#N/A,#N/A,FALSE,"Summary";#N/A,#N/A,FALSE,"3TJ";#N/A,#N/A,FALSE,"3TN";#N/A,#N/A,FALSE,"3TP";#N/A,#N/A,FALSE,"3SJ";#N/A,#N/A,FALSE,"3CJ";#N/A,#N/A,FALSE,"3CN";#N/A,#N/A,FALSE,"3CP";#N/A,#N/A,FALSE,"3A"}</definedName>
    <definedName name="__old3" localSheetId="10" hidden="1">{#N/A,#N/A,FALSE,"Summary";#N/A,#N/A,FALSE,"3TJ";#N/A,#N/A,FALSE,"3TN";#N/A,#N/A,FALSE,"3TP";#N/A,#N/A,FALSE,"3SJ";#N/A,#N/A,FALSE,"3CJ";#N/A,#N/A,FALSE,"3CN";#N/A,#N/A,FALSE,"3CP";#N/A,#N/A,FALSE,"3A"}</definedName>
    <definedName name="__old3" localSheetId="20"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5" hidden="1">{#N/A,#N/A,FALSE,"Summary";#N/A,#N/A,FALSE,"3TJ";#N/A,#N/A,FALSE,"3TN";#N/A,#N/A,FALSE,"3TP";#N/A,#N/A,FALSE,"3SJ";#N/A,#N/A,FALSE,"3CJ";#N/A,#N/A,FALSE,"3CN";#N/A,#N/A,FALSE,"3CP";#N/A,#N/A,FALSE,"3A"}</definedName>
    <definedName name="__old5" localSheetId="14" hidden="1">{#N/A,#N/A,FALSE,"Summary";#N/A,#N/A,FALSE,"3TJ";#N/A,#N/A,FALSE,"3TN";#N/A,#N/A,FALSE,"3TP";#N/A,#N/A,FALSE,"3SJ";#N/A,#N/A,FALSE,"3CJ";#N/A,#N/A,FALSE,"3CN";#N/A,#N/A,FALSE,"3CP";#N/A,#N/A,FALSE,"3A"}</definedName>
    <definedName name="__old5" localSheetId="11" hidden="1">{#N/A,#N/A,FALSE,"Summary";#N/A,#N/A,FALSE,"3TJ";#N/A,#N/A,FALSE,"3TN";#N/A,#N/A,FALSE,"3TP";#N/A,#N/A,FALSE,"3SJ";#N/A,#N/A,FALSE,"3CJ";#N/A,#N/A,FALSE,"3CN";#N/A,#N/A,FALSE,"3CP";#N/A,#N/A,FALSE,"3A"}</definedName>
    <definedName name="__old5" localSheetId="10" hidden="1">{#N/A,#N/A,FALSE,"Summary";#N/A,#N/A,FALSE,"3TJ";#N/A,#N/A,FALSE,"3TN";#N/A,#N/A,FALSE,"3TP";#N/A,#N/A,FALSE,"3SJ";#N/A,#N/A,FALSE,"3CJ";#N/A,#N/A,FALSE,"3CN";#N/A,#N/A,FALSE,"3CP";#N/A,#N/A,FALSE,"3A"}</definedName>
    <definedName name="__old5" localSheetId="20"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5" hidden="1">{#N/A,#N/A,FALSE,"Summary";#N/A,#N/A,FALSE,"3TJ";#N/A,#N/A,FALSE,"3TN";#N/A,#N/A,FALSE,"3TP";#N/A,#N/A,FALSE,"3SJ";#N/A,#N/A,FALSE,"3CJ";#N/A,#N/A,FALSE,"3CN";#N/A,#N/A,FALSE,"3CP";#N/A,#N/A,FALSE,"3A"}</definedName>
    <definedName name="__old7" localSheetId="14" hidden="1">{#N/A,#N/A,FALSE,"Summary";#N/A,#N/A,FALSE,"3TJ";#N/A,#N/A,FALSE,"3TN";#N/A,#N/A,FALSE,"3TP";#N/A,#N/A,FALSE,"3SJ";#N/A,#N/A,FALSE,"3CJ";#N/A,#N/A,FALSE,"3CN";#N/A,#N/A,FALSE,"3CP";#N/A,#N/A,FALSE,"3A"}</definedName>
    <definedName name="__old7" localSheetId="11" hidden="1">{#N/A,#N/A,FALSE,"Summary";#N/A,#N/A,FALSE,"3TJ";#N/A,#N/A,FALSE,"3TN";#N/A,#N/A,FALSE,"3TP";#N/A,#N/A,FALSE,"3SJ";#N/A,#N/A,FALSE,"3CJ";#N/A,#N/A,FALSE,"3CN";#N/A,#N/A,FALSE,"3CP";#N/A,#N/A,FALSE,"3A"}</definedName>
    <definedName name="__old7" localSheetId="10" hidden="1">{#N/A,#N/A,FALSE,"Summary";#N/A,#N/A,FALSE,"3TJ";#N/A,#N/A,FALSE,"3TN";#N/A,#N/A,FALSE,"3TP";#N/A,#N/A,FALSE,"3SJ";#N/A,#N/A,FALSE,"3CJ";#N/A,#N/A,FALSE,"3CN";#N/A,#N/A,FALSE,"3CP";#N/A,#N/A,FALSE,"3A"}</definedName>
    <definedName name="__old7" localSheetId="20"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5" hidden="1">{"'장비'!$A$3:$M$12"}</definedName>
    <definedName name="__PK2" localSheetId="14" hidden="1">{"'장비'!$A$3:$M$12"}</definedName>
    <definedName name="__PK2" localSheetId="11" hidden="1">{"'장비'!$A$3:$M$12"}</definedName>
    <definedName name="__PK2" localSheetId="10" hidden="1">{"'장비'!$A$3:$M$12"}</definedName>
    <definedName name="__PK2" localSheetId="20" hidden="1">{"'장비'!$A$3:$M$12"}</definedName>
    <definedName name="__PK2" hidden="1">{"'장비'!$A$3:$M$12"}</definedName>
    <definedName name="__PKG3" localSheetId="5" hidden="1">{"'장비'!$A$3:$M$12"}</definedName>
    <definedName name="__PKG3" localSheetId="14" hidden="1">{"'장비'!$A$3:$M$12"}</definedName>
    <definedName name="__PKG3" localSheetId="11" hidden="1">{"'장비'!$A$3:$M$12"}</definedName>
    <definedName name="__PKG3" localSheetId="10" hidden="1">{"'장비'!$A$3:$M$12"}</definedName>
    <definedName name="__PKG3" localSheetId="20" hidden="1">{"'장비'!$A$3:$M$12"}</definedName>
    <definedName name="__PKG3" hidden="1">{"'장비'!$A$3:$M$12"}</definedName>
    <definedName name="__qqq222" localSheetId="5" hidden="1">{"'장비'!$A$3:$M$12"}</definedName>
    <definedName name="__qqq222" localSheetId="14" hidden="1">{"'장비'!$A$3:$M$12"}</definedName>
    <definedName name="__qqq222" localSheetId="11" hidden="1">{"'장비'!$A$3:$M$12"}</definedName>
    <definedName name="__qqq222" localSheetId="10" hidden="1">{"'장비'!$A$3:$M$12"}</definedName>
    <definedName name="__qqq222" localSheetId="20" hidden="1">{"'장비'!$A$3:$M$12"}</definedName>
    <definedName name="__qqq222" hidden="1">{"'장비'!$A$3:$M$12"}</definedName>
    <definedName name="__RAB002" localSheetId="5" hidden="1">{#N/A,#N/A,TRUE,"Front";#N/A,#N/A,TRUE,"Simple Letter";#N/A,#N/A,TRUE,"Inside";#N/A,#N/A,TRUE,"Contents";#N/A,#N/A,TRUE,"Basis";#N/A,#N/A,TRUE,"Inclusions";#N/A,#N/A,TRUE,"Exclusions";#N/A,#N/A,TRUE,"Areas";#N/A,#N/A,TRUE,"Summary";#N/A,#N/A,TRUE,"Detail"}</definedName>
    <definedName name="__RAB002" localSheetId="14" hidden="1">{#N/A,#N/A,TRUE,"Front";#N/A,#N/A,TRUE,"Simple Letter";#N/A,#N/A,TRUE,"Inside";#N/A,#N/A,TRUE,"Contents";#N/A,#N/A,TRUE,"Basis";#N/A,#N/A,TRUE,"Inclusions";#N/A,#N/A,TRUE,"Exclusions";#N/A,#N/A,TRUE,"Areas";#N/A,#N/A,TRUE,"Summary";#N/A,#N/A,TRUE,"Detail"}</definedName>
    <definedName name="__RAB002" localSheetId="11" hidden="1">{#N/A,#N/A,TRUE,"Front";#N/A,#N/A,TRUE,"Simple Letter";#N/A,#N/A,TRUE,"Inside";#N/A,#N/A,TRUE,"Contents";#N/A,#N/A,TRUE,"Basis";#N/A,#N/A,TRUE,"Inclusions";#N/A,#N/A,TRUE,"Exclusions";#N/A,#N/A,TRUE,"Areas";#N/A,#N/A,TRUE,"Summary";#N/A,#N/A,TRUE,"Detail"}</definedName>
    <definedName name="__RAB002" localSheetId="10" hidden="1">{#N/A,#N/A,TRUE,"Front";#N/A,#N/A,TRUE,"Simple Letter";#N/A,#N/A,TRUE,"Inside";#N/A,#N/A,TRUE,"Contents";#N/A,#N/A,TRUE,"Basis";#N/A,#N/A,TRUE,"Inclusions";#N/A,#N/A,TRUE,"Exclusions";#N/A,#N/A,TRUE,"Areas";#N/A,#N/A,TRUE,"Summary";#N/A,#N/A,TRUE,"Detail"}</definedName>
    <definedName name="__RAB002" localSheetId="20"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5" hidden="1">{#N/A,#N/A,FALSE,"포장2"}</definedName>
    <definedName name="__S3" localSheetId="14" hidden="1">{#N/A,#N/A,FALSE,"포장2"}</definedName>
    <definedName name="__S3" localSheetId="11" hidden="1">{#N/A,#N/A,FALSE,"포장2"}</definedName>
    <definedName name="__S3" localSheetId="10" hidden="1">{#N/A,#N/A,FALSE,"포장2"}</definedName>
    <definedName name="__S3" localSheetId="20" hidden="1">{#N/A,#N/A,FALSE,"포장2"}</definedName>
    <definedName name="__S3" hidden="1">{#N/A,#N/A,FALSE,"포장2"}</definedName>
    <definedName name="__wrn9" localSheetId="5" hidden="1">{#N/A,#N/A,TRUE,"9"" Twin, 26"" Csg";#N/A,#N/A,TRUE,"9"" Twin, 9-5'8 Csg";#N/A,#N/A,TRUE,"9"" Twin, 7"" Csg";#N/A,#N/A,TRUE,"9"" Twin, 2-7'8 Tbg"}</definedName>
    <definedName name="__wrn9" localSheetId="14" hidden="1">{#N/A,#N/A,TRUE,"9"" Twin, 26"" Csg";#N/A,#N/A,TRUE,"9"" Twin, 9-5'8 Csg";#N/A,#N/A,TRUE,"9"" Twin, 7"" Csg";#N/A,#N/A,TRUE,"9"" Twin, 2-7'8 Tbg"}</definedName>
    <definedName name="__wrn9" localSheetId="11" hidden="1">{#N/A,#N/A,TRUE,"9"" Twin, 26"" Csg";#N/A,#N/A,TRUE,"9"" Twin, 9-5'8 Csg";#N/A,#N/A,TRUE,"9"" Twin, 7"" Csg";#N/A,#N/A,TRUE,"9"" Twin, 2-7'8 Tbg"}</definedName>
    <definedName name="__wrn9" localSheetId="10" hidden="1">{#N/A,#N/A,TRUE,"9"" Twin, 26"" Csg";#N/A,#N/A,TRUE,"9"" Twin, 9-5'8 Csg";#N/A,#N/A,TRUE,"9"" Twin, 7"" Csg";#N/A,#N/A,TRUE,"9"" Twin, 2-7'8 Tbg"}</definedName>
    <definedName name="__wrn9" localSheetId="20"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1__123Graph_ACHART_1" hidden="1">[6]Cash2!$G$16:$G$31</definedName>
    <definedName name="_123Graph_x" localSheetId="5" hidden="1">'[4]Rate Analysis'!#REF!</definedName>
    <definedName name="_123Graph_x" localSheetId="14" hidden="1">'[4]Rate Analysis'!#REF!</definedName>
    <definedName name="_123Graph_x" localSheetId="11" hidden="1">'[4]Rate Analysis'!#REF!</definedName>
    <definedName name="_123Graph_x" localSheetId="4" hidden="1">'[4]Rate Analysis'!#REF!</definedName>
    <definedName name="_123Graph_x" localSheetId="20" hidden="1">'[4]Rate Analysis'!#REF!</definedName>
    <definedName name="_123Graph_x" hidden="1">'[4]Rate Analysis'!#REF!</definedName>
    <definedName name="_124GRA" localSheetId="5" hidden="1">[5]FitOutConfCentre!#REF!</definedName>
    <definedName name="_124GRA" localSheetId="11" hidden="1">[5]FitOutConfCentre!#REF!</definedName>
    <definedName name="_124GRA" localSheetId="4" hidden="1">[5]FitOutConfCentre!#REF!</definedName>
    <definedName name="_124GRA" hidden="1">[5]FitOutConfCentre!#REF!</definedName>
    <definedName name="_2__123Graph_ACHART_2" hidden="1">[6]Z!$T$179:$AH$179</definedName>
    <definedName name="_3__123Graph_BCHART_2" hidden="1">[6]Z!$T$180:$AH$180</definedName>
    <definedName name="_321" localSheetId="5" hidden="1">[5]FitOutConfCentre!#REF!</definedName>
    <definedName name="_321" localSheetId="14" hidden="1">[5]FitOutConfCentre!#REF!</definedName>
    <definedName name="_321" localSheetId="11" hidden="1">[5]FitOutConfCentre!#REF!</definedName>
    <definedName name="_321" localSheetId="4" hidden="1">[5]FitOutConfCentre!#REF!</definedName>
    <definedName name="_321" localSheetId="20" hidden="1">[5]FitOutConfCentre!#REF!</definedName>
    <definedName name="_321" hidden="1">[5]FitOutConfCentre!#REF!</definedName>
    <definedName name="_4__123Graph_CCHART_1" hidden="1">[6]Cash2!$J$16:$J$36</definedName>
    <definedName name="_5__123Graph_DCHART_1" hidden="1">[6]Cash2!$K$16:$K$36</definedName>
    <definedName name="_a1" localSheetId="5" hidden="1">{#N/A,#N/A,TRUE,"11"", 9-5'8 Csg";#N/A,#N/A,TRUE,"11"", 7"" Csg";#N/A,#N/A,TRUE,"11"", 2-7'8 Tbg";#N/A,#N/A,TRUE,"9"" Twin, 26"" Csg";#N/A,#N/A,TRUE,"9"" Twin, 9-5'8 Csg";#N/A,#N/A,TRUE,"9"" Twin, 7"" Csg";#N/A,#N/A,TRUE,"9"" Twin, 2-7'8 Tbg"}</definedName>
    <definedName name="_a1" localSheetId="14" hidden="1">{#N/A,#N/A,TRUE,"11"", 9-5'8 Csg";#N/A,#N/A,TRUE,"11"", 7"" Csg";#N/A,#N/A,TRUE,"11"", 2-7'8 Tbg";#N/A,#N/A,TRUE,"9"" Twin, 26"" Csg";#N/A,#N/A,TRUE,"9"" Twin, 9-5'8 Csg";#N/A,#N/A,TRUE,"9"" Twin, 7"" Csg";#N/A,#N/A,TRUE,"9"" Twin, 2-7'8 Tbg"}</definedName>
    <definedName name="_a1" localSheetId="11" hidden="1">{#N/A,#N/A,TRUE,"11"", 9-5'8 Csg";#N/A,#N/A,TRUE,"11"", 7"" Csg";#N/A,#N/A,TRUE,"11"", 2-7'8 Tbg";#N/A,#N/A,TRUE,"9"" Twin, 26"" Csg";#N/A,#N/A,TRUE,"9"" Twin, 9-5'8 Csg";#N/A,#N/A,TRUE,"9"" Twin, 7"" Csg";#N/A,#N/A,TRUE,"9"" Twin, 2-7'8 Tbg"}</definedName>
    <definedName name="_a1" localSheetId="10" hidden="1">{#N/A,#N/A,TRUE,"11"", 9-5'8 Csg";#N/A,#N/A,TRUE,"11"", 7"" Csg";#N/A,#N/A,TRUE,"11"", 2-7'8 Tbg";#N/A,#N/A,TRUE,"9"" Twin, 26"" Csg";#N/A,#N/A,TRUE,"9"" Twin, 9-5'8 Csg";#N/A,#N/A,TRUE,"9"" Twin, 7"" Csg";#N/A,#N/A,TRUE,"9"" Twin, 2-7'8 Tbg"}</definedName>
    <definedName name="_a1" localSheetId="20" hidden="1">{#N/A,#N/A,TRUE,"11"", 9-5'8 Csg";#N/A,#N/A,TRUE,"11"", 7"" Csg";#N/A,#N/A,TRUE,"11"", 2-7'8 Tbg";#N/A,#N/A,TRUE,"9"" Twin, 26"" Csg";#N/A,#N/A,TRUE,"9"" Twin, 9-5'8 Csg";#N/A,#N/A,TRUE,"9"" Twin, 7"" Csg";#N/A,#N/A,TRUE,"9"" Twin, 2-7'8 Tbg"}</definedName>
    <definedName name="_a1" hidden="1">{#N/A,#N/A,TRUE,"11"", 9-5'8 Csg";#N/A,#N/A,TRUE,"11"", 7"" Csg";#N/A,#N/A,TRUE,"11"", 2-7'8 Tbg";#N/A,#N/A,TRUE,"9"" Twin, 26"" Csg";#N/A,#N/A,TRUE,"9"" Twin, 9-5'8 Csg";#N/A,#N/A,TRUE,"9"" Twin, 7"" Csg";#N/A,#N/A,TRUE,"9"" Twin, 2-7'8 Tbg"}</definedName>
    <definedName name="_a3" localSheetId="5" hidden="1">{#N/A,#N/A,TRUE,"Financials";#N/A,#N/A,TRUE,"Operating Statistics";#N/A,#N/A,TRUE,"Capex &amp; Depreciation";#N/A,#N/A,TRUE,"Debt"}</definedName>
    <definedName name="_a3" localSheetId="14" hidden="1">{#N/A,#N/A,TRUE,"Financials";#N/A,#N/A,TRUE,"Operating Statistics";#N/A,#N/A,TRUE,"Capex &amp; Depreciation";#N/A,#N/A,TRUE,"Debt"}</definedName>
    <definedName name="_a3" localSheetId="11" hidden="1">{#N/A,#N/A,TRUE,"Financials";#N/A,#N/A,TRUE,"Operating Statistics";#N/A,#N/A,TRUE,"Capex &amp; Depreciation";#N/A,#N/A,TRUE,"Debt"}</definedName>
    <definedName name="_a3" localSheetId="10" hidden="1">{#N/A,#N/A,TRUE,"Financials";#N/A,#N/A,TRUE,"Operating Statistics";#N/A,#N/A,TRUE,"Capex &amp; Depreciation";#N/A,#N/A,TRUE,"Debt"}</definedName>
    <definedName name="_a3" localSheetId="20" hidden="1">{#N/A,#N/A,TRUE,"Financials";#N/A,#N/A,TRUE,"Operating Statistics";#N/A,#N/A,TRUE,"Capex &amp; Depreciation";#N/A,#N/A,TRUE,"Debt"}</definedName>
    <definedName name="_a3" hidden="1">{#N/A,#N/A,TRUE,"Financials";#N/A,#N/A,TRUE,"Operating Statistics";#N/A,#N/A,TRUE,"Capex &amp; Depreciation";#N/A,#N/A,TRUE,"Debt"}</definedName>
    <definedName name="_ab1" localSheetId="5" hidden="1">{#N/A,#N/A,FALSE,"SumD";#N/A,#N/A,FALSE,"ElecD";#N/A,#N/A,FALSE,"MechD";#N/A,#N/A,FALSE,"GeotD";#N/A,#N/A,FALSE,"PrcsD";#N/A,#N/A,FALSE,"TunnD";#N/A,#N/A,FALSE,"CivlD";#N/A,#N/A,FALSE,"NtwkD";#N/A,#N/A,FALSE,"EstgD";#N/A,#N/A,FALSE,"PEngD"}</definedName>
    <definedName name="_ab1" localSheetId="14" hidden="1">{#N/A,#N/A,FALSE,"SumD";#N/A,#N/A,FALSE,"ElecD";#N/A,#N/A,FALSE,"MechD";#N/A,#N/A,FALSE,"GeotD";#N/A,#N/A,FALSE,"PrcsD";#N/A,#N/A,FALSE,"TunnD";#N/A,#N/A,FALSE,"CivlD";#N/A,#N/A,FALSE,"NtwkD";#N/A,#N/A,FALSE,"EstgD";#N/A,#N/A,FALSE,"PEngD"}</definedName>
    <definedName name="_ab1" localSheetId="11" hidden="1">{#N/A,#N/A,FALSE,"SumD";#N/A,#N/A,FALSE,"ElecD";#N/A,#N/A,FALSE,"MechD";#N/A,#N/A,FALSE,"GeotD";#N/A,#N/A,FALSE,"PrcsD";#N/A,#N/A,FALSE,"TunnD";#N/A,#N/A,FALSE,"CivlD";#N/A,#N/A,FALSE,"NtwkD";#N/A,#N/A,FALSE,"EstgD";#N/A,#N/A,FALSE,"PEngD"}</definedName>
    <definedName name="_ab1" localSheetId="10" hidden="1">{#N/A,#N/A,FALSE,"SumD";#N/A,#N/A,FALSE,"ElecD";#N/A,#N/A,FALSE,"MechD";#N/A,#N/A,FALSE,"GeotD";#N/A,#N/A,FALSE,"PrcsD";#N/A,#N/A,FALSE,"TunnD";#N/A,#N/A,FALSE,"CivlD";#N/A,#N/A,FALSE,"NtwkD";#N/A,#N/A,FALSE,"EstgD";#N/A,#N/A,FALSE,"PEngD"}</definedName>
    <definedName name="_ab1" localSheetId="20"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5" hidden="1">{#N/A,#N/A,FALSE,"SumD";#N/A,#N/A,FALSE,"ElecD";#N/A,#N/A,FALSE,"MechD";#N/A,#N/A,FALSE,"GeotD";#N/A,#N/A,FALSE,"PrcsD";#N/A,#N/A,FALSE,"TunnD";#N/A,#N/A,FALSE,"CivlD";#N/A,#N/A,FALSE,"NtwkD";#N/A,#N/A,FALSE,"EstgD";#N/A,#N/A,FALSE,"PEngD"}</definedName>
    <definedName name="_as1" localSheetId="14" hidden="1">{#N/A,#N/A,FALSE,"SumD";#N/A,#N/A,FALSE,"ElecD";#N/A,#N/A,FALSE,"MechD";#N/A,#N/A,FALSE,"GeotD";#N/A,#N/A,FALSE,"PrcsD";#N/A,#N/A,FALSE,"TunnD";#N/A,#N/A,FALSE,"CivlD";#N/A,#N/A,FALSE,"NtwkD";#N/A,#N/A,FALSE,"EstgD";#N/A,#N/A,FALSE,"PEngD"}</definedName>
    <definedName name="_as1" localSheetId="11" hidden="1">{#N/A,#N/A,FALSE,"SumD";#N/A,#N/A,FALSE,"ElecD";#N/A,#N/A,FALSE,"MechD";#N/A,#N/A,FALSE,"GeotD";#N/A,#N/A,FALSE,"PrcsD";#N/A,#N/A,FALSE,"TunnD";#N/A,#N/A,FALSE,"CivlD";#N/A,#N/A,FALSE,"NtwkD";#N/A,#N/A,FALSE,"EstgD";#N/A,#N/A,FALSE,"PEngD"}</definedName>
    <definedName name="_as1" localSheetId="10" hidden="1">{#N/A,#N/A,FALSE,"SumD";#N/A,#N/A,FALSE,"ElecD";#N/A,#N/A,FALSE,"MechD";#N/A,#N/A,FALSE,"GeotD";#N/A,#N/A,FALSE,"PrcsD";#N/A,#N/A,FALSE,"TunnD";#N/A,#N/A,FALSE,"CivlD";#N/A,#N/A,FALSE,"NtwkD";#N/A,#N/A,FALSE,"EstgD";#N/A,#N/A,FALSE,"PEngD"}</definedName>
    <definedName name="_as1" localSheetId="20"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TRUE</definedName>
    <definedName name="_AtRisk_SimSetting_AutomaticResultsDisplayMode" hidden="1">1</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5</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cat12" localSheetId="5" hidden="1">{#N/A,#N/A,TRUE,"Front";#N/A,#N/A,TRUE,"Simple Letter";#N/A,#N/A,TRUE,"Inside";#N/A,#N/A,TRUE,"Contents";#N/A,#N/A,TRUE,"Basis";#N/A,#N/A,TRUE,"Inclusions";#N/A,#N/A,TRUE,"Exclusions";#N/A,#N/A,TRUE,"Areas";#N/A,#N/A,TRUE,"Summary";#N/A,#N/A,TRUE,"Detail"}</definedName>
    <definedName name="_cat12" localSheetId="14" hidden="1">{#N/A,#N/A,TRUE,"Front";#N/A,#N/A,TRUE,"Simple Letter";#N/A,#N/A,TRUE,"Inside";#N/A,#N/A,TRUE,"Contents";#N/A,#N/A,TRUE,"Basis";#N/A,#N/A,TRUE,"Inclusions";#N/A,#N/A,TRUE,"Exclusions";#N/A,#N/A,TRUE,"Areas";#N/A,#N/A,TRUE,"Summary";#N/A,#N/A,TRUE,"Detail"}</definedName>
    <definedName name="_cat12" localSheetId="11" hidden="1">{#N/A,#N/A,TRUE,"Front";#N/A,#N/A,TRUE,"Simple Letter";#N/A,#N/A,TRUE,"Inside";#N/A,#N/A,TRUE,"Contents";#N/A,#N/A,TRUE,"Basis";#N/A,#N/A,TRUE,"Inclusions";#N/A,#N/A,TRUE,"Exclusions";#N/A,#N/A,TRUE,"Areas";#N/A,#N/A,TRUE,"Summary";#N/A,#N/A,TRUE,"Detail"}</definedName>
    <definedName name="_cat12" localSheetId="10" hidden="1">{#N/A,#N/A,TRUE,"Front";#N/A,#N/A,TRUE,"Simple Letter";#N/A,#N/A,TRUE,"Inside";#N/A,#N/A,TRUE,"Contents";#N/A,#N/A,TRUE,"Basis";#N/A,#N/A,TRUE,"Inclusions";#N/A,#N/A,TRUE,"Exclusions";#N/A,#N/A,TRUE,"Areas";#N/A,#N/A,TRUE,"Summary";#N/A,#N/A,TRUE,"Detail"}</definedName>
    <definedName name="_cat12" localSheetId="20"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5" hidden="1">{#N/A,#N/A,TRUE,"Cover";#N/A,#N/A,TRUE,"Conts";#N/A,#N/A,TRUE,"VOS";#N/A,#N/A,TRUE,"Warrington";#N/A,#N/A,TRUE,"Widnes"}</definedName>
    <definedName name="_ccr1" localSheetId="14" hidden="1">{#N/A,#N/A,TRUE,"Cover";#N/A,#N/A,TRUE,"Conts";#N/A,#N/A,TRUE,"VOS";#N/A,#N/A,TRUE,"Warrington";#N/A,#N/A,TRUE,"Widnes"}</definedName>
    <definedName name="_ccr1" localSheetId="11" hidden="1">{#N/A,#N/A,TRUE,"Cover";#N/A,#N/A,TRUE,"Conts";#N/A,#N/A,TRUE,"VOS";#N/A,#N/A,TRUE,"Warrington";#N/A,#N/A,TRUE,"Widnes"}</definedName>
    <definedName name="_ccr1" localSheetId="10" hidden="1">{#N/A,#N/A,TRUE,"Cover";#N/A,#N/A,TRUE,"Conts";#N/A,#N/A,TRUE,"VOS";#N/A,#N/A,TRUE,"Warrington";#N/A,#N/A,TRUE,"Widnes"}</definedName>
    <definedName name="_ccr1" localSheetId="20" hidden="1">{#N/A,#N/A,TRUE,"Cover";#N/A,#N/A,TRUE,"Conts";#N/A,#N/A,TRUE,"VOS";#N/A,#N/A,TRUE,"Warrington";#N/A,#N/A,TRUE,"Widnes"}</definedName>
    <definedName name="_ccr1" hidden="1">{#N/A,#N/A,TRUE,"Cover";#N/A,#N/A,TRUE,"Conts";#N/A,#N/A,TRUE,"VOS";#N/A,#N/A,TRUE,"Warrington";#N/A,#N/A,TRUE,"Widnes"}</definedName>
    <definedName name="_ccr2" localSheetId="5" hidden="1">{#N/A,#N/A,TRUE,"Cover";#N/A,#N/A,TRUE,"Conts";#N/A,#N/A,TRUE,"VOS";#N/A,#N/A,TRUE,"Warrington";#N/A,#N/A,TRUE,"Widnes"}</definedName>
    <definedName name="_ccr2" localSheetId="14" hidden="1">{#N/A,#N/A,TRUE,"Cover";#N/A,#N/A,TRUE,"Conts";#N/A,#N/A,TRUE,"VOS";#N/A,#N/A,TRUE,"Warrington";#N/A,#N/A,TRUE,"Widnes"}</definedName>
    <definedName name="_ccr2" localSheetId="11" hidden="1">{#N/A,#N/A,TRUE,"Cover";#N/A,#N/A,TRUE,"Conts";#N/A,#N/A,TRUE,"VOS";#N/A,#N/A,TRUE,"Warrington";#N/A,#N/A,TRUE,"Widnes"}</definedName>
    <definedName name="_ccr2" localSheetId="10" hidden="1">{#N/A,#N/A,TRUE,"Cover";#N/A,#N/A,TRUE,"Conts";#N/A,#N/A,TRUE,"VOS";#N/A,#N/A,TRUE,"Warrington";#N/A,#N/A,TRUE,"Widnes"}</definedName>
    <definedName name="_ccr2" localSheetId="20" hidden="1">{#N/A,#N/A,TRUE,"Cover";#N/A,#N/A,TRUE,"Conts";#N/A,#N/A,TRUE,"VOS";#N/A,#N/A,TRUE,"Warrington";#N/A,#N/A,TRUE,"Widnes"}</definedName>
    <definedName name="_ccr2" hidden="1">{#N/A,#N/A,TRUE,"Cover";#N/A,#N/A,TRUE,"Conts";#N/A,#N/A,TRUE,"VOS";#N/A,#N/A,TRUE,"Warrington";#N/A,#N/A,TRUE,"Widnes"}</definedName>
    <definedName name="_com2" localSheetId="5" hidden="1">{"'Break down'!$A$4"}</definedName>
    <definedName name="_com2" localSheetId="14" hidden="1">{"'Break down'!$A$4"}</definedName>
    <definedName name="_com2" localSheetId="11" hidden="1">{"'Break down'!$A$4"}</definedName>
    <definedName name="_com2" localSheetId="10" hidden="1">{"'Break down'!$A$4"}</definedName>
    <definedName name="_com2" localSheetId="20" hidden="1">{"'Break down'!$A$4"}</definedName>
    <definedName name="_com2" hidden="1">{"'Break down'!$A$4"}</definedName>
    <definedName name="_dec05" localSheetId="5" hidden="1">{"'Sheet1'!$A$4386:$N$4591"}</definedName>
    <definedName name="_dec05" localSheetId="14" hidden="1">{"'Sheet1'!$A$4386:$N$4591"}</definedName>
    <definedName name="_dec05" localSheetId="11" hidden="1">{"'Sheet1'!$A$4386:$N$4591"}</definedName>
    <definedName name="_dec05" localSheetId="10" hidden="1">{"'Sheet1'!$A$4386:$N$4591"}</definedName>
    <definedName name="_dec05" localSheetId="20" hidden="1">{"'Sheet1'!$A$4386:$N$4591"}</definedName>
    <definedName name="_dec05" hidden="1">{"'Sheet1'!$A$4386:$N$4591"}</definedName>
    <definedName name="_EE1" localSheetId="5" hidden="1">{#N/A,#N/A,FALSE,"단가표지"}</definedName>
    <definedName name="_EE1" localSheetId="14" hidden="1">{#N/A,#N/A,FALSE,"단가표지"}</definedName>
    <definedName name="_EE1" localSheetId="11" hidden="1">{#N/A,#N/A,FALSE,"단가표지"}</definedName>
    <definedName name="_EE1" localSheetId="10" hidden="1">{#N/A,#N/A,FALSE,"단가표지"}</definedName>
    <definedName name="_EE1" localSheetId="20" hidden="1">{#N/A,#N/A,FALSE,"단가표지"}</definedName>
    <definedName name="_EE1" hidden="1">{#N/A,#N/A,FALSE,"단가표지"}</definedName>
    <definedName name="_Feb06" localSheetId="5" hidden="1">{#N/A,#N/A,TRUE,"Front";#N/A,#N/A,TRUE,"Simple Letter";#N/A,#N/A,TRUE,"Inside";#N/A,#N/A,TRUE,"Contents";#N/A,#N/A,TRUE,"Basis";#N/A,#N/A,TRUE,"Inclusions";#N/A,#N/A,TRUE,"Exclusions";#N/A,#N/A,TRUE,"Areas";#N/A,#N/A,TRUE,"Summary";#N/A,#N/A,TRUE,"Detail"}</definedName>
    <definedName name="_Feb06" localSheetId="14" hidden="1">{#N/A,#N/A,TRUE,"Front";#N/A,#N/A,TRUE,"Simple Letter";#N/A,#N/A,TRUE,"Inside";#N/A,#N/A,TRUE,"Contents";#N/A,#N/A,TRUE,"Basis";#N/A,#N/A,TRUE,"Inclusions";#N/A,#N/A,TRUE,"Exclusions";#N/A,#N/A,TRUE,"Areas";#N/A,#N/A,TRUE,"Summary";#N/A,#N/A,TRUE,"Detail"}</definedName>
    <definedName name="_Feb06" localSheetId="11" hidden="1">{#N/A,#N/A,TRUE,"Front";#N/A,#N/A,TRUE,"Simple Letter";#N/A,#N/A,TRUE,"Inside";#N/A,#N/A,TRUE,"Contents";#N/A,#N/A,TRUE,"Basis";#N/A,#N/A,TRUE,"Inclusions";#N/A,#N/A,TRUE,"Exclusions";#N/A,#N/A,TRUE,"Areas";#N/A,#N/A,TRUE,"Summary";#N/A,#N/A,TRUE,"Detail"}</definedName>
    <definedName name="_Feb06" localSheetId="10" hidden="1">{#N/A,#N/A,TRUE,"Front";#N/A,#N/A,TRUE,"Simple Letter";#N/A,#N/A,TRUE,"Inside";#N/A,#N/A,TRUE,"Contents";#N/A,#N/A,TRUE,"Basis";#N/A,#N/A,TRUE,"Inclusions";#N/A,#N/A,TRUE,"Exclusions";#N/A,#N/A,TRUE,"Areas";#N/A,#N/A,TRUE,"Summary";#N/A,#N/A,TRUE,"Detail"}</definedName>
    <definedName name="_Feb06" localSheetId="20"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ill" localSheetId="5" hidden="1">'[7]A.O.R.'!#REF!</definedName>
    <definedName name="_Fill" localSheetId="11" hidden="1">'[7]A.O.R.'!#REF!</definedName>
    <definedName name="_Fill" localSheetId="4" hidden="1">'[7]A.O.R.'!#REF!</definedName>
    <definedName name="_Fill" hidden="1">'[7]A.O.R.'!#REF!</definedName>
    <definedName name="_Fill1" localSheetId="5" hidden="1">#REF!</definedName>
    <definedName name="_Fill1" localSheetId="11" hidden="1">#REF!</definedName>
    <definedName name="_Fill1" localSheetId="4" hidden="1">#REF!</definedName>
    <definedName name="_Fill1" hidden="1">#REF!</definedName>
    <definedName name="_xlnm._FilterDatabase" localSheetId="5" hidden="1">#REF!</definedName>
    <definedName name="_xlnm._FilterDatabase" localSheetId="14" hidden="1">#REF!</definedName>
    <definedName name="_xlnm._FilterDatabase" localSheetId="1" hidden="1">BOQ!$10:$10</definedName>
    <definedName name="_xlnm._FilterDatabase" localSheetId="11" hidden="1">#REF!</definedName>
    <definedName name="_xlnm._FilterDatabase" localSheetId="4" hidden="1">'VO 01'!$7:$7</definedName>
    <definedName name="_xlnm._FilterDatabase" localSheetId="20" hidden="1">#REF!</definedName>
    <definedName name="_xlnm._FilterDatabase" hidden="1">#REF!</definedName>
    <definedName name="_hp10" localSheetId="5" hidden="1">{#N/A,#N/A,TRUE,"Front";#N/A,#N/A,TRUE,"Simple Letter";#N/A,#N/A,TRUE,"Inside";#N/A,#N/A,TRUE,"Contents";#N/A,#N/A,TRUE,"Basis";#N/A,#N/A,TRUE,"Inclusions";#N/A,#N/A,TRUE,"Exclusions";#N/A,#N/A,TRUE,"Areas";#N/A,#N/A,TRUE,"Summary";#N/A,#N/A,TRUE,"Detail"}</definedName>
    <definedName name="_hp10" localSheetId="14" hidden="1">{#N/A,#N/A,TRUE,"Front";#N/A,#N/A,TRUE,"Simple Letter";#N/A,#N/A,TRUE,"Inside";#N/A,#N/A,TRUE,"Contents";#N/A,#N/A,TRUE,"Basis";#N/A,#N/A,TRUE,"Inclusions";#N/A,#N/A,TRUE,"Exclusions";#N/A,#N/A,TRUE,"Areas";#N/A,#N/A,TRUE,"Summary";#N/A,#N/A,TRUE,"Detail"}</definedName>
    <definedName name="_hp10" localSheetId="11" hidden="1">{#N/A,#N/A,TRUE,"Front";#N/A,#N/A,TRUE,"Simple Letter";#N/A,#N/A,TRUE,"Inside";#N/A,#N/A,TRUE,"Contents";#N/A,#N/A,TRUE,"Basis";#N/A,#N/A,TRUE,"Inclusions";#N/A,#N/A,TRUE,"Exclusions";#N/A,#N/A,TRUE,"Areas";#N/A,#N/A,TRUE,"Summary";#N/A,#N/A,TRUE,"Detail"}</definedName>
    <definedName name="_hp10" localSheetId="10" hidden="1">{#N/A,#N/A,TRUE,"Front";#N/A,#N/A,TRUE,"Simple Letter";#N/A,#N/A,TRUE,"Inside";#N/A,#N/A,TRUE,"Contents";#N/A,#N/A,TRUE,"Basis";#N/A,#N/A,TRUE,"Inclusions";#N/A,#N/A,TRUE,"Exclusions";#N/A,#N/A,TRUE,"Areas";#N/A,#N/A,TRUE,"Summary";#N/A,#N/A,TRUE,"Detail"}</definedName>
    <definedName name="_hp10" localSheetId="20"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5" hidden="1">#REF!</definedName>
    <definedName name="_Key1" localSheetId="11" hidden="1">#REF!</definedName>
    <definedName name="_Key1" localSheetId="4" hidden="1">#REF!</definedName>
    <definedName name="_Key1" hidden="1">#REF!</definedName>
    <definedName name="_Key2" localSheetId="5" hidden="1">#REF!</definedName>
    <definedName name="_Key2" localSheetId="11" hidden="1">#REF!</definedName>
    <definedName name="_Key2" localSheetId="4" hidden="1">#REF!</definedName>
    <definedName name="_Key2" hidden="1">#REF!</definedName>
    <definedName name="_le3" localSheetId="5" hidden="1">{"'Break down'!$A$4"}</definedName>
    <definedName name="_le3" localSheetId="14" hidden="1">{"'Break down'!$A$4"}</definedName>
    <definedName name="_le3" localSheetId="11" hidden="1">{"'Break down'!$A$4"}</definedName>
    <definedName name="_le3" localSheetId="10" hidden="1">{"'Break down'!$A$4"}</definedName>
    <definedName name="_le3" localSheetId="20" hidden="1">{"'Break down'!$A$4"}</definedName>
    <definedName name="_le3" hidden="1">{"'Break down'!$A$4"}</definedName>
    <definedName name="_MatInverse_In" localSheetId="5" hidden="1">#REF!</definedName>
    <definedName name="_MatInverse_In" localSheetId="11" hidden="1">#REF!</definedName>
    <definedName name="_MatInverse_In" localSheetId="4" hidden="1">#REF!</definedName>
    <definedName name="_MatInverse_In" hidden="1">#REF!</definedName>
    <definedName name="_new8" localSheetId="5" hidden="1">[1]GRSummary!#REF!</definedName>
    <definedName name="_new8" localSheetId="14" hidden="1">[1]GRSummary!#REF!</definedName>
    <definedName name="_new8" localSheetId="11" hidden="1">[2]GRSummary!#REF!</definedName>
    <definedName name="_new8" localSheetId="4" hidden="1">[2]GRSummary!#REF!</definedName>
    <definedName name="_new8" localSheetId="20" hidden="1">[1]GRSummary!#REF!</definedName>
    <definedName name="_new8" hidden="1">[2]GRSummary!#REF!</definedName>
    <definedName name="_old3" localSheetId="5" hidden="1">{#N/A,#N/A,FALSE,"Summary";#N/A,#N/A,FALSE,"3TJ";#N/A,#N/A,FALSE,"3TN";#N/A,#N/A,FALSE,"3TP";#N/A,#N/A,FALSE,"3SJ";#N/A,#N/A,FALSE,"3CJ";#N/A,#N/A,FALSE,"3CN";#N/A,#N/A,FALSE,"3CP";#N/A,#N/A,FALSE,"3A"}</definedName>
    <definedName name="_old3" localSheetId="14" hidden="1">{#N/A,#N/A,FALSE,"Summary";#N/A,#N/A,FALSE,"3TJ";#N/A,#N/A,FALSE,"3TN";#N/A,#N/A,FALSE,"3TP";#N/A,#N/A,FALSE,"3SJ";#N/A,#N/A,FALSE,"3CJ";#N/A,#N/A,FALSE,"3CN";#N/A,#N/A,FALSE,"3CP";#N/A,#N/A,FALSE,"3A"}</definedName>
    <definedName name="_old3" localSheetId="11" hidden="1">{#N/A,#N/A,FALSE,"Summary";#N/A,#N/A,FALSE,"3TJ";#N/A,#N/A,FALSE,"3TN";#N/A,#N/A,FALSE,"3TP";#N/A,#N/A,FALSE,"3SJ";#N/A,#N/A,FALSE,"3CJ";#N/A,#N/A,FALSE,"3CN";#N/A,#N/A,FALSE,"3CP";#N/A,#N/A,FALSE,"3A"}</definedName>
    <definedName name="_old3" localSheetId="10" hidden="1">{#N/A,#N/A,FALSE,"Summary";#N/A,#N/A,FALSE,"3TJ";#N/A,#N/A,FALSE,"3TN";#N/A,#N/A,FALSE,"3TP";#N/A,#N/A,FALSE,"3SJ";#N/A,#N/A,FALSE,"3CJ";#N/A,#N/A,FALSE,"3CN";#N/A,#N/A,FALSE,"3CP";#N/A,#N/A,FALSE,"3A"}</definedName>
    <definedName name="_old3" localSheetId="20"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5" hidden="1">{#N/A,#N/A,FALSE,"Summary";#N/A,#N/A,FALSE,"3TJ";#N/A,#N/A,FALSE,"3TN";#N/A,#N/A,FALSE,"3TP";#N/A,#N/A,FALSE,"3SJ";#N/A,#N/A,FALSE,"3CJ";#N/A,#N/A,FALSE,"3CN";#N/A,#N/A,FALSE,"3CP";#N/A,#N/A,FALSE,"3A"}</definedName>
    <definedName name="_old5" localSheetId="14" hidden="1">{#N/A,#N/A,FALSE,"Summary";#N/A,#N/A,FALSE,"3TJ";#N/A,#N/A,FALSE,"3TN";#N/A,#N/A,FALSE,"3TP";#N/A,#N/A,FALSE,"3SJ";#N/A,#N/A,FALSE,"3CJ";#N/A,#N/A,FALSE,"3CN";#N/A,#N/A,FALSE,"3CP";#N/A,#N/A,FALSE,"3A"}</definedName>
    <definedName name="_old5" localSheetId="11" hidden="1">{#N/A,#N/A,FALSE,"Summary";#N/A,#N/A,FALSE,"3TJ";#N/A,#N/A,FALSE,"3TN";#N/A,#N/A,FALSE,"3TP";#N/A,#N/A,FALSE,"3SJ";#N/A,#N/A,FALSE,"3CJ";#N/A,#N/A,FALSE,"3CN";#N/A,#N/A,FALSE,"3CP";#N/A,#N/A,FALSE,"3A"}</definedName>
    <definedName name="_old5" localSheetId="10" hidden="1">{#N/A,#N/A,FALSE,"Summary";#N/A,#N/A,FALSE,"3TJ";#N/A,#N/A,FALSE,"3TN";#N/A,#N/A,FALSE,"3TP";#N/A,#N/A,FALSE,"3SJ";#N/A,#N/A,FALSE,"3CJ";#N/A,#N/A,FALSE,"3CN";#N/A,#N/A,FALSE,"3CP";#N/A,#N/A,FALSE,"3A"}</definedName>
    <definedName name="_old5" localSheetId="20"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5" hidden="1">{#N/A,#N/A,FALSE,"Summary";#N/A,#N/A,FALSE,"3TJ";#N/A,#N/A,FALSE,"3TN";#N/A,#N/A,FALSE,"3TP";#N/A,#N/A,FALSE,"3SJ";#N/A,#N/A,FALSE,"3CJ";#N/A,#N/A,FALSE,"3CN";#N/A,#N/A,FALSE,"3CP";#N/A,#N/A,FALSE,"3A"}</definedName>
    <definedName name="_old7" localSheetId="14" hidden="1">{#N/A,#N/A,FALSE,"Summary";#N/A,#N/A,FALSE,"3TJ";#N/A,#N/A,FALSE,"3TN";#N/A,#N/A,FALSE,"3TP";#N/A,#N/A,FALSE,"3SJ";#N/A,#N/A,FALSE,"3CJ";#N/A,#N/A,FALSE,"3CN";#N/A,#N/A,FALSE,"3CP";#N/A,#N/A,FALSE,"3A"}</definedName>
    <definedName name="_old7" localSheetId="11" hidden="1">{#N/A,#N/A,FALSE,"Summary";#N/A,#N/A,FALSE,"3TJ";#N/A,#N/A,FALSE,"3TN";#N/A,#N/A,FALSE,"3TP";#N/A,#N/A,FALSE,"3SJ";#N/A,#N/A,FALSE,"3CJ";#N/A,#N/A,FALSE,"3CN";#N/A,#N/A,FALSE,"3CP";#N/A,#N/A,FALSE,"3A"}</definedName>
    <definedName name="_old7" localSheetId="10" hidden="1">{#N/A,#N/A,FALSE,"Summary";#N/A,#N/A,FALSE,"3TJ";#N/A,#N/A,FALSE,"3TN";#N/A,#N/A,FALSE,"3TP";#N/A,#N/A,FALSE,"3SJ";#N/A,#N/A,FALSE,"3CJ";#N/A,#N/A,FALSE,"3CN";#N/A,#N/A,FALSE,"3CP";#N/A,#N/A,FALSE,"3A"}</definedName>
    <definedName name="_old7" localSheetId="20"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rder1" hidden="1">255</definedName>
    <definedName name="_Order2" hidden="1">255</definedName>
    <definedName name="_Parse_In" localSheetId="5" hidden="1">[8]PriceSummary!#REF!</definedName>
    <definedName name="_Parse_In" localSheetId="11" hidden="1">[8]PriceSummary!#REF!</definedName>
    <definedName name="_Parse_In" localSheetId="4" hidden="1">[8]PriceSummary!#REF!</definedName>
    <definedName name="_Parse_In" hidden="1">[8]PriceSummary!#REF!</definedName>
    <definedName name="_Parse_Out" localSheetId="5" hidden="1">#REF!</definedName>
    <definedName name="_Parse_Out" localSheetId="11" hidden="1">#REF!</definedName>
    <definedName name="_Parse_Out" localSheetId="4" hidden="1">#REF!</definedName>
    <definedName name="_Parse_Out" hidden="1">#REF!</definedName>
    <definedName name="_PK2" localSheetId="5" hidden="1">{"'장비'!$A$3:$M$12"}</definedName>
    <definedName name="_PK2" localSheetId="14" hidden="1">{"'장비'!$A$3:$M$12"}</definedName>
    <definedName name="_PK2" localSheetId="11" hidden="1">{"'장비'!$A$3:$M$12"}</definedName>
    <definedName name="_PK2" localSheetId="10" hidden="1">{"'장비'!$A$3:$M$12"}</definedName>
    <definedName name="_PK2" localSheetId="20" hidden="1">{"'장비'!$A$3:$M$12"}</definedName>
    <definedName name="_PK2" hidden="1">{"'장비'!$A$3:$M$12"}</definedName>
    <definedName name="_PKG3" localSheetId="5" hidden="1">{"'장비'!$A$3:$M$12"}</definedName>
    <definedName name="_PKG3" localSheetId="14" hidden="1">{"'장비'!$A$3:$M$12"}</definedName>
    <definedName name="_PKG3" localSheetId="11" hidden="1">{"'장비'!$A$3:$M$12"}</definedName>
    <definedName name="_PKG3" localSheetId="10" hidden="1">{"'장비'!$A$3:$M$12"}</definedName>
    <definedName name="_PKG3" localSheetId="20" hidden="1">{"'장비'!$A$3:$M$12"}</definedName>
    <definedName name="_PKG3" hidden="1">{"'장비'!$A$3:$M$12"}</definedName>
    <definedName name="_RAB002" localSheetId="5" hidden="1">{#N/A,#N/A,TRUE,"Front";#N/A,#N/A,TRUE,"Simple Letter";#N/A,#N/A,TRUE,"Inside";#N/A,#N/A,TRUE,"Contents";#N/A,#N/A,TRUE,"Basis";#N/A,#N/A,TRUE,"Inclusions";#N/A,#N/A,TRUE,"Exclusions";#N/A,#N/A,TRUE,"Areas";#N/A,#N/A,TRUE,"Summary";#N/A,#N/A,TRUE,"Detail"}</definedName>
    <definedName name="_RAB002" localSheetId="14" hidden="1">{#N/A,#N/A,TRUE,"Front";#N/A,#N/A,TRUE,"Simple Letter";#N/A,#N/A,TRUE,"Inside";#N/A,#N/A,TRUE,"Contents";#N/A,#N/A,TRUE,"Basis";#N/A,#N/A,TRUE,"Inclusions";#N/A,#N/A,TRUE,"Exclusions";#N/A,#N/A,TRUE,"Areas";#N/A,#N/A,TRUE,"Summary";#N/A,#N/A,TRUE,"Detail"}</definedName>
    <definedName name="_RAB002" localSheetId="11" hidden="1">{#N/A,#N/A,TRUE,"Front";#N/A,#N/A,TRUE,"Simple Letter";#N/A,#N/A,TRUE,"Inside";#N/A,#N/A,TRUE,"Contents";#N/A,#N/A,TRUE,"Basis";#N/A,#N/A,TRUE,"Inclusions";#N/A,#N/A,TRUE,"Exclusions";#N/A,#N/A,TRUE,"Areas";#N/A,#N/A,TRUE,"Summary";#N/A,#N/A,TRUE,"Detail"}</definedName>
    <definedName name="_RAB002" localSheetId="10" hidden="1">{#N/A,#N/A,TRUE,"Front";#N/A,#N/A,TRUE,"Simple Letter";#N/A,#N/A,TRUE,"Inside";#N/A,#N/A,TRUE,"Contents";#N/A,#N/A,TRUE,"Basis";#N/A,#N/A,TRUE,"Inclusions";#N/A,#N/A,TRUE,"Exclusions";#N/A,#N/A,TRUE,"Areas";#N/A,#N/A,TRUE,"Summary";#N/A,#N/A,TRUE,"Detail"}</definedName>
    <definedName name="_RAB002" localSheetId="20"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localSheetId="5" hidden="1">#REF!</definedName>
    <definedName name="_Regression_Out" localSheetId="11" hidden="1">#REF!</definedName>
    <definedName name="_Regression_Out" localSheetId="4" hidden="1">#REF!</definedName>
    <definedName name="_Regression_Out" hidden="1">#REF!</definedName>
    <definedName name="_Regression_X" localSheetId="5" hidden="1">#REF!</definedName>
    <definedName name="_Regression_X" localSheetId="11" hidden="1">#REF!</definedName>
    <definedName name="_Regression_X" localSheetId="4" hidden="1">#REF!</definedName>
    <definedName name="_Regression_X" hidden="1">#REF!</definedName>
    <definedName name="_Regression_Y" localSheetId="5" hidden="1">#REF!</definedName>
    <definedName name="_Regression_Y" localSheetId="11" hidden="1">#REF!</definedName>
    <definedName name="_Regression_Y" localSheetId="4" hidden="1">#REF!</definedName>
    <definedName name="_Regression_Y" hidden="1">#REF!</definedName>
    <definedName name="_S3" localSheetId="5" hidden="1">{#N/A,#N/A,FALSE,"포장2"}</definedName>
    <definedName name="_S3" localSheetId="14" hidden="1">{#N/A,#N/A,FALSE,"포장2"}</definedName>
    <definedName name="_S3" localSheetId="11" hidden="1">{#N/A,#N/A,FALSE,"포장2"}</definedName>
    <definedName name="_S3" localSheetId="10" hidden="1">{#N/A,#N/A,FALSE,"포장2"}</definedName>
    <definedName name="_S3" localSheetId="20" hidden="1">{#N/A,#N/A,FALSE,"포장2"}</definedName>
    <definedName name="_S3" hidden="1">{#N/A,#N/A,FALSE,"포장2"}</definedName>
    <definedName name="_Sort" localSheetId="5" hidden="1">#REF!</definedName>
    <definedName name="_Sort" localSheetId="11" hidden="1">#REF!</definedName>
    <definedName name="_Sort" localSheetId="4" hidden="1">#REF!</definedName>
    <definedName name="_Sort" hidden="1">#REF!</definedName>
    <definedName name="_t1" localSheetId="5" hidden="1">#REF!</definedName>
    <definedName name="_t1" localSheetId="11" hidden="1">#REF!</definedName>
    <definedName name="_t1" localSheetId="4" hidden="1">#REF!</definedName>
    <definedName name="_t1" hidden="1">#REF!</definedName>
    <definedName name="_t2" localSheetId="5" hidden="1">#REF!</definedName>
    <definedName name="_t2" localSheetId="11" hidden="1">#REF!</definedName>
    <definedName name="_t2" localSheetId="4" hidden="1">#REF!</definedName>
    <definedName name="_t2" hidden="1">#REF!</definedName>
    <definedName name="_Table2_In1" localSheetId="5" hidden="1">#REF!</definedName>
    <definedName name="_Table2_In1" localSheetId="11" hidden="1">#REF!</definedName>
    <definedName name="_Table2_In1" localSheetId="4" hidden="1">#REF!</definedName>
    <definedName name="_Table2_In1" hidden="1">#REF!</definedName>
    <definedName name="_Table2_In2" localSheetId="5" hidden="1">#REF!</definedName>
    <definedName name="_Table2_In2" localSheetId="11" hidden="1">#REF!</definedName>
    <definedName name="_Table2_In2" localSheetId="4" hidden="1">#REF!</definedName>
    <definedName name="_Table2_In2" hidden="1">#REF!</definedName>
    <definedName name="_Table2_Out" localSheetId="5" hidden="1">#REF!</definedName>
    <definedName name="_Table2_Out" localSheetId="11" hidden="1">#REF!</definedName>
    <definedName name="_Table2_Out" localSheetId="4" hidden="1">#REF!</definedName>
    <definedName name="_Table2_Out" hidden="1">#REF!</definedName>
    <definedName name="_TDS2" localSheetId="5" hidden="1">{"'Sheet1'!$A$4386:$N$4591"}</definedName>
    <definedName name="_TDS2" localSheetId="14" hidden="1">{"'Sheet1'!$A$4386:$N$4591"}</definedName>
    <definedName name="_TDS2" localSheetId="11" hidden="1">{"'Sheet1'!$A$4386:$N$4591"}</definedName>
    <definedName name="_TDS2" localSheetId="10" hidden="1">{"'Sheet1'!$A$4386:$N$4591"}</definedName>
    <definedName name="_TDS2" localSheetId="20" hidden="1">{"'Sheet1'!$A$4386:$N$4591"}</definedName>
    <definedName name="_TDS2" hidden="1">{"'Sheet1'!$A$4386:$N$4591"}</definedName>
    <definedName name="_tm3" localSheetId="5" hidden="1">{#N/A,#N/A,TRUE,"Front";#N/A,#N/A,TRUE,"Simple Letter";#N/A,#N/A,TRUE,"Inside";#N/A,#N/A,TRUE,"Contents";#N/A,#N/A,TRUE,"Basis";#N/A,#N/A,TRUE,"Inclusions";#N/A,#N/A,TRUE,"Exclusions";#N/A,#N/A,TRUE,"Areas";#N/A,#N/A,TRUE,"Summary";#N/A,#N/A,TRUE,"Detail"}</definedName>
    <definedName name="_tm3" localSheetId="14" hidden="1">{#N/A,#N/A,TRUE,"Front";#N/A,#N/A,TRUE,"Simple Letter";#N/A,#N/A,TRUE,"Inside";#N/A,#N/A,TRUE,"Contents";#N/A,#N/A,TRUE,"Basis";#N/A,#N/A,TRUE,"Inclusions";#N/A,#N/A,TRUE,"Exclusions";#N/A,#N/A,TRUE,"Areas";#N/A,#N/A,TRUE,"Summary";#N/A,#N/A,TRUE,"Detail"}</definedName>
    <definedName name="_tm3" localSheetId="11" hidden="1">{#N/A,#N/A,TRUE,"Front";#N/A,#N/A,TRUE,"Simple Letter";#N/A,#N/A,TRUE,"Inside";#N/A,#N/A,TRUE,"Contents";#N/A,#N/A,TRUE,"Basis";#N/A,#N/A,TRUE,"Inclusions";#N/A,#N/A,TRUE,"Exclusions";#N/A,#N/A,TRUE,"Areas";#N/A,#N/A,TRUE,"Summary";#N/A,#N/A,TRUE,"Detail"}</definedName>
    <definedName name="_tm3" localSheetId="10" hidden="1">{#N/A,#N/A,TRUE,"Front";#N/A,#N/A,TRUE,"Simple Letter";#N/A,#N/A,TRUE,"Inside";#N/A,#N/A,TRUE,"Contents";#N/A,#N/A,TRUE,"Basis";#N/A,#N/A,TRUE,"Inclusions";#N/A,#N/A,TRUE,"Exclusions";#N/A,#N/A,TRUE,"Areas";#N/A,#N/A,TRUE,"Summary";#N/A,#N/A,TRUE,"Detail"}</definedName>
    <definedName name="_tm3" localSheetId="20"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rn9" localSheetId="5" hidden="1">{#N/A,#N/A,TRUE,"9"" Twin, 26"" Csg";#N/A,#N/A,TRUE,"9"" Twin, 9-5'8 Csg";#N/A,#N/A,TRUE,"9"" Twin, 7"" Csg";#N/A,#N/A,TRUE,"9"" Twin, 2-7'8 Tbg"}</definedName>
    <definedName name="_wrn9" localSheetId="14" hidden="1">{#N/A,#N/A,TRUE,"9"" Twin, 26"" Csg";#N/A,#N/A,TRUE,"9"" Twin, 9-5'8 Csg";#N/A,#N/A,TRUE,"9"" Twin, 7"" Csg";#N/A,#N/A,TRUE,"9"" Twin, 2-7'8 Tbg"}</definedName>
    <definedName name="_wrn9" localSheetId="11" hidden="1">{#N/A,#N/A,TRUE,"9"" Twin, 26"" Csg";#N/A,#N/A,TRUE,"9"" Twin, 9-5'8 Csg";#N/A,#N/A,TRUE,"9"" Twin, 7"" Csg";#N/A,#N/A,TRUE,"9"" Twin, 2-7'8 Tbg"}</definedName>
    <definedName name="_wrn9" localSheetId="10" hidden="1">{#N/A,#N/A,TRUE,"9"" Twin, 26"" Csg";#N/A,#N/A,TRUE,"9"" Twin, 9-5'8 Csg";#N/A,#N/A,TRUE,"9"" Twin, 7"" Csg";#N/A,#N/A,TRUE,"9"" Twin, 2-7'8 Tbg"}</definedName>
    <definedName name="_wrn9" localSheetId="20" hidden="1">{#N/A,#N/A,TRUE,"9"" Twin, 26"" Csg";#N/A,#N/A,TRUE,"9"" Twin, 9-5'8 Csg";#N/A,#N/A,TRUE,"9"" Twin, 7"" Csg";#N/A,#N/A,TRUE,"9"" Twin, 2-7'8 Tbg"}</definedName>
    <definedName name="_wrn9" hidden="1">{#N/A,#N/A,TRUE,"9"" Twin, 26"" Csg";#N/A,#N/A,TRUE,"9"" Twin, 9-5'8 Csg";#N/A,#N/A,TRUE,"9"" Twin, 7"" Csg";#N/A,#N/A,TRUE,"9"" Twin, 2-7'8 Tbg"}</definedName>
    <definedName name="´cAE°eE¹" localSheetId="5" hidden="1">#REF!</definedName>
    <definedName name="´cAE°eE¹" localSheetId="11" hidden="1">#REF!</definedName>
    <definedName name="´cAE°eE¹" localSheetId="4" hidden="1">#REF!</definedName>
    <definedName name="´cAE°eE¹" hidden="1">#REF!</definedName>
    <definedName name="￠￥cAE¡ÆeEⓒo" localSheetId="5" hidden="1">#REF!</definedName>
    <definedName name="￠￥cAE¡ÆeEⓒo" localSheetId="11" hidden="1">#REF!</definedName>
    <definedName name="￠￥cAE¡ÆeEⓒo" localSheetId="4" hidden="1">#REF!</definedName>
    <definedName name="￠￥cAE¡ÆeEⓒo" hidden="1">#REF!</definedName>
    <definedName name="a" localSheetId="5" hidden="1">'[4]Rate Analysis'!#REF!</definedName>
    <definedName name="a" localSheetId="14" hidden="1">'[4]Rate Analysis'!#REF!</definedName>
    <definedName name="a" localSheetId="11" hidden="1">'[4]Rate Analysis'!#REF!</definedName>
    <definedName name="a" localSheetId="4" hidden="1">'[4]Rate Analysis'!#REF!</definedName>
    <definedName name="a" localSheetId="20" hidden="1">'[4]Rate Analysis'!#REF!</definedName>
    <definedName name="a" hidden="1">'[4]Rate Analysis'!#REF!</definedName>
    <definedName name="a\sdasdf" localSheetId="5" hidden="1">{#N/A,#N/A,TRUE,"Cover";#N/A,#N/A,TRUE,"Conts";#N/A,#N/A,TRUE,"VOS";#N/A,#N/A,TRUE,"Warrington";#N/A,#N/A,TRUE,"Widnes"}</definedName>
    <definedName name="a\sdasdf" localSheetId="14" hidden="1">{#N/A,#N/A,TRUE,"Cover";#N/A,#N/A,TRUE,"Conts";#N/A,#N/A,TRUE,"VOS";#N/A,#N/A,TRUE,"Warrington";#N/A,#N/A,TRUE,"Widnes"}</definedName>
    <definedName name="a\sdasdf" localSheetId="11" hidden="1">{#N/A,#N/A,TRUE,"Cover";#N/A,#N/A,TRUE,"Conts";#N/A,#N/A,TRUE,"VOS";#N/A,#N/A,TRUE,"Warrington";#N/A,#N/A,TRUE,"Widnes"}</definedName>
    <definedName name="a\sdasdf" localSheetId="10" hidden="1">{#N/A,#N/A,TRUE,"Cover";#N/A,#N/A,TRUE,"Conts";#N/A,#N/A,TRUE,"VOS";#N/A,#N/A,TRUE,"Warrington";#N/A,#N/A,TRUE,"Widnes"}</definedName>
    <definedName name="a\sdasdf" localSheetId="20" hidden="1">{#N/A,#N/A,TRUE,"Cover";#N/A,#N/A,TRUE,"Conts";#N/A,#N/A,TRUE,"VOS";#N/A,#N/A,TRUE,"Warrington";#N/A,#N/A,TRUE,"Widnes"}</definedName>
    <definedName name="a\sdasdf" hidden="1">{#N/A,#N/A,TRUE,"Cover";#N/A,#N/A,TRUE,"Conts";#N/A,#N/A,TRUE,"VOS";#N/A,#N/A,TRUE,"Warrington";#N/A,#N/A,TRUE,"Widnes"}</definedName>
    <definedName name="a2a2" localSheetId="5" hidden="1">{#N/A,#N/A,TRUE,"Financials";#N/A,#N/A,TRUE,"Operating Statistics";#N/A,#N/A,TRUE,"Capex &amp; Depreciation";#N/A,#N/A,TRUE,"Debt"}</definedName>
    <definedName name="a2a2" localSheetId="14" hidden="1">{#N/A,#N/A,TRUE,"Financials";#N/A,#N/A,TRUE,"Operating Statistics";#N/A,#N/A,TRUE,"Capex &amp; Depreciation";#N/A,#N/A,TRUE,"Debt"}</definedName>
    <definedName name="a2a2" localSheetId="11" hidden="1">{#N/A,#N/A,TRUE,"Financials";#N/A,#N/A,TRUE,"Operating Statistics";#N/A,#N/A,TRUE,"Capex &amp; Depreciation";#N/A,#N/A,TRUE,"Debt"}</definedName>
    <definedName name="a2a2" localSheetId="10" hidden="1">{#N/A,#N/A,TRUE,"Financials";#N/A,#N/A,TRUE,"Operating Statistics";#N/A,#N/A,TRUE,"Capex &amp; Depreciation";#N/A,#N/A,TRUE,"Debt"}</definedName>
    <definedName name="a2a2" localSheetId="20" hidden="1">{#N/A,#N/A,TRUE,"Financials";#N/A,#N/A,TRUE,"Operating Statistics";#N/A,#N/A,TRUE,"Capex &amp; Depreciation";#N/A,#N/A,TRUE,"Debt"}</definedName>
    <definedName name="a2a2" hidden="1">{#N/A,#N/A,TRUE,"Financials";#N/A,#N/A,TRUE,"Operating Statistics";#N/A,#N/A,TRUE,"Capex &amp; Depreciation";#N/A,#N/A,TRUE,"Debt"}</definedName>
    <definedName name="AAA" localSheetId="5" hidden="1">{#N/A,#N/A,TRUE,"Front";#N/A,#N/A,TRUE,"Simple Letter";#N/A,#N/A,TRUE,"Inside";#N/A,#N/A,TRUE,"Contents";#N/A,#N/A,TRUE,"Basis";#N/A,#N/A,TRUE,"Inclusions";#N/A,#N/A,TRUE,"Exclusions";#N/A,#N/A,TRUE,"Areas";#N/A,#N/A,TRUE,"Summary";#N/A,#N/A,TRUE,"Detail"}</definedName>
    <definedName name="AAA" localSheetId="14" hidden="1">{#N/A,#N/A,TRUE,"Front";#N/A,#N/A,TRUE,"Simple Letter";#N/A,#N/A,TRUE,"Inside";#N/A,#N/A,TRUE,"Contents";#N/A,#N/A,TRUE,"Basis";#N/A,#N/A,TRUE,"Inclusions";#N/A,#N/A,TRUE,"Exclusions";#N/A,#N/A,TRUE,"Areas";#N/A,#N/A,TRUE,"Summary";#N/A,#N/A,TRUE,"Detail"}</definedName>
    <definedName name="AAA" localSheetId="11" hidden="1">{#N/A,#N/A,TRUE,"Front";#N/A,#N/A,TRUE,"Simple Letter";#N/A,#N/A,TRUE,"Inside";#N/A,#N/A,TRUE,"Contents";#N/A,#N/A,TRUE,"Basis";#N/A,#N/A,TRUE,"Inclusions";#N/A,#N/A,TRUE,"Exclusions";#N/A,#N/A,TRUE,"Areas";#N/A,#N/A,TRUE,"Summary";#N/A,#N/A,TRUE,"Detail"}</definedName>
    <definedName name="AAA" localSheetId="10" hidden="1">{#N/A,#N/A,TRUE,"Front";#N/A,#N/A,TRUE,"Simple Letter";#N/A,#N/A,TRUE,"Inside";#N/A,#N/A,TRUE,"Contents";#N/A,#N/A,TRUE,"Basis";#N/A,#N/A,TRUE,"Inclusions";#N/A,#N/A,TRUE,"Exclusions";#N/A,#N/A,TRUE,"Areas";#N/A,#N/A,TRUE,"Summary";#N/A,#N/A,TRUE,"Detail"}</definedName>
    <definedName name="AAA" localSheetId="20" hidden="1">{#N/A,#N/A,TRUE,"Front";#N/A,#N/A,TRUE,"Simple Letter";#N/A,#N/A,TRUE,"Inside";#N/A,#N/A,TRUE,"Contents";#N/A,#N/A,TRUE,"Basis";#N/A,#N/A,TRUE,"Inclusions";#N/A,#N/A,TRUE,"Exclusions";#N/A,#N/A,TRUE,"Areas";#N/A,#N/A,TRUE,"Summary";#N/A,#N/A,TRUE,"Detail"}</definedName>
    <definedName name="AAA" hidden="1">{#N/A,#N/A,TRUE,"Front";#N/A,#N/A,TRUE,"Simple Letter";#N/A,#N/A,TRUE,"Inside";#N/A,#N/A,TRUE,"Contents";#N/A,#N/A,TRUE,"Basis";#N/A,#N/A,TRUE,"Inclusions";#N/A,#N/A,TRUE,"Exclusions";#N/A,#N/A,TRUE,"Areas";#N/A,#N/A,TRUE,"Summary";#N/A,#N/A,TRUE,"Detail"}</definedName>
    <definedName name="AAAA" localSheetId="5" hidden="1">{"'Break down'!$A$4"}</definedName>
    <definedName name="AAAA" localSheetId="14" hidden="1">{"'Break down'!$A$4"}</definedName>
    <definedName name="AAAA" localSheetId="11" hidden="1">{"'Break down'!$A$4"}</definedName>
    <definedName name="AAAA" localSheetId="10" hidden="1">{"'Break down'!$A$4"}</definedName>
    <definedName name="AAAA" localSheetId="20" hidden="1">{"'Break down'!$A$4"}</definedName>
    <definedName name="AAAA" hidden="1">{"'Break down'!$A$4"}</definedName>
    <definedName name="aaaaa" localSheetId="5" hidden="1">{#N/A,#N/A,TRUE,"Basic";#N/A,#N/A,TRUE,"EXT-TABLE";#N/A,#N/A,TRUE,"STEEL";#N/A,#N/A,TRUE,"INT-Table";#N/A,#N/A,TRUE,"STEEL";#N/A,#N/A,TRUE,"Door"}</definedName>
    <definedName name="aaaaa" localSheetId="14" hidden="1">{#N/A,#N/A,TRUE,"Basic";#N/A,#N/A,TRUE,"EXT-TABLE";#N/A,#N/A,TRUE,"STEEL";#N/A,#N/A,TRUE,"INT-Table";#N/A,#N/A,TRUE,"STEEL";#N/A,#N/A,TRUE,"Door"}</definedName>
    <definedName name="aaaaa" localSheetId="11" hidden="1">{#N/A,#N/A,TRUE,"Basic";#N/A,#N/A,TRUE,"EXT-TABLE";#N/A,#N/A,TRUE,"STEEL";#N/A,#N/A,TRUE,"INT-Table";#N/A,#N/A,TRUE,"STEEL";#N/A,#N/A,TRUE,"Door"}</definedName>
    <definedName name="aaaaa" localSheetId="10" hidden="1">{#N/A,#N/A,TRUE,"Basic";#N/A,#N/A,TRUE,"EXT-TABLE";#N/A,#N/A,TRUE,"STEEL";#N/A,#N/A,TRUE,"INT-Table";#N/A,#N/A,TRUE,"STEEL";#N/A,#N/A,TRUE,"Door"}</definedName>
    <definedName name="aaaaa" localSheetId="20" hidden="1">{#N/A,#N/A,TRUE,"Basic";#N/A,#N/A,TRUE,"EXT-TABLE";#N/A,#N/A,TRUE,"STEEL";#N/A,#N/A,TRUE,"INT-Table";#N/A,#N/A,TRUE,"STEEL";#N/A,#N/A,TRUE,"Door"}</definedName>
    <definedName name="aaaaa" hidden="1">{#N/A,#N/A,TRUE,"Basic";#N/A,#N/A,TRUE,"EXT-TABLE";#N/A,#N/A,TRUE,"STEEL";#N/A,#N/A,TRUE,"INT-Table";#N/A,#N/A,TRUE,"STEEL";#N/A,#N/A,TRUE,"Door"}</definedName>
    <definedName name="AAAAA1" localSheetId="5" hidden="1">{#N/A,#N/A,TRUE,"Basic";#N/A,#N/A,TRUE,"EXT-TABLE";#N/A,#N/A,TRUE,"STEEL";#N/A,#N/A,TRUE,"INT-Table";#N/A,#N/A,TRUE,"STEEL";#N/A,#N/A,TRUE,"Door"}</definedName>
    <definedName name="AAAAA1" localSheetId="14" hidden="1">{#N/A,#N/A,TRUE,"Basic";#N/A,#N/A,TRUE,"EXT-TABLE";#N/A,#N/A,TRUE,"STEEL";#N/A,#N/A,TRUE,"INT-Table";#N/A,#N/A,TRUE,"STEEL";#N/A,#N/A,TRUE,"Door"}</definedName>
    <definedName name="AAAAA1" localSheetId="11" hidden="1">{#N/A,#N/A,TRUE,"Basic";#N/A,#N/A,TRUE,"EXT-TABLE";#N/A,#N/A,TRUE,"STEEL";#N/A,#N/A,TRUE,"INT-Table";#N/A,#N/A,TRUE,"STEEL";#N/A,#N/A,TRUE,"Door"}</definedName>
    <definedName name="AAAAA1" localSheetId="10" hidden="1">{#N/A,#N/A,TRUE,"Basic";#N/A,#N/A,TRUE,"EXT-TABLE";#N/A,#N/A,TRUE,"STEEL";#N/A,#N/A,TRUE,"INT-Table";#N/A,#N/A,TRUE,"STEEL";#N/A,#N/A,TRUE,"Door"}</definedName>
    <definedName name="AAAAA1" localSheetId="20" hidden="1">{#N/A,#N/A,TRUE,"Basic";#N/A,#N/A,TRUE,"EXT-TABLE";#N/A,#N/A,TRUE,"STEEL";#N/A,#N/A,TRUE,"INT-Table";#N/A,#N/A,TRUE,"STEEL";#N/A,#N/A,TRUE,"Door"}</definedName>
    <definedName name="AAAAA1" hidden="1">{#N/A,#N/A,TRUE,"Basic";#N/A,#N/A,TRUE,"EXT-TABLE";#N/A,#N/A,TRUE,"STEEL";#N/A,#N/A,TRUE,"INT-Table";#N/A,#N/A,TRUE,"STEEL";#N/A,#N/A,TRUE,"Door"}</definedName>
    <definedName name="aaaaaaaa" localSheetId="5" hidden="1">{#N/A,#N/A,TRUE,"Cover";#N/A,#N/A,TRUE,"Conts";#N/A,#N/A,TRUE,"VOS";#N/A,#N/A,TRUE,"Warrington";#N/A,#N/A,TRUE,"Widnes"}</definedName>
    <definedName name="aaaaaaaa" localSheetId="14" hidden="1">{#N/A,#N/A,TRUE,"Cover";#N/A,#N/A,TRUE,"Conts";#N/A,#N/A,TRUE,"VOS";#N/A,#N/A,TRUE,"Warrington";#N/A,#N/A,TRUE,"Widnes"}</definedName>
    <definedName name="aaaaaaaa" localSheetId="11" hidden="1">{#N/A,#N/A,TRUE,"Cover";#N/A,#N/A,TRUE,"Conts";#N/A,#N/A,TRUE,"VOS";#N/A,#N/A,TRUE,"Warrington";#N/A,#N/A,TRUE,"Widnes"}</definedName>
    <definedName name="aaaaaaaa" localSheetId="10" hidden="1">{#N/A,#N/A,TRUE,"Cover";#N/A,#N/A,TRUE,"Conts";#N/A,#N/A,TRUE,"VOS";#N/A,#N/A,TRUE,"Warrington";#N/A,#N/A,TRUE,"Widnes"}</definedName>
    <definedName name="aaaaaaaa" localSheetId="20" hidden="1">{#N/A,#N/A,TRUE,"Cover";#N/A,#N/A,TRUE,"Conts";#N/A,#N/A,TRUE,"VOS";#N/A,#N/A,TRUE,"Warrington";#N/A,#N/A,TRUE,"Widnes"}</definedName>
    <definedName name="aaaaaaaa" hidden="1">{#N/A,#N/A,TRUE,"Cover";#N/A,#N/A,TRUE,"Conts";#N/A,#N/A,TRUE,"VOS";#N/A,#N/A,TRUE,"Warrington";#N/A,#N/A,TRUE,"Widnes"}</definedName>
    <definedName name="AAAAAAAAAAAAAAAAA" localSheetId="5" hidden="1">[5]FitOutConfCentre!#REF!</definedName>
    <definedName name="AAAAAAAAAAAAAAAAA" localSheetId="11" hidden="1">[5]FitOutConfCentre!#REF!</definedName>
    <definedName name="AAAAAAAAAAAAAAAAA" localSheetId="4" hidden="1">[5]FitOutConfCentre!#REF!</definedName>
    <definedName name="AAAAAAAAAAAAAAAAA" hidden="1">[5]FitOutConfCentre!#REF!</definedName>
    <definedName name="ab" localSheetId="5" hidden="1">{#N/A,#N/A,FALSE,"SumD";#N/A,#N/A,FALSE,"ElecD";#N/A,#N/A,FALSE,"MechD";#N/A,#N/A,FALSE,"GeotD";#N/A,#N/A,FALSE,"PrcsD";#N/A,#N/A,FALSE,"TunnD";#N/A,#N/A,FALSE,"CivlD";#N/A,#N/A,FALSE,"NtwkD";#N/A,#N/A,FALSE,"EstgD";#N/A,#N/A,FALSE,"PEngD"}</definedName>
    <definedName name="ab" localSheetId="14" hidden="1">{#N/A,#N/A,FALSE,"SumD";#N/A,#N/A,FALSE,"ElecD";#N/A,#N/A,FALSE,"MechD";#N/A,#N/A,FALSE,"GeotD";#N/A,#N/A,FALSE,"PrcsD";#N/A,#N/A,FALSE,"TunnD";#N/A,#N/A,FALSE,"CivlD";#N/A,#N/A,FALSE,"NtwkD";#N/A,#N/A,FALSE,"EstgD";#N/A,#N/A,FALSE,"PEngD"}</definedName>
    <definedName name="ab" localSheetId="11" hidden="1">{#N/A,#N/A,FALSE,"SumD";#N/A,#N/A,FALSE,"ElecD";#N/A,#N/A,FALSE,"MechD";#N/A,#N/A,FALSE,"GeotD";#N/A,#N/A,FALSE,"PrcsD";#N/A,#N/A,FALSE,"TunnD";#N/A,#N/A,FALSE,"CivlD";#N/A,#N/A,FALSE,"NtwkD";#N/A,#N/A,FALSE,"EstgD";#N/A,#N/A,FALSE,"PEngD"}</definedName>
    <definedName name="ab" localSheetId="10" hidden="1">{#N/A,#N/A,FALSE,"SumD";#N/A,#N/A,FALSE,"ElecD";#N/A,#N/A,FALSE,"MechD";#N/A,#N/A,FALSE,"GeotD";#N/A,#N/A,FALSE,"PrcsD";#N/A,#N/A,FALSE,"TunnD";#N/A,#N/A,FALSE,"CivlD";#N/A,#N/A,FALSE,"NtwkD";#N/A,#N/A,FALSE,"EstgD";#N/A,#N/A,FALSE,"PEngD"}</definedName>
    <definedName name="ab" localSheetId="20" hidden="1">{#N/A,#N/A,FALSE,"SumD";#N/A,#N/A,FALSE,"ElecD";#N/A,#N/A,FALSE,"MechD";#N/A,#N/A,FALSE,"GeotD";#N/A,#N/A,FALSE,"PrcsD";#N/A,#N/A,FALSE,"TunnD";#N/A,#N/A,FALSE,"CivlD";#N/A,#N/A,FALSE,"NtwkD";#N/A,#N/A,FALSE,"EstgD";#N/A,#N/A,FALSE,"PEngD"}</definedName>
    <definedName name="ab" hidden="1">{#N/A,#N/A,FALSE,"SumD";#N/A,#N/A,FALSE,"ElecD";#N/A,#N/A,FALSE,"MechD";#N/A,#N/A,FALSE,"GeotD";#N/A,#N/A,FALSE,"PrcsD";#N/A,#N/A,FALSE,"TunnD";#N/A,#N/A,FALSE,"CivlD";#N/A,#N/A,FALSE,"NtwkD";#N/A,#N/A,FALSE,"EstgD";#N/A,#N/A,FALSE,"PEngD"}</definedName>
    <definedName name="ABCD" hidden="1">[3]Z!$T$179:$AH$179</definedName>
    <definedName name="abel" localSheetId="5" hidden="1">[8]PriceSummary!#REF!</definedName>
    <definedName name="abel" localSheetId="14" hidden="1">[8]PriceSummary!#REF!</definedName>
    <definedName name="abel" localSheetId="11" hidden="1">[8]PriceSummary!#REF!</definedName>
    <definedName name="abel" localSheetId="4" hidden="1">[8]PriceSummary!#REF!</definedName>
    <definedName name="abel" localSheetId="20" hidden="1">[8]PriceSummary!#REF!</definedName>
    <definedName name="abel" hidden="1">[8]PriceSummary!#REF!</definedName>
    <definedName name="abstractEB" localSheetId="5" hidden="1">{#N/A,#N/A,TRUE,"Front";#N/A,#N/A,TRUE,"Simple Letter";#N/A,#N/A,TRUE,"Inside";#N/A,#N/A,TRUE,"Contents";#N/A,#N/A,TRUE,"Basis";#N/A,#N/A,TRUE,"Inclusions";#N/A,#N/A,TRUE,"Exclusions";#N/A,#N/A,TRUE,"Areas";#N/A,#N/A,TRUE,"Summary";#N/A,#N/A,TRUE,"Detail"}</definedName>
    <definedName name="abstractEB" localSheetId="14" hidden="1">{#N/A,#N/A,TRUE,"Front";#N/A,#N/A,TRUE,"Simple Letter";#N/A,#N/A,TRUE,"Inside";#N/A,#N/A,TRUE,"Contents";#N/A,#N/A,TRUE,"Basis";#N/A,#N/A,TRUE,"Inclusions";#N/A,#N/A,TRUE,"Exclusions";#N/A,#N/A,TRUE,"Areas";#N/A,#N/A,TRUE,"Summary";#N/A,#N/A,TRUE,"Detail"}</definedName>
    <definedName name="abstractEB" localSheetId="11" hidden="1">{#N/A,#N/A,TRUE,"Front";#N/A,#N/A,TRUE,"Simple Letter";#N/A,#N/A,TRUE,"Inside";#N/A,#N/A,TRUE,"Contents";#N/A,#N/A,TRUE,"Basis";#N/A,#N/A,TRUE,"Inclusions";#N/A,#N/A,TRUE,"Exclusions";#N/A,#N/A,TRUE,"Areas";#N/A,#N/A,TRUE,"Summary";#N/A,#N/A,TRUE,"Detail"}</definedName>
    <definedName name="abstractEB" localSheetId="10" hidden="1">{#N/A,#N/A,TRUE,"Front";#N/A,#N/A,TRUE,"Simple Letter";#N/A,#N/A,TRUE,"Inside";#N/A,#N/A,TRUE,"Contents";#N/A,#N/A,TRUE,"Basis";#N/A,#N/A,TRUE,"Inclusions";#N/A,#N/A,TRUE,"Exclusions";#N/A,#N/A,TRUE,"Areas";#N/A,#N/A,TRUE,"Summary";#N/A,#N/A,TRUE,"Detail"}</definedName>
    <definedName name="abstractEB" localSheetId="20"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 localSheetId="5" hidden="1">{#N/A,#N/A,FALSE,"SumD";#N/A,#N/A,FALSE,"ElecD";#N/A,#N/A,FALSE,"MechD";#N/A,#N/A,FALSE,"GeotD";#N/A,#N/A,FALSE,"PrcsD";#N/A,#N/A,FALSE,"TunnD";#N/A,#N/A,FALSE,"CivlD";#N/A,#N/A,FALSE,"NtwkD";#N/A,#N/A,FALSE,"EstgD";#N/A,#N/A,FALSE,"PEngD"}</definedName>
    <definedName name="ac" localSheetId="14" hidden="1">{#N/A,#N/A,FALSE,"SumD";#N/A,#N/A,FALSE,"ElecD";#N/A,#N/A,FALSE,"MechD";#N/A,#N/A,FALSE,"GeotD";#N/A,#N/A,FALSE,"PrcsD";#N/A,#N/A,FALSE,"TunnD";#N/A,#N/A,FALSE,"CivlD";#N/A,#N/A,FALSE,"NtwkD";#N/A,#N/A,FALSE,"EstgD";#N/A,#N/A,FALSE,"PEngD"}</definedName>
    <definedName name="ac" localSheetId="11" hidden="1">{#N/A,#N/A,FALSE,"SumD";#N/A,#N/A,FALSE,"ElecD";#N/A,#N/A,FALSE,"MechD";#N/A,#N/A,FALSE,"GeotD";#N/A,#N/A,FALSE,"PrcsD";#N/A,#N/A,FALSE,"TunnD";#N/A,#N/A,FALSE,"CivlD";#N/A,#N/A,FALSE,"NtwkD";#N/A,#N/A,FALSE,"EstgD";#N/A,#N/A,FALSE,"PEngD"}</definedName>
    <definedName name="ac" localSheetId="10" hidden="1">{#N/A,#N/A,FALSE,"SumD";#N/A,#N/A,FALSE,"ElecD";#N/A,#N/A,FALSE,"MechD";#N/A,#N/A,FALSE,"GeotD";#N/A,#N/A,FALSE,"PrcsD";#N/A,#N/A,FALSE,"TunnD";#N/A,#N/A,FALSE,"CivlD";#N/A,#N/A,FALSE,"NtwkD";#N/A,#N/A,FALSE,"EstgD";#N/A,#N/A,FALSE,"PEngD"}</definedName>
    <definedName name="ac" localSheetId="20" hidden="1">{#N/A,#N/A,FALSE,"SumD";#N/A,#N/A,FALSE,"ElecD";#N/A,#N/A,FALSE,"MechD";#N/A,#N/A,FALSE,"GeotD";#N/A,#N/A,FALSE,"PrcsD";#N/A,#N/A,FALSE,"TunnD";#N/A,#N/A,FALSE,"CivlD";#N/A,#N/A,FALSE,"NtwkD";#N/A,#N/A,FALSE,"EstgD";#N/A,#N/A,FALSE,"PEngD"}</definedName>
    <definedName name="ac" hidden="1">{#N/A,#N/A,FALSE,"SumD";#N/A,#N/A,FALSE,"ElecD";#N/A,#N/A,FALSE,"MechD";#N/A,#N/A,FALSE,"GeotD";#N/A,#N/A,FALSE,"PrcsD";#N/A,#N/A,FALSE,"TunnD";#N/A,#N/A,FALSE,"CivlD";#N/A,#N/A,FALSE,"NtwkD";#N/A,#N/A,FALSE,"EstgD";#N/A,#N/A,FALSE,"PEngD"}</definedName>
    <definedName name="AccessDatabase" hidden="1">"C:\data\excel\temp.mdb"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D" localSheetId="5" hidden="1">{"'Sheet1'!$A$4386:$N$4591"}</definedName>
    <definedName name="AD" localSheetId="14" hidden="1">{"'Sheet1'!$A$4386:$N$4591"}</definedName>
    <definedName name="AD" localSheetId="11" hidden="1">{"'Sheet1'!$A$4386:$N$4591"}</definedName>
    <definedName name="AD" localSheetId="10" hidden="1">{"'Sheet1'!$A$4386:$N$4591"}</definedName>
    <definedName name="AD" localSheetId="20" hidden="1">{"'Sheet1'!$A$4386:$N$4591"}</definedName>
    <definedName name="AD" hidden="1">{"'Sheet1'!$A$4386:$N$4591"}</definedName>
    <definedName name="ae" localSheetId="5" hidden="1">{"'Break down'!$A$4"}</definedName>
    <definedName name="ae" localSheetId="14" hidden="1">{"'Break down'!$A$4"}</definedName>
    <definedName name="ae" localSheetId="11" hidden="1">{"'Break down'!$A$4"}</definedName>
    <definedName name="ae" localSheetId="10" hidden="1">{"'Break down'!$A$4"}</definedName>
    <definedName name="ae" localSheetId="20" hidden="1">{"'Break down'!$A$4"}</definedName>
    <definedName name="ae" hidden="1">{"'Break down'!$A$4"}</definedName>
    <definedName name="aegrgas" localSheetId="5" hidden="1">{#N/A,#N/A,TRUE,"Cover";#N/A,#N/A,TRUE,"Conts";#N/A,#N/A,TRUE,"VOS";#N/A,#N/A,TRUE,"Warrington";#N/A,#N/A,TRUE,"Widnes"}</definedName>
    <definedName name="aegrgas" localSheetId="14" hidden="1">{#N/A,#N/A,TRUE,"Cover";#N/A,#N/A,TRUE,"Conts";#N/A,#N/A,TRUE,"VOS";#N/A,#N/A,TRUE,"Warrington";#N/A,#N/A,TRUE,"Widnes"}</definedName>
    <definedName name="aegrgas" localSheetId="11" hidden="1">{#N/A,#N/A,TRUE,"Cover";#N/A,#N/A,TRUE,"Conts";#N/A,#N/A,TRUE,"VOS";#N/A,#N/A,TRUE,"Warrington";#N/A,#N/A,TRUE,"Widnes"}</definedName>
    <definedName name="aegrgas" localSheetId="10" hidden="1">{#N/A,#N/A,TRUE,"Cover";#N/A,#N/A,TRUE,"Conts";#N/A,#N/A,TRUE,"VOS";#N/A,#N/A,TRUE,"Warrington";#N/A,#N/A,TRUE,"Widnes"}</definedName>
    <definedName name="aegrgas" localSheetId="20" hidden="1">{#N/A,#N/A,TRUE,"Cover";#N/A,#N/A,TRUE,"Conts";#N/A,#N/A,TRUE,"VOS";#N/A,#N/A,TRUE,"Warrington";#N/A,#N/A,TRUE,"Widnes"}</definedName>
    <definedName name="aegrgas" hidden="1">{#N/A,#N/A,TRUE,"Cover";#N/A,#N/A,TRUE,"Conts";#N/A,#N/A,TRUE,"VOS";#N/A,#N/A,TRUE,"Warrington";#N/A,#N/A,TRUE,"Widnes"}</definedName>
    <definedName name="AERAFG" localSheetId="5" hidden="1">{#N/A,#N/A,TRUE,"Cover";#N/A,#N/A,TRUE,"Conts";#N/A,#N/A,TRUE,"VOS";#N/A,#N/A,TRUE,"Warrington";#N/A,#N/A,TRUE,"Widnes"}</definedName>
    <definedName name="AERAFG" localSheetId="14" hidden="1">{#N/A,#N/A,TRUE,"Cover";#N/A,#N/A,TRUE,"Conts";#N/A,#N/A,TRUE,"VOS";#N/A,#N/A,TRUE,"Warrington";#N/A,#N/A,TRUE,"Widnes"}</definedName>
    <definedName name="AERAFG" localSheetId="11" hidden="1">{#N/A,#N/A,TRUE,"Cover";#N/A,#N/A,TRUE,"Conts";#N/A,#N/A,TRUE,"VOS";#N/A,#N/A,TRUE,"Warrington";#N/A,#N/A,TRUE,"Widnes"}</definedName>
    <definedName name="AERAFG" localSheetId="10" hidden="1">{#N/A,#N/A,TRUE,"Cover";#N/A,#N/A,TRUE,"Conts";#N/A,#N/A,TRUE,"VOS";#N/A,#N/A,TRUE,"Warrington";#N/A,#N/A,TRUE,"Widnes"}</definedName>
    <definedName name="AERAFG" localSheetId="20" hidden="1">{#N/A,#N/A,TRUE,"Cover";#N/A,#N/A,TRUE,"Conts";#N/A,#N/A,TRUE,"VOS";#N/A,#N/A,TRUE,"Warrington";#N/A,#N/A,TRUE,"Widnes"}</definedName>
    <definedName name="AERAFG" hidden="1">{#N/A,#N/A,TRUE,"Cover";#N/A,#N/A,TRUE,"Conts";#N/A,#N/A,TRUE,"VOS";#N/A,#N/A,TRUE,"Warrington";#N/A,#N/A,TRUE,"Widnes"}</definedName>
    <definedName name="aerte" localSheetId="5" hidden="1">{#N/A,#N/A,TRUE,"Cover";#N/A,#N/A,TRUE,"Conts";#N/A,#N/A,TRUE,"VOS";#N/A,#N/A,TRUE,"Warrington";#N/A,#N/A,TRUE,"Widnes"}</definedName>
    <definedName name="aerte" localSheetId="14" hidden="1">{#N/A,#N/A,TRUE,"Cover";#N/A,#N/A,TRUE,"Conts";#N/A,#N/A,TRUE,"VOS";#N/A,#N/A,TRUE,"Warrington";#N/A,#N/A,TRUE,"Widnes"}</definedName>
    <definedName name="aerte" localSheetId="11" hidden="1">{#N/A,#N/A,TRUE,"Cover";#N/A,#N/A,TRUE,"Conts";#N/A,#N/A,TRUE,"VOS";#N/A,#N/A,TRUE,"Warrington";#N/A,#N/A,TRUE,"Widnes"}</definedName>
    <definedName name="aerte" localSheetId="10" hidden="1">{#N/A,#N/A,TRUE,"Cover";#N/A,#N/A,TRUE,"Conts";#N/A,#N/A,TRUE,"VOS";#N/A,#N/A,TRUE,"Warrington";#N/A,#N/A,TRUE,"Widnes"}</definedName>
    <definedName name="aerte" localSheetId="20" hidden="1">{#N/A,#N/A,TRUE,"Cover";#N/A,#N/A,TRUE,"Conts";#N/A,#N/A,TRUE,"VOS";#N/A,#N/A,TRUE,"Warrington";#N/A,#N/A,TRUE,"Widnes"}</definedName>
    <definedName name="aerte" hidden="1">{#N/A,#N/A,TRUE,"Cover";#N/A,#N/A,TRUE,"Conts";#N/A,#N/A,TRUE,"VOS";#N/A,#N/A,TRUE,"Warrington";#N/A,#N/A,TRUE,"Widnes"}</definedName>
    <definedName name="aertes" localSheetId="5" hidden="1">{#N/A,#N/A,TRUE,"Cover";#N/A,#N/A,TRUE,"Conts";#N/A,#N/A,TRUE,"VOS";#N/A,#N/A,TRUE,"Warrington";#N/A,#N/A,TRUE,"Widnes"}</definedName>
    <definedName name="aertes" localSheetId="14" hidden="1">{#N/A,#N/A,TRUE,"Cover";#N/A,#N/A,TRUE,"Conts";#N/A,#N/A,TRUE,"VOS";#N/A,#N/A,TRUE,"Warrington";#N/A,#N/A,TRUE,"Widnes"}</definedName>
    <definedName name="aertes" localSheetId="11" hidden="1">{#N/A,#N/A,TRUE,"Cover";#N/A,#N/A,TRUE,"Conts";#N/A,#N/A,TRUE,"VOS";#N/A,#N/A,TRUE,"Warrington";#N/A,#N/A,TRUE,"Widnes"}</definedName>
    <definedName name="aertes" localSheetId="10" hidden="1">{#N/A,#N/A,TRUE,"Cover";#N/A,#N/A,TRUE,"Conts";#N/A,#N/A,TRUE,"VOS";#N/A,#N/A,TRUE,"Warrington";#N/A,#N/A,TRUE,"Widnes"}</definedName>
    <definedName name="aertes" localSheetId="20" hidden="1">{#N/A,#N/A,TRUE,"Cover";#N/A,#N/A,TRUE,"Conts";#N/A,#N/A,TRUE,"VOS";#N/A,#N/A,TRUE,"Warrington";#N/A,#N/A,TRUE,"Widnes"}</definedName>
    <definedName name="aertes" hidden="1">{#N/A,#N/A,TRUE,"Cover";#N/A,#N/A,TRUE,"Conts";#N/A,#N/A,TRUE,"VOS";#N/A,#N/A,TRUE,"Warrington";#N/A,#N/A,TRUE,"Widnes"}</definedName>
    <definedName name="aetertryh" localSheetId="5" hidden="1">{#N/A,#N/A,TRUE,"Cover";#N/A,#N/A,TRUE,"Conts";#N/A,#N/A,TRUE,"VOS";#N/A,#N/A,TRUE,"Warrington";#N/A,#N/A,TRUE,"Widnes"}</definedName>
    <definedName name="aetertryh" localSheetId="14" hidden="1">{#N/A,#N/A,TRUE,"Cover";#N/A,#N/A,TRUE,"Conts";#N/A,#N/A,TRUE,"VOS";#N/A,#N/A,TRUE,"Warrington";#N/A,#N/A,TRUE,"Widnes"}</definedName>
    <definedName name="aetertryh" localSheetId="11" hidden="1">{#N/A,#N/A,TRUE,"Cover";#N/A,#N/A,TRUE,"Conts";#N/A,#N/A,TRUE,"VOS";#N/A,#N/A,TRUE,"Warrington";#N/A,#N/A,TRUE,"Widnes"}</definedName>
    <definedName name="aetertryh" localSheetId="10" hidden="1">{#N/A,#N/A,TRUE,"Cover";#N/A,#N/A,TRUE,"Conts";#N/A,#N/A,TRUE,"VOS";#N/A,#N/A,TRUE,"Warrington";#N/A,#N/A,TRUE,"Widnes"}</definedName>
    <definedName name="aetertryh" localSheetId="20" hidden="1">{#N/A,#N/A,TRUE,"Cover";#N/A,#N/A,TRUE,"Conts";#N/A,#N/A,TRUE,"VOS";#N/A,#N/A,TRUE,"Warrington";#N/A,#N/A,TRUE,"Widnes"}</definedName>
    <definedName name="aetertryh" hidden="1">{#N/A,#N/A,TRUE,"Cover";#N/A,#N/A,TRUE,"Conts";#N/A,#N/A,TRUE,"VOS";#N/A,#N/A,TRUE,"Warrington";#N/A,#N/A,TRUE,"Widnes"}</definedName>
    <definedName name="aff" localSheetId="5" hidden="1">{#N/A,#N/A,TRUE,"Cover";#N/A,#N/A,TRUE,"Conts";#N/A,#N/A,TRUE,"VOS";#N/A,#N/A,TRUE,"Warrington";#N/A,#N/A,TRUE,"Widnes"}</definedName>
    <definedName name="aff" localSheetId="14" hidden="1">{#N/A,#N/A,TRUE,"Cover";#N/A,#N/A,TRUE,"Conts";#N/A,#N/A,TRUE,"VOS";#N/A,#N/A,TRUE,"Warrington";#N/A,#N/A,TRUE,"Widnes"}</definedName>
    <definedName name="aff" localSheetId="11" hidden="1">{#N/A,#N/A,TRUE,"Cover";#N/A,#N/A,TRUE,"Conts";#N/A,#N/A,TRUE,"VOS";#N/A,#N/A,TRUE,"Warrington";#N/A,#N/A,TRUE,"Widnes"}</definedName>
    <definedName name="aff" localSheetId="10" hidden="1">{#N/A,#N/A,TRUE,"Cover";#N/A,#N/A,TRUE,"Conts";#N/A,#N/A,TRUE,"VOS";#N/A,#N/A,TRUE,"Warrington";#N/A,#N/A,TRUE,"Widnes"}</definedName>
    <definedName name="aff" localSheetId="20" hidden="1">{#N/A,#N/A,TRUE,"Cover";#N/A,#N/A,TRUE,"Conts";#N/A,#N/A,TRUE,"VOS";#N/A,#N/A,TRUE,"Warrington";#N/A,#N/A,TRUE,"Widnes"}</definedName>
    <definedName name="aff" hidden="1">{#N/A,#N/A,TRUE,"Cover";#N/A,#N/A,TRUE,"Conts";#N/A,#N/A,TRUE,"VOS";#N/A,#N/A,TRUE,"Warrington";#N/A,#N/A,TRUE,"Widnes"}</definedName>
    <definedName name="afsdfsgdg" localSheetId="5" hidden="1">'[4]Rate Analysis'!#REF!</definedName>
    <definedName name="afsdfsgdg" localSheetId="11" hidden="1">'[4]Rate Analysis'!#REF!</definedName>
    <definedName name="afsdfsgdg" localSheetId="4" hidden="1">'[4]Rate Analysis'!#REF!</definedName>
    <definedName name="afsdfsgdg" hidden="1">'[4]Rate Analysis'!#REF!</definedName>
    <definedName name="anscount" hidden="1">1</definedName>
    <definedName name="anuj101" localSheetId="5" hidden="1">{#N/A,#N/A,TRUE,"Front";#N/A,#N/A,TRUE,"Simple Letter";#N/A,#N/A,TRUE,"Inside";#N/A,#N/A,TRUE,"Contents";#N/A,#N/A,TRUE,"Basis";#N/A,#N/A,TRUE,"Inclusions";#N/A,#N/A,TRUE,"Exclusions";#N/A,#N/A,TRUE,"Areas";#N/A,#N/A,TRUE,"Summary";#N/A,#N/A,TRUE,"Detail"}</definedName>
    <definedName name="anuj101" localSheetId="14" hidden="1">{#N/A,#N/A,TRUE,"Front";#N/A,#N/A,TRUE,"Simple Letter";#N/A,#N/A,TRUE,"Inside";#N/A,#N/A,TRUE,"Contents";#N/A,#N/A,TRUE,"Basis";#N/A,#N/A,TRUE,"Inclusions";#N/A,#N/A,TRUE,"Exclusions";#N/A,#N/A,TRUE,"Areas";#N/A,#N/A,TRUE,"Summary";#N/A,#N/A,TRUE,"Detail"}</definedName>
    <definedName name="anuj101" localSheetId="11" hidden="1">{#N/A,#N/A,TRUE,"Front";#N/A,#N/A,TRUE,"Simple Letter";#N/A,#N/A,TRUE,"Inside";#N/A,#N/A,TRUE,"Contents";#N/A,#N/A,TRUE,"Basis";#N/A,#N/A,TRUE,"Inclusions";#N/A,#N/A,TRUE,"Exclusions";#N/A,#N/A,TRUE,"Areas";#N/A,#N/A,TRUE,"Summary";#N/A,#N/A,TRUE,"Detail"}</definedName>
    <definedName name="anuj101" localSheetId="10" hidden="1">{#N/A,#N/A,TRUE,"Front";#N/A,#N/A,TRUE,"Simple Letter";#N/A,#N/A,TRUE,"Inside";#N/A,#N/A,TRUE,"Contents";#N/A,#N/A,TRUE,"Basis";#N/A,#N/A,TRUE,"Inclusions";#N/A,#N/A,TRUE,"Exclusions";#N/A,#N/A,TRUE,"Areas";#N/A,#N/A,TRUE,"Summary";#N/A,#N/A,TRUE,"Detail"}</definedName>
    <definedName name="anuj101" localSheetId="20"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5" hidden="1">{#N/A,#N/A,TRUE,"Front";#N/A,#N/A,TRUE,"Simple Letter";#N/A,#N/A,TRUE,"Inside";#N/A,#N/A,TRUE,"Contents";#N/A,#N/A,TRUE,"Basis";#N/A,#N/A,TRUE,"Inclusions";#N/A,#N/A,TRUE,"Exclusions";#N/A,#N/A,TRUE,"Areas";#N/A,#N/A,TRUE,"Summary";#N/A,#N/A,TRUE,"Detail"}</definedName>
    <definedName name="anuj102" localSheetId="14" hidden="1">{#N/A,#N/A,TRUE,"Front";#N/A,#N/A,TRUE,"Simple Letter";#N/A,#N/A,TRUE,"Inside";#N/A,#N/A,TRUE,"Contents";#N/A,#N/A,TRUE,"Basis";#N/A,#N/A,TRUE,"Inclusions";#N/A,#N/A,TRUE,"Exclusions";#N/A,#N/A,TRUE,"Areas";#N/A,#N/A,TRUE,"Summary";#N/A,#N/A,TRUE,"Detail"}</definedName>
    <definedName name="anuj102" localSheetId="11" hidden="1">{#N/A,#N/A,TRUE,"Front";#N/A,#N/A,TRUE,"Simple Letter";#N/A,#N/A,TRUE,"Inside";#N/A,#N/A,TRUE,"Contents";#N/A,#N/A,TRUE,"Basis";#N/A,#N/A,TRUE,"Inclusions";#N/A,#N/A,TRUE,"Exclusions";#N/A,#N/A,TRUE,"Areas";#N/A,#N/A,TRUE,"Summary";#N/A,#N/A,TRUE,"Detail"}</definedName>
    <definedName name="anuj102" localSheetId="10" hidden="1">{#N/A,#N/A,TRUE,"Front";#N/A,#N/A,TRUE,"Simple Letter";#N/A,#N/A,TRUE,"Inside";#N/A,#N/A,TRUE,"Contents";#N/A,#N/A,TRUE,"Basis";#N/A,#N/A,TRUE,"Inclusions";#N/A,#N/A,TRUE,"Exclusions";#N/A,#N/A,TRUE,"Areas";#N/A,#N/A,TRUE,"Summary";#N/A,#N/A,TRUE,"Detail"}</definedName>
    <definedName name="anuj102" localSheetId="20"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5" hidden="1">{#N/A,#N/A,TRUE,"Front";#N/A,#N/A,TRUE,"Simple Letter";#N/A,#N/A,TRUE,"Inside";#N/A,#N/A,TRUE,"Contents";#N/A,#N/A,TRUE,"Basis";#N/A,#N/A,TRUE,"Inclusions";#N/A,#N/A,TRUE,"Exclusions";#N/A,#N/A,TRUE,"Areas";#N/A,#N/A,TRUE,"Summary";#N/A,#N/A,TRUE,"Detail"}</definedName>
    <definedName name="anuj103" localSheetId="14" hidden="1">{#N/A,#N/A,TRUE,"Front";#N/A,#N/A,TRUE,"Simple Letter";#N/A,#N/A,TRUE,"Inside";#N/A,#N/A,TRUE,"Contents";#N/A,#N/A,TRUE,"Basis";#N/A,#N/A,TRUE,"Inclusions";#N/A,#N/A,TRUE,"Exclusions";#N/A,#N/A,TRUE,"Areas";#N/A,#N/A,TRUE,"Summary";#N/A,#N/A,TRUE,"Detail"}</definedName>
    <definedName name="anuj103" localSheetId="11" hidden="1">{#N/A,#N/A,TRUE,"Front";#N/A,#N/A,TRUE,"Simple Letter";#N/A,#N/A,TRUE,"Inside";#N/A,#N/A,TRUE,"Contents";#N/A,#N/A,TRUE,"Basis";#N/A,#N/A,TRUE,"Inclusions";#N/A,#N/A,TRUE,"Exclusions";#N/A,#N/A,TRUE,"Areas";#N/A,#N/A,TRUE,"Summary";#N/A,#N/A,TRUE,"Detail"}</definedName>
    <definedName name="anuj103" localSheetId="10" hidden="1">{#N/A,#N/A,TRUE,"Front";#N/A,#N/A,TRUE,"Simple Letter";#N/A,#N/A,TRUE,"Inside";#N/A,#N/A,TRUE,"Contents";#N/A,#N/A,TRUE,"Basis";#N/A,#N/A,TRUE,"Inclusions";#N/A,#N/A,TRUE,"Exclusions";#N/A,#N/A,TRUE,"Areas";#N/A,#N/A,TRUE,"Summary";#N/A,#N/A,TRUE,"Detail"}</definedName>
    <definedName name="anuj103" localSheetId="20"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5" hidden="1">{#N/A,#N/A,TRUE,"Front";#N/A,#N/A,TRUE,"Simple Letter";#N/A,#N/A,TRUE,"Inside";#N/A,#N/A,TRUE,"Contents";#N/A,#N/A,TRUE,"Basis";#N/A,#N/A,TRUE,"Inclusions";#N/A,#N/A,TRUE,"Exclusions";#N/A,#N/A,TRUE,"Areas";#N/A,#N/A,TRUE,"Summary";#N/A,#N/A,TRUE,"Detail"}</definedName>
    <definedName name="anuj104" localSheetId="14" hidden="1">{#N/A,#N/A,TRUE,"Front";#N/A,#N/A,TRUE,"Simple Letter";#N/A,#N/A,TRUE,"Inside";#N/A,#N/A,TRUE,"Contents";#N/A,#N/A,TRUE,"Basis";#N/A,#N/A,TRUE,"Inclusions";#N/A,#N/A,TRUE,"Exclusions";#N/A,#N/A,TRUE,"Areas";#N/A,#N/A,TRUE,"Summary";#N/A,#N/A,TRUE,"Detail"}</definedName>
    <definedName name="anuj104" localSheetId="11" hidden="1">{#N/A,#N/A,TRUE,"Front";#N/A,#N/A,TRUE,"Simple Letter";#N/A,#N/A,TRUE,"Inside";#N/A,#N/A,TRUE,"Contents";#N/A,#N/A,TRUE,"Basis";#N/A,#N/A,TRUE,"Inclusions";#N/A,#N/A,TRUE,"Exclusions";#N/A,#N/A,TRUE,"Areas";#N/A,#N/A,TRUE,"Summary";#N/A,#N/A,TRUE,"Detail"}</definedName>
    <definedName name="anuj104" localSheetId="10" hidden="1">{#N/A,#N/A,TRUE,"Front";#N/A,#N/A,TRUE,"Simple Letter";#N/A,#N/A,TRUE,"Inside";#N/A,#N/A,TRUE,"Contents";#N/A,#N/A,TRUE,"Basis";#N/A,#N/A,TRUE,"Inclusions";#N/A,#N/A,TRUE,"Exclusions";#N/A,#N/A,TRUE,"Areas";#N/A,#N/A,TRUE,"Summary";#N/A,#N/A,TRUE,"Detail"}</definedName>
    <definedName name="anuj104" localSheetId="20"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5" hidden="1">{#N/A,#N/A,TRUE,"Front";#N/A,#N/A,TRUE,"Simple Letter";#N/A,#N/A,TRUE,"Inside";#N/A,#N/A,TRUE,"Contents";#N/A,#N/A,TRUE,"Basis";#N/A,#N/A,TRUE,"Inclusions";#N/A,#N/A,TRUE,"Exclusions";#N/A,#N/A,TRUE,"Areas";#N/A,#N/A,TRUE,"Summary";#N/A,#N/A,TRUE,"Detail"}</definedName>
    <definedName name="anuj105" localSheetId="14" hidden="1">{#N/A,#N/A,TRUE,"Front";#N/A,#N/A,TRUE,"Simple Letter";#N/A,#N/A,TRUE,"Inside";#N/A,#N/A,TRUE,"Contents";#N/A,#N/A,TRUE,"Basis";#N/A,#N/A,TRUE,"Inclusions";#N/A,#N/A,TRUE,"Exclusions";#N/A,#N/A,TRUE,"Areas";#N/A,#N/A,TRUE,"Summary";#N/A,#N/A,TRUE,"Detail"}</definedName>
    <definedName name="anuj105" localSheetId="11" hidden="1">{#N/A,#N/A,TRUE,"Front";#N/A,#N/A,TRUE,"Simple Letter";#N/A,#N/A,TRUE,"Inside";#N/A,#N/A,TRUE,"Contents";#N/A,#N/A,TRUE,"Basis";#N/A,#N/A,TRUE,"Inclusions";#N/A,#N/A,TRUE,"Exclusions";#N/A,#N/A,TRUE,"Areas";#N/A,#N/A,TRUE,"Summary";#N/A,#N/A,TRUE,"Detail"}</definedName>
    <definedName name="anuj105" localSheetId="10" hidden="1">{#N/A,#N/A,TRUE,"Front";#N/A,#N/A,TRUE,"Simple Letter";#N/A,#N/A,TRUE,"Inside";#N/A,#N/A,TRUE,"Contents";#N/A,#N/A,TRUE,"Basis";#N/A,#N/A,TRUE,"Inclusions";#N/A,#N/A,TRUE,"Exclusions";#N/A,#N/A,TRUE,"Areas";#N/A,#N/A,TRUE,"Summary";#N/A,#N/A,TRUE,"Detail"}</definedName>
    <definedName name="anuj105" localSheetId="20"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5" hidden="1">{#N/A,#N/A,TRUE,"Front";#N/A,#N/A,TRUE,"Simple Letter";#N/A,#N/A,TRUE,"Inside";#N/A,#N/A,TRUE,"Contents";#N/A,#N/A,TRUE,"Basis";#N/A,#N/A,TRUE,"Inclusions";#N/A,#N/A,TRUE,"Exclusions";#N/A,#N/A,TRUE,"Areas";#N/A,#N/A,TRUE,"Summary";#N/A,#N/A,TRUE,"Detail"}</definedName>
    <definedName name="anuj12" localSheetId="14" hidden="1">{#N/A,#N/A,TRUE,"Front";#N/A,#N/A,TRUE,"Simple Letter";#N/A,#N/A,TRUE,"Inside";#N/A,#N/A,TRUE,"Contents";#N/A,#N/A,TRUE,"Basis";#N/A,#N/A,TRUE,"Inclusions";#N/A,#N/A,TRUE,"Exclusions";#N/A,#N/A,TRUE,"Areas";#N/A,#N/A,TRUE,"Summary";#N/A,#N/A,TRUE,"Detail"}</definedName>
    <definedName name="anuj12" localSheetId="11" hidden="1">{#N/A,#N/A,TRUE,"Front";#N/A,#N/A,TRUE,"Simple Letter";#N/A,#N/A,TRUE,"Inside";#N/A,#N/A,TRUE,"Contents";#N/A,#N/A,TRUE,"Basis";#N/A,#N/A,TRUE,"Inclusions";#N/A,#N/A,TRUE,"Exclusions";#N/A,#N/A,TRUE,"Areas";#N/A,#N/A,TRUE,"Summary";#N/A,#N/A,TRUE,"Detail"}</definedName>
    <definedName name="anuj12" localSheetId="10" hidden="1">{#N/A,#N/A,TRUE,"Front";#N/A,#N/A,TRUE,"Simple Letter";#N/A,#N/A,TRUE,"Inside";#N/A,#N/A,TRUE,"Contents";#N/A,#N/A,TRUE,"Basis";#N/A,#N/A,TRUE,"Inclusions";#N/A,#N/A,TRUE,"Exclusions";#N/A,#N/A,TRUE,"Areas";#N/A,#N/A,TRUE,"Summary";#N/A,#N/A,TRUE,"Detail"}</definedName>
    <definedName name="anuj12" localSheetId="20"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5" hidden="1">{#N/A,#N/A,TRUE,"Front";#N/A,#N/A,TRUE,"Simple Letter";#N/A,#N/A,TRUE,"Inside";#N/A,#N/A,TRUE,"Contents";#N/A,#N/A,TRUE,"Basis";#N/A,#N/A,TRUE,"Inclusions";#N/A,#N/A,TRUE,"Exclusions";#N/A,#N/A,TRUE,"Areas";#N/A,#N/A,TRUE,"Summary";#N/A,#N/A,TRUE,"Detail"}</definedName>
    <definedName name="anuj14" localSheetId="14" hidden="1">{#N/A,#N/A,TRUE,"Front";#N/A,#N/A,TRUE,"Simple Letter";#N/A,#N/A,TRUE,"Inside";#N/A,#N/A,TRUE,"Contents";#N/A,#N/A,TRUE,"Basis";#N/A,#N/A,TRUE,"Inclusions";#N/A,#N/A,TRUE,"Exclusions";#N/A,#N/A,TRUE,"Areas";#N/A,#N/A,TRUE,"Summary";#N/A,#N/A,TRUE,"Detail"}</definedName>
    <definedName name="anuj14" localSheetId="11" hidden="1">{#N/A,#N/A,TRUE,"Front";#N/A,#N/A,TRUE,"Simple Letter";#N/A,#N/A,TRUE,"Inside";#N/A,#N/A,TRUE,"Contents";#N/A,#N/A,TRUE,"Basis";#N/A,#N/A,TRUE,"Inclusions";#N/A,#N/A,TRUE,"Exclusions";#N/A,#N/A,TRUE,"Areas";#N/A,#N/A,TRUE,"Summary";#N/A,#N/A,TRUE,"Detail"}</definedName>
    <definedName name="anuj14" localSheetId="10" hidden="1">{#N/A,#N/A,TRUE,"Front";#N/A,#N/A,TRUE,"Simple Letter";#N/A,#N/A,TRUE,"Inside";#N/A,#N/A,TRUE,"Contents";#N/A,#N/A,TRUE,"Basis";#N/A,#N/A,TRUE,"Inclusions";#N/A,#N/A,TRUE,"Exclusions";#N/A,#N/A,TRUE,"Areas";#N/A,#N/A,TRUE,"Summary";#N/A,#N/A,TRUE,"Detail"}</definedName>
    <definedName name="anuj14" localSheetId="20"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5" hidden="1">{#N/A,#N/A,TRUE,"Front";#N/A,#N/A,TRUE,"Simple Letter";#N/A,#N/A,TRUE,"Inside";#N/A,#N/A,TRUE,"Contents";#N/A,#N/A,TRUE,"Basis";#N/A,#N/A,TRUE,"Inclusions";#N/A,#N/A,TRUE,"Exclusions";#N/A,#N/A,TRUE,"Areas";#N/A,#N/A,TRUE,"Summary";#N/A,#N/A,TRUE,"Detail"}</definedName>
    <definedName name="anuj20" localSheetId="14" hidden="1">{#N/A,#N/A,TRUE,"Front";#N/A,#N/A,TRUE,"Simple Letter";#N/A,#N/A,TRUE,"Inside";#N/A,#N/A,TRUE,"Contents";#N/A,#N/A,TRUE,"Basis";#N/A,#N/A,TRUE,"Inclusions";#N/A,#N/A,TRUE,"Exclusions";#N/A,#N/A,TRUE,"Areas";#N/A,#N/A,TRUE,"Summary";#N/A,#N/A,TRUE,"Detail"}</definedName>
    <definedName name="anuj20" localSheetId="11" hidden="1">{#N/A,#N/A,TRUE,"Front";#N/A,#N/A,TRUE,"Simple Letter";#N/A,#N/A,TRUE,"Inside";#N/A,#N/A,TRUE,"Contents";#N/A,#N/A,TRUE,"Basis";#N/A,#N/A,TRUE,"Inclusions";#N/A,#N/A,TRUE,"Exclusions";#N/A,#N/A,TRUE,"Areas";#N/A,#N/A,TRUE,"Summary";#N/A,#N/A,TRUE,"Detail"}</definedName>
    <definedName name="anuj20" localSheetId="10" hidden="1">{#N/A,#N/A,TRUE,"Front";#N/A,#N/A,TRUE,"Simple Letter";#N/A,#N/A,TRUE,"Inside";#N/A,#N/A,TRUE,"Contents";#N/A,#N/A,TRUE,"Basis";#N/A,#N/A,TRUE,"Inclusions";#N/A,#N/A,TRUE,"Exclusions";#N/A,#N/A,TRUE,"Areas";#N/A,#N/A,TRUE,"Summary";#N/A,#N/A,TRUE,"Detail"}</definedName>
    <definedName name="anuj20" localSheetId="20"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5" hidden="1">{#N/A,#N/A,TRUE,"Front";#N/A,#N/A,TRUE,"Simple Letter";#N/A,#N/A,TRUE,"Inside";#N/A,#N/A,TRUE,"Contents";#N/A,#N/A,TRUE,"Basis";#N/A,#N/A,TRUE,"Inclusions";#N/A,#N/A,TRUE,"Exclusions";#N/A,#N/A,TRUE,"Areas";#N/A,#N/A,TRUE,"Summary";#N/A,#N/A,TRUE,"Detail"}</definedName>
    <definedName name="anuj21" localSheetId="14" hidden="1">{#N/A,#N/A,TRUE,"Front";#N/A,#N/A,TRUE,"Simple Letter";#N/A,#N/A,TRUE,"Inside";#N/A,#N/A,TRUE,"Contents";#N/A,#N/A,TRUE,"Basis";#N/A,#N/A,TRUE,"Inclusions";#N/A,#N/A,TRUE,"Exclusions";#N/A,#N/A,TRUE,"Areas";#N/A,#N/A,TRUE,"Summary";#N/A,#N/A,TRUE,"Detail"}</definedName>
    <definedName name="anuj21" localSheetId="11" hidden="1">{#N/A,#N/A,TRUE,"Front";#N/A,#N/A,TRUE,"Simple Letter";#N/A,#N/A,TRUE,"Inside";#N/A,#N/A,TRUE,"Contents";#N/A,#N/A,TRUE,"Basis";#N/A,#N/A,TRUE,"Inclusions";#N/A,#N/A,TRUE,"Exclusions";#N/A,#N/A,TRUE,"Areas";#N/A,#N/A,TRUE,"Summary";#N/A,#N/A,TRUE,"Detail"}</definedName>
    <definedName name="anuj21" localSheetId="10" hidden="1">{#N/A,#N/A,TRUE,"Front";#N/A,#N/A,TRUE,"Simple Letter";#N/A,#N/A,TRUE,"Inside";#N/A,#N/A,TRUE,"Contents";#N/A,#N/A,TRUE,"Basis";#N/A,#N/A,TRUE,"Inclusions";#N/A,#N/A,TRUE,"Exclusions";#N/A,#N/A,TRUE,"Areas";#N/A,#N/A,TRUE,"Summary";#N/A,#N/A,TRUE,"Detail"}</definedName>
    <definedName name="anuj21" localSheetId="20"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5" hidden="1">{#N/A,#N/A,TRUE,"Front";#N/A,#N/A,TRUE,"Simple Letter";#N/A,#N/A,TRUE,"Inside";#N/A,#N/A,TRUE,"Contents";#N/A,#N/A,TRUE,"Basis";#N/A,#N/A,TRUE,"Inclusions";#N/A,#N/A,TRUE,"Exclusions";#N/A,#N/A,TRUE,"Areas";#N/A,#N/A,TRUE,"Summary";#N/A,#N/A,TRUE,"Detail"}</definedName>
    <definedName name="anuj23" localSheetId="14" hidden="1">{#N/A,#N/A,TRUE,"Front";#N/A,#N/A,TRUE,"Simple Letter";#N/A,#N/A,TRUE,"Inside";#N/A,#N/A,TRUE,"Contents";#N/A,#N/A,TRUE,"Basis";#N/A,#N/A,TRUE,"Inclusions";#N/A,#N/A,TRUE,"Exclusions";#N/A,#N/A,TRUE,"Areas";#N/A,#N/A,TRUE,"Summary";#N/A,#N/A,TRUE,"Detail"}</definedName>
    <definedName name="anuj23" localSheetId="11" hidden="1">{#N/A,#N/A,TRUE,"Front";#N/A,#N/A,TRUE,"Simple Letter";#N/A,#N/A,TRUE,"Inside";#N/A,#N/A,TRUE,"Contents";#N/A,#N/A,TRUE,"Basis";#N/A,#N/A,TRUE,"Inclusions";#N/A,#N/A,TRUE,"Exclusions";#N/A,#N/A,TRUE,"Areas";#N/A,#N/A,TRUE,"Summary";#N/A,#N/A,TRUE,"Detail"}</definedName>
    <definedName name="anuj23" localSheetId="10" hidden="1">{#N/A,#N/A,TRUE,"Front";#N/A,#N/A,TRUE,"Simple Letter";#N/A,#N/A,TRUE,"Inside";#N/A,#N/A,TRUE,"Contents";#N/A,#N/A,TRUE,"Basis";#N/A,#N/A,TRUE,"Inclusions";#N/A,#N/A,TRUE,"Exclusions";#N/A,#N/A,TRUE,"Areas";#N/A,#N/A,TRUE,"Summary";#N/A,#N/A,TRUE,"Detail"}</definedName>
    <definedName name="anuj23" localSheetId="20"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5" hidden="1">{#N/A,#N/A,TRUE,"Front";#N/A,#N/A,TRUE,"Simple Letter";#N/A,#N/A,TRUE,"Inside";#N/A,#N/A,TRUE,"Contents";#N/A,#N/A,TRUE,"Basis";#N/A,#N/A,TRUE,"Inclusions";#N/A,#N/A,TRUE,"Exclusions";#N/A,#N/A,TRUE,"Areas";#N/A,#N/A,TRUE,"Summary";#N/A,#N/A,TRUE,"Detail"}</definedName>
    <definedName name="anuj24" localSheetId="14" hidden="1">{#N/A,#N/A,TRUE,"Front";#N/A,#N/A,TRUE,"Simple Letter";#N/A,#N/A,TRUE,"Inside";#N/A,#N/A,TRUE,"Contents";#N/A,#N/A,TRUE,"Basis";#N/A,#N/A,TRUE,"Inclusions";#N/A,#N/A,TRUE,"Exclusions";#N/A,#N/A,TRUE,"Areas";#N/A,#N/A,TRUE,"Summary";#N/A,#N/A,TRUE,"Detail"}</definedName>
    <definedName name="anuj24" localSheetId="11" hidden="1">{#N/A,#N/A,TRUE,"Front";#N/A,#N/A,TRUE,"Simple Letter";#N/A,#N/A,TRUE,"Inside";#N/A,#N/A,TRUE,"Contents";#N/A,#N/A,TRUE,"Basis";#N/A,#N/A,TRUE,"Inclusions";#N/A,#N/A,TRUE,"Exclusions";#N/A,#N/A,TRUE,"Areas";#N/A,#N/A,TRUE,"Summary";#N/A,#N/A,TRUE,"Detail"}</definedName>
    <definedName name="anuj24" localSheetId="10" hidden="1">{#N/A,#N/A,TRUE,"Front";#N/A,#N/A,TRUE,"Simple Letter";#N/A,#N/A,TRUE,"Inside";#N/A,#N/A,TRUE,"Contents";#N/A,#N/A,TRUE,"Basis";#N/A,#N/A,TRUE,"Inclusions";#N/A,#N/A,TRUE,"Exclusions";#N/A,#N/A,TRUE,"Areas";#N/A,#N/A,TRUE,"Summary";#N/A,#N/A,TRUE,"Detail"}</definedName>
    <definedName name="anuj24" localSheetId="20"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5" hidden="1">{#N/A,#N/A,TRUE,"Front";#N/A,#N/A,TRUE,"Simple Letter";#N/A,#N/A,TRUE,"Inside";#N/A,#N/A,TRUE,"Contents";#N/A,#N/A,TRUE,"Basis";#N/A,#N/A,TRUE,"Inclusions";#N/A,#N/A,TRUE,"Exclusions";#N/A,#N/A,TRUE,"Areas";#N/A,#N/A,TRUE,"Summary";#N/A,#N/A,TRUE,"Detail"}</definedName>
    <definedName name="anuj26" localSheetId="14" hidden="1">{#N/A,#N/A,TRUE,"Front";#N/A,#N/A,TRUE,"Simple Letter";#N/A,#N/A,TRUE,"Inside";#N/A,#N/A,TRUE,"Contents";#N/A,#N/A,TRUE,"Basis";#N/A,#N/A,TRUE,"Inclusions";#N/A,#N/A,TRUE,"Exclusions";#N/A,#N/A,TRUE,"Areas";#N/A,#N/A,TRUE,"Summary";#N/A,#N/A,TRUE,"Detail"}</definedName>
    <definedName name="anuj26" localSheetId="11" hidden="1">{#N/A,#N/A,TRUE,"Front";#N/A,#N/A,TRUE,"Simple Letter";#N/A,#N/A,TRUE,"Inside";#N/A,#N/A,TRUE,"Contents";#N/A,#N/A,TRUE,"Basis";#N/A,#N/A,TRUE,"Inclusions";#N/A,#N/A,TRUE,"Exclusions";#N/A,#N/A,TRUE,"Areas";#N/A,#N/A,TRUE,"Summary";#N/A,#N/A,TRUE,"Detail"}</definedName>
    <definedName name="anuj26" localSheetId="10" hidden="1">{#N/A,#N/A,TRUE,"Front";#N/A,#N/A,TRUE,"Simple Letter";#N/A,#N/A,TRUE,"Inside";#N/A,#N/A,TRUE,"Contents";#N/A,#N/A,TRUE,"Basis";#N/A,#N/A,TRUE,"Inclusions";#N/A,#N/A,TRUE,"Exclusions";#N/A,#N/A,TRUE,"Areas";#N/A,#N/A,TRUE,"Summary";#N/A,#N/A,TRUE,"Detail"}</definedName>
    <definedName name="anuj26" localSheetId="20"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5" hidden="1">{#N/A,#N/A,TRUE,"Front";#N/A,#N/A,TRUE,"Simple Letter";#N/A,#N/A,TRUE,"Inside";#N/A,#N/A,TRUE,"Contents";#N/A,#N/A,TRUE,"Basis";#N/A,#N/A,TRUE,"Inclusions";#N/A,#N/A,TRUE,"Exclusions";#N/A,#N/A,TRUE,"Areas";#N/A,#N/A,TRUE,"Summary";#N/A,#N/A,TRUE,"Detail"}</definedName>
    <definedName name="anuj94" localSheetId="14" hidden="1">{#N/A,#N/A,TRUE,"Front";#N/A,#N/A,TRUE,"Simple Letter";#N/A,#N/A,TRUE,"Inside";#N/A,#N/A,TRUE,"Contents";#N/A,#N/A,TRUE,"Basis";#N/A,#N/A,TRUE,"Inclusions";#N/A,#N/A,TRUE,"Exclusions";#N/A,#N/A,TRUE,"Areas";#N/A,#N/A,TRUE,"Summary";#N/A,#N/A,TRUE,"Detail"}</definedName>
    <definedName name="anuj94" localSheetId="11" hidden="1">{#N/A,#N/A,TRUE,"Front";#N/A,#N/A,TRUE,"Simple Letter";#N/A,#N/A,TRUE,"Inside";#N/A,#N/A,TRUE,"Contents";#N/A,#N/A,TRUE,"Basis";#N/A,#N/A,TRUE,"Inclusions";#N/A,#N/A,TRUE,"Exclusions";#N/A,#N/A,TRUE,"Areas";#N/A,#N/A,TRUE,"Summary";#N/A,#N/A,TRUE,"Detail"}</definedName>
    <definedName name="anuj94" localSheetId="10" hidden="1">{#N/A,#N/A,TRUE,"Front";#N/A,#N/A,TRUE,"Simple Letter";#N/A,#N/A,TRUE,"Inside";#N/A,#N/A,TRUE,"Contents";#N/A,#N/A,TRUE,"Basis";#N/A,#N/A,TRUE,"Inclusions";#N/A,#N/A,TRUE,"Exclusions";#N/A,#N/A,TRUE,"Areas";#N/A,#N/A,TRUE,"Summary";#N/A,#N/A,TRUE,"Detail"}</definedName>
    <definedName name="anuj94" localSheetId="20"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5" hidden="1">{#N/A,#N/A,TRUE,"Front";#N/A,#N/A,TRUE,"Simple Letter";#N/A,#N/A,TRUE,"Inside";#N/A,#N/A,TRUE,"Contents";#N/A,#N/A,TRUE,"Basis";#N/A,#N/A,TRUE,"Inclusions";#N/A,#N/A,TRUE,"Exclusions";#N/A,#N/A,TRUE,"Areas";#N/A,#N/A,TRUE,"Summary";#N/A,#N/A,TRUE,"Detail"}</definedName>
    <definedName name="anuj96" localSheetId="14" hidden="1">{#N/A,#N/A,TRUE,"Front";#N/A,#N/A,TRUE,"Simple Letter";#N/A,#N/A,TRUE,"Inside";#N/A,#N/A,TRUE,"Contents";#N/A,#N/A,TRUE,"Basis";#N/A,#N/A,TRUE,"Inclusions";#N/A,#N/A,TRUE,"Exclusions";#N/A,#N/A,TRUE,"Areas";#N/A,#N/A,TRUE,"Summary";#N/A,#N/A,TRUE,"Detail"}</definedName>
    <definedName name="anuj96" localSheetId="11" hidden="1">{#N/A,#N/A,TRUE,"Front";#N/A,#N/A,TRUE,"Simple Letter";#N/A,#N/A,TRUE,"Inside";#N/A,#N/A,TRUE,"Contents";#N/A,#N/A,TRUE,"Basis";#N/A,#N/A,TRUE,"Inclusions";#N/A,#N/A,TRUE,"Exclusions";#N/A,#N/A,TRUE,"Areas";#N/A,#N/A,TRUE,"Summary";#N/A,#N/A,TRUE,"Detail"}</definedName>
    <definedName name="anuj96" localSheetId="10" hidden="1">{#N/A,#N/A,TRUE,"Front";#N/A,#N/A,TRUE,"Simple Letter";#N/A,#N/A,TRUE,"Inside";#N/A,#N/A,TRUE,"Contents";#N/A,#N/A,TRUE,"Basis";#N/A,#N/A,TRUE,"Inclusions";#N/A,#N/A,TRUE,"Exclusions";#N/A,#N/A,TRUE,"Areas";#N/A,#N/A,TRUE,"Summary";#N/A,#N/A,TRUE,"Detail"}</definedName>
    <definedName name="anuj96" localSheetId="20"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localSheetId="5" hidden="1">#REF!</definedName>
    <definedName name="anything" localSheetId="11" hidden="1">#REF!</definedName>
    <definedName name="anything" localSheetId="4" hidden="1">#REF!</definedName>
    <definedName name="anything" hidden="1">#REF!</definedName>
    <definedName name="appraisal" localSheetId="5" hidden="1">{#N/A,#N/A,TRUE,"Cover";#N/A,#N/A,TRUE,"Conts";#N/A,#N/A,TRUE,"VOS";#N/A,#N/A,TRUE,"Warrington";#N/A,#N/A,TRUE,"Widnes"}</definedName>
    <definedName name="appraisal" localSheetId="14" hidden="1">{#N/A,#N/A,TRUE,"Cover";#N/A,#N/A,TRUE,"Conts";#N/A,#N/A,TRUE,"VOS";#N/A,#N/A,TRUE,"Warrington";#N/A,#N/A,TRUE,"Widnes"}</definedName>
    <definedName name="appraisal" localSheetId="11" hidden="1">{#N/A,#N/A,TRUE,"Cover";#N/A,#N/A,TRUE,"Conts";#N/A,#N/A,TRUE,"VOS";#N/A,#N/A,TRUE,"Warrington";#N/A,#N/A,TRUE,"Widnes"}</definedName>
    <definedName name="appraisal" localSheetId="10" hidden="1">{#N/A,#N/A,TRUE,"Cover";#N/A,#N/A,TRUE,"Conts";#N/A,#N/A,TRUE,"VOS";#N/A,#N/A,TRUE,"Warrington";#N/A,#N/A,TRUE,"Widnes"}</definedName>
    <definedName name="appraisal" localSheetId="20" hidden="1">{#N/A,#N/A,TRUE,"Cover";#N/A,#N/A,TRUE,"Conts";#N/A,#N/A,TRUE,"VOS";#N/A,#N/A,TRUE,"Warrington";#N/A,#N/A,TRUE,"Widnes"}</definedName>
    <definedName name="appraisal" hidden="1">{#N/A,#N/A,TRUE,"Cover";#N/A,#N/A,TRUE,"Conts";#N/A,#N/A,TRUE,"VOS";#N/A,#N/A,TRUE,"Warrington";#N/A,#N/A,TRUE,"Widnes"}</definedName>
    <definedName name="AQE" localSheetId="5" hidden="1">{"'장비'!$A$3:$M$12"}</definedName>
    <definedName name="AQE" localSheetId="14" hidden="1">{"'장비'!$A$3:$M$12"}</definedName>
    <definedName name="AQE" localSheetId="11" hidden="1">{"'장비'!$A$3:$M$12"}</definedName>
    <definedName name="AQE" localSheetId="10" hidden="1">{"'장비'!$A$3:$M$12"}</definedName>
    <definedName name="AQE" localSheetId="20" hidden="1">{"'장비'!$A$3:$M$12"}</definedName>
    <definedName name="AQE" hidden="1">{"'장비'!$A$3:$M$12"}</definedName>
    <definedName name="aquatic" localSheetId="5" hidden="1">{"'Break down'!$A$4"}</definedName>
    <definedName name="aquatic" localSheetId="14" hidden="1">{"'Break down'!$A$4"}</definedName>
    <definedName name="aquatic" localSheetId="11" hidden="1">{"'Break down'!$A$4"}</definedName>
    <definedName name="aquatic" localSheetId="10" hidden="1">{"'Break down'!$A$4"}</definedName>
    <definedName name="aquatic" localSheetId="20" hidden="1">{"'Break down'!$A$4"}</definedName>
    <definedName name="aquatic" hidden="1">{"'Break down'!$A$4"}</definedName>
    <definedName name="aquatic1" localSheetId="5" hidden="1">{"'Break down'!$A$4"}</definedName>
    <definedName name="aquatic1" localSheetId="14" hidden="1">{"'Break down'!$A$4"}</definedName>
    <definedName name="aquatic1" localSheetId="11" hidden="1">{"'Break down'!$A$4"}</definedName>
    <definedName name="aquatic1" localSheetId="10" hidden="1">{"'Break down'!$A$4"}</definedName>
    <definedName name="aquatic1" localSheetId="20" hidden="1">{"'Break down'!$A$4"}</definedName>
    <definedName name="aquatic1" hidden="1">{"'Break down'!$A$4"}</definedName>
    <definedName name="area1" localSheetId="5" hidden="1">{#N/A,#N/A,TRUE,"Basic";#N/A,#N/A,TRUE,"EXT-TABLE";#N/A,#N/A,TRUE,"STEEL";#N/A,#N/A,TRUE,"INT-Table";#N/A,#N/A,TRUE,"STEEL";#N/A,#N/A,TRUE,"Door"}</definedName>
    <definedName name="area1" localSheetId="14" hidden="1">{#N/A,#N/A,TRUE,"Basic";#N/A,#N/A,TRUE,"EXT-TABLE";#N/A,#N/A,TRUE,"STEEL";#N/A,#N/A,TRUE,"INT-Table";#N/A,#N/A,TRUE,"STEEL";#N/A,#N/A,TRUE,"Door"}</definedName>
    <definedName name="area1" localSheetId="11" hidden="1">{#N/A,#N/A,TRUE,"Basic";#N/A,#N/A,TRUE,"EXT-TABLE";#N/A,#N/A,TRUE,"STEEL";#N/A,#N/A,TRUE,"INT-Table";#N/A,#N/A,TRUE,"STEEL";#N/A,#N/A,TRUE,"Door"}</definedName>
    <definedName name="area1" localSheetId="10" hidden="1">{#N/A,#N/A,TRUE,"Basic";#N/A,#N/A,TRUE,"EXT-TABLE";#N/A,#N/A,TRUE,"STEEL";#N/A,#N/A,TRUE,"INT-Table";#N/A,#N/A,TRUE,"STEEL";#N/A,#N/A,TRUE,"Door"}</definedName>
    <definedName name="area1" localSheetId="20" hidden="1">{#N/A,#N/A,TRUE,"Basic";#N/A,#N/A,TRUE,"EXT-TABLE";#N/A,#N/A,TRUE,"STEEL";#N/A,#N/A,TRUE,"INT-Table";#N/A,#N/A,TRUE,"STEEL";#N/A,#N/A,TRUE,"Door"}</definedName>
    <definedName name="area1" hidden="1">{#N/A,#N/A,TRUE,"Basic";#N/A,#N/A,TRUE,"EXT-TABLE";#N/A,#N/A,TRUE,"STEEL";#N/A,#N/A,TRUE,"INT-Table";#N/A,#N/A,TRUE,"STEEL";#N/A,#N/A,TRUE,"Door"}</definedName>
    <definedName name="AS2DocOpenMode" hidden="1">"AS2DocumentEdit"</definedName>
    <definedName name="AS2HasNoAutoHeaderFooter" hidden="1">" "</definedName>
    <definedName name="asa" localSheetId="5" hidden="1">[5]FitOutConfCentre!#REF!</definedName>
    <definedName name="asa" localSheetId="14" hidden="1">[5]FitOutConfCentre!#REF!</definedName>
    <definedName name="asa" localSheetId="11" hidden="1">[5]FitOutConfCentre!#REF!</definedName>
    <definedName name="asa" localSheetId="4" hidden="1">[5]FitOutConfCentre!#REF!</definedName>
    <definedName name="asa" localSheetId="20" hidden="1">[5]FitOutConfCentre!#REF!</definedName>
    <definedName name="asa" hidden="1">[5]FitOutConfCentre!#REF!</definedName>
    <definedName name="asas" localSheetId="5" hidden="1">{#N/A,#N/A,TRUE,"Basic";#N/A,#N/A,TRUE,"EXT-TABLE";#N/A,#N/A,TRUE,"STEEL";#N/A,#N/A,TRUE,"INT-Table";#N/A,#N/A,TRUE,"STEEL";#N/A,#N/A,TRUE,"Door"}</definedName>
    <definedName name="asas" localSheetId="14" hidden="1">{#N/A,#N/A,TRUE,"Basic";#N/A,#N/A,TRUE,"EXT-TABLE";#N/A,#N/A,TRUE,"STEEL";#N/A,#N/A,TRUE,"INT-Table";#N/A,#N/A,TRUE,"STEEL";#N/A,#N/A,TRUE,"Door"}</definedName>
    <definedName name="asas" localSheetId="11" hidden="1">{#N/A,#N/A,TRUE,"Basic";#N/A,#N/A,TRUE,"EXT-TABLE";#N/A,#N/A,TRUE,"STEEL";#N/A,#N/A,TRUE,"INT-Table";#N/A,#N/A,TRUE,"STEEL";#N/A,#N/A,TRUE,"Door"}</definedName>
    <definedName name="asas" localSheetId="10" hidden="1">{#N/A,#N/A,TRUE,"Basic";#N/A,#N/A,TRUE,"EXT-TABLE";#N/A,#N/A,TRUE,"STEEL";#N/A,#N/A,TRUE,"INT-Table";#N/A,#N/A,TRUE,"STEEL";#N/A,#N/A,TRUE,"Door"}</definedName>
    <definedName name="asas" localSheetId="20" hidden="1">{#N/A,#N/A,TRUE,"Basic";#N/A,#N/A,TRUE,"EXT-TABLE";#N/A,#N/A,TRUE,"STEEL";#N/A,#N/A,TRUE,"INT-Table";#N/A,#N/A,TRUE,"STEEL";#N/A,#N/A,TRUE,"Door"}</definedName>
    <definedName name="asas" hidden="1">{#N/A,#N/A,TRUE,"Basic";#N/A,#N/A,TRUE,"EXT-TABLE";#N/A,#N/A,TRUE,"STEEL";#N/A,#N/A,TRUE,"INT-Table";#N/A,#N/A,TRUE,"STEEL";#N/A,#N/A,TRUE,"Door"}</definedName>
    <definedName name="asd" localSheetId="5" hidden="1">{#N/A,#N/A,TRUE,"Cover";#N/A,#N/A,TRUE,"Conts";#N/A,#N/A,TRUE,"VOS";#N/A,#N/A,TRUE,"Warrington";#N/A,#N/A,TRUE,"Widnes"}</definedName>
    <definedName name="asd" localSheetId="14" hidden="1">{#N/A,#N/A,TRUE,"Cover";#N/A,#N/A,TRUE,"Conts";#N/A,#N/A,TRUE,"VOS";#N/A,#N/A,TRUE,"Warrington";#N/A,#N/A,TRUE,"Widnes"}</definedName>
    <definedName name="asd" localSheetId="11" hidden="1">{#N/A,#N/A,TRUE,"Cover";#N/A,#N/A,TRUE,"Conts";#N/A,#N/A,TRUE,"VOS";#N/A,#N/A,TRUE,"Warrington";#N/A,#N/A,TRUE,"Widnes"}</definedName>
    <definedName name="asd" localSheetId="10" hidden="1">{#N/A,#N/A,TRUE,"Cover";#N/A,#N/A,TRUE,"Conts";#N/A,#N/A,TRUE,"VOS";#N/A,#N/A,TRUE,"Warrington";#N/A,#N/A,TRUE,"Widnes"}</definedName>
    <definedName name="asd" localSheetId="20" hidden="1">{#N/A,#N/A,TRUE,"Cover";#N/A,#N/A,TRUE,"Conts";#N/A,#N/A,TRUE,"VOS";#N/A,#N/A,TRUE,"Warrington";#N/A,#N/A,TRUE,"Widnes"}</definedName>
    <definedName name="asd" hidden="1">{#N/A,#N/A,TRUE,"Cover";#N/A,#N/A,TRUE,"Conts";#N/A,#N/A,TRUE,"VOS";#N/A,#N/A,TRUE,"Warrington";#N/A,#N/A,TRUE,"Widnes"}</definedName>
    <definedName name="asgseg" localSheetId="5" hidden="1">{#N/A,#N/A,TRUE,"Cover";#N/A,#N/A,TRUE,"Conts";#N/A,#N/A,TRUE,"VOS";#N/A,#N/A,TRUE,"Warrington";#N/A,#N/A,TRUE,"Widnes"}</definedName>
    <definedName name="asgseg" localSheetId="14" hidden="1">{#N/A,#N/A,TRUE,"Cover";#N/A,#N/A,TRUE,"Conts";#N/A,#N/A,TRUE,"VOS";#N/A,#N/A,TRUE,"Warrington";#N/A,#N/A,TRUE,"Widnes"}</definedName>
    <definedName name="asgseg" localSheetId="11" hidden="1">{#N/A,#N/A,TRUE,"Cover";#N/A,#N/A,TRUE,"Conts";#N/A,#N/A,TRUE,"VOS";#N/A,#N/A,TRUE,"Warrington";#N/A,#N/A,TRUE,"Widnes"}</definedName>
    <definedName name="asgseg" localSheetId="10" hidden="1">{#N/A,#N/A,TRUE,"Cover";#N/A,#N/A,TRUE,"Conts";#N/A,#N/A,TRUE,"VOS";#N/A,#N/A,TRUE,"Warrington";#N/A,#N/A,TRUE,"Widnes"}</definedName>
    <definedName name="asgseg" localSheetId="20" hidden="1">{#N/A,#N/A,TRUE,"Cover";#N/A,#N/A,TRUE,"Conts";#N/A,#N/A,TRUE,"VOS";#N/A,#N/A,TRUE,"Warrington";#N/A,#N/A,TRUE,"Widnes"}</definedName>
    <definedName name="asgseg" hidden="1">{#N/A,#N/A,TRUE,"Cover";#N/A,#N/A,TRUE,"Conts";#N/A,#N/A,TRUE,"VOS";#N/A,#N/A,TRUE,"Warrington";#N/A,#N/A,TRUE,"Widnes"}</definedName>
    <definedName name="asrasnrjutu" localSheetId="5" hidden="1">{#N/A,#N/A,TRUE,"Cover";#N/A,#N/A,TRUE,"Conts";#N/A,#N/A,TRUE,"VOS";#N/A,#N/A,TRUE,"Warrington";#N/A,#N/A,TRUE,"Widnes"}</definedName>
    <definedName name="asrasnrjutu" localSheetId="14" hidden="1">{#N/A,#N/A,TRUE,"Cover";#N/A,#N/A,TRUE,"Conts";#N/A,#N/A,TRUE,"VOS";#N/A,#N/A,TRUE,"Warrington";#N/A,#N/A,TRUE,"Widnes"}</definedName>
    <definedName name="asrasnrjutu" localSheetId="11" hidden="1">{#N/A,#N/A,TRUE,"Cover";#N/A,#N/A,TRUE,"Conts";#N/A,#N/A,TRUE,"VOS";#N/A,#N/A,TRUE,"Warrington";#N/A,#N/A,TRUE,"Widnes"}</definedName>
    <definedName name="asrasnrjutu" localSheetId="10" hidden="1">{#N/A,#N/A,TRUE,"Cover";#N/A,#N/A,TRUE,"Conts";#N/A,#N/A,TRUE,"VOS";#N/A,#N/A,TRUE,"Warrington";#N/A,#N/A,TRUE,"Widnes"}</definedName>
    <definedName name="asrasnrjutu" localSheetId="20" hidden="1">{#N/A,#N/A,TRUE,"Cover";#N/A,#N/A,TRUE,"Conts";#N/A,#N/A,TRUE,"VOS";#N/A,#N/A,TRUE,"Warrington";#N/A,#N/A,TRUE,"Widnes"}</definedName>
    <definedName name="asrasnrjutu" hidden="1">{#N/A,#N/A,TRUE,"Cover";#N/A,#N/A,TRUE,"Conts";#N/A,#N/A,TRUE,"VOS";#N/A,#N/A,TRUE,"Warrington";#N/A,#N/A,TRUE,"Widnes"}</definedName>
    <definedName name="awt" localSheetId="5" hidden="1">{#N/A,#N/A,TRUE,"Cover";#N/A,#N/A,TRUE,"Conts";#N/A,#N/A,TRUE,"VOS";#N/A,#N/A,TRUE,"Warrington";#N/A,#N/A,TRUE,"Widnes"}</definedName>
    <definedName name="awt" localSheetId="14" hidden="1">{#N/A,#N/A,TRUE,"Cover";#N/A,#N/A,TRUE,"Conts";#N/A,#N/A,TRUE,"VOS";#N/A,#N/A,TRUE,"Warrington";#N/A,#N/A,TRUE,"Widnes"}</definedName>
    <definedName name="awt" localSheetId="11" hidden="1">{#N/A,#N/A,TRUE,"Cover";#N/A,#N/A,TRUE,"Conts";#N/A,#N/A,TRUE,"VOS";#N/A,#N/A,TRUE,"Warrington";#N/A,#N/A,TRUE,"Widnes"}</definedName>
    <definedName name="awt" localSheetId="10" hidden="1">{#N/A,#N/A,TRUE,"Cover";#N/A,#N/A,TRUE,"Conts";#N/A,#N/A,TRUE,"VOS";#N/A,#N/A,TRUE,"Warrington";#N/A,#N/A,TRUE,"Widnes"}</definedName>
    <definedName name="awt" localSheetId="20" hidden="1">{#N/A,#N/A,TRUE,"Cover";#N/A,#N/A,TRUE,"Conts";#N/A,#N/A,TRUE,"VOS";#N/A,#N/A,TRUE,"Warrington";#N/A,#N/A,TRUE,"Widnes"}</definedName>
    <definedName name="awt" hidden="1">{#N/A,#N/A,TRUE,"Cover";#N/A,#N/A,TRUE,"Conts";#N/A,#N/A,TRUE,"VOS";#N/A,#N/A,TRUE,"Warrington";#N/A,#N/A,TRUE,"Widnes"}</definedName>
    <definedName name="awyawghh" localSheetId="5" hidden="1">{#N/A,#N/A,TRUE,"Cover";#N/A,#N/A,TRUE,"Conts";#N/A,#N/A,TRUE,"VOS";#N/A,#N/A,TRUE,"Warrington";#N/A,#N/A,TRUE,"Widnes"}</definedName>
    <definedName name="awyawghh" localSheetId="14" hidden="1">{#N/A,#N/A,TRUE,"Cover";#N/A,#N/A,TRUE,"Conts";#N/A,#N/A,TRUE,"VOS";#N/A,#N/A,TRUE,"Warrington";#N/A,#N/A,TRUE,"Widnes"}</definedName>
    <definedName name="awyawghh" localSheetId="11" hidden="1">{#N/A,#N/A,TRUE,"Cover";#N/A,#N/A,TRUE,"Conts";#N/A,#N/A,TRUE,"VOS";#N/A,#N/A,TRUE,"Warrington";#N/A,#N/A,TRUE,"Widnes"}</definedName>
    <definedName name="awyawghh" localSheetId="10" hidden="1">{#N/A,#N/A,TRUE,"Cover";#N/A,#N/A,TRUE,"Conts";#N/A,#N/A,TRUE,"VOS";#N/A,#N/A,TRUE,"Warrington";#N/A,#N/A,TRUE,"Widnes"}</definedName>
    <definedName name="awyawghh" localSheetId="20" hidden="1">{#N/A,#N/A,TRUE,"Cover";#N/A,#N/A,TRUE,"Conts";#N/A,#N/A,TRUE,"VOS";#N/A,#N/A,TRUE,"Warrington";#N/A,#N/A,TRUE,"Widnes"}</definedName>
    <definedName name="awyawghh" hidden="1">{#N/A,#N/A,TRUE,"Cover";#N/A,#N/A,TRUE,"Conts";#N/A,#N/A,TRUE,"VOS";#N/A,#N/A,TRUE,"Warrington";#N/A,#N/A,TRUE,"Widnes"}</definedName>
    <definedName name="b" localSheetId="5" hidden="1">{#N/A,#N/A,TRUE,"Cover";#N/A,#N/A,TRUE,"Conts";#N/A,#N/A,TRUE,"VOS";#N/A,#N/A,TRUE,"Warrington";#N/A,#N/A,TRUE,"Widnes"}</definedName>
    <definedName name="b" localSheetId="14" hidden="1">{#N/A,#N/A,TRUE,"Cover";#N/A,#N/A,TRUE,"Conts";#N/A,#N/A,TRUE,"VOS";#N/A,#N/A,TRUE,"Warrington";#N/A,#N/A,TRUE,"Widnes"}</definedName>
    <definedName name="b" localSheetId="11" hidden="1">{#N/A,#N/A,TRUE,"Cover";#N/A,#N/A,TRUE,"Conts";#N/A,#N/A,TRUE,"VOS";#N/A,#N/A,TRUE,"Warrington";#N/A,#N/A,TRUE,"Widnes"}</definedName>
    <definedName name="b" localSheetId="10" hidden="1">{#N/A,#N/A,TRUE,"Cover";#N/A,#N/A,TRUE,"Conts";#N/A,#N/A,TRUE,"VOS";#N/A,#N/A,TRUE,"Warrington";#N/A,#N/A,TRUE,"Widnes"}</definedName>
    <definedName name="b" localSheetId="20" hidden="1">{#N/A,#N/A,TRUE,"Cover";#N/A,#N/A,TRUE,"Conts";#N/A,#N/A,TRUE,"VOS";#N/A,#N/A,TRUE,"Warrington";#N/A,#N/A,TRUE,"Widnes"}</definedName>
    <definedName name="b" hidden="1">{#N/A,#N/A,TRUE,"Cover";#N/A,#N/A,TRUE,"Conts";#N/A,#N/A,TRUE,"VOS";#N/A,#N/A,TRUE,"Warrington";#N/A,#N/A,TRUE,"Widnes"}</definedName>
    <definedName name="back1" localSheetId="5" hidden="1">{#N/A,#N/A,TRUE,"Cover";#N/A,#N/A,TRUE,"Conts";#N/A,#N/A,TRUE,"VOS";#N/A,#N/A,TRUE,"Warrington";#N/A,#N/A,TRUE,"Widnes"}</definedName>
    <definedName name="back1" localSheetId="14" hidden="1">{#N/A,#N/A,TRUE,"Cover";#N/A,#N/A,TRUE,"Conts";#N/A,#N/A,TRUE,"VOS";#N/A,#N/A,TRUE,"Warrington";#N/A,#N/A,TRUE,"Widnes"}</definedName>
    <definedName name="back1" localSheetId="11" hidden="1">{#N/A,#N/A,TRUE,"Cover";#N/A,#N/A,TRUE,"Conts";#N/A,#N/A,TRUE,"VOS";#N/A,#N/A,TRUE,"Warrington";#N/A,#N/A,TRUE,"Widnes"}</definedName>
    <definedName name="back1" localSheetId="10" hidden="1">{#N/A,#N/A,TRUE,"Cover";#N/A,#N/A,TRUE,"Conts";#N/A,#N/A,TRUE,"VOS";#N/A,#N/A,TRUE,"Warrington";#N/A,#N/A,TRUE,"Widnes"}</definedName>
    <definedName name="back1" localSheetId="20" hidden="1">{#N/A,#N/A,TRUE,"Cover";#N/A,#N/A,TRUE,"Conts";#N/A,#N/A,TRUE,"VOS";#N/A,#N/A,TRUE,"Warrington";#N/A,#N/A,TRUE,"Widnes"}</definedName>
    <definedName name="back1" hidden="1">{#N/A,#N/A,TRUE,"Cover";#N/A,#N/A,TRUE,"Conts";#N/A,#N/A,TRUE,"VOS";#N/A,#N/A,TRUE,"Warrington";#N/A,#N/A,TRUE,"Widnes"}</definedName>
    <definedName name="BB" localSheetId="5" hidden="1">[9]analysis!#REF!</definedName>
    <definedName name="BB" localSheetId="11" hidden="1">[9]analysis!#REF!</definedName>
    <definedName name="BB" localSheetId="4" hidden="1">[9]analysis!#REF!</definedName>
    <definedName name="BB" hidden="1">[9]analysis!#REF!</definedName>
    <definedName name="bbbbbbbbbb" localSheetId="5" hidden="1">#REF!</definedName>
    <definedName name="bbbbbbbbbb" localSheetId="11" hidden="1">#REF!</definedName>
    <definedName name="bbbbbbbbbb" localSheetId="4" hidden="1">#REF!</definedName>
    <definedName name="bbbbbbbbbb" hidden="1">#REF!</definedName>
    <definedName name="BC" localSheetId="5" hidden="1">[9]analysis!#REF!</definedName>
    <definedName name="BC" localSheetId="14" hidden="1">[9]analysis!#REF!</definedName>
    <definedName name="BC" localSheetId="11" hidden="1">[9]analysis!#REF!</definedName>
    <definedName name="BC" localSheetId="4" hidden="1">[9]analysis!#REF!</definedName>
    <definedName name="BC" localSheetId="20" hidden="1">[9]analysis!#REF!</definedName>
    <definedName name="BC" hidden="1">[9]analysis!#REF!</definedName>
    <definedName name="BCIS" localSheetId="5" hidden="1">{#N/A,#N/A,TRUE,"Cover";#N/A,#N/A,TRUE,"Conts";#N/A,#N/A,TRUE,"VOS";#N/A,#N/A,TRUE,"Warrington";#N/A,#N/A,TRUE,"Widnes"}</definedName>
    <definedName name="BCIS" localSheetId="14" hidden="1">{#N/A,#N/A,TRUE,"Cover";#N/A,#N/A,TRUE,"Conts";#N/A,#N/A,TRUE,"VOS";#N/A,#N/A,TRUE,"Warrington";#N/A,#N/A,TRUE,"Widnes"}</definedName>
    <definedName name="BCIS" localSheetId="11" hidden="1">{#N/A,#N/A,TRUE,"Cover";#N/A,#N/A,TRUE,"Conts";#N/A,#N/A,TRUE,"VOS";#N/A,#N/A,TRUE,"Warrington";#N/A,#N/A,TRUE,"Widnes"}</definedName>
    <definedName name="BCIS" localSheetId="10" hidden="1">{#N/A,#N/A,TRUE,"Cover";#N/A,#N/A,TRUE,"Conts";#N/A,#N/A,TRUE,"VOS";#N/A,#N/A,TRUE,"Warrington";#N/A,#N/A,TRUE,"Widnes"}</definedName>
    <definedName name="BCIS" localSheetId="20" hidden="1">{#N/A,#N/A,TRUE,"Cover";#N/A,#N/A,TRUE,"Conts";#N/A,#N/A,TRUE,"VOS";#N/A,#N/A,TRUE,"Warrington";#N/A,#N/A,TRUE,"Widnes"}</definedName>
    <definedName name="BCIS" hidden="1">{#N/A,#N/A,TRUE,"Cover";#N/A,#N/A,TRUE,"Conts";#N/A,#N/A,TRUE,"VOS";#N/A,#N/A,TRUE,"Warrington";#N/A,#N/A,TRUE,"Widnes"}</definedName>
    <definedName name="BD" localSheetId="5" hidden="1">[9]analysis!#REF!</definedName>
    <definedName name="BD" localSheetId="11" hidden="1">[9]analysis!#REF!</definedName>
    <definedName name="BD" localSheetId="4" hidden="1">[9]analysis!#REF!</definedName>
    <definedName name="BD" hidden="1">[9]analysis!#REF!</definedName>
    <definedName name="BE" localSheetId="5" hidden="1">[9]analysis!#REF!</definedName>
    <definedName name="BE" localSheetId="11" hidden="1">[9]analysis!#REF!</definedName>
    <definedName name="BE" localSheetId="4" hidden="1">[9]analysis!#REF!</definedName>
    <definedName name="BE" hidden="1">[9]analysis!#REF!</definedName>
    <definedName name="BELL" localSheetId="5" hidden="1">{#N/A,#N/A,TRUE,"Basic";#N/A,#N/A,TRUE,"EXT-TABLE";#N/A,#N/A,TRUE,"STEEL";#N/A,#N/A,TRUE,"INT-Table";#N/A,#N/A,TRUE,"STEEL";#N/A,#N/A,TRUE,"Door"}</definedName>
    <definedName name="BELL" localSheetId="14" hidden="1">{#N/A,#N/A,TRUE,"Basic";#N/A,#N/A,TRUE,"EXT-TABLE";#N/A,#N/A,TRUE,"STEEL";#N/A,#N/A,TRUE,"INT-Table";#N/A,#N/A,TRUE,"STEEL";#N/A,#N/A,TRUE,"Door"}</definedName>
    <definedName name="BELL" localSheetId="11" hidden="1">{#N/A,#N/A,TRUE,"Basic";#N/A,#N/A,TRUE,"EXT-TABLE";#N/A,#N/A,TRUE,"STEEL";#N/A,#N/A,TRUE,"INT-Table";#N/A,#N/A,TRUE,"STEEL";#N/A,#N/A,TRUE,"Door"}</definedName>
    <definedName name="BELL" localSheetId="10" hidden="1">{#N/A,#N/A,TRUE,"Basic";#N/A,#N/A,TRUE,"EXT-TABLE";#N/A,#N/A,TRUE,"STEEL";#N/A,#N/A,TRUE,"INT-Table";#N/A,#N/A,TRUE,"STEEL";#N/A,#N/A,TRUE,"Door"}</definedName>
    <definedName name="BELL" localSheetId="20" hidden="1">{#N/A,#N/A,TRUE,"Basic";#N/A,#N/A,TRUE,"EXT-TABLE";#N/A,#N/A,TRUE,"STEEL";#N/A,#N/A,TRUE,"INT-Table";#N/A,#N/A,TRUE,"STEEL";#N/A,#N/A,TRUE,"Door"}</definedName>
    <definedName name="BELL" hidden="1">{#N/A,#N/A,TRUE,"Basic";#N/A,#N/A,TRUE,"EXT-TABLE";#N/A,#N/A,TRUE,"STEEL";#N/A,#N/A,TRUE,"INT-Table";#N/A,#N/A,TRUE,"STEEL";#N/A,#N/A,TRUE,"Door"}</definedName>
    <definedName name="BF" localSheetId="5" hidden="1">[9]analysis!#REF!</definedName>
    <definedName name="BF" localSheetId="11" hidden="1">[9]analysis!#REF!</definedName>
    <definedName name="BF" localSheetId="4" hidden="1">[9]analysis!#REF!</definedName>
    <definedName name="BF" hidden="1">[9]analysis!#REF!</definedName>
    <definedName name="BG" localSheetId="5" hidden="1">[9]analysis!#REF!</definedName>
    <definedName name="BG" localSheetId="11" hidden="1">[9]analysis!#REF!</definedName>
    <definedName name="BG" localSheetId="4" hidden="1">[9]analysis!#REF!</definedName>
    <definedName name="BG" hidden="1">[9]analysis!#REF!</definedName>
    <definedName name="BH" localSheetId="5" hidden="1">[9]analysis!#REF!</definedName>
    <definedName name="BH" localSheetId="11" hidden="1">[9]analysis!#REF!</definedName>
    <definedName name="BH" localSheetId="4" hidden="1">[9]analysis!#REF!</definedName>
    <definedName name="BH" hidden="1">[9]analysis!#REF!</definedName>
    <definedName name="bhushan" localSheetId="5" hidden="1">{#N/A,#N/A,FALSE,"VCR"}</definedName>
    <definedName name="bhushan" localSheetId="14" hidden="1">{#N/A,#N/A,FALSE,"VCR"}</definedName>
    <definedName name="bhushan" localSheetId="11" hidden="1">{#N/A,#N/A,FALSE,"VCR"}</definedName>
    <definedName name="bhushan" localSheetId="10" hidden="1">{#N/A,#N/A,FALSE,"VCR"}</definedName>
    <definedName name="bhushan" localSheetId="20" hidden="1">{#N/A,#N/A,FALSE,"VCR"}</definedName>
    <definedName name="bhushan" hidden="1">{#N/A,#N/A,FALSE,"VCR"}</definedName>
    <definedName name="biiiiiiiiii" localSheetId="5" hidden="1">{#N/A,#N/A,TRUE,"Front";#N/A,#N/A,TRUE,"Simple Letter";#N/A,#N/A,TRUE,"Inside";#N/A,#N/A,TRUE,"Contents";#N/A,#N/A,TRUE,"Basis";#N/A,#N/A,TRUE,"Inclusions";#N/A,#N/A,TRUE,"Exclusions";#N/A,#N/A,TRUE,"Areas";#N/A,#N/A,TRUE,"Summary";#N/A,#N/A,TRUE,"Detail"}</definedName>
    <definedName name="biiiiiiiiii" localSheetId="14" hidden="1">{#N/A,#N/A,TRUE,"Front";#N/A,#N/A,TRUE,"Simple Letter";#N/A,#N/A,TRUE,"Inside";#N/A,#N/A,TRUE,"Contents";#N/A,#N/A,TRUE,"Basis";#N/A,#N/A,TRUE,"Inclusions";#N/A,#N/A,TRUE,"Exclusions";#N/A,#N/A,TRUE,"Areas";#N/A,#N/A,TRUE,"Summary";#N/A,#N/A,TRUE,"Detail"}</definedName>
    <definedName name="biiiiiiiiii" localSheetId="11" hidden="1">{#N/A,#N/A,TRUE,"Front";#N/A,#N/A,TRUE,"Simple Letter";#N/A,#N/A,TRUE,"Inside";#N/A,#N/A,TRUE,"Contents";#N/A,#N/A,TRUE,"Basis";#N/A,#N/A,TRUE,"Inclusions";#N/A,#N/A,TRUE,"Exclusions";#N/A,#N/A,TRUE,"Areas";#N/A,#N/A,TRUE,"Summary";#N/A,#N/A,TRUE,"Detail"}</definedName>
    <definedName name="biiiiiiiiii" localSheetId="10" hidden="1">{#N/A,#N/A,TRUE,"Front";#N/A,#N/A,TRUE,"Simple Letter";#N/A,#N/A,TRUE,"Inside";#N/A,#N/A,TRUE,"Contents";#N/A,#N/A,TRUE,"Basis";#N/A,#N/A,TRUE,"Inclusions";#N/A,#N/A,TRUE,"Exclusions";#N/A,#N/A,TRUE,"Areas";#N/A,#N/A,TRUE,"Summary";#N/A,#N/A,TRUE,"Detail"}</definedName>
    <definedName name="biiiiiiiiii" localSheetId="20"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5" hidden="1">{#N/A,#N/A,FALSE,"SumG";#N/A,#N/A,FALSE,"ElecG";#N/A,#N/A,FALSE,"MechG";#N/A,#N/A,FALSE,"GeotG";#N/A,#N/A,FALSE,"PrcsG";#N/A,#N/A,FALSE,"TunnG";#N/A,#N/A,FALSE,"CivlG";#N/A,#N/A,FALSE,"NtwkG";#N/A,#N/A,FALSE,"EstgG";#N/A,#N/A,FALSE,"PEngG"}</definedName>
    <definedName name="Biju" localSheetId="14" hidden="1">{#N/A,#N/A,FALSE,"SumG";#N/A,#N/A,FALSE,"ElecG";#N/A,#N/A,FALSE,"MechG";#N/A,#N/A,FALSE,"GeotG";#N/A,#N/A,FALSE,"PrcsG";#N/A,#N/A,FALSE,"TunnG";#N/A,#N/A,FALSE,"CivlG";#N/A,#N/A,FALSE,"NtwkG";#N/A,#N/A,FALSE,"EstgG";#N/A,#N/A,FALSE,"PEngG"}</definedName>
    <definedName name="Biju" localSheetId="11" hidden="1">{#N/A,#N/A,FALSE,"SumG";#N/A,#N/A,FALSE,"ElecG";#N/A,#N/A,FALSE,"MechG";#N/A,#N/A,FALSE,"GeotG";#N/A,#N/A,FALSE,"PrcsG";#N/A,#N/A,FALSE,"TunnG";#N/A,#N/A,FALSE,"CivlG";#N/A,#N/A,FALSE,"NtwkG";#N/A,#N/A,FALSE,"EstgG";#N/A,#N/A,FALSE,"PEngG"}</definedName>
    <definedName name="Biju" localSheetId="10" hidden="1">{#N/A,#N/A,FALSE,"SumG";#N/A,#N/A,FALSE,"ElecG";#N/A,#N/A,FALSE,"MechG";#N/A,#N/A,FALSE,"GeotG";#N/A,#N/A,FALSE,"PrcsG";#N/A,#N/A,FALSE,"TunnG";#N/A,#N/A,FALSE,"CivlG";#N/A,#N/A,FALSE,"NtwkG";#N/A,#N/A,FALSE,"EstgG";#N/A,#N/A,FALSE,"PEngG"}</definedName>
    <definedName name="Biju" localSheetId="20"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5" hidden="1">[9]analysis!#REF!</definedName>
    <definedName name="BJ" localSheetId="11" hidden="1">[9]analysis!#REF!</definedName>
    <definedName name="BJ" localSheetId="4" hidden="1">[9]analysis!#REF!</definedName>
    <definedName name="BJ" hidden="1">[9]analysis!#REF!</definedName>
    <definedName name="boop" localSheetId="5" hidden="1">{"'Break down'!$A$4"}</definedName>
    <definedName name="boop" localSheetId="14" hidden="1">{"'Break down'!$A$4"}</definedName>
    <definedName name="boop" localSheetId="11" hidden="1">{"'Break down'!$A$4"}</definedName>
    <definedName name="boop" localSheetId="10" hidden="1">{"'Break down'!$A$4"}</definedName>
    <definedName name="boop" localSheetId="20" hidden="1">{"'Break down'!$A$4"}</definedName>
    <definedName name="boop" hidden="1">{"'Break down'!$A$4"}</definedName>
    <definedName name="cashfl" localSheetId="5" hidden="1">{#N/A,#N/A,TRUE,"Cover";#N/A,#N/A,TRUE,"Conts";#N/A,#N/A,TRUE,"VOS";#N/A,#N/A,TRUE,"Warrington";#N/A,#N/A,TRUE,"Widnes"}</definedName>
    <definedName name="cashfl" localSheetId="14" hidden="1">{#N/A,#N/A,TRUE,"Cover";#N/A,#N/A,TRUE,"Conts";#N/A,#N/A,TRUE,"VOS";#N/A,#N/A,TRUE,"Warrington";#N/A,#N/A,TRUE,"Widnes"}</definedName>
    <definedName name="cashfl" localSheetId="11" hidden="1">{#N/A,#N/A,TRUE,"Cover";#N/A,#N/A,TRUE,"Conts";#N/A,#N/A,TRUE,"VOS";#N/A,#N/A,TRUE,"Warrington";#N/A,#N/A,TRUE,"Widnes"}</definedName>
    <definedName name="cashfl" localSheetId="10" hidden="1">{#N/A,#N/A,TRUE,"Cover";#N/A,#N/A,TRUE,"Conts";#N/A,#N/A,TRUE,"VOS";#N/A,#N/A,TRUE,"Warrington";#N/A,#N/A,TRUE,"Widnes"}</definedName>
    <definedName name="cashfl" localSheetId="20" hidden="1">{#N/A,#N/A,TRUE,"Cover";#N/A,#N/A,TRUE,"Conts";#N/A,#N/A,TRUE,"VOS";#N/A,#N/A,TRUE,"Warrington";#N/A,#N/A,TRUE,"Widnes"}</definedName>
    <definedName name="cashfl" hidden="1">{#N/A,#N/A,TRUE,"Cover";#N/A,#N/A,TRUE,"Conts";#N/A,#N/A,TRUE,"VOS";#N/A,#N/A,TRUE,"Warrington";#N/A,#N/A,TRUE,"Widnes"}</definedName>
    <definedName name="Casing" localSheetId="5" hidden="1">{#N/A,#N/A,TRUE,"11"", 9-5'8 Csg";#N/A,#N/A,TRUE,"11"", 7"" Csg";#N/A,#N/A,TRUE,"11"", 2-7'8 Tbg";#N/A,#N/A,TRUE,"9"" Twin, 26"" Csg";#N/A,#N/A,TRUE,"9"" Twin, 9-5'8 Csg";#N/A,#N/A,TRUE,"9"" Twin, 7"" Csg";#N/A,#N/A,TRUE,"9"" Twin, 2-7'8 Tbg"}</definedName>
    <definedName name="Casing" localSheetId="14" hidden="1">{#N/A,#N/A,TRUE,"11"", 9-5'8 Csg";#N/A,#N/A,TRUE,"11"", 7"" Csg";#N/A,#N/A,TRUE,"11"", 2-7'8 Tbg";#N/A,#N/A,TRUE,"9"" Twin, 26"" Csg";#N/A,#N/A,TRUE,"9"" Twin, 9-5'8 Csg";#N/A,#N/A,TRUE,"9"" Twin, 7"" Csg";#N/A,#N/A,TRUE,"9"" Twin, 2-7'8 Tbg"}</definedName>
    <definedName name="Casing" localSheetId="11" hidden="1">{#N/A,#N/A,TRUE,"11"", 9-5'8 Csg";#N/A,#N/A,TRUE,"11"", 7"" Csg";#N/A,#N/A,TRUE,"11"", 2-7'8 Tbg";#N/A,#N/A,TRUE,"9"" Twin, 26"" Csg";#N/A,#N/A,TRUE,"9"" Twin, 9-5'8 Csg";#N/A,#N/A,TRUE,"9"" Twin, 7"" Csg";#N/A,#N/A,TRUE,"9"" Twin, 2-7'8 Tbg"}</definedName>
    <definedName name="Casing" localSheetId="10" hidden="1">{#N/A,#N/A,TRUE,"11"", 9-5'8 Csg";#N/A,#N/A,TRUE,"11"", 7"" Csg";#N/A,#N/A,TRUE,"11"", 2-7'8 Tbg";#N/A,#N/A,TRUE,"9"" Twin, 26"" Csg";#N/A,#N/A,TRUE,"9"" Twin, 9-5'8 Csg";#N/A,#N/A,TRUE,"9"" Twin, 7"" Csg";#N/A,#N/A,TRUE,"9"" Twin, 2-7'8 Tbg"}</definedName>
    <definedName name="Casing" localSheetId="20"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5" hidden="1">{"'Break down'!$A$4"}</definedName>
    <definedName name="Cast_Alum" localSheetId="14" hidden="1">{"'Break down'!$A$4"}</definedName>
    <definedName name="Cast_Alum" localSheetId="11" hidden="1">{"'Break down'!$A$4"}</definedName>
    <definedName name="Cast_Alum" localSheetId="10" hidden="1">{"'Break down'!$A$4"}</definedName>
    <definedName name="Cast_Alum" localSheetId="20" hidden="1">{"'Break down'!$A$4"}</definedName>
    <definedName name="Cast_Alum" hidden="1">{"'Break down'!$A$4"}</definedName>
    <definedName name="CB" localSheetId="5" hidden="1">#REF!</definedName>
    <definedName name="CB" localSheetId="14" hidden="1">#REF!</definedName>
    <definedName name="CB" localSheetId="20" hidden="1">#REF!</definedName>
    <definedName name="CB" hidden="1">#REF!</definedName>
    <definedName name="CBWorkbookPriority" hidden="1">-1289300559</definedName>
    <definedName name="cc" localSheetId="5" hidden="1">{#N/A,#N/A,TRUE,"Front";#N/A,#N/A,TRUE,"Simple Letter";#N/A,#N/A,TRUE,"Inside";#N/A,#N/A,TRUE,"Contents";#N/A,#N/A,TRUE,"Basis";#N/A,#N/A,TRUE,"Inclusions";#N/A,#N/A,TRUE,"Exclusions";#N/A,#N/A,TRUE,"Areas";#N/A,#N/A,TRUE,"Summary";#N/A,#N/A,TRUE,"Detail"}</definedName>
    <definedName name="cc" localSheetId="14" hidden="1">{#N/A,#N/A,TRUE,"Front";#N/A,#N/A,TRUE,"Simple Letter";#N/A,#N/A,TRUE,"Inside";#N/A,#N/A,TRUE,"Contents";#N/A,#N/A,TRUE,"Basis";#N/A,#N/A,TRUE,"Inclusions";#N/A,#N/A,TRUE,"Exclusions";#N/A,#N/A,TRUE,"Areas";#N/A,#N/A,TRUE,"Summary";#N/A,#N/A,TRUE,"Detail"}</definedName>
    <definedName name="cc" localSheetId="11" hidden="1">{#N/A,#N/A,TRUE,"Front";#N/A,#N/A,TRUE,"Simple Letter";#N/A,#N/A,TRUE,"Inside";#N/A,#N/A,TRUE,"Contents";#N/A,#N/A,TRUE,"Basis";#N/A,#N/A,TRUE,"Inclusions";#N/A,#N/A,TRUE,"Exclusions";#N/A,#N/A,TRUE,"Areas";#N/A,#N/A,TRUE,"Summary";#N/A,#N/A,TRUE,"Detail"}</definedName>
    <definedName name="cc" localSheetId="10" hidden="1">{#N/A,#N/A,TRUE,"Front";#N/A,#N/A,TRUE,"Simple Letter";#N/A,#N/A,TRUE,"Inside";#N/A,#N/A,TRUE,"Contents";#N/A,#N/A,TRUE,"Basis";#N/A,#N/A,TRUE,"Inclusions";#N/A,#N/A,TRUE,"Exclusions";#N/A,#N/A,TRUE,"Areas";#N/A,#N/A,TRUE,"Summary";#N/A,#N/A,TRUE,"Detail"}</definedName>
    <definedName name="cc" localSheetId="20" hidden="1">{#N/A,#N/A,TRUE,"Front";#N/A,#N/A,TRUE,"Simple Letter";#N/A,#N/A,TRUE,"Inside";#N/A,#N/A,TRUE,"Contents";#N/A,#N/A,TRUE,"Basis";#N/A,#N/A,TRUE,"Inclusions";#N/A,#N/A,TRUE,"Exclusions";#N/A,#N/A,TRUE,"Areas";#N/A,#N/A,TRUE,"Summary";#N/A,#N/A,TRUE,"Detail"}</definedName>
    <definedName name="cc" hidden="1">{#N/A,#N/A,TRUE,"Front";#N/A,#N/A,TRUE,"Simple Letter";#N/A,#N/A,TRUE,"Inside";#N/A,#N/A,TRUE,"Contents";#N/A,#N/A,TRUE,"Basis";#N/A,#N/A,TRUE,"Inclusions";#N/A,#N/A,TRUE,"Exclusions";#N/A,#N/A,TRUE,"Areas";#N/A,#N/A,TRUE,"Summary";#N/A,#N/A,TRUE,"Detail"}</definedName>
    <definedName name="ccc" localSheetId="5" hidden="1">{#N/A,#N/A,FALSE,"SumD";#N/A,#N/A,FALSE,"ElecD";#N/A,#N/A,FALSE,"MechD";#N/A,#N/A,FALSE,"GeotD";#N/A,#N/A,FALSE,"PrcsD";#N/A,#N/A,FALSE,"TunnD";#N/A,#N/A,FALSE,"CivlD";#N/A,#N/A,FALSE,"NtwkD";#N/A,#N/A,FALSE,"EstgD";#N/A,#N/A,FALSE,"PEngD"}</definedName>
    <definedName name="ccc" localSheetId="14" hidden="1">{#N/A,#N/A,FALSE,"SumD";#N/A,#N/A,FALSE,"ElecD";#N/A,#N/A,FALSE,"MechD";#N/A,#N/A,FALSE,"GeotD";#N/A,#N/A,FALSE,"PrcsD";#N/A,#N/A,FALSE,"TunnD";#N/A,#N/A,FALSE,"CivlD";#N/A,#N/A,FALSE,"NtwkD";#N/A,#N/A,FALSE,"EstgD";#N/A,#N/A,FALSE,"PEngD"}</definedName>
    <definedName name="ccc" localSheetId="11" hidden="1">{#N/A,#N/A,FALSE,"SumD";#N/A,#N/A,FALSE,"ElecD";#N/A,#N/A,FALSE,"MechD";#N/A,#N/A,FALSE,"GeotD";#N/A,#N/A,FALSE,"PrcsD";#N/A,#N/A,FALSE,"TunnD";#N/A,#N/A,FALSE,"CivlD";#N/A,#N/A,FALSE,"NtwkD";#N/A,#N/A,FALSE,"EstgD";#N/A,#N/A,FALSE,"PEngD"}</definedName>
    <definedName name="ccc" localSheetId="10" hidden="1">{#N/A,#N/A,FALSE,"SumD";#N/A,#N/A,FALSE,"ElecD";#N/A,#N/A,FALSE,"MechD";#N/A,#N/A,FALSE,"GeotD";#N/A,#N/A,FALSE,"PrcsD";#N/A,#N/A,FALSE,"TunnD";#N/A,#N/A,FALSE,"CivlD";#N/A,#N/A,FALSE,"NtwkD";#N/A,#N/A,FALSE,"EstgD";#N/A,#N/A,FALSE,"PEngD"}</definedName>
    <definedName name="ccc" localSheetId="20" hidden="1">{#N/A,#N/A,FALSE,"SumD";#N/A,#N/A,FALSE,"ElecD";#N/A,#N/A,FALSE,"MechD";#N/A,#N/A,FALSE,"GeotD";#N/A,#N/A,FALSE,"PrcsD";#N/A,#N/A,FALSE,"TunnD";#N/A,#N/A,FALSE,"CivlD";#N/A,#N/A,FALSE,"NtwkD";#N/A,#N/A,FALSE,"EstgD";#N/A,#N/A,FALSE,"PEngD"}</definedName>
    <definedName name="ccc" hidden="1">{#N/A,#N/A,FALSE,"SumD";#N/A,#N/A,FALSE,"ElecD";#N/A,#N/A,FALSE,"MechD";#N/A,#N/A,FALSE,"GeotD";#N/A,#N/A,FALSE,"PrcsD";#N/A,#N/A,FALSE,"TunnD";#N/A,#N/A,FALSE,"CivlD";#N/A,#N/A,FALSE,"NtwkD";#N/A,#N/A,FALSE,"EstgD";#N/A,#N/A,FALSE,"PEngD"}</definedName>
    <definedName name="cccccc" localSheetId="5" hidden="1">#REF!</definedName>
    <definedName name="cccccc" localSheetId="11" hidden="1">#REF!</definedName>
    <definedName name="cccccc" localSheetId="4" hidden="1">#REF!</definedName>
    <definedName name="cccccc" hidden="1">#REF!</definedName>
    <definedName name="CCR" localSheetId="5" hidden="1">{#N/A,#N/A,TRUE,"Cover";#N/A,#N/A,TRUE,"Conts";#N/A,#N/A,TRUE,"VOS";#N/A,#N/A,TRUE,"Warrington";#N/A,#N/A,TRUE,"Widnes"}</definedName>
    <definedName name="CCR" localSheetId="14" hidden="1">{#N/A,#N/A,TRUE,"Cover";#N/A,#N/A,TRUE,"Conts";#N/A,#N/A,TRUE,"VOS";#N/A,#N/A,TRUE,"Warrington";#N/A,#N/A,TRUE,"Widnes"}</definedName>
    <definedName name="CCR" localSheetId="11" hidden="1">{#N/A,#N/A,TRUE,"Cover";#N/A,#N/A,TRUE,"Conts";#N/A,#N/A,TRUE,"VOS";#N/A,#N/A,TRUE,"Warrington";#N/A,#N/A,TRUE,"Widnes"}</definedName>
    <definedName name="CCR" localSheetId="10" hidden="1">{#N/A,#N/A,TRUE,"Cover";#N/A,#N/A,TRUE,"Conts";#N/A,#N/A,TRUE,"VOS";#N/A,#N/A,TRUE,"Warrington";#N/A,#N/A,TRUE,"Widnes"}</definedName>
    <definedName name="CCR" localSheetId="20" hidden="1">{#N/A,#N/A,TRUE,"Cover";#N/A,#N/A,TRUE,"Conts";#N/A,#N/A,TRUE,"VOS";#N/A,#N/A,TRUE,"Warrington";#N/A,#N/A,TRUE,"Widnes"}</definedName>
    <definedName name="CCR" hidden="1">{#N/A,#N/A,TRUE,"Cover";#N/A,#N/A,TRUE,"Conts";#N/A,#N/A,TRUE,"VOS";#N/A,#N/A,TRUE,"Warrington";#N/A,#N/A,TRUE,"Widnes"}</definedName>
    <definedName name="ccv" localSheetId="5" hidden="1">{#N/A,#N/A,TRUE,"Front";#N/A,#N/A,TRUE,"Simple Letter";#N/A,#N/A,TRUE,"Inside";#N/A,#N/A,TRUE,"Contents";#N/A,#N/A,TRUE,"Basis";#N/A,#N/A,TRUE,"Inclusions";#N/A,#N/A,TRUE,"Exclusions";#N/A,#N/A,TRUE,"Areas";#N/A,#N/A,TRUE,"Summary";#N/A,#N/A,TRUE,"Detail"}</definedName>
    <definedName name="ccv" localSheetId="14" hidden="1">{#N/A,#N/A,TRUE,"Front";#N/A,#N/A,TRUE,"Simple Letter";#N/A,#N/A,TRUE,"Inside";#N/A,#N/A,TRUE,"Contents";#N/A,#N/A,TRUE,"Basis";#N/A,#N/A,TRUE,"Inclusions";#N/A,#N/A,TRUE,"Exclusions";#N/A,#N/A,TRUE,"Areas";#N/A,#N/A,TRUE,"Summary";#N/A,#N/A,TRUE,"Detail"}</definedName>
    <definedName name="ccv" localSheetId="11" hidden="1">{#N/A,#N/A,TRUE,"Front";#N/A,#N/A,TRUE,"Simple Letter";#N/A,#N/A,TRUE,"Inside";#N/A,#N/A,TRUE,"Contents";#N/A,#N/A,TRUE,"Basis";#N/A,#N/A,TRUE,"Inclusions";#N/A,#N/A,TRUE,"Exclusions";#N/A,#N/A,TRUE,"Areas";#N/A,#N/A,TRUE,"Summary";#N/A,#N/A,TRUE,"Detail"}</definedName>
    <definedName name="ccv" localSheetId="10" hidden="1">{#N/A,#N/A,TRUE,"Front";#N/A,#N/A,TRUE,"Simple Letter";#N/A,#N/A,TRUE,"Inside";#N/A,#N/A,TRUE,"Contents";#N/A,#N/A,TRUE,"Basis";#N/A,#N/A,TRUE,"Inclusions";#N/A,#N/A,TRUE,"Exclusions";#N/A,#N/A,TRUE,"Areas";#N/A,#N/A,TRUE,"Summary";#N/A,#N/A,TRUE,"Detail"}</definedName>
    <definedName name="ccv" localSheetId="20"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d" localSheetId="5" hidden="1">[5]FitOutConfCentre!#REF!</definedName>
    <definedName name="cd" localSheetId="11" hidden="1">[5]FitOutConfCentre!#REF!</definedName>
    <definedName name="cd" localSheetId="4" hidden="1">[5]FitOutConfCentre!#REF!</definedName>
    <definedName name="cd" hidden="1">[5]FitOutConfCentre!#REF!</definedName>
    <definedName name="cement0001" localSheetId="5" hidden="1">{#N/A,#N/A,FALSE,"Info";#N/A,#N/A,FALSE,"Cost 1";#N/A,#N/A,FALSE,"Cost 2";#N/A,#N/A,FALSE,"Cost 3";#N/A,#N/A,FALSE,"Bits";#N/A,#N/A,FALSE,"Drilling";#N/A,#N/A,FALSE,"Casing";#N/A,#N/A,FALSE,"Completion";#N/A,#N/A,FALSE,"Tubing";#N/A,#N/A,FALSE,"Wellhead";#N/A,#N/A,FALSE,"Equip";#N/A,#N/A,FALSE,"Misc";#N/A,#N/A,FALSE,"Stock";#N/A,#N/A,FALSE,"Supplies"}</definedName>
    <definedName name="cement0001" localSheetId="14" hidden="1">{#N/A,#N/A,FALSE,"Info";#N/A,#N/A,FALSE,"Cost 1";#N/A,#N/A,FALSE,"Cost 2";#N/A,#N/A,FALSE,"Cost 3";#N/A,#N/A,FALSE,"Bits";#N/A,#N/A,FALSE,"Drilling";#N/A,#N/A,FALSE,"Casing";#N/A,#N/A,FALSE,"Completion";#N/A,#N/A,FALSE,"Tubing";#N/A,#N/A,FALSE,"Wellhead";#N/A,#N/A,FALSE,"Equip";#N/A,#N/A,FALSE,"Misc";#N/A,#N/A,FALSE,"Stock";#N/A,#N/A,FALSE,"Supplies"}</definedName>
    <definedName name="cement0001" localSheetId="11" hidden="1">{#N/A,#N/A,FALSE,"Info";#N/A,#N/A,FALSE,"Cost 1";#N/A,#N/A,FALSE,"Cost 2";#N/A,#N/A,FALSE,"Cost 3";#N/A,#N/A,FALSE,"Bits";#N/A,#N/A,FALSE,"Drilling";#N/A,#N/A,FALSE,"Casing";#N/A,#N/A,FALSE,"Completion";#N/A,#N/A,FALSE,"Tubing";#N/A,#N/A,FALSE,"Wellhead";#N/A,#N/A,FALSE,"Equip";#N/A,#N/A,FALSE,"Misc";#N/A,#N/A,FALSE,"Stock";#N/A,#N/A,FALSE,"Supplies"}</definedName>
    <definedName name="cement0001" localSheetId="10" hidden="1">{#N/A,#N/A,FALSE,"Info";#N/A,#N/A,FALSE,"Cost 1";#N/A,#N/A,FALSE,"Cost 2";#N/A,#N/A,FALSE,"Cost 3";#N/A,#N/A,FALSE,"Bits";#N/A,#N/A,FALSE,"Drilling";#N/A,#N/A,FALSE,"Casing";#N/A,#N/A,FALSE,"Completion";#N/A,#N/A,FALSE,"Tubing";#N/A,#N/A,FALSE,"Wellhead";#N/A,#N/A,FALSE,"Equip";#N/A,#N/A,FALSE,"Misc";#N/A,#N/A,FALSE,"Stock";#N/A,#N/A,FALSE,"Supplies"}</definedName>
    <definedName name="cement0001" localSheetId="20"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5" hidden="1">{#N/A,#N/A,FALSE,"Info";#N/A,#N/A,FALSE,"Cost 1";#N/A,#N/A,FALSE,"Cost 2";#N/A,#N/A,FALSE,"Cost 3";#N/A,#N/A,FALSE,"Bits";#N/A,#N/A,FALSE,"Drilling";#N/A,#N/A,FALSE,"Casing";#N/A,#N/A,FALSE,"Completion";#N/A,#N/A,FALSE,"Tubing";#N/A,#N/A,FALSE,"Wellhead";#N/A,#N/A,FALSE,"Equip";#N/A,#N/A,FALSE,"Misc";#N/A,#N/A,FALSE,"Stock";#N/A,#N/A,FALSE,"Supplies"}</definedName>
    <definedName name="cement1" localSheetId="14" hidden="1">{#N/A,#N/A,FALSE,"Info";#N/A,#N/A,FALSE,"Cost 1";#N/A,#N/A,FALSE,"Cost 2";#N/A,#N/A,FALSE,"Cost 3";#N/A,#N/A,FALSE,"Bits";#N/A,#N/A,FALSE,"Drilling";#N/A,#N/A,FALSE,"Casing";#N/A,#N/A,FALSE,"Completion";#N/A,#N/A,FALSE,"Tubing";#N/A,#N/A,FALSE,"Wellhead";#N/A,#N/A,FALSE,"Equip";#N/A,#N/A,FALSE,"Misc";#N/A,#N/A,FALSE,"Stock";#N/A,#N/A,FALSE,"Supplies"}</definedName>
    <definedName name="cement1" localSheetId="11" hidden="1">{#N/A,#N/A,FALSE,"Info";#N/A,#N/A,FALSE,"Cost 1";#N/A,#N/A,FALSE,"Cost 2";#N/A,#N/A,FALSE,"Cost 3";#N/A,#N/A,FALSE,"Bits";#N/A,#N/A,FALSE,"Drilling";#N/A,#N/A,FALSE,"Casing";#N/A,#N/A,FALSE,"Completion";#N/A,#N/A,FALSE,"Tubing";#N/A,#N/A,FALSE,"Wellhead";#N/A,#N/A,FALSE,"Equip";#N/A,#N/A,FALSE,"Misc";#N/A,#N/A,FALSE,"Stock";#N/A,#N/A,FALSE,"Supplies"}</definedName>
    <definedName name="cement1" localSheetId="10" hidden="1">{#N/A,#N/A,FALSE,"Info";#N/A,#N/A,FALSE,"Cost 1";#N/A,#N/A,FALSE,"Cost 2";#N/A,#N/A,FALSE,"Cost 3";#N/A,#N/A,FALSE,"Bits";#N/A,#N/A,FALSE,"Drilling";#N/A,#N/A,FALSE,"Casing";#N/A,#N/A,FALSE,"Completion";#N/A,#N/A,FALSE,"Tubing";#N/A,#N/A,FALSE,"Wellhead";#N/A,#N/A,FALSE,"Equip";#N/A,#N/A,FALSE,"Misc";#N/A,#N/A,FALSE,"Stock";#N/A,#N/A,FALSE,"Supplies"}</definedName>
    <definedName name="cement1" localSheetId="20"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5" hidden="1">{#N/A,#N/A,FALSE,"Info";#N/A,#N/A,FALSE,"Cost 1";#N/A,#N/A,FALSE,"Cost 2";#N/A,#N/A,FALSE,"Cost 3";#N/A,#N/A,FALSE,"Bits";#N/A,#N/A,FALSE,"Drilling";#N/A,#N/A,FALSE,"Casing";#N/A,#N/A,FALSE,"Completion";#N/A,#N/A,FALSE,"Tubing";#N/A,#N/A,FALSE,"Wellhead";#N/A,#N/A,FALSE,"Equip";#N/A,#N/A,FALSE,"Misc";#N/A,#N/A,FALSE,"Stock";#N/A,#N/A,FALSE,"Supplies"}</definedName>
    <definedName name="cement2" localSheetId="14" hidden="1">{#N/A,#N/A,FALSE,"Info";#N/A,#N/A,FALSE,"Cost 1";#N/A,#N/A,FALSE,"Cost 2";#N/A,#N/A,FALSE,"Cost 3";#N/A,#N/A,FALSE,"Bits";#N/A,#N/A,FALSE,"Drilling";#N/A,#N/A,FALSE,"Casing";#N/A,#N/A,FALSE,"Completion";#N/A,#N/A,FALSE,"Tubing";#N/A,#N/A,FALSE,"Wellhead";#N/A,#N/A,FALSE,"Equip";#N/A,#N/A,FALSE,"Misc";#N/A,#N/A,FALSE,"Stock";#N/A,#N/A,FALSE,"Supplies"}</definedName>
    <definedName name="cement2" localSheetId="11" hidden="1">{#N/A,#N/A,FALSE,"Info";#N/A,#N/A,FALSE,"Cost 1";#N/A,#N/A,FALSE,"Cost 2";#N/A,#N/A,FALSE,"Cost 3";#N/A,#N/A,FALSE,"Bits";#N/A,#N/A,FALSE,"Drilling";#N/A,#N/A,FALSE,"Casing";#N/A,#N/A,FALSE,"Completion";#N/A,#N/A,FALSE,"Tubing";#N/A,#N/A,FALSE,"Wellhead";#N/A,#N/A,FALSE,"Equip";#N/A,#N/A,FALSE,"Misc";#N/A,#N/A,FALSE,"Stock";#N/A,#N/A,FALSE,"Supplies"}</definedName>
    <definedName name="cement2" localSheetId="10" hidden="1">{#N/A,#N/A,FALSE,"Info";#N/A,#N/A,FALSE,"Cost 1";#N/A,#N/A,FALSE,"Cost 2";#N/A,#N/A,FALSE,"Cost 3";#N/A,#N/A,FALSE,"Bits";#N/A,#N/A,FALSE,"Drilling";#N/A,#N/A,FALSE,"Casing";#N/A,#N/A,FALSE,"Completion";#N/A,#N/A,FALSE,"Tubing";#N/A,#N/A,FALSE,"Wellhead";#N/A,#N/A,FALSE,"Equip";#N/A,#N/A,FALSE,"Misc";#N/A,#N/A,FALSE,"Stock";#N/A,#N/A,FALSE,"Supplies"}</definedName>
    <definedName name="cement2" localSheetId="20"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5" hidden="1">{#N/A,#N/A,TRUE,"Front";#N/A,#N/A,TRUE,"Simple Letter";#N/A,#N/A,TRUE,"Inside";#N/A,#N/A,TRUE,"Contents";#N/A,#N/A,TRUE,"Basis";#N/A,#N/A,TRUE,"Inclusions";#N/A,#N/A,TRUE,"Exclusions";#N/A,#N/A,TRUE,"Areas";#N/A,#N/A,TRUE,"Summary";#N/A,#N/A,TRUE,"Detail"}</definedName>
    <definedName name="Cert2" localSheetId="14" hidden="1">{#N/A,#N/A,TRUE,"Front";#N/A,#N/A,TRUE,"Simple Letter";#N/A,#N/A,TRUE,"Inside";#N/A,#N/A,TRUE,"Contents";#N/A,#N/A,TRUE,"Basis";#N/A,#N/A,TRUE,"Inclusions";#N/A,#N/A,TRUE,"Exclusions";#N/A,#N/A,TRUE,"Areas";#N/A,#N/A,TRUE,"Summary";#N/A,#N/A,TRUE,"Detail"}</definedName>
    <definedName name="Cert2" localSheetId="11" hidden="1">{#N/A,#N/A,TRUE,"Front";#N/A,#N/A,TRUE,"Simple Letter";#N/A,#N/A,TRUE,"Inside";#N/A,#N/A,TRUE,"Contents";#N/A,#N/A,TRUE,"Basis";#N/A,#N/A,TRUE,"Inclusions";#N/A,#N/A,TRUE,"Exclusions";#N/A,#N/A,TRUE,"Areas";#N/A,#N/A,TRUE,"Summary";#N/A,#N/A,TRUE,"Detail"}</definedName>
    <definedName name="Cert2" localSheetId="10" hidden="1">{#N/A,#N/A,TRUE,"Front";#N/A,#N/A,TRUE,"Simple Letter";#N/A,#N/A,TRUE,"Inside";#N/A,#N/A,TRUE,"Contents";#N/A,#N/A,TRUE,"Basis";#N/A,#N/A,TRUE,"Inclusions";#N/A,#N/A,TRUE,"Exclusions";#N/A,#N/A,TRUE,"Areas";#N/A,#N/A,TRUE,"Summary";#N/A,#N/A,TRUE,"Detail"}</definedName>
    <definedName name="Cert2" localSheetId="20"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5" hidden="1">{#N/A,#N/A,TRUE,"Cover";#N/A,#N/A,TRUE,"Conts";#N/A,#N/A,TRUE,"VOS";#N/A,#N/A,TRUE,"Warrington";#N/A,#N/A,TRUE,"Widnes"}</definedName>
    <definedName name="CFS" localSheetId="14" hidden="1">{#N/A,#N/A,TRUE,"Cover";#N/A,#N/A,TRUE,"Conts";#N/A,#N/A,TRUE,"VOS";#N/A,#N/A,TRUE,"Warrington";#N/A,#N/A,TRUE,"Widnes"}</definedName>
    <definedName name="CFS" localSheetId="11" hidden="1">{#N/A,#N/A,TRUE,"Cover";#N/A,#N/A,TRUE,"Conts";#N/A,#N/A,TRUE,"VOS";#N/A,#N/A,TRUE,"Warrington";#N/A,#N/A,TRUE,"Widnes"}</definedName>
    <definedName name="CFS" localSheetId="10" hidden="1">{#N/A,#N/A,TRUE,"Cover";#N/A,#N/A,TRUE,"Conts";#N/A,#N/A,TRUE,"VOS";#N/A,#N/A,TRUE,"Warrington";#N/A,#N/A,TRUE,"Widnes"}</definedName>
    <definedName name="CFS" localSheetId="20" hidden="1">{#N/A,#N/A,TRUE,"Cover";#N/A,#N/A,TRUE,"Conts";#N/A,#N/A,TRUE,"VOS";#N/A,#N/A,TRUE,"Warrington";#N/A,#N/A,TRUE,"Widnes"}</definedName>
    <definedName name="CFS" hidden="1">{#N/A,#N/A,TRUE,"Cover";#N/A,#N/A,TRUE,"Conts";#N/A,#N/A,TRUE,"VOS";#N/A,#N/A,TRUE,"Warrington";#N/A,#N/A,TRUE,"Widnes"}</definedName>
    <definedName name="chl" localSheetId="5" hidden="1">{#N/A,#N/A,TRUE,"Basic";#N/A,#N/A,TRUE,"EXT-TABLE";#N/A,#N/A,TRUE,"STEEL";#N/A,#N/A,TRUE,"INT-Table";#N/A,#N/A,TRUE,"STEEL";#N/A,#N/A,TRUE,"Door"}</definedName>
    <definedName name="chl" localSheetId="14" hidden="1">{#N/A,#N/A,TRUE,"Basic";#N/A,#N/A,TRUE,"EXT-TABLE";#N/A,#N/A,TRUE,"STEEL";#N/A,#N/A,TRUE,"INT-Table";#N/A,#N/A,TRUE,"STEEL";#N/A,#N/A,TRUE,"Door"}</definedName>
    <definedName name="chl" localSheetId="11" hidden="1">{#N/A,#N/A,TRUE,"Basic";#N/A,#N/A,TRUE,"EXT-TABLE";#N/A,#N/A,TRUE,"STEEL";#N/A,#N/A,TRUE,"INT-Table";#N/A,#N/A,TRUE,"STEEL";#N/A,#N/A,TRUE,"Door"}</definedName>
    <definedName name="chl" localSheetId="10" hidden="1">{#N/A,#N/A,TRUE,"Basic";#N/A,#N/A,TRUE,"EXT-TABLE";#N/A,#N/A,TRUE,"STEEL";#N/A,#N/A,TRUE,"INT-Table";#N/A,#N/A,TRUE,"STEEL";#N/A,#N/A,TRUE,"Door"}</definedName>
    <definedName name="chl" localSheetId="20" hidden="1">{#N/A,#N/A,TRUE,"Basic";#N/A,#N/A,TRUE,"EXT-TABLE";#N/A,#N/A,TRUE,"STEEL";#N/A,#N/A,TRUE,"INT-Table";#N/A,#N/A,TRUE,"STEEL";#N/A,#N/A,TRUE,"Door"}</definedName>
    <definedName name="chl" hidden="1">{#N/A,#N/A,TRUE,"Basic";#N/A,#N/A,TRUE,"EXT-TABLE";#N/A,#N/A,TRUE,"STEEL";#N/A,#N/A,TRUE,"INT-Table";#N/A,#N/A,TRUE,"STEEL";#N/A,#N/A,TRUE,"Door"}</definedName>
    <definedName name="chris" localSheetId="5" hidden="1">{#N/A,#N/A,TRUE,"Cover";#N/A,#N/A,TRUE,"Conts";#N/A,#N/A,TRUE,"VOS";#N/A,#N/A,TRUE,"Warrington";#N/A,#N/A,TRUE,"Widnes"}</definedName>
    <definedName name="chris" localSheetId="14" hidden="1">{#N/A,#N/A,TRUE,"Cover";#N/A,#N/A,TRUE,"Conts";#N/A,#N/A,TRUE,"VOS";#N/A,#N/A,TRUE,"Warrington";#N/A,#N/A,TRUE,"Widnes"}</definedName>
    <definedName name="chris" localSheetId="11" hidden="1">{#N/A,#N/A,TRUE,"Cover";#N/A,#N/A,TRUE,"Conts";#N/A,#N/A,TRUE,"VOS";#N/A,#N/A,TRUE,"Warrington";#N/A,#N/A,TRUE,"Widnes"}</definedName>
    <definedName name="chris" localSheetId="10" hidden="1">{#N/A,#N/A,TRUE,"Cover";#N/A,#N/A,TRUE,"Conts";#N/A,#N/A,TRUE,"VOS";#N/A,#N/A,TRUE,"Warrington";#N/A,#N/A,TRUE,"Widnes"}</definedName>
    <definedName name="chris" localSheetId="20" hidden="1">{#N/A,#N/A,TRUE,"Cover";#N/A,#N/A,TRUE,"Conts";#N/A,#N/A,TRUE,"VOS";#N/A,#N/A,TRUE,"Warrington";#N/A,#N/A,TRUE,"Widnes"}</definedName>
    <definedName name="chris" hidden="1">{#N/A,#N/A,TRUE,"Cover";#N/A,#N/A,TRUE,"Conts";#N/A,#N/A,TRUE,"VOS";#N/A,#N/A,TRUE,"Warrington";#N/A,#N/A,TRUE,"Widnes"}</definedName>
    <definedName name="civil" localSheetId="5" hidden="1">{#N/A,#N/A,TRUE,"Front";#N/A,#N/A,TRUE,"Simple Letter";#N/A,#N/A,TRUE,"Inside";#N/A,#N/A,TRUE,"Contents";#N/A,#N/A,TRUE,"Basis";#N/A,#N/A,TRUE,"Inclusions";#N/A,#N/A,TRUE,"Exclusions";#N/A,#N/A,TRUE,"Areas";#N/A,#N/A,TRUE,"Summary";#N/A,#N/A,TRUE,"Detail"}</definedName>
    <definedName name="civil" localSheetId="14" hidden="1">{#N/A,#N/A,TRUE,"Front";#N/A,#N/A,TRUE,"Simple Letter";#N/A,#N/A,TRUE,"Inside";#N/A,#N/A,TRUE,"Contents";#N/A,#N/A,TRUE,"Basis";#N/A,#N/A,TRUE,"Inclusions";#N/A,#N/A,TRUE,"Exclusions";#N/A,#N/A,TRUE,"Areas";#N/A,#N/A,TRUE,"Summary";#N/A,#N/A,TRUE,"Detail"}</definedName>
    <definedName name="civil" localSheetId="11" hidden="1">{#N/A,#N/A,TRUE,"Front";#N/A,#N/A,TRUE,"Simple Letter";#N/A,#N/A,TRUE,"Inside";#N/A,#N/A,TRUE,"Contents";#N/A,#N/A,TRUE,"Basis";#N/A,#N/A,TRUE,"Inclusions";#N/A,#N/A,TRUE,"Exclusions";#N/A,#N/A,TRUE,"Areas";#N/A,#N/A,TRUE,"Summary";#N/A,#N/A,TRUE,"Detail"}</definedName>
    <definedName name="civil" localSheetId="10" hidden="1">{#N/A,#N/A,TRUE,"Front";#N/A,#N/A,TRUE,"Simple Letter";#N/A,#N/A,TRUE,"Inside";#N/A,#N/A,TRUE,"Contents";#N/A,#N/A,TRUE,"Basis";#N/A,#N/A,TRUE,"Inclusions";#N/A,#N/A,TRUE,"Exclusions";#N/A,#N/A,TRUE,"Areas";#N/A,#N/A,TRUE,"Summary";#N/A,#N/A,TRUE,"Detail"}</definedName>
    <definedName name="civil" localSheetId="20"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5" hidden="1">{#N/A,#N/A,FALSE,"Info";#N/A,#N/A,FALSE,"Cost 1";#N/A,#N/A,FALSE,"Cost 2";#N/A,#N/A,FALSE,"Cost 3";#N/A,#N/A,FALSE,"Bits";#N/A,#N/A,FALSE,"Drilling";#N/A,#N/A,FALSE,"Casing";#N/A,#N/A,FALSE,"Completion";#N/A,#N/A,FALSE,"Tubing";#N/A,#N/A,FALSE,"Wellhead";#N/A,#N/A,FALSE,"Equip";#N/A,#N/A,FALSE,"Misc";#N/A,#N/A,FALSE,"Stock";#N/A,#N/A,FALSE,"Supplies"}</definedName>
    <definedName name="cmt" localSheetId="14" hidden="1">{#N/A,#N/A,FALSE,"Info";#N/A,#N/A,FALSE,"Cost 1";#N/A,#N/A,FALSE,"Cost 2";#N/A,#N/A,FALSE,"Cost 3";#N/A,#N/A,FALSE,"Bits";#N/A,#N/A,FALSE,"Drilling";#N/A,#N/A,FALSE,"Casing";#N/A,#N/A,FALSE,"Completion";#N/A,#N/A,FALSE,"Tubing";#N/A,#N/A,FALSE,"Wellhead";#N/A,#N/A,FALSE,"Equip";#N/A,#N/A,FALSE,"Misc";#N/A,#N/A,FALSE,"Stock";#N/A,#N/A,FALSE,"Supplies"}</definedName>
    <definedName name="cmt" localSheetId="11" hidden="1">{#N/A,#N/A,FALSE,"Info";#N/A,#N/A,FALSE,"Cost 1";#N/A,#N/A,FALSE,"Cost 2";#N/A,#N/A,FALSE,"Cost 3";#N/A,#N/A,FALSE,"Bits";#N/A,#N/A,FALSE,"Drilling";#N/A,#N/A,FALSE,"Casing";#N/A,#N/A,FALSE,"Completion";#N/A,#N/A,FALSE,"Tubing";#N/A,#N/A,FALSE,"Wellhead";#N/A,#N/A,FALSE,"Equip";#N/A,#N/A,FALSE,"Misc";#N/A,#N/A,FALSE,"Stock";#N/A,#N/A,FALSE,"Supplies"}</definedName>
    <definedName name="cmt" localSheetId="10" hidden="1">{#N/A,#N/A,FALSE,"Info";#N/A,#N/A,FALSE,"Cost 1";#N/A,#N/A,FALSE,"Cost 2";#N/A,#N/A,FALSE,"Cost 3";#N/A,#N/A,FALSE,"Bits";#N/A,#N/A,FALSE,"Drilling";#N/A,#N/A,FALSE,"Casing";#N/A,#N/A,FALSE,"Completion";#N/A,#N/A,FALSE,"Tubing";#N/A,#N/A,FALSE,"Wellhead";#N/A,#N/A,FALSE,"Equip";#N/A,#N/A,FALSE,"Misc";#N/A,#N/A,FALSE,"Stock";#N/A,#N/A,FALSE,"Supplies"}</definedName>
    <definedName name="cmt" localSheetId="20"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mmercial" localSheetId="5" hidden="1">[5]FitOutConfCentre!#REF!</definedName>
    <definedName name="commercial" localSheetId="11" hidden="1">[5]FitOutConfCentre!#REF!</definedName>
    <definedName name="commercial" localSheetId="4" hidden="1">[5]FitOutConfCentre!#REF!</definedName>
    <definedName name="commercial" hidden="1">[5]FitOutConfCentre!#REF!</definedName>
    <definedName name="COMP" localSheetId="5" hidden="1">#REF!</definedName>
    <definedName name="COMP" localSheetId="11" hidden="1">#REF!</definedName>
    <definedName name="COMP" localSheetId="4" hidden="1">#REF!</definedName>
    <definedName name="COMP" hidden="1">#REF!</definedName>
    <definedName name="CON" localSheetId="5" hidden="1">{#N/A,#N/A,TRUE,"Cover";#N/A,#N/A,TRUE,"Conts";#N/A,#N/A,TRUE,"VOS";#N/A,#N/A,TRUE,"Warrington";#N/A,#N/A,TRUE,"Widnes"}</definedName>
    <definedName name="CON" localSheetId="14" hidden="1">{#N/A,#N/A,TRUE,"Cover";#N/A,#N/A,TRUE,"Conts";#N/A,#N/A,TRUE,"VOS";#N/A,#N/A,TRUE,"Warrington";#N/A,#N/A,TRUE,"Widnes"}</definedName>
    <definedName name="CON" localSheetId="11" hidden="1">{#N/A,#N/A,TRUE,"Cover";#N/A,#N/A,TRUE,"Conts";#N/A,#N/A,TRUE,"VOS";#N/A,#N/A,TRUE,"Warrington";#N/A,#N/A,TRUE,"Widnes"}</definedName>
    <definedName name="CON" localSheetId="10" hidden="1">{#N/A,#N/A,TRUE,"Cover";#N/A,#N/A,TRUE,"Conts";#N/A,#N/A,TRUE,"VOS";#N/A,#N/A,TRUE,"Warrington";#N/A,#N/A,TRUE,"Widnes"}</definedName>
    <definedName name="CON" localSheetId="20" hidden="1">{#N/A,#N/A,TRUE,"Cover";#N/A,#N/A,TRUE,"Conts";#N/A,#N/A,TRUE,"VOS";#N/A,#N/A,TRUE,"Warrington";#N/A,#N/A,TRUE,"Widnes"}</definedName>
    <definedName name="CON" hidden="1">{#N/A,#N/A,TRUE,"Cover";#N/A,#N/A,TRUE,"Conts";#N/A,#N/A,TRUE,"VOS";#N/A,#N/A,TRUE,"Warrington";#N/A,#N/A,TRUE,"Widnes"}</definedName>
    <definedName name="CONCOURSE" localSheetId="5" hidden="1">{#N/A,#N/A,TRUE,"Cover";#N/A,#N/A,TRUE,"Conts";#N/A,#N/A,TRUE,"VOS";#N/A,#N/A,TRUE,"Warrington";#N/A,#N/A,TRUE,"Widnes"}</definedName>
    <definedName name="CONCOURSE" localSheetId="14" hidden="1">{#N/A,#N/A,TRUE,"Cover";#N/A,#N/A,TRUE,"Conts";#N/A,#N/A,TRUE,"VOS";#N/A,#N/A,TRUE,"Warrington";#N/A,#N/A,TRUE,"Widnes"}</definedName>
    <definedName name="CONCOURSE" localSheetId="11" hidden="1">{#N/A,#N/A,TRUE,"Cover";#N/A,#N/A,TRUE,"Conts";#N/A,#N/A,TRUE,"VOS";#N/A,#N/A,TRUE,"Warrington";#N/A,#N/A,TRUE,"Widnes"}</definedName>
    <definedName name="CONCOURSE" localSheetId="10" hidden="1">{#N/A,#N/A,TRUE,"Cover";#N/A,#N/A,TRUE,"Conts";#N/A,#N/A,TRUE,"VOS";#N/A,#N/A,TRUE,"Warrington";#N/A,#N/A,TRUE,"Widnes"}</definedName>
    <definedName name="CONCOURSE" localSheetId="20" hidden="1">{#N/A,#N/A,TRUE,"Cover";#N/A,#N/A,TRUE,"Conts";#N/A,#N/A,TRUE,"VOS";#N/A,#N/A,TRUE,"Warrington";#N/A,#N/A,TRUE,"Widnes"}</definedName>
    <definedName name="CONCOURSE" hidden="1">{#N/A,#N/A,TRUE,"Cover";#N/A,#N/A,TRUE,"Conts";#N/A,#N/A,TRUE,"VOS";#N/A,#N/A,TRUE,"Warrington";#N/A,#N/A,TRUE,"Widnes"}</definedName>
    <definedName name="Contra" localSheetId="5" hidden="1">{#N/A,#N/A,TRUE,"Front";#N/A,#N/A,TRUE,"Simple Letter";#N/A,#N/A,TRUE,"Inside";#N/A,#N/A,TRUE,"Contents";#N/A,#N/A,TRUE,"Basis";#N/A,#N/A,TRUE,"Inclusions";#N/A,#N/A,TRUE,"Exclusions";#N/A,#N/A,TRUE,"Areas";#N/A,#N/A,TRUE,"Summary";#N/A,#N/A,TRUE,"Detail"}</definedName>
    <definedName name="Contra" localSheetId="14" hidden="1">{#N/A,#N/A,TRUE,"Front";#N/A,#N/A,TRUE,"Simple Letter";#N/A,#N/A,TRUE,"Inside";#N/A,#N/A,TRUE,"Contents";#N/A,#N/A,TRUE,"Basis";#N/A,#N/A,TRUE,"Inclusions";#N/A,#N/A,TRUE,"Exclusions";#N/A,#N/A,TRUE,"Areas";#N/A,#N/A,TRUE,"Summary";#N/A,#N/A,TRUE,"Detail"}</definedName>
    <definedName name="Contra" localSheetId="11" hidden="1">{#N/A,#N/A,TRUE,"Front";#N/A,#N/A,TRUE,"Simple Letter";#N/A,#N/A,TRUE,"Inside";#N/A,#N/A,TRUE,"Contents";#N/A,#N/A,TRUE,"Basis";#N/A,#N/A,TRUE,"Inclusions";#N/A,#N/A,TRUE,"Exclusions";#N/A,#N/A,TRUE,"Areas";#N/A,#N/A,TRUE,"Summary";#N/A,#N/A,TRUE,"Detail"}</definedName>
    <definedName name="Contra" localSheetId="10" hidden="1">{#N/A,#N/A,TRUE,"Front";#N/A,#N/A,TRUE,"Simple Letter";#N/A,#N/A,TRUE,"Inside";#N/A,#N/A,TRUE,"Contents";#N/A,#N/A,TRUE,"Basis";#N/A,#N/A,TRUE,"Inclusions";#N/A,#N/A,TRUE,"Exclusions";#N/A,#N/A,TRUE,"Areas";#N/A,#N/A,TRUE,"Summary";#N/A,#N/A,TRUE,"Detail"}</definedName>
    <definedName name="Contra" localSheetId="20"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5" hidden="1">{#N/A,#N/A,TRUE,"Front";#N/A,#N/A,TRUE,"Simple Letter";#N/A,#N/A,TRUE,"Inside";#N/A,#N/A,TRUE,"Contents";#N/A,#N/A,TRUE,"Basis";#N/A,#N/A,TRUE,"Inclusions";#N/A,#N/A,TRUE,"Exclusions";#N/A,#N/A,TRUE,"Areas";#N/A,#N/A,TRUE,"Summary";#N/A,#N/A,TRUE,"Detail"}</definedName>
    <definedName name="Contractdetors" localSheetId="14" hidden="1">{#N/A,#N/A,TRUE,"Front";#N/A,#N/A,TRUE,"Simple Letter";#N/A,#N/A,TRUE,"Inside";#N/A,#N/A,TRUE,"Contents";#N/A,#N/A,TRUE,"Basis";#N/A,#N/A,TRUE,"Inclusions";#N/A,#N/A,TRUE,"Exclusions";#N/A,#N/A,TRUE,"Areas";#N/A,#N/A,TRUE,"Summary";#N/A,#N/A,TRUE,"Detail"}</definedName>
    <definedName name="Contractdetors" localSheetId="11" hidden="1">{#N/A,#N/A,TRUE,"Front";#N/A,#N/A,TRUE,"Simple Letter";#N/A,#N/A,TRUE,"Inside";#N/A,#N/A,TRUE,"Contents";#N/A,#N/A,TRUE,"Basis";#N/A,#N/A,TRUE,"Inclusions";#N/A,#N/A,TRUE,"Exclusions";#N/A,#N/A,TRUE,"Areas";#N/A,#N/A,TRUE,"Summary";#N/A,#N/A,TRUE,"Detail"}</definedName>
    <definedName name="Contractdetors" localSheetId="10" hidden="1">{#N/A,#N/A,TRUE,"Front";#N/A,#N/A,TRUE,"Simple Letter";#N/A,#N/A,TRUE,"Inside";#N/A,#N/A,TRUE,"Contents";#N/A,#N/A,TRUE,"Basis";#N/A,#N/A,TRUE,"Inclusions";#N/A,#N/A,TRUE,"Exclusions";#N/A,#N/A,TRUE,"Areas";#N/A,#N/A,TRUE,"Summary";#N/A,#N/A,TRUE,"Detail"}</definedName>
    <definedName name="Contractdetors" localSheetId="20"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 localSheetId="5" hidden="1">{#N/A,#N/A,TRUE,"Front";#N/A,#N/A,TRUE,"Simple Letter";#N/A,#N/A,TRUE,"Inside";#N/A,#N/A,TRUE,"Contents";#N/A,#N/A,TRUE,"Basis";#N/A,#N/A,TRUE,"Inclusions";#N/A,#N/A,TRUE,"Exclusions";#N/A,#N/A,TRUE,"Areas";#N/A,#N/A,TRUE,"Summary";#N/A,#N/A,TRUE,"Detail"}</definedName>
    <definedName name="cost" localSheetId="14" hidden="1">{#N/A,#N/A,TRUE,"Front";#N/A,#N/A,TRUE,"Simple Letter";#N/A,#N/A,TRUE,"Inside";#N/A,#N/A,TRUE,"Contents";#N/A,#N/A,TRUE,"Basis";#N/A,#N/A,TRUE,"Inclusions";#N/A,#N/A,TRUE,"Exclusions";#N/A,#N/A,TRUE,"Areas";#N/A,#N/A,TRUE,"Summary";#N/A,#N/A,TRUE,"Detail"}</definedName>
    <definedName name="cost" localSheetId="11" hidden="1">{#N/A,#N/A,TRUE,"Front";#N/A,#N/A,TRUE,"Simple Letter";#N/A,#N/A,TRUE,"Inside";#N/A,#N/A,TRUE,"Contents";#N/A,#N/A,TRUE,"Basis";#N/A,#N/A,TRUE,"Inclusions";#N/A,#N/A,TRUE,"Exclusions";#N/A,#N/A,TRUE,"Areas";#N/A,#N/A,TRUE,"Summary";#N/A,#N/A,TRUE,"Detail"}</definedName>
    <definedName name="cost" localSheetId="10" hidden="1">{#N/A,#N/A,TRUE,"Front";#N/A,#N/A,TRUE,"Simple Letter";#N/A,#N/A,TRUE,"Inside";#N/A,#N/A,TRUE,"Contents";#N/A,#N/A,TRUE,"Basis";#N/A,#N/A,TRUE,"Inclusions";#N/A,#N/A,TRUE,"Exclusions";#N/A,#N/A,TRUE,"Areas";#N/A,#N/A,TRUE,"Summary";#N/A,#N/A,TRUE,"Detail"}</definedName>
    <definedName name="cost" localSheetId="20" hidden="1">{#N/A,#N/A,TRUE,"Front";#N/A,#N/A,TRUE,"Simple Letter";#N/A,#N/A,TRUE,"Inside";#N/A,#N/A,TRUE,"Contents";#N/A,#N/A,TRUE,"Basis";#N/A,#N/A,TRUE,"Inclusions";#N/A,#N/A,TRUE,"Exclusions";#N/A,#N/A,TRUE,"Areas";#N/A,#N/A,TRUE,"Summary";#N/A,#N/A,TRUE,"Detail"}</definedName>
    <definedName name="cost" hidden="1">{#N/A,#N/A,TRUE,"Front";#N/A,#N/A,TRUE,"Simple Letter";#N/A,#N/A,TRUE,"Inside";#N/A,#N/A,TRUE,"Contents";#N/A,#N/A,TRUE,"Basis";#N/A,#N/A,TRUE,"Inclusions";#N/A,#N/A,TRUE,"Exclusions";#N/A,#N/A,TRUE,"Areas";#N/A,#N/A,TRUE,"Summary";#N/A,#N/A,TRUE,"Detail"}</definedName>
    <definedName name="COST2" localSheetId="5" hidden="1">{#N/A,#N/A,TRUE,"Basic";#N/A,#N/A,TRUE,"EXT-TABLE";#N/A,#N/A,TRUE,"STEEL";#N/A,#N/A,TRUE,"INT-Table";#N/A,#N/A,TRUE,"STEEL";#N/A,#N/A,TRUE,"Door"}</definedName>
    <definedName name="COST2" localSheetId="14" hidden="1">{#N/A,#N/A,TRUE,"Basic";#N/A,#N/A,TRUE,"EXT-TABLE";#N/A,#N/A,TRUE,"STEEL";#N/A,#N/A,TRUE,"INT-Table";#N/A,#N/A,TRUE,"STEEL";#N/A,#N/A,TRUE,"Door"}</definedName>
    <definedName name="COST2" localSheetId="11" hidden="1">{#N/A,#N/A,TRUE,"Basic";#N/A,#N/A,TRUE,"EXT-TABLE";#N/A,#N/A,TRUE,"STEEL";#N/A,#N/A,TRUE,"INT-Table";#N/A,#N/A,TRUE,"STEEL";#N/A,#N/A,TRUE,"Door"}</definedName>
    <definedName name="COST2" localSheetId="10" hidden="1">{#N/A,#N/A,TRUE,"Basic";#N/A,#N/A,TRUE,"EXT-TABLE";#N/A,#N/A,TRUE,"STEEL";#N/A,#N/A,TRUE,"INT-Table";#N/A,#N/A,TRUE,"STEEL";#N/A,#N/A,TRUE,"Door"}</definedName>
    <definedName name="COST2" localSheetId="20" hidden="1">{#N/A,#N/A,TRUE,"Basic";#N/A,#N/A,TRUE,"EXT-TABLE";#N/A,#N/A,TRUE,"STEEL";#N/A,#N/A,TRUE,"INT-Table";#N/A,#N/A,TRUE,"STEEL";#N/A,#N/A,TRUE,"Door"}</definedName>
    <definedName name="COST2" hidden="1">{#N/A,#N/A,TRUE,"Basic";#N/A,#N/A,TRUE,"EXT-TABLE";#N/A,#N/A,TRUE,"STEEL";#N/A,#N/A,TRUE,"INT-Table";#N/A,#N/A,TRUE,"STEEL";#N/A,#N/A,TRUE,"Door"}</definedName>
    <definedName name="cover" localSheetId="5" hidden="1">#REF!</definedName>
    <definedName name="cover" localSheetId="11" hidden="1">#REF!</definedName>
    <definedName name="cover" localSheetId="4" hidden="1">#REF!</definedName>
    <definedName name="cover" hidden="1">#REF!</definedName>
    <definedName name="cpf" localSheetId="5" hidden="1">{#N/A,#N/A,TRUE,"Basic";#N/A,#N/A,TRUE,"EXT-TABLE";#N/A,#N/A,TRUE,"STEEL";#N/A,#N/A,TRUE,"INT-Table";#N/A,#N/A,TRUE,"STEEL";#N/A,#N/A,TRUE,"Door"}</definedName>
    <definedName name="cpf" localSheetId="14" hidden="1">{#N/A,#N/A,TRUE,"Basic";#N/A,#N/A,TRUE,"EXT-TABLE";#N/A,#N/A,TRUE,"STEEL";#N/A,#N/A,TRUE,"INT-Table";#N/A,#N/A,TRUE,"STEEL";#N/A,#N/A,TRUE,"Door"}</definedName>
    <definedName name="cpf" localSheetId="11" hidden="1">{#N/A,#N/A,TRUE,"Basic";#N/A,#N/A,TRUE,"EXT-TABLE";#N/A,#N/A,TRUE,"STEEL";#N/A,#N/A,TRUE,"INT-Table";#N/A,#N/A,TRUE,"STEEL";#N/A,#N/A,TRUE,"Door"}</definedName>
    <definedName name="cpf" localSheetId="10" hidden="1">{#N/A,#N/A,TRUE,"Basic";#N/A,#N/A,TRUE,"EXT-TABLE";#N/A,#N/A,TRUE,"STEEL";#N/A,#N/A,TRUE,"INT-Table";#N/A,#N/A,TRUE,"STEEL";#N/A,#N/A,TRUE,"Door"}</definedName>
    <definedName name="cpf" localSheetId="20" hidden="1">{#N/A,#N/A,TRUE,"Basic";#N/A,#N/A,TRUE,"EXT-TABLE";#N/A,#N/A,TRUE,"STEEL";#N/A,#N/A,TRUE,"INT-Table";#N/A,#N/A,TRUE,"STEEL";#N/A,#N/A,TRUE,"Door"}</definedName>
    <definedName name="cpf" hidden="1">{#N/A,#N/A,TRUE,"Basic";#N/A,#N/A,TRUE,"EXT-TABLE";#N/A,#N/A,TRUE,"STEEL";#N/A,#N/A,TRUE,"INT-Table";#N/A,#N/A,TRUE,"STEEL";#N/A,#N/A,TRUE,"Door"}</definedName>
    <definedName name="crsr" localSheetId="5" hidden="1">[9]analysis!#REF!</definedName>
    <definedName name="crsr" localSheetId="11" hidden="1">[9]analysis!#REF!</definedName>
    <definedName name="crsr" localSheetId="4" hidden="1">[9]analysis!#REF!</definedName>
    <definedName name="crsr" hidden="1">[9]analysis!#REF!</definedName>
    <definedName name="crsr1" localSheetId="5" hidden="1">[9]analysis!#REF!</definedName>
    <definedName name="crsr1" localSheetId="11" hidden="1">[9]analysis!#REF!</definedName>
    <definedName name="crsr1" localSheetId="4" hidden="1">[9]analysis!#REF!</definedName>
    <definedName name="crsr1" hidden="1">[9]analysis!#REF!</definedName>
    <definedName name="crsr2" localSheetId="5" hidden="1">[9]analysis!#REF!</definedName>
    <definedName name="crsr2" localSheetId="11" hidden="1">[9]analysis!#REF!</definedName>
    <definedName name="crsr2" localSheetId="4" hidden="1">[9]analysis!#REF!</definedName>
    <definedName name="crsr2" hidden="1">[9]analysis!#REF!</definedName>
    <definedName name="crsr3" localSheetId="5" hidden="1">[9]analysis!#REF!</definedName>
    <definedName name="crsr3" localSheetId="11" hidden="1">[9]analysis!#REF!</definedName>
    <definedName name="crsr3" localSheetId="4" hidden="1">[9]analysis!#REF!</definedName>
    <definedName name="crsr3" hidden="1">[9]analysis!#REF!</definedName>
    <definedName name="CSDCSDSAS" localSheetId="5" hidden="1">#REF!</definedName>
    <definedName name="CSDCSDSAS" localSheetId="11" hidden="1">#REF!</definedName>
    <definedName name="CSDCSDSAS" localSheetId="4" hidden="1">#REF!</definedName>
    <definedName name="CSDCSDSAS" hidden="1">#REF!</definedName>
    <definedName name="ct" localSheetId="5"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14"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1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10"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20"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5" hidden="1">{"'Sheet1'!$A$4386:$N$4591"}</definedName>
    <definedName name="d_jp" localSheetId="14" hidden="1">{"'Sheet1'!$A$4386:$N$4591"}</definedName>
    <definedName name="d_jp" localSheetId="11" hidden="1">{"'Sheet1'!$A$4386:$N$4591"}</definedName>
    <definedName name="d_jp" localSheetId="10" hidden="1">{"'Sheet1'!$A$4386:$N$4591"}</definedName>
    <definedName name="d_jp" localSheetId="20" hidden="1">{"'Sheet1'!$A$4386:$N$4591"}</definedName>
    <definedName name="d_jp" hidden="1">{"'Sheet1'!$A$4386:$N$4591"}</definedName>
    <definedName name="dasd" localSheetId="5" hidden="1">{"'Bill No. 7'!$A$1:$G$32"}</definedName>
    <definedName name="dasd" localSheetId="14" hidden="1">{"'Bill No. 7'!$A$1:$G$32"}</definedName>
    <definedName name="dasd" localSheetId="11" hidden="1">{"'Bill No. 7'!$A$1:$G$32"}</definedName>
    <definedName name="dasd" localSheetId="10" hidden="1">{"'Bill No. 7'!$A$1:$G$32"}</definedName>
    <definedName name="dasd" localSheetId="20" hidden="1">{"'Bill No. 7'!$A$1:$G$32"}</definedName>
    <definedName name="dasd" hidden="1">{"'Bill No. 7'!$A$1:$G$32"}</definedName>
    <definedName name="data1" localSheetId="5" hidden="1">#REF!</definedName>
    <definedName name="data1" localSheetId="11" hidden="1">#REF!</definedName>
    <definedName name="data1" localSheetId="4" hidden="1">#REF!</definedName>
    <definedName name="data1" hidden="1">#REF!</definedName>
    <definedName name="data2" localSheetId="5" hidden="1">#REF!</definedName>
    <definedName name="data2" localSheetId="11" hidden="1">#REF!</definedName>
    <definedName name="data2" localSheetId="4" hidden="1">#REF!</definedName>
    <definedName name="data2" hidden="1">#REF!</definedName>
    <definedName name="data3" localSheetId="5" hidden="1">#REF!</definedName>
    <definedName name="data3" localSheetId="11" hidden="1">#REF!</definedName>
    <definedName name="data3" localSheetId="4" hidden="1">#REF!</definedName>
    <definedName name="data3" hidden="1">#REF!</definedName>
    <definedName name="Daywork1" localSheetId="5" hidden="1">{#N/A,#N/A,FALSE,"MARCH"}</definedName>
    <definedName name="Daywork1" localSheetId="14" hidden="1">{#N/A,#N/A,FALSE,"MARCH"}</definedName>
    <definedName name="Daywork1" localSheetId="11" hidden="1">{#N/A,#N/A,FALSE,"MARCH"}</definedName>
    <definedName name="Daywork1" localSheetId="10" hidden="1">{#N/A,#N/A,FALSE,"MARCH"}</definedName>
    <definedName name="Daywork1" localSheetId="20" hidden="1">{#N/A,#N/A,FALSE,"MARCH"}</definedName>
    <definedName name="Daywork1" hidden="1">{#N/A,#N/A,FALSE,"MARCH"}</definedName>
    <definedName name="DCI" localSheetId="5" hidden="1">{#N/A,#N/A,TRUE,"Front";#N/A,#N/A,TRUE,"Simple Letter";#N/A,#N/A,TRUE,"Inside";#N/A,#N/A,TRUE,"Contents";#N/A,#N/A,TRUE,"Basis";#N/A,#N/A,TRUE,"Inclusions";#N/A,#N/A,TRUE,"Exclusions";#N/A,#N/A,TRUE,"Areas";#N/A,#N/A,TRUE,"Summary";#N/A,#N/A,TRUE,"Detail"}</definedName>
    <definedName name="DCI" localSheetId="14" hidden="1">{#N/A,#N/A,TRUE,"Front";#N/A,#N/A,TRUE,"Simple Letter";#N/A,#N/A,TRUE,"Inside";#N/A,#N/A,TRUE,"Contents";#N/A,#N/A,TRUE,"Basis";#N/A,#N/A,TRUE,"Inclusions";#N/A,#N/A,TRUE,"Exclusions";#N/A,#N/A,TRUE,"Areas";#N/A,#N/A,TRUE,"Summary";#N/A,#N/A,TRUE,"Detail"}</definedName>
    <definedName name="DCI" localSheetId="11" hidden="1">{#N/A,#N/A,TRUE,"Front";#N/A,#N/A,TRUE,"Simple Letter";#N/A,#N/A,TRUE,"Inside";#N/A,#N/A,TRUE,"Contents";#N/A,#N/A,TRUE,"Basis";#N/A,#N/A,TRUE,"Inclusions";#N/A,#N/A,TRUE,"Exclusions";#N/A,#N/A,TRUE,"Areas";#N/A,#N/A,TRUE,"Summary";#N/A,#N/A,TRUE,"Detail"}</definedName>
    <definedName name="DCI" localSheetId="10" hidden="1">{#N/A,#N/A,TRUE,"Front";#N/A,#N/A,TRUE,"Simple Letter";#N/A,#N/A,TRUE,"Inside";#N/A,#N/A,TRUE,"Contents";#N/A,#N/A,TRUE,"Basis";#N/A,#N/A,TRUE,"Inclusions";#N/A,#N/A,TRUE,"Exclusions";#N/A,#N/A,TRUE,"Areas";#N/A,#N/A,TRUE,"Summary";#N/A,#N/A,TRUE,"Detail"}</definedName>
    <definedName name="DCI" localSheetId="20"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 localSheetId="5" hidden="1">{#N/A,#N/A,TRUE,"Cover";#N/A,#N/A,TRUE,"Conts";#N/A,#N/A,TRUE,"VOS";#N/A,#N/A,TRUE,"Warrington";#N/A,#N/A,TRUE,"Widnes"}</definedName>
    <definedName name="dd" localSheetId="14" hidden="1">{#N/A,#N/A,TRUE,"Cover";#N/A,#N/A,TRUE,"Conts";#N/A,#N/A,TRUE,"VOS";#N/A,#N/A,TRUE,"Warrington";#N/A,#N/A,TRUE,"Widnes"}</definedName>
    <definedName name="dd" localSheetId="11" hidden="1">{#N/A,#N/A,TRUE,"Cover";#N/A,#N/A,TRUE,"Conts";#N/A,#N/A,TRUE,"VOS";#N/A,#N/A,TRUE,"Warrington";#N/A,#N/A,TRUE,"Widnes"}</definedName>
    <definedName name="dd" localSheetId="10" hidden="1">{#N/A,#N/A,TRUE,"Cover";#N/A,#N/A,TRUE,"Conts";#N/A,#N/A,TRUE,"VOS";#N/A,#N/A,TRUE,"Warrington";#N/A,#N/A,TRUE,"Widnes"}</definedName>
    <definedName name="dd" localSheetId="20" hidden="1">{#N/A,#N/A,TRUE,"Cover";#N/A,#N/A,TRUE,"Conts";#N/A,#N/A,TRUE,"VOS";#N/A,#N/A,TRUE,"Warrington";#N/A,#N/A,TRUE,"Widnes"}</definedName>
    <definedName name="dd" hidden="1">{#N/A,#N/A,TRUE,"Cover";#N/A,#N/A,TRUE,"Conts";#N/A,#N/A,TRUE,"VOS";#N/A,#N/A,TRUE,"Warrington";#N/A,#N/A,TRUE,"Widnes"}</definedName>
    <definedName name="ddddd" localSheetId="5" hidden="1">{#N/A,#N/A,FALSE,"SumD";#N/A,#N/A,FALSE,"ElecD";#N/A,#N/A,FALSE,"MechD";#N/A,#N/A,FALSE,"GeotD";#N/A,#N/A,FALSE,"PrcsD";#N/A,#N/A,FALSE,"TunnD";#N/A,#N/A,FALSE,"CivlD";#N/A,#N/A,FALSE,"NtwkD";#N/A,#N/A,FALSE,"EstgD";#N/A,#N/A,FALSE,"PEngD"}</definedName>
    <definedName name="ddddd" localSheetId="14" hidden="1">{#N/A,#N/A,FALSE,"SumD";#N/A,#N/A,FALSE,"ElecD";#N/A,#N/A,FALSE,"MechD";#N/A,#N/A,FALSE,"GeotD";#N/A,#N/A,FALSE,"PrcsD";#N/A,#N/A,FALSE,"TunnD";#N/A,#N/A,FALSE,"CivlD";#N/A,#N/A,FALSE,"NtwkD";#N/A,#N/A,FALSE,"EstgD";#N/A,#N/A,FALSE,"PEngD"}</definedName>
    <definedName name="ddddd" localSheetId="11" hidden="1">{#N/A,#N/A,FALSE,"SumD";#N/A,#N/A,FALSE,"ElecD";#N/A,#N/A,FALSE,"MechD";#N/A,#N/A,FALSE,"GeotD";#N/A,#N/A,FALSE,"PrcsD";#N/A,#N/A,FALSE,"TunnD";#N/A,#N/A,FALSE,"CivlD";#N/A,#N/A,FALSE,"NtwkD";#N/A,#N/A,FALSE,"EstgD";#N/A,#N/A,FALSE,"PEngD"}</definedName>
    <definedName name="ddddd" localSheetId="10" hidden="1">{#N/A,#N/A,FALSE,"SumD";#N/A,#N/A,FALSE,"ElecD";#N/A,#N/A,FALSE,"MechD";#N/A,#N/A,FALSE,"GeotD";#N/A,#N/A,FALSE,"PrcsD";#N/A,#N/A,FALSE,"TunnD";#N/A,#N/A,FALSE,"CivlD";#N/A,#N/A,FALSE,"NtwkD";#N/A,#N/A,FALSE,"EstgD";#N/A,#N/A,FALSE,"PEngD"}</definedName>
    <definedName name="ddddd" localSheetId="20"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5" hidden="1">{#N/A,#N/A,TRUE,"Basic";#N/A,#N/A,TRUE,"EXT-TABLE";#N/A,#N/A,TRUE,"STEEL";#N/A,#N/A,TRUE,"INT-Table";#N/A,#N/A,TRUE,"STEEL";#N/A,#N/A,TRUE,"Door"}</definedName>
    <definedName name="dddddddddddddd" localSheetId="14" hidden="1">{#N/A,#N/A,TRUE,"Basic";#N/A,#N/A,TRUE,"EXT-TABLE";#N/A,#N/A,TRUE,"STEEL";#N/A,#N/A,TRUE,"INT-Table";#N/A,#N/A,TRUE,"STEEL";#N/A,#N/A,TRUE,"Door"}</definedName>
    <definedName name="dddddddddddddd" localSheetId="11" hidden="1">{#N/A,#N/A,TRUE,"Basic";#N/A,#N/A,TRUE,"EXT-TABLE";#N/A,#N/A,TRUE,"STEEL";#N/A,#N/A,TRUE,"INT-Table";#N/A,#N/A,TRUE,"STEEL";#N/A,#N/A,TRUE,"Door"}</definedName>
    <definedName name="dddddddddddddd" localSheetId="10" hidden="1">{#N/A,#N/A,TRUE,"Basic";#N/A,#N/A,TRUE,"EXT-TABLE";#N/A,#N/A,TRUE,"STEEL";#N/A,#N/A,TRUE,"INT-Table";#N/A,#N/A,TRUE,"STEEL";#N/A,#N/A,TRUE,"Door"}</definedName>
    <definedName name="dddddddddddddd" localSheetId="20" hidden="1">{#N/A,#N/A,TRUE,"Basic";#N/A,#N/A,TRUE,"EXT-TABLE";#N/A,#N/A,TRUE,"STEEL";#N/A,#N/A,TRUE,"INT-Table";#N/A,#N/A,TRUE,"STEEL";#N/A,#N/A,TRUE,"Door"}</definedName>
    <definedName name="dddddddddddddd" hidden="1">{#N/A,#N/A,TRUE,"Basic";#N/A,#N/A,TRUE,"EXT-TABLE";#N/A,#N/A,TRUE,"STEEL";#N/A,#N/A,TRUE,"INT-Table";#N/A,#N/A,TRUE,"STEEL";#N/A,#N/A,TRUE,"Door"}</definedName>
    <definedName name="dddt" localSheetId="5" hidden="1">{"'Break down'!$A$4"}</definedName>
    <definedName name="dddt" localSheetId="14" hidden="1">{"'Break down'!$A$4"}</definedName>
    <definedName name="dddt" localSheetId="11" hidden="1">{"'Break down'!$A$4"}</definedName>
    <definedName name="dddt" localSheetId="10" hidden="1">{"'Break down'!$A$4"}</definedName>
    <definedName name="dddt" localSheetId="20" hidden="1">{"'Break down'!$A$4"}</definedName>
    <definedName name="dddt" hidden="1">{"'Break down'!$A$4"}</definedName>
    <definedName name="Deepak" localSheetId="5" hidden="1">{#N/A,#N/A,FALSE,"VCR"}</definedName>
    <definedName name="Deepak" localSheetId="14" hidden="1">{#N/A,#N/A,FALSE,"VCR"}</definedName>
    <definedName name="Deepak" localSheetId="11" hidden="1">{#N/A,#N/A,FALSE,"VCR"}</definedName>
    <definedName name="Deepak" localSheetId="10" hidden="1">{#N/A,#N/A,FALSE,"VCR"}</definedName>
    <definedName name="Deepak" localSheetId="20" hidden="1">{#N/A,#N/A,FALSE,"VCR"}</definedName>
    <definedName name="Deepak" hidden="1">{#N/A,#N/A,FALSE,"VCR"}</definedName>
    <definedName name="def" localSheetId="5" hidden="1">[5]FitOutConfCentre!#REF!</definedName>
    <definedName name="def" localSheetId="11" hidden="1">[5]FitOutConfCentre!#REF!</definedName>
    <definedName name="def" localSheetId="4" hidden="1">[5]FitOutConfCentre!#REF!</definedName>
    <definedName name="def" hidden="1">[5]FitOutConfCentre!#REF!</definedName>
    <definedName name="Delshan" localSheetId="5" hidden="1">{#N/A,#N/A,FALSE,"VCR"}</definedName>
    <definedName name="Delshan" localSheetId="14" hidden="1">{#N/A,#N/A,FALSE,"VCR"}</definedName>
    <definedName name="Delshan" localSheetId="11" hidden="1">{#N/A,#N/A,FALSE,"VCR"}</definedName>
    <definedName name="Delshan" localSheetId="10" hidden="1">{#N/A,#N/A,FALSE,"VCR"}</definedName>
    <definedName name="Delshan" localSheetId="20" hidden="1">{#N/A,#N/A,FALSE,"VCR"}</definedName>
    <definedName name="Delshan" hidden="1">{#N/A,#N/A,FALSE,"VCR"}</definedName>
    <definedName name="depart" localSheetId="5" hidden="1">{"'Sheet1'!$A$4386:$N$4591"}</definedName>
    <definedName name="depart" localSheetId="14" hidden="1">{"'Sheet1'!$A$4386:$N$4591"}</definedName>
    <definedName name="depart" localSheetId="11" hidden="1">{"'Sheet1'!$A$4386:$N$4591"}</definedName>
    <definedName name="depart" localSheetId="10" hidden="1">{"'Sheet1'!$A$4386:$N$4591"}</definedName>
    <definedName name="depart" localSheetId="20" hidden="1">{"'Sheet1'!$A$4386:$N$4591"}</definedName>
    <definedName name="depart" hidden="1">{"'Sheet1'!$A$4386:$N$4591"}</definedName>
    <definedName name="Depereciation" localSheetId="5" hidden="1">{"'Furniture&amp; O.E'!$A$4:$D$27"}</definedName>
    <definedName name="Depereciation" localSheetId="14" hidden="1">{"'Furniture&amp; O.E'!$A$4:$D$27"}</definedName>
    <definedName name="Depereciation" localSheetId="11" hidden="1">{"'Furniture&amp; O.E'!$A$4:$D$27"}</definedName>
    <definedName name="Depereciation" localSheetId="10" hidden="1">{"'Furniture&amp; O.E'!$A$4:$D$27"}</definedName>
    <definedName name="Depereciation" localSheetId="20" hidden="1">{"'Furniture&amp; O.E'!$A$4:$D$27"}</definedName>
    <definedName name="Depereciation" hidden="1">{"'Furniture&amp; O.E'!$A$4:$D$27"}</definedName>
    <definedName name="dfdfs" localSheetId="5" hidden="1">{"'Sheet1'!$A$4386:$N$4591"}</definedName>
    <definedName name="dfdfs" localSheetId="14" hidden="1">{"'Sheet1'!$A$4386:$N$4591"}</definedName>
    <definedName name="dfdfs" localSheetId="11" hidden="1">{"'Sheet1'!$A$4386:$N$4591"}</definedName>
    <definedName name="dfdfs" localSheetId="10" hidden="1">{"'Sheet1'!$A$4386:$N$4591"}</definedName>
    <definedName name="dfdfs" localSheetId="20" hidden="1">{"'Sheet1'!$A$4386:$N$4591"}</definedName>
    <definedName name="dfdfs" hidden="1">{"'Sheet1'!$A$4386:$N$4591"}</definedName>
    <definedName name="dffddf" localSheetId="5" hidden="1">{"'Break down'!$A$4"}</definedName>
    <definedName name="dffddf" localSheetId="14" hidden="1">{"'Break down'!$A$4"}</definedName>
    <definedName name="dffddf" localSheetId="11" hidden="1">{"'Break down'!$A$4"}</definedName>
    <definedName name="dffddf" localSheetId="10" hidden="1">{"'Break down'!$A$4"}</definedName>
    <definedName name="dffddf" localSheetId="20" hidden="1">{"'Break down'!$A$4"}</definedName>
    <definedName name="dffddf" hidden="1">{"'Break down'!$A$4"}</definedName>
    <definedName name="dffds" localSheetId="5" hidden="1">{#N/A,#N/A,TRUE,"Front";#N/A,#N/A,TRUE,"Simple Letter";#N/A,#N/A,TRUE,"Inside";#N/A,#N/A,TRUE,"Contents";#N/A,#N/A,TRUE,"Basis";#N/A,#N/A,TRUE,"Inclusions";#N/A,#N/A,TRUE,"Exclusions";#N/A,#N/A,TRUE,"Areas";#N/A,#N/A,TRUE,"Summary";#N/A,#N/A,TRUE,"Detail"}</definedName>
    <definedName name="dffds" localSheetId="14" hidden="1">{#N/A,#N/A,TRUE,"Front";#N/A,#N/A,TRUE,"Simple Letter";#N/A,#N/A,TRUE,"Inside";#N/A,#N/A,TRUE,"Contents";#N/A,#N/A,TRUE,"Basis";#N/A,#N/A,TRUE,"Inclusions";#N/A,#N/A,TRUE,"Exclusions";#N/A,#N/A,TRUE,"Areas";#N/A,#N/A,TRUE,"Summary";#N/A,#N/A,TRUE,"Detail"}</definedName>
    <definedName name="dffds" localSheetId="11" hidden="1">{#N/A,#N/A,TRUE,"Front";#N/A,#N/A,TRUE,"Simple Letter";#N/A,#N/A,TRUE,"Inside";#N/A,#N/A,TRUE,"Contents";#N/A,#N/A,TRUE,"Basis";#N/A,#N/A,TRUE,"Inclusions";#N/A,#N/A,TRUE,"Exclusions";#N/A,#N/A,TRUE,"Areas";#N/A,#N/A,TRUE,"Summary";#N/A,#N/A,TRUE,"Detail"}</definedName>
    <definedName name="dffds" localSheetId="10" hidden="1">{#N/A,#N/A,TRUE,"Front";#N/A,#N/A,TRUE,"Simple Letter";#N/A,#N/A,TRUE,"Inside";#N/A,#N/A,TRUE,"Contents";#N/A,#N/A,TRUE,"Basis";#N/A,#N/A,TRUE,"Inclusions";#N/A,#N/A,TRUE,"Exclusions";#N/A,#N/A,TRUE,"Areas";#N/A,#N/A,TRUE,"Summary";#N/A,#N/A,TRUE,"Detail"}</definedName>
    <definedName name="dffds" localSheetId="20"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5" hidden="1">{#N/A,#N/A,FALSE,"SumG";#N/A,#N/A,FALSE,"ElecG";#N/A,#N/A,FALSE,"MechG";#N/A,#N/A,FALSE,"GeotG";#N/A,#N/A,FALSE,"PrcsG";#N/A,#N/A,FALSE,"TunnG";#N/A,#N/A,FALSE,"CivlG";#N/A,#N/A,FALSE,"NtwkG";#N/A,#N/A,FALSE,"EstgG";#N/A,#N/A,FALSE,"PEngG"}</definedName>
    <definedName name="dfffff" localSheetId="14" hidden="1">{#N/A,#N/A,FALSE,"SumG";#N/A,#N/A,FALSE,"ElecG";#N/A,#N/A,FALSE,"MechG";#N/A,#N/A,FALSE,"GeotG";#N/A,#N/A,FALSE,"PrcsG";#N/A,#N/A,FALSE,"TunnG";#N/A,#N/A,FALSE,"CivlG";#N/A,#N/A,FALSE,"NtwkG";#N/A,#N/A,FALSE,"EstgG";#N/A,#N/A,FALSE,"PEngG"}</definedName>
    <definedName name="dfffff" localSheetId="11" hidden="1">{#N/A,#N/A,FALSE,"SumG";#N/A,#N/A,FALSE,"ElecG";#N/A,#N/A,FALSE,"MechG";#N/A,#N/A,FALSE,"GeotG";#N/A,#N/A,FALSE,"PrcsG";#N/A,#N/A,FALSE,"TunnG";#N/A,#N/A,FALSE,"CivlG";#N/A,#N/A,FALSE,"NtwkG";#N/A,#N/A,FALSE,"EstgG";#N/A,#N/A,FALSE,"PEngG"}</definedName>
    <definedName name="dfffff" localSheetId="10" hidden="1">{#N/A,#N/A,FALSE,"SumG";#N/A,#N/A,FALSE,"ElecG";#N/A,#N/A,FALSE,"MechG";#N/A,#N/A,FALSE,"GeotG";#N/A,#N/A,FALSE,"PrcsG";#N/A,#N/A,FALSE,"TunnG";#N/A,#N/A,FALSE,"CivlG";#N/A,#N/A,FALSE,"NtwkG";#N/A,#N/A,FALSE,"EstgG";#N/A,#N/A,FALSE,"PEngG"}</definedName>
    <definedName name="dfffff" localSheetId="20"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 localSheetId="5" hidden="1">'[4]Rate Analysis'!#REF!</definedName>
    <definedName name="DFG" localSheetId="11" hidden="1">'[4]Rate Analysis'!#REF!</definedName>
    <definedName name="DFG" localSheetId="4" hidden="1">'[4]Rate Analysis'!#REF!</definedName>
    <definedName name="DFG" hidden="1">'[4]Rate Analysis'!#REF!</definedName>
    <definedName name="dfgd" localSheetId="5" hidden="1">{#N/A,#N/A,TRUE,"Cover";#N/A,#N/A,TRUE,"Conts";#N/A,#N/A,TRUE,"VOS";#N/A,#N/A,TRUE,"Warrington";#N/A,#N/A,TRUE,"Widnes"}</definedName>
    <definedName name="dfgd" localSheetId="14" hidden="1">{#N/A,#N/A,TRUE,"Cover";#N/A,#N/A,TRUE,"Conts";#N/A,#N/A,TRUE,"VOS";#N/A,#N/A,TRUE,"Warrington";#N/A,#N/A,TRUE,"Widnes"}</definedName>
    <definedName name="dfgd" localSheetId="11" hidden="1">{#N/A,#N/A,TRUE,"Cover";#N/A,#N/A,TRUE,"Conts";#N/A,#N/A,TRUE,"VOS";#N/A,#N/A,TRUE,"Warrington";#N/A,#N/A,TRUE,"Widnes"}</definedName>
    <definedName name="dfgd" localSheetId="10" hidden="1">{#N/A,#N/A,TRUE,"Cover";#N/A,#N/A,TRUE,"Conts";#N/A,#N/A,TRUE,"VOS";#N/A,#N/A,TRUE,"Warrington";#N/A,#N/A,TRUE,"Widnes"}</definedName>
    <definedName name="dfgd" localSheetId="20" hidden="1">{#N/A,#N/A,TRUE,"Cover";#N/A,#N/A,TRUE,"Conts";#N/A,#N/A,TRUE,"VOS";#N/A,#N/A,TRUE,"Warrington";#N/A,#N/A,TRUE,"Widnes"}</definedName>
    <definedName name="dfgd" hidden="1">{#N/A,#N/A,TRUE,"Cover";#N/A,#N/A,TRUE,"Conts";#N/A,#N/A,TRUE,"VOS";#N/A,#N/A,TRUE,"Warrington";#N/A,#N/A,TRUE,"Widnes"}</definedName>
    <definedName name="DFGTAETETYER" localSheetId="5" hidden="1">{"'Break down'!$A$4"}</definedName>
    <definedName name="DFGTAETETYER" localSheetId="14" hidden="1">{"'Break down'!$A$4"}</definedName>
    <definedName name="DFGTAETETYER" localSheetId="11" hidden="1">{"'Break down'!$A$4"}</definedName>
    <definedName name="DFGTAETETYER" localSheetId="10" hidden="1">{"'Break down'!$A$4"}</definedName>
    <definedName name="DFGTAETETYER" localSheetId="20" hidden="1">{"'Break down'!$A$4"}</definedName>
    <definedName name="DFGTAETETYER" hidden="1">{"'Break down'!$A$4"}</definedName>
    <definedName name="dgagd" localSheetId="5" hidden="1">{#N/A,#N/A,TRUE,"Basic";#N/A,#N/A,TRUE,"EXT-TABLE";#N/A,#N/A,TRUE,"STEEL";#N/A,#N/A,TRUE,"INT-Table";#N/A,#N/A,TRUE,"STEEL";#N/A,#N/A,TRUE,"Door"}</definedName>
    <definedName name="dgagd" localSheetId="14" hidden="1">{#N/A,#N/A,TRUE,"Basic";#N/A,#N/A,TRUE,"EXT-TABLE";#N/A,#N/A,TRUE,"STEEL";#N/A,#N/A,TRUE,"INT-Table";#N/A,#N/A,TRUE,"STEEL";#N/A,#N/A,TRUE,"Door"}</definedName>
    <definedName name="dgagd" localSheetId="11" hidden="1">{#N/A,#N/A,TRUE,"Basic";#N/A,#N/A,TRUE,"EXT-TABLE";#N/A,#N/A,TRUE,"STEEL";#N/A,#N/A,TRUE,"INT-Table";#N/A,#N/A,TRUE,"STEEL";#N/A,#N/A,TRUE,"Door"}</definedName>
    <definedName name="dgagd" localSheetId="10" hidden="1">{#N/A,#N/A,TRUE,"Basic";#N/A,#N/A,TRUE,"EXT-TABLE";#N/A,#N/A,TRUE,"STEEL";#N/A,#N/A,TRUE,"INT-Table";#N/A,#N/A,TRUE,"STEEL";#N/A,#N/A,TRUE,"Door"}</definedName>
    <definedName name="dgagd" localSheetId="20" hidden="1">{#N/A,#N/A,TRUE,"Basic";#N/A,#N/A,TRUE,"EXT-TABLE";#N/A,#N/A,TRUE,"STEEL";#N/A,#N/A,TRUE,"INT-Table";#N/A,#N/A,TRUE,"STEEL";#N/A,#N/A,TRUE,"Door"}</definedName>
    <definedName name="dgagd" hidden="1">{#N/A,#N/A,TRUE,"Basic";#N/A,#N/A,TRUE,"EXT-TABLE";#N/A,#N/A,TRUE,"STEEL";#N/A,#N/A,TRUE,"INT-Table";#N/A,#N/A,TRUE,"STEEL";#N/A,#N/A,TRUE,"Door"}</definedName>
    <definedName name="dgfd" localSheetId="5" hidden="1">{#N/A,#N/A,FALSE,"SumG";#N/A,#N/A,FALSE,"ElecG";#N/A,#N/A,FALSE,"MechG";#N/A,#N/A,FALSE,"GeotG";#N/A,#N/A,FALSE,"PrcsG";#N/A,#N/A,FALSE,"TunnG";#N/A,#N/A,FALSE,"CivlG";#N/A,#N/A,FALSE,"NtwkG";#N/A,#N/A,FALSE,"EstgG";#N/A,#N/A,FALSE,"PEngG"}</definedName>
    <definedName name="dgfd" localSheetId="14" hidden="1">{#N/A,#N/A,FALSE,"SumG";#N/A,#N/A,FALSE,"ElecG";#N/A,#N/A,FALSE,"MechG";#N/A,#N/A,FALSE,"GeotG";#N/A,#N/A,FALSE,"PrcsG";#N/A,#N/A,FALSE,"TunnG";#N/A,#N/A,FALSE,"CivlG";#N/A,#N/A,FALSE,"NtwkG";#N/A,#N/A,FALSE,"EstgG";#N/A,#N/A,FALSE,"PEngG"}</definedName>
    <definedName name="dgfd" localSheetId="11" hidden="1">{#N/A,#N/A,FALSE,"SumG";#N/A,#N/A,FALSE,"ElecG";#N/A,#N/A,FALSE,"MechG";#N/A,#N/A,FALSE,"GeotG";#N/A,#N/A,FALSE,"PrcsG";#N/A,#N/A,FALSE,"TunnG";#N/A,#N/A,FALSE,"CivlG";#N/A,#N/A,FALSE,"NtwkG";#N/A,#N/A,FALSE,"EstgG";#N/A,#N/A,FALSE,"PEngG"}</definedName>
    <definedName name="dgfd" localSheetId="10" hidden="1">{#N/A,#N/A,FALSE,"SumG";#N/A,#N/A,FALSE,"ElecG";#N/A,#N/A,FALSE,"MechG";#N/A,#N/A,FALSE,"GeotG";#N/A,#N/A,FALSE,"PrcsG";#N/A,#N/A,FALSE,"TunnG";#N/A,#N/A,FALSE,"CivlG";#N/A,#N/A,FALSE,"NtwkG";#N/A,#N/A,FALSE,"EstgG";#N/A,#N/A,FALSE,"PEngG"}</definedName>
    <definedName name="dgfd" localSheetId="20"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hkl" localSheetId="5" hidden="1">{"'Bill No. 7'!$A$1:$G$32"}</definedName>
    <definedName name="dghkl" localSheetId="14" hidden="1">{"'Bill No. 7'!$A$1:$G$32"}</definedName>
    <definedName name="dghkl" localSheetId="11" hidden="1">{"'Bill No. 7'!$A$1:$G$32"}</definedName>
    <definedName name="dghkl" localSheetId="10" hidden="1">{"'Bill No. 7'!$A$1:$G$32"}</definedName>
    <definedName name="dghkl" localSheetId="20" hidden="1">{"'Bill No. 7'!$A$1:$G$32"}</definedName>
    <definedName name="dghkl" hidden="1">{"'Bill No. 7'!$A$1:$G$32"}</definedName>
    <definedName name="DH" hidden="1">'[10]2002년12월'!$A$5:$A$36</definedName>
    <definedName name="DHTML" localSheetId="5" hidden="1">{"'Sheet1'!$A$4386:$N$4591"}</definedName>
    <definedName name="DHTML" localSheetId="14" hidden="1">{"'Sheet1'!$A$4386:$N$4591"}</definedName>
    <definedName name="DHTML" localSheetId="11" hidden="1">{"'Sheet1'!$A$4386:$N$4591"}</definedName>
    <definedName name="DHTML" localSheetId="10" hidden="1">{"'Sheet1'!$A$4386:$N$4591"}</definedName>
    <definedName name="DHTML" localSheetId="20" hidden="1">{"'Sheet1'!$A$4386:$N$4591"}</definedName>
    <definedName name="DHTML" hidden="1">{"'Sheet1'!$A$4386:$N$4591"}</definedName>
    <definedName name="DIGN" localSheetId="5" hidden="1">{#N/A,#N/A,TRUE,"Basic";#N/A,#N/A,TRUE,"EXT-TABLE";#N/A,#N/A,TRUE,"STEEL";#N/A,#N/A,TRUE,"INT-Table";#N/A,#N/A,TRUE,"STEEL";#N/A,#N/A,TRUE,"Door"}</definedName>
    <definedName name="DIGN" localSheetId="14" hidden="1">{#N/A,#N/A,TRUE,"Basic";#N/A,#N/A,TRUE,"EXT-TABLE";#N/A,#N/A,TRUE,"STEEL";#N/A,#N/A,TRUE,"INT-Table";#N/A,#N/A,TRUE,"STEEL";#N/A,#N/A,TRUE,"Door"}</definedName>
    <definedName name="DIGN" localSheetId="11" hidden="1">{#N/A,#N/A,TRUE,"Basic";#N/A,#N/A,TRUE,"EXT-TABLE";#N/A,#N/A,TRUE,"STEEL";#N/A,#N/A,TRUE,"INT-Table";#N/A,#N/A,TRUE,"STEEL";#N/A,#N/A,TRUE,"Door"}</definedName>
    <definedName name="DIGN" localSheetId="10" hidden="1">{#N/A,#N/A,TRUE,"Basic";#N/A,#N/A,TRUE,"EXT-TABLE";#N/A,#N/A,TRUE,"STEEL";#N/A,#N/A,TRUE,"INT-Table";#N/A,#N/A,TRUE,"STEEL";#N/A,#N/A,TRUE,"Door"}</definedName>
    <definedName name="DIGN" localSheetId="20" hidden="1">{#N/A,#N/A,TRUE,"Basic";#N/A,#N/A,TRUE,"EXT-TABLE";#N/A,#N/A,TRUE,"STEEL";#N/A,#N/A,TRUE,"INT-Table";#N/A,#N/A,TRUE,"STEEL";#N/A,#N/A,TRUE,"Door"}</definedName>
    <definedName name="DIGN" hidden="1">{#N/A,#N/A,TRUE,"Basic";#N/A,#N/A,TRUE,"EXT-TABLE";#N/A,#N/A,TRUE,"STEEL";#N/A,#N/A,TRUE,"INT-Table";#N/A,#N/A,TRUE,"STEEL";#N/A,#N/A,TRUE,"Door"}</definedName>
    <definedName name="Discount" localSheetId="5" hidden="1">#REF!</definedName>
    <definedName name="Discount" localSheetId="11" hidden="1">#REF!</definedName>
    <definedName name="Discount" localSheetId="4" hidden="1">#REF!</definedName>
    <definedName name="Discount" hidden="1">#REF!</definedName>
    <definedName name="display_area_2" localSheetId="5" hidden="1">#REF!</definedName>
    <definedName name="display_area_2" localSheetId="11" hidden="1">#REF!</definedName>
    <definedName name="display_area_2" localSheetId="4" hidden="1">#REF!</definedName>
    <definedName name="display_area_2" hidden="1">#REF!</definedName>
    <definedName name="djjii" localSheetId="5" hidden="1">{#N/A,#N/A,TRUE,"Cover";#N/A,#N/A,TRUE,"Conts";#N/A,#N/A,TRUE,"VOS";#N/A,#N/A,TRUE,"Warrington";#N/A,#N/A,TRUE,"Widnes"}</definedName>
    <definedName name="djjii" localSheetId="14" hidden="1">{#N/A,#N/A,TRUE,"Cover";#N/A,#N/A,TRUE,"Conts";#N/A,#N/A,TRUE,"VOS";#N/A,#N/A,TRUE,"Warrington";#N/A,#N/A,TRUE,"Widnes"}</definedName>
    <definedName name="djjii" localSheetId="11" hidden="1">{#N/A,#N/A,TRUE,"Cover";#N/A,#N/A,TRUE,"Conts";#N/A,#N/A,TRUE,"VOS";#N/A,#N/A,TRUE,"Warrington";#N/A,#N/A,TRUE,"Widnes"}</definedName>
    <definedName name="djjii" localSheetId="10" hidden="1">{#N/A,#N/A,TRUE,"Cover";#N/A,#N/A,TRUE,"Conts";#N/A,#N/A,TRUE,"VOS";#N/A,#N/A,TRUE,"Warrington";#N/A,#N/A,TRUE,"Widnes"}</definedName>
    <definedName name="djjii" localSheetId="20" hidden="1">{#N/A,#N/A,TRUE,"Cover";#N/A,#N/A,TRUE,"Conts";#N/A,#N/A,TRUE,"VOS";#N/A,#N/A,TRUE,"Warrington";#N/A,#N/A,TRUE,"Widnes"}</definedName>
    <definedName name="djjii" hidden="1">{#N/A,#N/A,TRUE,"Cover";#N/A,#N/A,TRUE,"Conts";#N/A,#N/A,TRUE,"VOS";#N/A,#N/A,TRUE,"Warrington";#N/A,#N/A,TRUE,"Widnes"}</definedName>
    <definedName name="DKDLFJKDS" localSheetId="5" hidden="1">{#N/A,#N/A,TRUE,"Basic";#N/A,#N/A,TRUE,"EXT-TABLE";#N/A,#N/A,TRUE,"STEEL";#N/A,#N/A,TRUE,"INT-Table";#N/A,#N/A,TRUE,"STEEL";#N/A,#N/A,TRUE,"Door"}</definedName>
    <definedName name="DKDLFJKDS" localSheetId="14" hidden="1">{#N/A,#N/A,TRUE,"Basic";#N/A,#N/A,TRUE,"EXT-TABLE";#N/A,#N/A,TRUE,"STEEL";#N/A,#N/A,TRUE,"INT-Table";#N/A,#N/A,TRUE,"STEEL";#N/A,#N/A,TRUE,"Door"}</definedName>
    <definedName name="DKDLFJKDS" localSheetId="11" hidden="1">{#N/A,#N/A,TRUE,"Basic";#N/A,#N/A,TRUE,"EXT-TABLE";#N/A,#N/A,TRUE,"STEEL";#N/A,#N/A,TRUE,"INT-Table";#N/A,#N/A,TRUE,"STEEL";#N/A,#N/A,TRUE,"Door"}</definedName>
    <definedName name="DKDLFJKDS" localSheetId="10" hidden="1">{#N/A,#N/A,TRUE,"Basic";#N/A,#N/A,TRUE,"EXT-TABLE";#N/A,#N/A,TRUE,"STEEL";#N/A,#N/A,TRUE,"INT-Table";#N/A,#N/A,TRUE,"STEEL";#N/A,#N/A,TRUE,"Door"}</definedName>
    <definedName name="DKDLFJKDS" localSheetId="20" hidden="1">{#N/A,#N/A,TRUE,"Basic";#N/A,#N/A,TRUE,"EXT-TABLE";#N/A,#N/A,TRUE,"STEEL";#N/A,#N/A,TRUE,"INT-Table";#N/A,#N/A,TRUE,"STEEL";#N/A,#N/A,TRUE,"Door"}</definedName>
    <definedName name="DKDLFJKDS" hidden="1">{#N/A,#N/A,TRUE,"Basic";#N/A,#N/A,TRUE,"EXT-TABLE";#N/A,#N/A,TRUE,"STEEL";#N/A,#N/A,TRUE,"INT-Table";#N/A,#N/A,TRUE,"STEEL";#N/A,#N/A,TRUE,"Door"}</definedName>
    <definedName name="dpr" localSheetId="5" hidden="1">{"'Sheet1'!$A$4386:$N$4591"}</definedName>
    <definedName name="dpr" localSheetId="14" hidden="1">{"'Sheet1'!$A$4386:$N$4591"}</definedName>
    <definedName name="dpr" localSheetId="11" hidden="1">{"'Sheet1'!$A$4386:$N$4591"}</definedName>
    <definedName name="dpr" localSheetId="10" hidden="1">{"'Sheet1'!$A$4386:$N$4591"}</definedName>
    <definedName name="dpr" localSheetId="20" hidden="1">{"'Sheet1'!$A$4386:$N$4591"}</definedName>
    <definedName name="dpr" hidden="1">{"'Sheet1'!$A$4386:$N$4591"}</definedName>
    <definedName name="drytytuyu" localSheetId="5" hidden="1">{#N/A,#N/A,TRUE,"Cover";#N/A,#N/A,TRUE,"Conts";#N/A,#N/A,TRUE,"VOS";#N/A,#N/A,TRUE,"Warrington";#N/A,#N/A,TRUE,"Widnes"}</definedName>
    <definedName name="drytytuyu" localSheetId="14" hidden="1">{#N/A,#N/A,TRUE,"Cover";#N/A,#N/A,TRUE,"Conts";#N/A,#N/A,TRUE,"VOS";#N/A,#N/A,TRUE,"Warrington";#N/A,#N/A,TRUE,"Widnes"}</definedName>
    <definedName name="drytytuyu" localSheetId="11" hidden="1">{#N/A,#N/A,TRUE,"Cover";#N/A,#N/A,TRUE,"Conts";#N/A,#N/A,TRUE,"VOS";#N/A,#N/A,TRUE,"Warrington";#N/A,#N/A,TRUE,"Widnes"}</definedName>
    <definedName name="drytytuyu" localSheetId="10" hidden="1">{#N/A,#N/A,TRUE,"Cover";#N/A,#N/A,TRUE,"Conts";#N/A,#N/A,TRUE,"VOS";#N/A,#N/A,TRUE,"Warrington";#N/A,#N/A,TRUE,"Widnes"}</definedName>
    <definedName name="drytytuyu" localSheetId="20" hidden="1">{#N/A,#N/A,TRUE,"Cover";#N/A,#N/A,TRUE,"Conts";#N/A,#N/A,TRUE,"VOS";#N/A,#N/A,TRUE,"Warrington";#N/A,#N/A,TRUE,"Widnes"}</definedName>
    <definedName name="drytytuyu" hidden="1">{#N/A,#N/A,TRUE,"Cover";#N/A,#N/A,TRUE,"Conts";#N/A,#N/A,TRUE,"VOS";#N/A,#N/A,TRUE,"Warrington";#N/A,#N/A,TRUE,"Widnes"}</definedName>
    <definedName name="DT_A2" localSheetId="5"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14"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1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2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5" hidden="1">{#N/A,#N/A,TRUE,"Cover";#N/A,#N/A,TRUE,"Conts";#N/A,#N/A,TRUE,"VOS";#N/A,#N/A,TRUE,"Warrington";#N/A,#N/A,TRUE,"Widnes"}</definedName>
    <definedName name="dtdry" localSheetId="14" hidden="1">{#N/A,#N/A,TRUE,"Cover";#N/A,#N/A,TRUE,"Conts";#N/A,#N/A,TRUE,"VOS";#N/A,#N/A,TRUE,"Warrington";#N/A,#N/A,TRUE,"Widnes"}</definedName>
    <definedName name="dtdry" localSheetId="11" hidden="1">{#N/A,#N/A,TRUE,"Cover";#N/A,#N/A,TRUE,"Conts";#N/A,#N/A,TRUE,"VOS";#N/A,#N/A,TRUE,"Warrington";#N/A,#N/A,TRUE,"Widnes"}</definedName>
    <definedName name="dtdry" localSheetId="10" hidden="1">{#N/A,#N/A,TRUE,"Cover";#N/A,#N/A,TRUE,"Conts";#N/A,#N/A,TRUE,"VOS";#N/A,#N/A,TRUE,"Warrington";#N/A,#N/A,TRUE,"Widnes"}</definedName>
    <definedName name="dtdry" localSheetId="20" hidden="1">{#N/A,#N/A,TRUE,"Cover";#N/A,#N/A,TRUE,"Conts";#N/A,#N/A,TRUE,"VOS";#N/A,#N/A,TRUE,"Warrington";#N/A,#N/A,TRUE,"Widnes"}</definedName>
    <definedName name="dtdry" hidden="1">{#N/A,#N/A,TRUE,"Cover";#N/A,#N/A,TRUE,"Conts";#N/A,#N/A,TRUE,"VOS";#N/A,#N/A,TRUE,"Warrington";#N/A,#N/A,TRUE,"Widnes"}</definedName>
    <definedName name="dturuthju" localSheetId="5" hidden="1">{#N/A,#N/A,TRUE,"Cover";#N/A,#N/A,TRUE,"Conts";#N/A,#N/A,TRUE,"VOS";#N/A,#N/A,TRUE,"Warrington";#N/A,#N/A,TRUE,"Widnes"}</definedName>
    <definedName name="dturuthju" localSheetId="14" hidden="1">{#N/A,#N/A,TRUE,"Cover";#N/A,#N/A,TRUE,"Conts";#N/A,#N/A,TRUE,"VOS";#N/A,#N/A,TRUE,"Warrington";#N/A,#N/A,TRUE,"Widnes"}</definedName>
    <definedName name="dturuthju" localSheetId="11" hidden="1">{#N/A,#N/A,TRUE,"Cover";#N/A,#N/A,TRUE,"Conts";#N/A,#N/A,TRUE,"VOS";#N/A,#N/A,TRUE,"Warrington";#N/A,#N/A,TRUE,"Widnes"}</definedName>
    <definedName name="dturuthju" localSheetId="10" hidden="1">{#N/A,#N/A,TRUE,"Cover";#N/A,#N/A,TRUE,"Conts";#N/A,#N/A,TRUE,"VOS";#N/A,#N/A,TRUE,"Warrington";#N/A,#N/A,TRUE,"Widnes"}</definedName>
    <definedName name="dturuthju" localSheetId="20" hidden="1">{#N/A,#N/A,TRUE,"Cover";#N/A,#N/A,TRUE,"Conts";#N/A,#N/A,TRUE,"VOS";#N/A,#N/A,TRUE,"Warrington";#N/A,#N/A,TRUE,"Widnes"}</definedName>
    <definedName name="dturuthju" hidden="1">{#N/A,#N/A,TRUE,"Cover";#N/A,#N/A,TRUE,"Conts";#N/A,#N/A,TRUE,"VOS";#N/A,#N/A,TRUE,"Warrington";#N/A,#N/A,TRUE,"Widnes"}</definedName>
    <definedName name="dueuuiyj" localSheetId="5" hidden="1">{#N/A,#N/A,TRUE,"Cover";#N/A,#N/A,TRUE,"Conts";#N/A,#N/A,TRUE,"VOS";#N/A,#N/A,TRUE,"Warrington";#N/A,#N/A,TRUE,"Widnes"}</definedName>
    <definedName name="dueuuiyj" localSheetId="14" hidden="1">{#N/A,#N/A,TRUE,"Cover";#N/A,#N/A,TRUE,"Conts";#N/A,#N/A,TRUE,"VOS";#N/A,#N/A,TRUE,"Warrington";#N/A,#N/A,TRUE,"Widnes"}</definedName>
    <definedName name="dueuuiyj" localSheetId="11" hidden="1">{#N/A,#N/A,TRUE,"Cover";#N/A,#N/A,TRUE,"Conts";#N/A,#N/A,TRUE,"VOS";#N/A,#N/A,TRUE,"Warrington";#N/A,#N/A,TRUE,"Widnes"}</definedName>
    <definedName name="dueuuiyj" localSheetId="10" hidden="1">{#N/A,#N/A,TRUE,"Cover";#N/A,#N/A,TRUE,"Conts";#N/A,#N/A,TRUE,"VOS";#N/A,#N/A,TRUE,"Warrington";#N/A,#N/A,TRUE,"Widnes"}</definedName>
    <definedName name="dueuuiyj" localSheetId="20" hidden="1">{#N/A,#N/A,TRUE,"Cover";#N/A,#N/A,TRUE,"Conts";#N/A,#N/A,TRUE,"VOS";#N/A,#N/A,TRUE,"Warrington";#N/A,#N/A,TRUE,"Widnes"}</definedName>
    <definedName name="dueuuiyj" hidden="1">{#N/A,#N/A,TRUE,"Cover";#N/A,#N/A,TRUE,"Conts";#N/A,#N/A,TRUE,"VOS";#N/A,#N/A,TRUE,"Warrington";#N/A,#N/A,TRUE,"Widnes"}</definedName>
    <definedName name="dvbgf" localSheetId="5" hidden="1">{#N/A,#N/A,FALSE,"SumD";#N/A,#N/A,FALSE,"ElecD";#N/A,#N/A,FALSE,"MechD";#N/A,#N/A,FALSE,"GeotD";#N/A,#N/A,FALSE,"PrcsD";#N/A,#N/A,FALSE,"TunnD";#N/A,#N/A,FALSE,"CivlD";#N/A,#N/A,FALSE,"NtwkD";#N/A,#N/A,FALSE,"EstgD";#N/A,#N/A,FALSE,"PEngD"}</definedName>
    <definedName name="dvbgf" localSheetId="14" hidden="1">{#N/A,#N/A,FALSE,"SumD";#N/A,#N/A,FALSE,"ElecD";#N/A,#N/A,FALSE,"MechD";#N/A,#N/A,FALSE,"GeotD";#N/A,#N/A,FALSE,"PrcsD";#N/A,#N/A,FALSE,"TunnD";#N/A,#N/A,FALSE,"CivlD";#N/A,#N/A,FALSE,"NtwkD";#N/A,#N/A,FALSE,"EstgD";#N/A,#N/A,FALSE,"PEngD"}</definedName>
    <definedName name="dvbgf" localSheetId="11" hidden="1">{#N/A,#N/A,FALSE,"SumD";#N/A,#N/A,FALSE,"ElecD";#N/A,#N/A,FALSE,"MechD";#N/A,#N/A,FALSE,"GeotD";#N/A,#N/A,FALSE,"PrcsD";#N/A,#N/A,FALSE,"TunnD";#N/A,#N/A,FALSE,"CivlD";#N/A,#N/A,FALSE,"NtwkD";#N/A,#N/A,FALSE,"EstgD";#N/A,#N/A,FALSE,"PEngD"}</definedName>
    <definedName name="dvbgf" localSheetId="10" hidden="1">{#N/A,#N/A,FALSE,"SumD";#N/A,#N/A,FALSE,"ElecD";#N/A,#N/A,FALSE,"MechD";#N/A,#N/A,FALSE,"GeotD";#N/A,#N/A,FALSE,"PrcsD";#N/A,#N/A,FALSE,"TunnD";#N/A,#N/A,FALSE,"CivlD";#N/A,#N/A,FALSE,"NtwkD";#N/A,#N/A,FALSE,"EstgD";#N/A,#N/A,FALSE,"PEngD"}</definedName>
    <definedName name="dvbgf" localSheetId="20"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5" hidden="1">{#N/A,#N/A,TRUE,"Front";#N/A,#N/A,TRUE,"Simple Letter";#N/A,#N/A,TRUE,"Inside";#N/A,#N/A,TRUE,"Contents";#N/A,#N/A,TRUE,"Basis";#N/A,#N/A,TRUE,"Inclusions";#N/A,#N/A,TRUE,"Exclusions";#N/A,#N/A,TRUE,"Areas";#N/A,#N/A,TRUE,"Summary";#N/A,#N/A,TRUE,"Detail"}</definedName>
    <definedName name="dwgyg" localSheetId="14" hidden="1">{#N/A,#N/A,TRUE,"Front";#N/A,#N/A,TRUE,"Simple Letter";#N/A,#N/A,TRUE,"Inside";#N/A,#N/A,TRUE,"Contents";#N/A,#N/A,TRUE,"Basis";#N/A,#N/A,TRUE,"Inclusions";#N/A,#N/A,TRUE,"Exclusions";#N/A,#N/A,TRUE,"Areas";#N/A,#N/A,TRUE,"Summary";#N/A,#N/A,TRUE,"Detail"}</definedName>
    <definedName name="dwgyg" localSheetId="11" hidden="1">{#N/A,#N/A,TRUE,"Front";#N/A,#N/A,TRUE,"Simple Letter";#N/A,#N/A,TRUE,"Inside";#N/A,#N/A,TRUE,"Contents";#N/A,#N/A,TRUE,"Basis";#N/A,#N/A,TRUE,"Inclusions";#N/A,#N/A,TRUE,"Exclusions";#N/A,#N/A,TRUE,"Areas";#N/A,#N/A,TRUE,"Summary";#N/A,#N/A,TRUE,"Detail"}</definedName>
    <definedName name="dwgyg" localSheetId="10" hidden="1">{#N/A,#N/A,TRUE,"Front";#N/A,#N/A,TRUE,"Simple Letter";#N/A,#N/A,TRUE,"Inside";#N/A,#N/A,TRUE,"Contents";#N/A,#N/A,TRUE,"Basis";#N/A,#N/A,TRUE,"Inclusions";#N/A,#N/A,TRUE,"Exclusions";#N/A,#N/A,TRUE,"Areas";#N/A,#N/A,TRUE,"Summary";#N/A,#N/A,TRUE,"Detail"}</definedName>
    <definedName name="dwgyg" localSheetId="20"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v" localSheetId="5" hidden="1">{#N/A,#N/A,TRUE,"Basic";#N/A,#N/A,TRUE,"EXT-TABLE";#N/A,#N/A,TRUE,"STEEL";#N/A,#N/A,TRUE,"INT-Table";#N/A,#N/A,TRUE,"STEEL";#N/A,#N/A,TRUE,"Door"}</definedName>
    <definedName name="dwv" localSheetId="14" hidden="1">{#N/A,#N/A,TRUE,"Basic";#N/A,#N/A,TRUE,"EXT-TABLE";#N/A,#N/A,TRUE,"STEEL";#N/A,#N/A,TRUE,"INT-Table";#N/A,#N/A,TRUE,"STEEL";#N/A,#N/A,TRUE,"Door"}</definedName>
    <definedName name="dwv" localSheetId="11" hidden="1">{#N/A,#N/A,TRUE,"Basic";#N/A,#N/A,TRUE,"EXT-TABLE";#N/A,#N/A,TRUE,"STEEL";#N/A,#N/A,TRUE,"INT-Table";#N/A,#N/A,TRUE,"STEEL";#N/A,#N/A,TRUE,"Door"}</definedName>
    <definedName name="dwv" localSheetId="10" hidden="1">{#N/A,#N/A,TRUE,"Basic";#N/A,#N/A,TRUE,"EXT-TABLE";#N/A,#N/A,TRUE,"STEEL";#N/A,#N/A,TRUE,"INT-Table";#N/A,#N/A,TRUE,"STEEL";#N/A,#N/A,TRUE,"Door"}</definedName>
    <definedName name="dwv" localSheetId="20" hidden="1">{#N/A,#N/A,TRUE,"Basic";#N/A,#N/A,TRUE,"EXT-TABLE";#N/A,#N/A,TRUE,"STEEL";#N/A,#N/A,TRUE,"INT-Table";#N/A,#N/A,TRUE,"STEEL";#N/A,#N/A,TRUE,"Door"}</definedName>
    <definedName name="dwv" hidden="1">{#N/A,#N/A,TRUE,"Basic";#N/A,#N/A,TRUE,"EXT-TABLE";#N/A,#N/A,TRUE,"STEEL";#N/A,#N/A,TRUE,"INT-Table";#N/A,#N/A,TRUE,"STEEL";#N/A,#N/A,TRUE,"Door"}</definedName>
    <definedName name="dydfugfuj" localSheetId="5" hidden="1">{#N/A,#N/A,TRUE,"Cover";#N/A,#N/A,TRUE,"Conts";#N/A,#N/A,TRUE,"VOS";#N/A,#N/A,TRUE,"Warrington";#N/A,#N/A,TRUE,"Widnes"}</definedName>
    <definedName name="dydfugfuj" localSheetId="14" hidden="1">{#N/A,#N/A,TRUE,"Cover";#N/A,#N/A,TRUE,"Conts";#N/A,#N/A,TRUE,"VOS";#N/A,#N/A,TRUE,"Warrington";#N/A,#N/A,TRUE,"Widnes"}</definedName>
    <definedName name="dydfugfuj" localSheetId="11" hidden="1">{#N/A,#N/A,TRUE,"Cover";#N/A,#N/A,TRUE,"Conts";#N/A,#N/A,TRUE,"VOS";#N/A,#N/A,TRUE,"Warrington";#N/A,#N/A,TRUE,"Widnes"}</definedName>
    <definedName name="dydfugfuj" localSheetId="10" hidden="1">{#N/A,#N/A,TRUE,"Cover";#N/A,#N/A,TRUE,"Conts";#N/A,#N/A,TRUE,"VOS";#N/A,#N/A,TRUE,"Warrington";#N/A,#N/A,TRUE,"Widnes"}</definedName>
    <definedName name="dydfugfuj" localSheetId="20" hidden="1">{#N/A,#N/A,TRUE,"Cover";#N/A,#N/A,TRUE,"Conts";#N/A,#N/A,TRUE,"VOS";#N/A,#N/A,TRUE,"Warrington";#N/A,#N/A,TRUE,"Widnes"}</definedName>
    <definedName name="dydfugfuj" hidden="1">{#N/A,#N/A,TRUE,"Cover";#N/A,#N/A,TRUE,"Conts";#N/A,#N/A,TRUE,"VOS";#N/A,#N/A,TRUE,"Warrington";#N/A,#N/A,TRUE,"Widnes"}</definedName>
    <definedName name="dyuiuouo" localSheetId="5" hidden="1">{#N/A,#N/A,TRUE,"Cover";#N/A,#N/A,TRUE,"Conts";#N/A,#N/A,TRUE,"VOS";#N/A,#N/A,TRUE,"Warrington";#N/A,#N/A,TRUE,"Widnes"}</definedName>
    <definedName name="dyuiuouo" localSheetId="14" hidden="1">{#N/A,#N/A,TRUE,"Cover";#N/A,#N/A,TRUE,"Conts";#N/A,#N/A,TRUE,"VOS";#N/A,#N/A,TRUE,"Warrington";#N/A,#N/A,TRUE,"Widnes"}</definedName>
    <definedName name="dyuiuouo" localSheetId="11" hidden="1">{#N/A,#N/A,TRUE,"Cover";#N/A,#N/A,TRUE,"Conts";#N/A,#N/A,TRUE,"VOS";#N/A,#N/A,TRUE,"Warrington";#N/A,#N/A,TRUE,"Widnes"}</definedName>
    <definedName name="dyuiuouo" localSheetId="10" hidden="1">{#N/A,#N/A,TRUE,"Cover";#N/A,#N/A,TRUE,"Conts";#N/A,#N/A,TRUE,"VOS";#N/A,#N/A,TRUE,"Warrington";#N/A,#N/A,TRUE,"Widnes"}</definedName>
    <definedName name="dyuiuouo" localSheetId="20" hidden="1">{#N/A,#N/A,TRUE,"Cover";#N/A,#N/A,TRUE,"Conts";#N/A,#N/A,TRUE,"VOS";#N/A,#N/A,TRUE,"Warrington";#N/A,#N/A,TRUE,"Widnes"}</definedName>
    <definedName name="dyuiuouo" hidden="1">{#N/A,#N/A,TRUE,"Cover";#N/A,#N/A,TRUE,"Conts";#N/A,#N/A,TRUE,"VOS";#N/A,#N/A,TRUE,"Warrington";#N/A,#N/A,TRUE,"Widnes"}</definedName>
    <definedName name="eagrga" localSheetId="5" hidden="1">{#N/A,#N/A,TRUE,"Cover";#N/A,#N/A,TRUE,"Conts";#N/A,#N/A,TRUE,"VOS";#N/A,#N/A,TRUE,"Warrington";#N/A,#N/A,TRUE,"Widnes"}</definedName>
    <definedName name="eagrga" localSheetId="14" hidden="1">{#N/A,#N/A,TRUE,"Cover";#N/A,#N/A,TRUE,"Conts";#N/A,#N/A,TRUE,"VOS";#N/A,#N/A,TRUE,"Warrington";#N/A,#N/A,TRUE,"Widnes"}</definedName>
    <definedName name="eagrga" localSheetId="11" hidden="1">{#N/A,#N/A,TRUE,"Cover";#N/A,#N/A,TRUE,"Conts";#N/A,#N/A,TRUE,"VOS";#N/A,#N/A,TRUE,"Warrington";#N/A,#N/A,TRUE,"Widnes"}</definedName>
    <definedName name="eagrga" localSheetId="10" hidden="1">{#N/A,#N/A,TRUE,"Cover";#N/A,#N/A,TRUE,"Conts";#N/A,#N/A,TRUE,"VOS";#N/A,#N/A,TRUE,"Warrington";#N/A,#N/A,TRUE,"Widnes"}</definedName>
    <definedName name="eagrga" localSheetId="20" hidden="1">{#N/A,#N/A,TRUE,"Cover";#N/A,#N/A,TRUE,"Conts";#N/A,#N/A,TRUE,"VOS";#N/A,#N/A,TRUE,"Warrington";#N/A,#N/A,TRUE,"Widnes"}</definedName>
    <definedName name="eagrga" hidden="1">{#N/A,#N/A,TRUE,"Cover";#N/A,#N/A,TRUE,"Conts";#N/A,#N/A,TRUE,"VOS";#N/A,#N/A,TRUE,"Warrington";#N/A,#N/A,TRUE,"Widnes"}</definedName>
    <definedName name="earth" localSheetId="5" hidden="1">{"'Sheet1'!$A$4386:$N$4591"}</definedName>
    <definedName name="earth" localSheetId="14" hidden="1">{"'Sheet1'!$A$4386:$N$4591"}</definedName>
    <definedName name="earth" localSheetId="11" hidden="1">{"'Sheet1'!$A$4386:$N$4591"}</definedName>
    <definedName name="earth" localSheetId="10" hidden="1">{"'Sheet1'!$A$4386:$N$4591"}</definedName>
    <definedName name="earth" localSheetId="20" hidden="1">{"'Sheet1'!$A$4386:$N$4591"}</definedName>
    <definedName name="earth" hidden="1">{"'Sheet1'!$A$4386:$N$4591"}</definedName>
    <definedName name="edsed" localSheetId="5" hidden="1">[5]FitOutConfCentre!#REF!</definedName>
    <definedName name="edsed" localSheetId="11" hidden="1">[5]FitOutConfCentre!#REF!</definedName>
    <definedName name="edsed" localSheetId="4" hidden="1">[5]FitOutConfCentre!#REF!</definedName>
    <definedName name="edsed" hidden="1">[5]FitOutConfCentre!#REF!</definedName>
    <definedName name="ee" localSheetId="5" hidden="1">{#N/A,#N/A,TRUE,"Cover";#N/A,#N/A,TRUE,"Conts";#N/A,#N/A,TRUE,"VOS";#N/A,#N/A,TRUE,"Warrington";#N/A,#N/A,TRUE,"Widnes"}</definedName>
    <definedName name="ee" localSheetId="14" hidden="1">{#N/A,#N/A,TRUE,"Cover";#N/A,#N/A,TRUE,"Conts";#N/A,#N/A,TRUE,"VOS";#N/A,#N/A,TRUE,"Warrington";#N/A,#N/A,TRUE,"Widnes"}</definedName>
    <definedName name="ee" localSheetId="11" hidden="1">{#N/A,#N/A,TRUE,"Cover";#N/A,#N/A,TRUE,"Conts";#N/A,#N/A,TRUE,"VOS";#N/A,#N/A,TRUE,"Warrington";#N/A,#N/A,TRUE,"Widnes"}</definedName>
    <definedName name="ee" localSheetId="10" hidden="1">{#N/A,#N/A,TRUE,"Cover";#N/A,#N/A,TRUE,"Conts";#N/A,#N/A,TRUE,"VOS";#N/A,#N/A,TRUE,"Warrington";#N/A,#N/A,TRUE,"Widnes"}</definedName>
    <definedName name="ee" localSheetId="20" hidden="1">{#N/A,#N/A,TRUE,"Cover";#N/A,#N/A,TRUE,"Conts";#N/A,#N/A,TRUE,"VOS";#N/A,#N/A,TRUE,"Warrington";#N/A,#N/A,TRUE,"Widnes"}</definedName>
    <definedName name="ee" hidden="1">{#N/A,#N/A,TRUE,"Cover";#N/A,#N/A,TRUE,"Conts";#N/A,#N/A,TRUE,"VOS";#N/A,#N/A,TRUE,"Warrington";#N/A,#N/A,TRUE,"Widnes"}</definedName>
    <definedName name="eeeee" localSheetId="5" hidden="1">{#N/A,#N/A,TRUE,"Cover";#N/A,#N/A,TRUE,"Conts";#N/A,#N/A,TRUE,"VOS";#N/A,#N/A,TRUE,"Warrington";#N/A,#N/A,TRUE,"Widnes"}</definedName>
    <definedName name="eeeee" localSheetId="14" hidden="1">{#N/A,#N/A,TRUE,"Cover";#N/A,#N/A,TRUE,"Conts";#N/A,#N/A,TRUE,"VOS";#N/A,#N/A,TRUE,"Warrington";#N/A,#N/A,TRUE,"Widnes"}</definedName>
    <definedName name="eeeee" localSheetId="11" hidden="1">{#N/A,#N/A,TRUE,"Cover";#N/A,#N/A,TRUE,"Conts";#N/A,#N/A,TRUE,"VOS";#N/A,#N/A,TRUE,"Warrington";#N/A,#N/A,TRUE,"Widnes"}</definedName>
    <definedName name="eeeee" localSheetId="10" hidden="1">{#N/A,#N/A,TRUE,"Cover";#N/A,#N/A,TRUE,"Conts";#N/A,#N/A,TRUE,"VOS";#N/A,#N/A,TRUE,"Warrington";#N/A,#N/A,TRUE,"Widnes"}</definedName>
    <definedName name="eeeee" localSheetId="20" hidden="1">{#N/A,#N/A,TRUE,"Cover";#N/A,#N/A,TRUE,"Conts";#N/A,#N/A,TRUE,"VOS";#N/A,#N/A,TRUE,"Warrington";#N/A,#N/A,TRUE,"Widnes"}</definedName>
    <definedName name="eeeee" hidden="1">{#N/A,#N/A,TRUE,"Cover";#N/A,#N/A,TRUE,"Conts";#N/A,#N/A,TRUE,"VOS";#N/A,#N/A,TRUE,"Warrington";#N/A,#N/A,TRUE,"Widnes"}</definedName>
    <definedName name="egag" localSheetId="5" hidden="1">{#N/A,#N/A,TRUE,"Cover";#N/A,#N/A,TRUE,"Conts";#N/A,#N/A,TRUE,"VOS";#N/A,#N/A,TRUE,"Warrington";#N/A,#N/A,TRUE,"Widnes"}</definedName>
    <definedName name="egag" localSheetId="14" hidden="1">{#N/A,#N/A,TRUE,"Cover";#N/A,#N/A,TRUE,"Conts";#N/A,#N/A,TRUE,"VOS";#N/A,#N/A,TRUE,"Warrington";#N/A,#N/A,TRUE,"Widnes"}</definedName>
    <definedName name="egag" localSheetId="11" hidden="1">{#N/A,#N/A,TRUE,"Cover";#N/A,#N/A,TRUE,"Conts";#N/A,#N/A,TRUE,"VOS";#N/A,#N/A,TRUE,"Warrington";#N/A,#N/A,TRUE,"Widnes"}</definedName>
    <definedName name="egag" localSheetId="10" hidden="1">{#N/A,#N/A,TRUE,"Cover";#N/A,#N/A,TRUE,"Conts";#N/A,#N/A,TRUE,"VOS";#N/A,#N/A,TRUE,"Warrington";#N/A,#N/A,TRUE,"Widnes"}</definedName>
    <definedName name="egag" localSheetId="20" hidden="1">{#N/A,#N/A,TRUE,"Cover";#N/A,#N/A,TRUE,"Conts";#N/A,#N/A,TRUE,"VOS";#N/A,#N/A,TRUE,"Warrington";#N/A,#N/A,TRUE,"Widnes"}</definedName>
    <definedName name="egag" hidden="1">{#N/A,#N/A,TRUE,"Cover";#N/A,#N/A,TRUE,"Conts";#N/A,#N/A,TRUE,"VOS";#N/A,#N/A,TRUE,"Warrington";#N/A,#N/A,TRUE,"Widnes"}</definedName>
    <definedName name="Ele" localSheetId="5" hidden="1">{"'Break down'!$A$4"}</definedName>
    <definedName name="Ele" localSheetId="14" hidden="1">{"'Break down'!$A$4"}</definedName>
    <definedName name="Ele" localSheetId="11" hidden="1">{"'Break down'!$A$4"}</definedName>
    <definedName name="Ele" localSheetId="10" hidden="1">{"'Break down'!$A$4"}</definedName>
    <definedName name="Ele" localSheetId="20" hidden="1">{"'Break down'!$A$4"}</definedName>
    <definedName name="Ele" hidden="1">{"'Break down'!$A$4"}</definedName>
    <definedName name="ELEE" localSheetId="5" hidden="1">{"'Break down'!$A$4"}</definedName>
    <definedName name="ELEE" localSheetId="14" hidden="1">{"'Break down'!$A$4"}</definedName>
    <definedName name="ELEE" localSheetId="11" hidden="1">{"'Break down'!$A$4"}</definedName>
    <definedName name="ELEE" localSheetId="10" hidden="1">{"'Break down'!$A$4"}</definedName>
    <definedName name="ELEE" localSheetId="20" hidden="1">{"'Break down'!$A$4"}</definedName>
    <definedName name="ELEE" hidden="1">{"'Break down'!$A$4"}</definedName>
    <definedName name="er" localSheetId="5" hidden="1">{#N/A,#N/A,FALSE,"SumG";#N/A,#N/A,FALSE,"ElecG";#N/A,#N/A,FALSE,"MechG";#N/A,#N/A,FALSE,"GeotG";#N/A,#N/A,FALSE,"PrcsG";#N/A,#N/A,FALSE,"TunnG";#N/A,#N/A,FALSE,"CivlG";#N/A,#N/A,FALSE,"NtwkG";#N/A,#N/A,FALSE,"EstgG";#N/A,#N/A,FALSE,"PEngG"}</definedName>
    <definedName name="er" localSheetId="14" hidden="1">{#N/A,#N/A,FALSE,"SumG";#N/A,#N/A,FALSE,"ElecG";#N/A,#N/A,FALSE,"MechG";#N/A,#N/A,FALSE,"GeotG";#N/A,#N/A,FALSE,"PrcsG";#N/A,#N/A,FALSE,"TunnG";#N/A,#N/A,FALSE,"CivlG";#N/A,#N/A,FALSE,"NtwkG";#N/A,#N/A,FALSE,"EstgG";#N/A,#N/A,FALSE,"PEngG"}</definedName>
    <definedName name="er" localSheetId="11" hidden="1">{#N/A,#N/A,FALSE,"SumG";#N/A,#N/A,FALSE,"ElecG";#N/A,#N/A,FALSE,"MechG";#N/A,#N/A,FALSE,"GeotG";#N/A,#N/A,FALSE,"PrcsG";#N/A,#N/A,FALSE,"TunnG";#N/A,#N/A,FALSE,"CivlG";#N/A,#N/A,FALSE,"NtwkG";#N/A,#N/A,FALSE,"EstgG";#N/A,#N/A,FALSE,"PEngG"}</definedName>
    <definedName name="er" localSheetId="10" hidden="1">{#N/A,#N/A,FALSE,"SumG";#N/A,#N/A,FALSE,"ElecG";#N/A,#N/A,FALSE,"MechG";#N/A,#N/A,FALSE,"GeotG";#N/A,#N/A,FALSE,"PrcsG";#N/A,#N/A,FALSE,"TunnG";#N/A,#N/A,FALSE,"CivlG";#N/A,#N/A,FALSE,"NtwkG";#N/A,#N/A,FALSE,"EstgG";#N/A,#N/A,FALSE,"PEngG"}</definedName>
    <definedName name="er" localSheetId="20"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5"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14"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1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10"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20"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5" hidden="1">{#N/A,#N/A,TRUE,"Cover";#N/A,#N/A,TRUE,"Conts";#N/A,#N/A,TRUE,"VOS";#N/A,#N/A,TRUE,"Warrington";#N/A,#N/A,TRUE,"Widnes"}</definedName>
    <definedName name="ergaghag" localSheetId="14" hidden="1">{#N/A,#N/A,TRUE,"Cover";#N/A,#N/A,TRUE,"Conts";#N/A,#N/A,TRUE,"VOS";#N/A,#N/A,TRUE,"Warrington";#N/A,#N/A,TRUE,"Widnes"}</definedName>
    <definedName name="ergaghag" localSheetId="11" hidden="1">{#N/A,#N/A,TRUE,"Cover";#N/A,#N/A,TRUE,"Conts";#N/A,#N/A,TRUE,"VOS";#N/A,#N/A,TRUE,"Warrington";#N/A,#N/A,TRUE,"Widnes"}</definedName>
    <definedName name="ergaghag" localSheetId="10" hidden="1">{#N/A,#N/A,TRUE,"Cover";#N/A,#N/A,TRUE,"Conts";#N/A,#N/A,TRUE,"VOS";#N/A,#N/A,TRUE,"Warrington";#N/A,#N/A,TRUE,"Widnes"}</definedName>
    <definedName name="ergaghag" localSheetId="20" hidden="1">{#N/A,#N/A,TRUE,"Cover";#N/A,#N/A,TRUE,"Conts";#N/A,#N/A,TRUE,"VOS";#N/A,#N/A,TRUE,"Warrington";#N/A,#N/A,TRUE,"Widnes"}</definedName>
    <definedName name="ergaghag" hidden="1">{#N/A,#N/A,TRUE,"Cover";#N/A,#N/A,TRUE,"Conts";#N/A,#N/A,TRUE,"VOS";#N/A,#N/A,TRUE,"Warrington";#N/A,#N/A,TRUE,"Widnes"}</definedName>
    <definedName name="ergega" localSheetId="5" hidden="1">{#N/A,#N/A,TRUE,"Cover";#N/A,#N/A,TRUE,"Conts";#N/A,#N/A,TRUE,"VOS";#N/A,#N/A,TRUE,"Warrington";#N/A,#N/A,TRUE,"Widnes"}</definedName>
    <definedName name="ergega" localSheetId="14" hidden="1">{#N/A,#N/A,TRUE,"Cover";#N/A,#N/A,TRUE,"Conts";#N/A,#N/A,TRUE,"VOS";#N/A,#N/A,TRUE,"Warrington";#N/A,#N/A,TRUE,"Widnes"}</definedName>
    <definedName name="ergega" localSheetId="11" hidden="1">{#N/A,#N/A,TRUE,"Cover";#N/A,#N/A,TRUE,"Conts";#N/A,#N/A,TRUE,"VOS";#N/A,#N/A,TRUE,"Warrington";#N/A,#N/A,TRUE,"Widnes"}</definedName>
    <definedName name="ergega" localSheetId="10" hidden="1">{#N/A,#N/A,TRUE,"Cover";#N/A,#N/A,TRUE,"Conts";#N/A,#N/A,TRUE,"VOS";#N/A,#N/A,TRUE,"Warrington";#N/A,#N/A,TRUE,"Widnes"}</definedName>
    <definedName name="ergega" localSheetId="20" hidden="1">{#N/A,#N/A,TRUE,"Cover";#N/A,#N/A,TRUE,"Conts";#N/A,#N/A,TRUE,"VOS";#N/A,#N/A,TRUE,"Warrington";#N/A,#N/A,TRUE,"Widnes"}</definedName>
    <definedName name="ergega" hidden="1">{#N/A,#N/A,TRUE,"Cover";#N/A,#N/A,TRUE,"Conts";#N/A,#N/A,TRUE,"VOS";#N/A,#N/A,TRUE,"Warrington";#N/A,#N/A,TRUE,"Widnes"}</definedName>
    <definedName name="ergtaeg" localSheetId="5" hidden="1">{#N/A,#N/A,TRUE,"Cover";#N/A,#N/A,TRUE,"Conts";#N/A,#N/A,TRUE,"VOS";#N/A,#N/A,TRUE,"Warrington";#N/A,#N/A,TRUE,"Widnes"}</definedName>
    <definedName name="ergtaeg" localSheetId="14" hidden="1">{#N/A,#N/A,TRUE,"Cover";#N/A,#N/A,TRUE,"Conts";#N/A,#N/A,TRUE,"VOS";#N/A,#N/A,TRUE,"Warrington";#N/A,#N/A,TRUE,"Widnes"}</definedName>
    <definedName name="ergtaeg" localSheetId="11" hidden="1">{#N/A,#N/A,TRUE,"Cover";#N/A,#N/A,TRUE,"Conts";#N/A,#N/A,TRUE,"VOS";#N/A,#N/A,TRUE,"Warrington";#N/A,#N/A,TRUE,"Widnes"}</definedName>
    <definedName name="ergtaeg" localSheetId="10" hidden="1">{#N/A,#N/A,TRUE,"Cover";#N/A,#N/A,TRUE,"Conts";#N/A,#N/A,TRUE,"VOS";#N/A,#N/A,TRUE,"Warrington";#N/A,#N/A,TRUE,"Widnes"}</definedName>
    <definedName name="ergtaeg" localSheetId="20" hidden="1">{#N/A,#N/A,TRUE,"Cover";#N/A,#N/A,TRUE,"Conts";#N/A,#N/A,TRUE,"VOS";#N/A,#N/A,TRUE,"Warrington";#N/A,#N/A,TRUE,"Widnes"}</definedName>
    <definedName name="ergtaeg" hidden="1">{#N/A,#N/A,TRUE,"Cover";#N/A,#N/A,TRUE,"Conts";#N/A,#N/A,TRUE,"VOS";#N/A,#N/A,TRUE,"Warrington";#N/A,#N/A,TRUE,"Widnes"}</definedName>
    <definedName name="ErrName301948010" localSheetId="5" hidden="1">{0,0,0,0;0,0,0,0;0,0,0,0;0,0,0,0;0,0,0,0;0,0,0,0}</definedName>
    <definedName name="ErrName301948010" localSheetId="14" hidden="1">{0,0,0,0;0,0,0,0;0,0,0,0;0,0,0,0;0,0,0,0;0,0,0,0}</definedName>
    <definedName name="ErrName301948010" localSheetId="11" hidden="1">{0,0,0,0;0,0,0,0;0,0,0,0;0,0,0,0;0,0,0,0;0,0,0,0}</definedName>
    <definedName name="ErrName301948010" localSheetId="10" hidden="1">{0,0,0,0;0,0,0,0;0,0,0,0;0,0,0,0;0,0,0,0;0,0,0,0}</definedName>
    <definedName name="ErrName301948010" localSheetId="20" hidden="1">{0,0,0,0;0,0,0,0;0,0,0,0;0,0,0,0;0,0,0,0;0,0,0,0}</definedName>
    <definedName name="ErrName301948010" hidden="1">{0,0,0,0;0,0,0,0;0,0,0,0;0,0,0,0;0,0,0,0;0,0,0,0}</definedName>
    <definedName name="ersyy" localSheetId="5" hidden="1">{#N/A,#N/A,TRUE,"Cover";#N/A,#N/A,TRUE,"Conts";#N/A,#N/A,TRUE,"VOS";#N/A,#N/A,TRUE,"Warrington";#N/A,#N/A,TRUE,"Widnes"}</definedName>
    <definedName name="ersyy" localSheetId="14" hidden="1">{#N/A,#N/A,TRUE,"Cover";#N/A,#N/A,TRUE,"Conts";#N/A,#N/A,TRUE,"VOS";#N/A,#N/A,TRUE,"Warrington";#N/A,#N/A,TRUE,"Widnes"}</definedName>
    <definedName name="ersyy" localSheetId="11" hidden="1">{#N/A,#N/A,TRUE,"Cover";#N/A,#N/A,TRUE,"Conts";#N/A,#N/A,TRUE,"VOS";#N/A,#N/A,TRUE,"Warrington";#N/A,#N/A,TRUE,"Widnes"}</definedName>
    <definedName name="ersyy" localSheetId="10" hidden="1">{#N/A,#N/A,TRUE,"Cover";#N/A,#N/A,TRUE,"Conts";#N/A,#N/A,TRUE,"VOS";#N/A,#N/A,TRUE,"Warrington";#N/A,#N/A,TRUE,"Widnes"}</definedName>
    <definedName name="ersyy" localSheetId="20" hidden="1">{#N/A,#N/A,TRUE,"Cover";#N/A,#N/A,TRUE,"Conts";#N/A,#N/A,TRUE,"VOS";#N/A,#N/A,TRUE,"Warrington";#N/A,#N/A,TRUE,"Widnes"}</definedName>
    <definedName name="ersyy" hidden="1">{#N/A,#N/A,TRUE,"Cover";#N/A,#N/A,TRUE,"Conts";#N/A,#N/A,TRUE,"VOS";#N/A,#N/A,TRUE,"Warrington";#N/A,#N/A,TRUE,"Widnes"}</definedName>
    <definedName name="ertertyry" localSheetId="5" hidden="1">{#N/A,#N/A,TRUE,"Cover";#N/A,#N/A,TRUE,"Conts";#N/A,#N/A,TRUE,"VOS";#N/A,#N/A,TRUE,"Warrington";#N/A,#N/A,TRUE,"Widnes"}</definedName>
    <definedName name="ertertyry" localSheetId="14" hidden="1">{#N/A,#N/A,TRUE,"Cover";#N/A,#N/A,TRUE,"Conts";#N/A,#N/A,TRUE,"VOS";#N/A,#N/A,TRUE,"Warrington";#N/A,#N/A,TRUE,"Widnes"}</definedName>
    <definedName name="ertertyry" localSheetId="11" hidden="1">{#N/A,#N/A,TRUE,"Cover";#N/A,#N/A,TRUE,"Conts";#N/A,#N/A,TRUE,"VOS";#N/A,#N/A,TRUE,"Warrington";#N/A,#N/A,TRUE,"Widnes"}</definedName>
    <definedName name="ertertyry" localSheetId="10" hidden="1">{#N/A,#N/A,TRUE,"Cover";#N/A,#N/A,TRUE,"Conts";#N/A,#N/A,TRUE,"VOS";#N/A,#N/A,TRUE,"Warrington";#N/A,#N/A,TRUE,"Widnes"}</definedName>
    <definedName name="ertertyry" localSheetId="20" hidden="1">{#N/A,#N/A,TRUE,"Cover";#N/A,#N/A,TRUE,"Conts";#N/A,#N/A,TRUE,"VOS";#N/A,#N/A,TRUE,"Warrington";#N/A,#N/A,TRUE,"Widnes"}</definedName>
    <definedName name="ertertyry" hidden="1">{#N/A,#N/A,TRUE,"Cover";#N/A,#N/A,TRUE,"Conts";#N/A,#N/A,TRUE,"VOS";#N/A,#N/A,TRUE,"Warrington";#N/A,#N/A,TRUE,"Widnes"}</definedName>
    <definedName name="erterydrutru" localSheetId="5" hidden="1">{#N/A,#N/A,TRUE,"Cover";#N/A,#N/A,TRUE,"Conts";#N/A,#N/A,TRUE,"VOS";#N/A,#N/A,TRUE,"Warrington";#N/A,#N/A,TRUE,"Widnes"}</definedName>
    <definedName name="erterydrutru" localSheetId="14" hidden="1">{#N/A,#N/A,TRUE,"Cover";#N/A,#N/A,TRUE,"Conts";#N/A,#N/A,TRUE,"VOS";#N/A,#N/A,TRUE,"Warrington";#N/A,#N/A,TRUE,"Widnes"}</definedName>
    <definedName name="erterydrutru" localSheetId="11" hidden="1">{#N/A,#N/A,TRUE,"Cover";#N/A,#N/A,TRUE,"Conts";#N/A,#N/A,TRUE,"VOS";#N/A,#N/A,TRUE,"Warrington";#N/A,#N/A,TRUE,"Widnes"}</definedName>
    <definedName name="erterydrutru" localSheetId="10" hidden="1">{#N/A,#N/A,TRUE,"Cover";#N/A,#N/A,TRUE,"Conts";#N/A,#N/A,TRUE,"VOS";#N/A,#N/A,TRUE,"Warrington";#N/A,#N/A,TRUE,"Widnes"}</definedName>
    <definedName name="erterydrutru" localSheetId="20" hidden="1">{#N/A,#N/A,TRUE,"Cover";#N/A,#N/A,TRUE,"Conts";#N/A,#N/A,TRUE,"VOS";#N/A,#N/A,TRUE,"Warrington";#N/A,#N/A,TRUE,"Widnes"}</definedName>
    <definedName name="erterydrutru" hidden="1">{#N/A,#N/A,TRUE,"Cover";#N/A,#N/A,TRUE,"Conts";#N/A,#N/A,TRUE,"VOS";#N/A,#N/A,TRUE,"Warrington";#N/A,#N/A,TRUE,"Widnes"}</definedName>
    <definedName name="erteysry" localSheetId="5" hidden="1">{#N/A,#N/A,TRUE,"Cover";#N/A,#N/A,TRUE,"Conts";#N/A,#N/A,TRUE,"VOS";#N/A,#N/A,TRUE,"Warrington";#N/A,#N/A,TRUE,"Widnes"}</definedName>
    <definedName name="erteysry" localSheetId="14" hidden="1">{#N/A,#N/A,TRUE,"Cover";#N/A,#N/A,TRUE,"Conts";#N/A,#N/A,TRUE,"VOS";#N/A,#N/A,TRUE,"Warrington";#N/A,#N/A,TRUE,"Widnes"}</definedName>
    <definedName name="erteysry" localSheetId="11" hidden="1">{#N/A,#N/A,TRUE,"Cover";#N/A,#N/A,TRUE,"Conts";#N/A,#N/A,TRUE,"VOS";#N/A,#N/A,TRUE,"Warrington";#N/A,#N/A,TRUE,"Widnes"}</definedName>
    <definedName name="erteysry" localSheetId="10" hidden="1">{#N/A,#N/A,TRUE,"Cover";#N/A,#N/A,TRUE,"Conts";#N/A,#N/A,TRUE,"VOS";#N/A,#N/A,TRUE,"Warrington";#N/A,#N/A,TRUE,"Widnes"}</definedName>
    <definedName name="erteysry" localSheetId="20" hidden="1">{#N/A,#N/A,TRUE,"Cover";#N/A,#N/A,TRUE,"Conts";#N/A,#N/A,TRUE,"VOS";#N/A,#N/A,TRUE,"Warrington";#N/A,#N/A,TRUE,"Widnes"}</definedName>
    <definedName name="erteysry" hidden="1">{#N/A,#N/A,TRUE,"Cover";#N/A,#N/A,TRUE,"Conts";#N/A,#N/A,TRUE,"VOS";#N/A,#N/A,TRUE,"Warrington";#N/A,#N/A,TRUE,"Widnes"}</definedName>
    <definedName name="eryr" localSheetId="5" hidden="1">{#N/A,#N/A,TRUE,"Cover";#N/A,#N/A,TRUE,"Conts";#N/A,#N/A,TRUE,"VOS";#N/A,#N/A,TRUE,"Warrington";#N/A,#N/A,TRUE,"Widnes"}</definedName>
    <definedName name="eryr" localSheetId="14" hidden="1">{#N/A,#N/A,TRUE,"Cover";#N/A,#N/A,TRUE,"Conts";#N/A,#N/A,TRUE,"VOS";#N/A,#N/A,TRUE,"Warrington";#N/A,#N/A,TRUE,"Widnes"}</definedName>
    <definedName name="eryr" localSheetId="11" hidden="1">{#N/A,#N/A,TRUE,"Cover";#N/A,#N/A,TRUE,"Conts";#N/A,#N/A,TRUE,"VOS";#N/A,#N/A,TRUE,"Warrington";#N/A,#N/A,TRUE,"Widnes"}</definedName>
    <definedName name="eryr" localSheetId="10" hidden="1">{#N/A,#N/A,TRUE,"Cover";#N/A,#N/A,TRUE,"Conts";#N/A,#N/A,TRUE,"VOS";#N/A,#N/A,TRUE,"Warrington";#N/A,#N/A,TRUE,"Widnes"}</definedName>
    <definedName name="eryr" localSheetId="20" hidden="1">{#N/A,#N/A,TRUE,"Cover";#N/A,#N/A,TRUE,"Conts";#N/A,#N/A,TRUE,"VOS";#N/A,#N/A,TRUE,"Warrington";#N/A,#N/A,TRUE,"Widnes"}</definedName>
    <definedName name="eryr" hidden="1">{#N/A,#N/A,TRUE,"Cover";#N/A,#N/A,TRUE,"Conts";#N/A,#N/A,TRUE,"VOS";#N/A,#N/A,TRUE,"Warrington";#N/A,#N/A,TRUE,"Widnes"}</definedName>
    <definedName name="eryrutru" localSheetId="5" hidden="1">{#N/A,#N/A,TRUE,"Cover";#N/A,#N/A,TRUE,"Conts";#N/A,#N/A,TRUE,"VOS";#N/A,#N/A,TRUE,"Warrington";#N/A,#N/A,TRUE,"Widnes"}</definedName>
    <definedName name="eryrutru" localSheetId="14" hidden="1">{#N/A,#N/A,TRUE,"Cover";#N/A,#N/A,TRUE,"Conts";#N/A,#N/A,TRUE,"VOS";#N/A,#N/A,TRUE,"Warrington";#N/A,#N/A,TRUE,"Widnes"}</definedName>
    <definedName name="eryrutru" localSheetId="11" hidden="1">{#N/A,#N/A,TRUE,"Cover";#N/A,#N/A,TRUE,"Conts";#N/A,#N/A,TRUE,"VOS";#N/A,#N/A,TRUE,"Warrington";#N/A,#N/A,TRUE,"Widnes"}</definedName>
    <definedName name="eryrutru" localSheetId="10" hidden="1">{#N/A,#N/A,TRUE,"Cover";#N/A,#N/A,TRUE,"Conts";#N/A,#N/A,TRUE,"VOS";#N/A,#N/A,TRUE,"Warrington";#N/A,#N/A,TRUE,"Widnes"}</definedName>
    <definedName name="eryrutru" localSheetId="20" hidden="1">{#N/A,#N/A,TRUE,"Cover";#N/A,#N/A,TRUE,"Conts";#N/A,#N/A,TRUE,"VOS";#N/A,#N/A,TRUE,"Warrington";#N/A,#N/A,TRUE,"Widnes"}</definedName>
    <definedName name="eryrutru" hidden="1">{#N/A,#N/A,TRUE,"Cover";#N/A,#N/A,TRUE,"Conts";#N/A,#N/A,TRUE,"VOS";#N/A,#N/A,TRUE,"Warrington";#N/A,#N/A,TRUE,"Widnes"}</definedName>
    <definedName name="erytrh" localSheetId="5" hidden="1">{#N/A,#N/A,TRUE,"Cover";#N/A,#N/A,TRUE,"Conts";#N/A,#N/A,TRUE,"VOS";#N/A,#N/A,TRUE,"Warrington";#N/A,#N/A,TRUE,"Widnes"}</definedName>
    <definedName name="erytrh" localSheetId="14" hidden="1">{#N/A,#N/A,TRUE,"Cover";#N/A,#N/A,TRUE,"Conts";#N/A,#N/A,TRUE,"VOS";#N/A,#N/A,TRUE,"Warrington";#N/A,#N/A,TRUE,"Widnes"}</definedName>
    <definedName name="erytrh" localSheetId="11" hidden="1">{#N/A,#N/A,TRUE,"Cover";#N/A,#N/A,TRUE,"Conts";#N/A,#N/A,TRUE,"VOS";#N/A,#N/A,TRUE,"Warrington";#N/A,#N/A,TRUE,"Widnes"}</definedName>
    <definedName name="erytrh" localSheetId="10" hidden="1">{#N/A,#N/A,TRUE,"Cover";#N/A,#N/A,TRUE,"Conts";#N/A,#N/A,TRUE,"VOS";#N/A,#N/A,TRUE,"Warrington";#N/A,#N/A,TRUE,"Widnes"}</definedName>
    <definedName name="erytrh" localSheetId="20" hidden="1">{#N/A,#N/A,TRUE,"Cover";#N/A,#N/A,TRUE,"Conts";#N/A,#N/A,TRUE,"VOS";#N/A,#N/A,TRUE,"Warrington";#N/A,#N/A,TRUE,"Widnes"}</definedName>
    <definedName name="erytrh" hidden="1">{#N/A,#N/A,TRUE,"Cover";#N/A,#N/A,TRUE,"Conts";#N/A,#N/A,TRUE,"VOS";#N/A,#N/A,TRUE,"Warrington";#N/A,#N/A,TRUE,"Widnes"}</definedName>
    <definedName name="erytuui" localSheetId="5" hidden="1">{#N/A,#N/A,TRUE,"Cover";#N/A,#N/A,TRUE,"Conts";#N/A,#N/A,TRUE,"VOS";#N/A,#N/A,TRUE,"Warrington";#N/A,#N/A,TRUE,"Widnes"}</definedName>
    <definedName name="erytuui" localSheetId="14" hidden="1">{#N/A,#N/A,TRUE,"Cover";#N/A,#N/A,TRUE,"Conts";#N/A,#N/A,TRUE,"VOS";#N/A,#N/A,TRUE,"Warrington";#N/A,#N/A,TRUE,"Widnes"}</definedName>
    <definedName name="erytuui" localSheetId="11" hidden="1">{#N/A,#N/A,TRUE,"Cover";#N/A,#N/A,TRUE,"Conts";#N/A,#N/A,TRUE,"VOS";#N/A,#N/A,TRUE,"Warrington";#N/A,#N/A,TRUE,"Widnes"}</definedName>
    <definedName name="erytuui" localSheetId="10" hidden="1">{#N/A,#N/A,TRUE,"Cover";#N/A,#N/A,TRUE,"Conts";#N/A,#N/A,TRUE,"VOS";#N/A,#N/A,TRUE,"Warrington";#N/A,#N/A,TRUE,"Widnes"}</definedName>
    <definedName name="erytuui" localSheetId="20" hidden="1">{#N/A,#N/A,TRUE,"Cover";#N/A,#N/A,TRUE,"Conts";#N/A,#N/A,TRUE,"VOS";#N/A,#N/A,TRUE,"Warrington";#N/A,#N/A,TRUE,"Widnes"}</definedName>
    <definedName name="erytuui" hidden="1">{#N/A,#N/A,TRUE,"Cover";#N/A,#N/A,TRUE,"Conts";#N/A,#N/A,TRUE,"VOS";#N/A,#N/A,TRUE,"Warrington";#N/A,#N/A,TRUE,"Widnes"}</definedName>
    <definedName name="eryytrysy" localSheetId="5" hidden="1">{#N/A,#N/A,TRUE,"Cover";#N/A,#N/A,TRUE,"Conts";#N/A,#N/A,TRUE,"VOS";#N/A,#N/A,TRUE,"Warrington";#N/A,#N/A,TRUE,"Widnes"}</definedName>
    <definedName name="eryytrysy" localSheetId="14" hidden="1">{#N/A,#N/A,TRUE,"Cover";#N/A,#N/A,TRUE,"Conts";#N/A,#N/A,TRUE,"VOS";#N/A,#N/A,TRUE,"Warrington";#N/A,#N/A,TRUE,"Widnes"}</definedName>
    <definedName name="eryytrysy" localSheetId="11" hidden="1">{#N/A,#N/A,TRUE,"Cover";#N/A,#N/A,TRUE,"Conts";#N/A,#N/A,TRUE,"VOS";#N/A,#N/A,TRUE,"Warrington";#N/A,#N/A,TRUE,"Widnes"}</definedName>
    <definedName name="eryytrysy" localSheetId="10" hidden="1">{#N/A,#N/A,TRUE,"Cover";#N/A,#N/A,TRUE,"Conts";#N/A,#N/A,TRUE,"VOS";#N/A,#N/A,TRUE,"Warrington";#N/A,#N/A,TRUE,"Widnes"}</definedName>
    <definedName name="eryytrysy" localSheetId="20" hidden="1">{#N/A,#N/A,TRUE,"Cover";#N/A,#N/A,TRUE,"Conts";#N/A,#N/A,TRUE,"VOS";#N/A,#N/A,TRUE,"Warrington";#N/A,#N/A,TRUE,"Widnes"}</definedName>
    <definedName name="eryytrysy" hidden="1">{#N/A,#N/A,TRUE,"Cover";#N/A,#N/A,TRUE,"Conts";#N/A,#N/A,TRUE,"VOS";#N/A,#N/A,TRUE,"Warrington";#N/A,#N/A,TRUE,"Widnes"}</definedName>
    <definedName name="estetystry" localSheetId="5" hidden="1">{#N/A,#N/A,TRUE,"Cover";#N/A,#N/A,TRUE,"Conts";#N/A,#N/A,TRUE,"VOS";#N/A,#N/A,TRUE,"Warrington";#N/A,#N/A,TRUE,"Widnes"}</definedName>
    <definedName name="estetystry" localSheetId="14" hidden="1">{#N/A,#N/A,TRUE,"Cover";#N/A,#N/A,TRUE,"Conts";#N/A,#N/A,TRUE,"VOS";#N/A,#N/A,TRUE,"Warrington";#N/A,#N/A,TRUE,"Widnes"}</definedName>
    <definedName name="estetystry" localSheetId="11" hidden="1">{#N/A,#N/A,TRUE,"Cover";#N/A,#N/A,TRUE,"Conts";#N/A,#N/A,TRUE,"VOS";#N/A,#N/A,TRUE,"Warrington";#N/A,#N/A,TRUE,"Widnes"}</definedName>
    <definedName name="estetystry" localSheetId="10" hidden="1">{#N/A,#N/A,TRUE,"Cover";#N/A,#N/A,TRUE,"Conts";#N/A,#N/A,TRUE,"VOS";#N/A,#N/A,TRUE,"Warrington";#N/A,#N/A,TRUE,"Widnes"}</definedName>
    <definedName name="estetystry" localSheetId="20" hidden="1">{#N/A,#N/A,TRUE,"Cover";#N/A,#N/A,TRUE,"Conts";#N/A,#N/A,TRUE,"VOS";#N/A,#N/A,TRUE,"Warrington";#N/A,#N/A,TRUE,"Widnes"}</definedName>
    <definedName name="estetystry" hidden="1">{#N/A,#N/A,TRUE,"Cover";#N/A,#N/A,TRUE,"Conts";#N/A,#N/A,TRUE,"VOS";#N/A,#N/A,TRUE,"Warrington";#N/A,#N/A,TRUE,"Widnes"}</definedName>
    <definedName name="estimateb" localSheetId="5" hidden="1">{#N/A,#N/A,TRUE,"Cover";#N/A,#N/A,TRUE,"Conts";#N/A,#N/A,TRUE,"VOS";#N/A,#N/A,TRUE,"Warrington";#N/A,#N/A,TRUE,"Widnes"}</definedName>
    <definedName name="estimateb" localSheetId="14" hidden="1">{#N/A,#N/A,TRUE,"Cover";#N/A,#N/A,TRUE,"Conts";#N/A,#N/A,TRUE,"VOS";#N/A,#N/A,TRUE,"Warrington";#N/A,#N/A,TRUE,"Widnes"}</definedName>
    <definedName name="estimateb" localSheetId="11" hidden="1">{#N/A,#N/A,TRUE,"Cover";#N/A,#N/A,TRUE,"Conts";#N/A,#N/A,TRUE,"VOS";#N/A,#N/A,TRUE,"Warrington";#N/A,#N/A,TRUE,"Widnes"}</definedName>
    <definedName name="estimateb" localSheetId="10" hidden="1">{#N/A,#N/A,TRUE,"Cover";#N/A,#N/A,TRUE,"Conts";#N/A,#N/A,TRUE,"VOS";#N/A,#N/A,TRUE,"Warrington";#N/A,#N/A,TRUE,"Widnes"}</definedName>
    <definedName name="estimateb" localSheetId="20" hidden="1">{#N/A,#N/A,TRUE,"Cover";#N/A,#N/A,TRUE,"Conts";#N/A,#N/A,TRUE,"VOS";#N/A,#N/A,TRUE,"Warrington";#N/A,#N/A,TRUE,"Widnes"}</definedName>
    <definedName name="estimateb" hidden="1">{#N/A,#N/A,TRUE,"Cover";#N/A,#N/A,TRUE,"Conts";#N/A,#N/A,TRUE,"VOS";#N/A,#N/A,TRUE,"Warrington";#N/A,#N/A,TRUE,"Widnes"}</definedName>
    <definedName name="etertyr" localSheetId="5" hidden="1">{#N/A,#N/A,TRUE,"Cover";#N/A,#N/A,TRUE,"Conts";#N/A,#N/A,TRUE,"VOS";#N/A,#N/A,TRUE,"Warrington";#N/A,#N/A,TRUE,"Widnes"}</definedName>
    <definedName name="etertyr" localSheetId="14" hidden="1">{#N/A,#N/A,TRUE,"Cover";#N/A,#N/A,TRUE,"Conts";#N/A,#N/A,TRUE,"VOS";#N/A,#N/A,TRUE,"Warrington";#N/A,#N/A,TRUE,"Widnes"}</definedName>
    <definedName name="etertyr" localSheetId="11" hidden="1">{#N/A,#N/A,TRUE,"Cover";#N/A,#N/A,TRUE,"Conts";#N/A,#N/A,TRUE,"VOS";#N/A,#N/A,TRUE,"Warrington";#N/A,#N/A,TRUE,"Widnes"}</definedName>
    <definedName name="etertyr" localSheetId="10" hidden="1">{#N/A,#N/A,TRUE,"Cover";#N/A,#N/A,TRUE,"Conts";#N/A,#N/A,TRUE,"VOS";#N/A,#N/A,TRUE,"Warrington";#N/A,#N/A,TRUE,"Widnes"}</definedName>
    <definedName name="etertyr" localSheetId="20" hidden="1">{#N/A,#N/A,TRUE,"Cover";#N/A,#N/A,TRUE,"Conts";#N/A,#N/A,TRUE,"VOS";#N/A,#N/A,TRUE,"Warrington";#N/A,#N/A,TRUE,"Widnes"}</definedName>
    <definedName name="etertyr" hidden="1">{#N/A,#N/A,TRUE,"Cover";#N/A,#N/A,TRUE,"Conts";#N/A,#N/A,TRUE,"VOS";#N/A,#N/A,TRUE,"Warrington";#N/A,#N/A,TRUE,"Widnes"}</definedName>
    <definedName name="etetert" localSheetId="5" hidden="1">{#N/A,#N/A,TRUE,"Cover";#N/A,#N/A,TRUE,"Conts";#N/A,#N/A,TRUE,"VOS";#N/A,#N/A,TRUE,"Warrington";#N/A,#N/A,TRUE,"Widnes"}</definedName>
    <definedName name="etetert" localSheetId="14" hidden="1">{#N/A,#N/A,TRUE,"Cover";#N/A,#N/A,TRUE,"Conts";#N/A,#N/A,TRUE,"VOS";#N/A,#N/A,TRUE,"Warrington";#N/A,#N/A,TRUE,"Widnes"}</definedName>
    <definedName name="etetert" localSheetId="11" hidden="1">{#N/A,#N/A,TRUE,"Cover";#N/A,#N/A,TRUE,"Conts";#N/A,#N/A,TRUE,"VOS";#N/A,#N/A,TRUE,"Warrington";#N/A,#N/A,TRUE,"Widnes"}</definedName>
    <definedName name="etetert" localSheetId="10" hidden="1">{#N/A,#N/A,TRUE,"Cover";#N/A,#N/A,TRUE,"Conts";#N/A,#N/A,TRUE,"VOS";#N/A,#N/A,TRUE,"Warrington";#N/A,#N/A,TRUE,"Widnes"}</definedName>
    <definedName name="etetert" localSheetId="20" hidden="1">{#N/A,#N/A,TRUE,"Cover";#N/A,#N/A,TRUE,"Conts";#N/A,#N/A,TRUE,"VOS";#N/A,#N/A,TRUE,"Warrington";#N/A,#N/A,TRUE,"Widnes"}</definedName>
    <definedName name="etetert" hidden="1">{#N/A,#N/A,TRUE,"Cover";#N/A,#N/A,TRUE,"Conts";#N/A,#N/A,TRUE,"VOS";#N/A,#N/A,TRUE,"Warrington";#N/A,#N/A,TRUE,"Widnes"}</definedName>
    <definedName name="etr6str7tuiuo" localSheetId="5" hidden="1">{#N/A,#N/A,TRUE,"Cover";#N/A,#N/A,TRUE,"Conts";#N/A,#N/A,TRUE,"VOS";#N/A,#N/A,TRUE,"Warrington";#N/A,#N/A,TRUE,"Widnes"}</definedName>
    <definedName name="etr6str7tuiuo" localSheetId="14" hidden="1">{#N/A,#N/A,TRUE,"Cover";#N/A,#N/A,TRUE,"Conts";#N/A,#N/A,TRUE,"VOS";#N/A,#N/A,TRUE,"Warrington";#N/A,#N/A,TRUE,"Widnes"}</definedName>
    <definedName name="etr6str7tuiuo" localSheetId="11" hidden="1">{#N/A,#N/A,TRUE,"Cover";#N/A,#N/A,TRUE,"Conts";#N/A,#N/A,TRUE,"VOS";#N/A,#N/A,TRUE,"Warrington";#N/A,#N/A,TRUE,"Widnes"}</definedName>
    <definedName name="etr6str7tuiuo" localSheetId="10" hidden="1">{#N/A,#N/A,TRUE,"Cover";#N/A,#N/A,TRUE,"Conts";#N/A,#N/A,TRUE,"VOS";#N/A,#N/A,TRUE,"Warrington";#N/A,#N/A,TRUE,"Widnes"}</definedName>
    <definedName name="etr6str7tuiuo" localSheetId="20" hidden="1">{#N/A,#N/A,TRUE,"Cover";#N/A,#N/A,TRUE,"Conts";#N/A,#N/A,TRUE,"VOS";#N/A,#N/A,TRUE,"Warrington";#N/A,#N/A,TRUE,"Widnes"}</definedName>
    <definedName name="etr6str7tuiuo" hidden="1">{#N/A,#N/A,TRUE,"Cover";#N/A,#N/A,TRUE,"Conts";#N/A,#N/A,TRUE,"VOS";#N/A,#N/A,TRUE,"Warrington";#N/A,#N/A,TRUE,"Widnes"}</definedName>
    <definedName name="etretyer" localSheetId="5" hidden="1">{#N/A,#N/A,TRUE,"Cover";#N/A,#N/A,TRUE,"Conts";#N/A,#N/A,TRUE,"VOS";#N/A,#N/A,TRUE,"Warrington";#N/A,#N/A,TRUE,"Widnes"}</definedName>
    <definedName name="etretyer" localSheetId="14" hidden="1">{#N/A,#N/A,TRUE,"Cover";#N/A,#N/A,TRUE,"Conts";#N/A,#N/A,TRUE,"VOS";#N/A,#N/A,TRUE,"Warrington";#N/A,#N/A,TRUE,"Widnes"}</definedName>
    <definedName name="etretyer" localSheetId="11" hidden="1">{#N/A,#N/A,TRUE,"Cover";#N/A,#N/A,TRUE,"Conts";#N/A,#N/A,TRUE,"VOS";#N/A,#N/A,TRUE,"Warrington";#N/A,#N/A,TRUE,"Widnes"}</definedName>
    <definedName name="etretyer" localSheetId="10" hidden="1">{#N/A,#N/A,TRUE,"Cover";#N/A,#N/A,TRUE,"Conts";#N/A,#N/A,TRUE,"VOS";#N/A,#N/A,TRUE,"Warrington";#N/A,#N/A,TRUE,"Widnes"}</definedName>
    <definedName name="etretyer" localSheetId="20" hidden="1">{#N/A,#N/A,TRUE,"Cover";#N/A,#N/A,TRUE,"Conts";#N/A,#N/A,TRUE,"VOS";#N/A,#N/A,TRUE,"Warrington";#N/A,#N/A,TRUE,"Widnes"}</definedName>
    <definedName name="etretyer" hidden="1">{#N/A,#N/A,TRUE,"Cover";#N/A,#N/A,TRUE,"Conts";#N/A,#N/A,TRUE,"VOS";#N/A,#N/A,TRUE,"Warrington";#N/A,#N/A,TRUE,"Widnes"}</definedName>
    <definedName name="etyegf" localSheetId="5" hidden="1">{#N/A,#N/A,TRUE,"Cover";#N/A,#N/A,TRUE,"Conts";#N/A,#N/A,TRUE,"VOS";#N/A,#N/A,TRUE,"Warrington";#N/A,#N/A,TRUE,"Widnes"}</definedName>
    <definedName name="etyegf" localSheetId="14" hidden="1">{#N/A,#N/A,TRUE,"Cover";#N/A,#N/A,TRUE,"Conts";#N/A,#N/A,TRUE,"VOS";#N/A,#N/A,TRUE,"Warrington";#N/A,#N/A,TRUE,"Widnes"}</definedName>
    <definedName name="etyegf" localSheetId="11" hidden="1">{#N/A,#N/A,TRUE,"Cover";#N/A,#N/A,TRUE,"Conts";#N/A,#N/A,TRUE,"VOS";#N/A,#N/A,TRUE,"Warrington";#N/A,#N/A,TRUE,"Widnes"}</definedName>
    <definedName name="etyegf" localSheetId="10" hidden="1">{#N/A,#N/A,TRUE,"Cover";#N/A,#N/A,TRUE,"Conts";#N/A,#N/A,TRUE,"VOS";#N/A,#N/A,TRUE,"Warrington";#N/A,#N/A,TRUE,"Widnes"}</definedName>
    <definedName name="etyegf" localSheetId="20" hidden="1">{#N/A,#N/A,TRUE,"Cover";#N/A,#N/A,TRUE,"Conts";#N/A,#N/A,TRUE,"VOS";#N/A,#N/A,TRUE,"Warrington";#N/A,#N/A,TRUE,"Widnes"}</definedName>
    <definedName name="etyegf" hidden="1">{#N/A,#N/A,TRUE,"Cover";#N/A,#N/A,TRUE,"Conts";#N/A,#N/A,TRUE,"VOS";#N/A,#N/A,TRUE,"Warrington";#N/A,#N/A,TRUE,"Widnes"}</definedName>
    <definedName name="etyytr" localSheetId="5" hidden="1">{#N/A,#N/A,TRUE,"Cover";#N/A,#N/A,TRUE,"Conts";#N/A,#N/A,TRUE,"VOS";#N/A,#N/A,TRUE,"Warrington";#N/A,#N/A,TRUE,"Widnes"}</definedName>
    <definedName name="etyytr" localSheetId="14" hidden="1">{#N/A,#N/A,TRUE,"Cover";#N/A,#N/A,TRUE,"Conts";#N/A,#N/A,TRUE,"VOS";#N/A,#N/A,TRUE,"Warrington";#N/A,#N/A,TRUE,"Widnes"}</definedName>
    <definedName name="etyytr" localSheetId="11" hidden="1">{#N/A,#N/A,TRUE,"Cover";#N/A,#N/A,TRUE,"Conts";#N/A,#N/A,TRUE,"VOS";#N/A,#N/A,TRUE,"Warrington";#N/A,#N/A,TRUE,"Widnes"}</definedName>
    <definedName name="etyytr" localSheetId="10" hidden="1">{#N/A,#N/A,TRUE,"Cover";#N/A,#N/A,TRUE,"Conts";#N/A,#N/A,TRUE,"VOS";#N/A,#N/A,TRUE,"Warrington";#N/A,#N/A,TRUE,"Widnes"}</definedName>
    <definedName name="etyytr" localSheetId="20" hidden="1">{#N/A,#N/A,TRUE,"Cover";#N/A,#N/A,TRUE,"Conts";#N/A,#N/A,TRUE,"VOS";#N/A,#N/A,TRUE,"Warrington";#N/A,#N/A,TRUE,"Widnes"}</definedName>
    <definedName name="etyytr" hidden="1">{#N/A,#N/A,TRUE,"Cover";#N/A,#N/A,TRUE,"Conts";#N/A,#N/A,TRUE,"VOS";#N/A,#N/A,TRUE,"Warrington";#N/A,#N/A,TRUE,"Widnes"}</definedName>
    <definedName name="ewateryryxyz" localSheetId="5" hidden="1">{#N/A,#N/A,TRUE,"Cover";#N/A,#N/A,TRUE,"Conts";#N/A,#N/A,TRUE,"VOS";#N/A,#N/A,TRUE,"Warrington";#N/A,#N/A,TRUE,"Widnes"}</definedName>
    <definedName name="ewateryryxyz" localSheetId="14" hidden="1">{#N/A,#N/A,TRUE,"Cover";#N/A,#N/A,TRUE,"Conts";#N/A,#N/A,TRUE,"VOS";#N/A,#N/A,TRUE,"Warrington";#N/A,#N/A,TRUE,"Widnes"}</definedName>
    <definedName name="ewateryryxyz" localSheetId="11" hidden="1">{#N/A,#N/A,TRUE,"Cover";#N/A,#N/A,TRUE,"Conts";#N/A,#N/A,TRUE,"VOS";#N/A,#N/A,TRUE,"Warrington";#N/A,#N/A,TRUE,"Widnes"}</definedName>
    <definedName name="ewateryryxyz" localSheetId="10" hidden="1">{#N/A,#N/A,TRUE,"Cover";#N/A,#N/A,TRUE,"Conts";#N/A,#N/A,TRUE,"VOS";#N/A,#N/A,TRUE,"Warrington";#N/A,#N/A,TRUE,"Widnes"}</definedName>
    <definedName name="ewateryryxyz" localSheetId="20" hidden="1">{#N/A,#N/A,TRUE,"Cover";#N/A,#N/A,TRUE,"Conts";#N/A,#N/A,TRUE,"VOS";#N/A,#N/A,TRUE,"Warrington";#N/A,#N/A,TRUE,"Widnes"}</definedName>
    <definedName name="ewateryryxyz" hidden="1">{#N/A,#N/A,TRUE,"Cover";#N/A,#N/A,TRUE,"Conts";#N/A,#N/A,TRUE,"VOS";#N/A,#N/A,TRUE,"Warrington";#N/A,#N/A,TRUE,"Widnes"}</definedName>
    <definedName name="ewdsd" localSheetId="5" hidden="1">{"'Break down'!$A$4"}</definedName>
    <definedName name="ewdsd" localSheetId="14" hidden="1">{"'Break down'!$A$4"}</definedName>
    <definedName name="ewdsd" localSheetId="11" hidden="1">{"'Break down'!$A$4"}</definedName>
    <definedName name="ewdsd" localSheetId="10" hidden="1">{"'Break down'!$A$4"}</definedName>
    <definedName name="ewdsd" localSheetId="20" hidden="1">{"'Break down'!$A$4"}</definedName>
    <definedName name="ewdsd" hidden="1">{"'Break down'!$A$4"}</definedName>
    <definedName name="ewt" localSheetId="5" hidden="1">{#N/A,#N/A,TRUE,"Cover";#N/A,#N/A,TRUE,"Conts";#N/A,#N/A,TRUE,"VOS";#N/A,#N/A,TRUE,"Warrington";#N/A,#N/A,TRUE,"Widnes"}</definedName>
    <definedName name="ewt" localSheetId="14" hidden="1">{#N/A,#N/A,TRUE,"Cover";#N/A,#N/A,TRUE,"Conts";#N/A,#N/A,TRUE,"VOS";#N/A,#N/A,TRUE,"Warrington";#N/A,#N/A,TRUE,"Widnes"}</definedName>
    <definedName name="ewt" localSheetId="11" hidden="1">{#N/A,#N/A,TRUE,"Cover";#N/A,#N/A,TRUE,"Conts";#N/A,#N/A,TRUE,"VOS";#N/A,#N/A,TRUE,"Warrington";#N/A,#N/A,TRUE,"Widnes"}</definedName>
    <definedName name="ewt" localSheetId="10" hidden="1">{#N/A,#N/A,TRUE,"Cover";#N/A,#N/A,TRUE,"Conts";#N/A,#N/A,TRUE,"VOS";#N/A,#N/A,TRUE,"Warrington";#N/A,#N/A,TRUE,"Widnes"}</definedName>
    <definedName name="ewt" localSheetId="20" hidden="1">{#N/A,#N/A,TRUE,"Cover";#N/A,#N/A,TRUE,"Conts";#N/A,#N/A,TRUE,"VOS";#N/A,#N/A,TRUE,"Warrington";#N/A,#N/A,TRUE,"Widnes"}</definedName>
    <definedName name="ewt" hidden="1">{#N/A,#N/A,TRUE,"Cover";#N/A,#N/A,TRUE,"Conts";#N/A,#N/A,TRUE,"VOS";#N/A,#N/A,TRUE,"Warrington";#N/A,#N/A,TRUE,"Widnes"}</definedName>
    <definedName name="ewtateryry" localSheetId="5" hidden="1">{#N/A,#N/A,TRUE,"Cover";#N/A,#N/A,TRUE,"Conts";#N/A,#N/A,TRUE,"VOS";#N/A,#N/A,TRUE,"Warrington";#N/A,#N/A,TRUE,"Widnes"}</definedName>
    <definedName name="ewtateryry" localSheetId="14" hidden="1">{#N/A,#N/A,TRUE,"Cover";#N/A,#N/A,TRUE,"Conts";#N/A,#N/A,TRUE,"VOS";#N/A,#N/A,TRUE,"Warrington";#N/A,#N/A,TRUE,"Widnes"}</definedName>
    <definedName name="ewtateryry" localSheetId="11" hidden="1">{#N/A,#N/A,TRUE,"Cover";#N/A,#N/A,TRUE,"Conts";#N/A,#N/A,TRUE,"VOS";#N/A,#N/A,TRUE,"Warrington";#N/A,#N/A,TRUE,"Widnes"}</definedName>
    <definedName name="ewtateryry" localSheetId="10" hidden="1">{#N/A,#N/A,TRUE,"Cover";#N/A,#N/A,TRUE,"Conts";#N/A,#N/A,TRUE,"VOS";#N/A,#N/A,TRUE,"Warrington";#N/A,#N/A,TRUE,"Widnes"}</definedName>
    <definedName name="ewtateryry" localSheetId="20" hidden="1">{#N/A,#N/A,TRUE,"Cover";#N/A,#N/A,TRUE,"Conts";#N/A,#N/A,TRUE,"VOS";#N/A,#N/A,TRUE,"Warrington";#N/A,#N/A,TRUE,"Widnes"}</definedName>
    <definedName name="ewtateryry" hidden="1">{#N/A,#N/A,TRUE,"Cover";#N/A,#N/A,TRUE,"Conts";#N/A,#N/A,TRUE,"VOS";#N/A,#N/A,TRUE,"Warrington";#N/A,#N/A,TRUE,"Widnes"}</definedName>
    <definedName name="eXCLUSIONS" localSheetId="5" hidden="1">{#N/A,#N/A,TRUE,"Cover";#N/A,#N/A,TRUE,"Conts";#N/A,#N/A,TRUE,"VOS";#N/A,#N/A,TRUE,"Warrington";#N/A,#N/A,TRUE,"Widnes"}</definedName>
    <definedName name="eXCLUSIONS" localSheetId="14" hidden="1">{#N/A,#N/A,TRUE,"Cover";#N/A,#N/A,TRUE,"Conts";#N/A,#N/A,TRUE,"VOS";#N/A,#N/A,TRUE,"Warrington";#N/A,#N/A,TRUE,"Widnes"}</definedName>
    <definedName name="eXCLUSIONS" localSheetId="11" hidden="1">{#N/A,#N/A,TRUE,"Cover";#N/A,#N/A,TRUE,"Conts";#N/A,#N/A,TRUE,"VOS";#N/A,#N/A,TRUE,"Warrington";#N/A,#N/A,TRUE,"Widnes"}</definedName>
    <definedName name="eXCLUSIONS" localSheetId="10" hidden="1">{#N/A,#N/A,TRUE,"Cover";#N/A,#N/A,TRUE,"Conts";#N/A,#N/A,TRUE,"VOS";#N/A,#N/A,TRUE,"Warrington";#N/A,#N/A,TRUE,"Widnes"}</definedName>
    <definedName name="eXCLUSIONS" localSheetId="20" hidden="1">{#N/A,#N/A,TRUE,"Cover";#N/A,#N/A,TRUE,"Conts";#N/A,#N/A,TRUE,"VOS";#N/A,#N/A,TRUE,"Warrington";#N/A,#N/A,TRUE,"Widnes"}</definedName>
    <definedName name="eXCLUSIONS" hidden="1">{#N/A,#N/A,TRUE,"Cover";#N/A,#N/A,TRUE,"Conts";#N/A,#N/A,TRUE,"VOS";#N/A,#N/A,TRUE,"Warrington";#N/A,#N/A,TRUE,"Widnes"}</definedName>
    <definedName name="exit" localSheetId="5" hidden="1">{#N/A,#N/A,TRUE,"Basic";#N/A,#N/A,TRUE,"EXT-TABLE";#N/A,#N/A,TRUE,"STEEL";#N/A,#N/A,TRUE,"INT-Table";#N/A,#N/A,TRUE,"STEEL";#N/A,#N/A,TRUE,"Door"}</definedName>
    <definedName name="exit" localSheetId="14" hidden="1">{#N/A,#N/A,TRUE,"Basic";#N/A,#N/A,TRUE,"EXT-TABLE";#N/A,#N/A,TRUE,"STEEL";#N/A,#N/A,TRUE,"INT-Table";#N/A,#N/A,TRUE,"STEEL";#N/A,#N/A,TRUE,"Door"}</definedName>
    <definedName name="exit" localSheetId="11" hidden="1">{#N/A,#N/A,TRUE,"Basic";#N/A,#N/A,TRUE,"EXT-TABLE";#N/A,#N/A,TRUE,"STEEL";#N/A,#N/A,TRUE,"INT-Table";#N/A,#N/A,TRUE,"STEEL";#N/A,#N/A,TRUE,"Door"}</definedName>
    <definedName name="exit" localSheetId="10" hidden="1">{#N/A,#N/A,TRUE,"Basic";#N/A,#N/A,TRUE,"EXT-TABLE";#N/A,#N/A,TRUE,"STEEL";#N/A,#N/A,TRUE,"INT-Table";#N/A,#N/A,TRUE,"STEEL";#N/A,#N/A,TRUE,"Door"}</definedName>
    <definedName name="exit" localSheetId="20" hidden="1">{#N/A,#N/A,TRUE,"Basic";#N/A,#N/A,TRUE,"EXT-TABLE";#N/A,#N/A,TRUE,"STEEL";#N/A,#N/A,TRUE,"INT-Table";#N/A,#N/A,TRUE,"STEEL";#N/A,#N/A,TRUE,"Door"}</definedName>
    <definedName name="exit" hidden="1">{#N/A,#N/A,TRUE,"Basic";#N/A,#N/A,TRUE,"EXT-TABLE";#N/A,#N/A,TRUE,"STEEL";#N/A,#N/A,TRUE,"INT-Table";#N/A,#N/A,TRUE,"STEEL";#N/A,#N/A,TRUE,"Door"}</definedName>
    <definedName name="eyt" localSheetId="5" hidden="1">{"'Break down'!$A$4"}</definedName>
    <definedName name="eyt" localSheetId="14" hidden="1">{"'Break down'!$A$4"}</definedName>
    <definedName name="eyt" localSheetId="11" hidden="1">{"'Break down'!$A$4"}</definedName>
    <definedName name="eyt" localSheetId="10" hidden="1">{"'Break down'!$A$4"}</definedName>
    <definedName name="eyt" localSheetId="20" hidden="1">{"'Break down'!$A$4"}</definedName>
    <definedName name="eyt" hidden="1">{"'Break down'!$A$4"}</definedName>
    <definedName name="eyy" localSheetId="5" hidden="1">{#N/A,#N/A,TRUE,"Cover";#N/A,#N/A,TRUE,"Conts";#N/A,#N/A,TRUE,"VOS";#N/A,#N/A,TRUE,"Warrington";#N/A,#N/A,TRUE,"Widnes"}</definedName>
    <definedName name="eyy" localSheetId="14" hidden="1">{#N/A,#N/A,TRUE,"Cover";#N/A,#N/A,TRUE,"Conts";#N/A,#N/A,TRUE,"VOS";#N/A,#N/A,TRUE,"Warrington";#N/A,#N/A,TRUE,"Widnes"}</definedName>
    <definedName name="eyy" localSheetId="11" hidden="1">{#N/A,#N/A,TRUE,"Cover";#N/A,#N/A,TRUE,"Conts";#N/A,#N/A,TRUE,"VOS";#N/A,#N/A,TRUE,"Warrington";#N/A,#N/A,TRUE,"Widnes"}</definedName>
    <definedName name="eyy" localSheetId="10" hidden="1">{#N/A,#N/A,TRUE,"Cover";#N/A,#N/A,TRUE,"Conts";#N/A,#N/A,TRUE,"VOS";#N/A,#N/A,TRUE,"Warrington";#N/A,#N/A,TRUE,"Widnes"}</definedName>
    <definedName name="eyy" localSheetId="20" hidden="1">{#N/A,#N/A,TRUE,"Cover";#N/A,#N/A,TRUE,"Conts";#N/A,#N/A,TRUE,"VOS";#N/A,#N/A,TRUE,"Warrington";#N/A,#N/A,TRUE,"Widnes"}</definedName>
    <definedName name="eyy" hidden="1">{#N/A,#N/A,TRUE,"Cover";#N/A,#N/A,TRUE,"Conts";#N/A,#N/A,TRUE,"VOS";#N/A,#N/A,TRUE,"Warrington";#N/A,#N/A,TRUE,"Widnes"}</definedName>
    <definedName name="f" localSheetId="5" hidden="1">{#N/A,#N/A,TRUE,"Cover";#N/A,#N/A,TRUE,"Conts";#N/A,#N/A,TRUE,"VOS";#N/A,#N/A,TRUE,"Warrington";#N/A,#N/A,TRUE,"Widnes"}</definedName>
    <definedName name="f" localSheetId="14" hidden="1">{#N/A,#N/A,TRUE,"Cover";#N/A,#N/A,TRUE,"Conts";#N/A,#N/A,TRUE,"VOS";#N/A,#N/A,TRUE,"Warrington";#N/A,#N/A,TRUE,"Widnes"}</definedName>
    <definedName name="f" localSheetId="11" hidden="1">{#N/A,#N/A,TRUE,"Cover";#N/A,#N/A,TRUE,"Conts";#N/A,#N/A,TRUE,"VOS";#N/A,#N/A,TRUE,"Warrington";#N/A,#N/A,TRUE,"Widnes"}</definedName>
    <definedName name="f" localSheetId="10" hidden="1">{#N/A,#N/A,TRUE,"Cover";#N/A,#N/A,TRUE,"Conts";#N/A,#N/A,TRUE,"VOS";#N/A,#N/A,TRUE,"Warrington";#N/A,#N/A,TRUE,"Widnes"}</definedName>
    <definedName name="f" localSheetId="20" hidden="1">{#N/A,#N/A,TRUE,"Cover";#N/A,#N/A,TRUE,"Conts";#N/A,#N/A,TRUE,"VOS";#N/A,#N/A,TRUE,"Warrington";#N/A,#N/A,TRUE,"Widnes"}</definedName>
    <definedName name="f" hidden="1">{#N/A,#N/A,TRUE,"Cover";#N/A,#N/A,TRUE,"Conts";#N/A,#N/A,TRUE,"VOS";#N/A,#N/A,TRUE,"Warrington";#N/A,#N/A,TRUE,"Widnes"}</definedName>
    <definedName name="fasfsdfsdfasdfsdfsd" localSheetId="5" hidden="1">{#N/A,#N/A,TRUE,"Basic";#N/A,#N/A,TRUE,"EXT-TABLE";#N/A,#N/A,TRUE,"STEEL";#N/A,#N/A,TRUE,"INT-Table";#N/A,#N/A,TRUE,"STEEL";#N/A,#N/A,TRUE,"Door"}</definedName>
    <definedName name="fasfsdfsdfasdfsdfsd" localSheetId="14" hidden="1">{#N/A,#N/A,TRUE,"Basic";#N/A,#N/A,TRUE,"EXT-TABLE";#N/A,#N/A,TRUE,"STEEL";#N/A,#N/A,TRUE,"INT-Table";#N/A,#N/A,TRUE,"STEEL";#N/A,#N/A,TRUE,"Door"}</definedName>
    <definedName name="fasfsdfsdfasdfsdfsd" localSheetId="11" hidden="1">{#N/A,#N/A,TRUE,"Basic";#N/A,#N/A,TRUE,"EXT-TABLE";#N/A,#N/A,TRUE,"STEEL";#N/A,#N/A,TRUE,"INT-Table";#N/A,#N/A,TRUE,"STEEL";#N/A,#N/A,TRUE,"Door"}</definedName>
    <definedName name="fasfsdfsdfasdfsdfsd" localSheetId="10" hidden="1">{#N/A,#N/A,TRUE,"Basic";#N/A,#N/A,TRUE,"EXT-TABLE";#N/A,#N/A,TRUE,"STEEL";#N/A,#N/A,TRUE,"INT-Table";#N/A,#N/A,TRUE,"STEEL";#N/A,#N/A,TRUE,"Door"}</definedName>
    <definedName name="fasfsdfsdfasdfsdfsd" localSheetId="20" hidden="1">{#N/A,#N/A,TRUE,"Basic";#N/A,#N/A,TRUE,"EXT-TABLE";#N/A,#N/A,TRUE,"STEEL";#N/A,#N/A,TRUE,"INT-Table";#N/A,#N/A,TRUE,"STEEL";#N/A,#N/A,TRUE,"Door"}</definedName>
    <definedName name="fasfsdfsdfasdfsdfsd" hidden="1">{#N/A,#N/A,TRUE,"Basic";#N/A,#N/A,TRUE,"EXT-TABLE";#N/A,#N/A,TRUE,"STEEL";#N/A,#N/A,TRUE,"INT-Table";#N/A,#N/A,TRUE,"STEEL";#N/A,#N/A,TRUE,"Door"}</definedName>
    <definedName name="FCode" localSheetId="5" hidden="1">#REF!</definedName>
    <definedName name="FCode" localSheetId="11" hidden="1">#REF!</definedName>
    <definedName name="FCode" localSheetId="4" hidden="1">#REF!</definedName>
    <definedName name="FCode" hidden="1">#REF!</definedName>
    <definedName name="fdff" localSheetId="5" hidden="1">{#N/A,#N/A,FALSE,"SumG";#N/A,#N/A,FALSE,"ElecG";#N/A,#N/A,FALSE,"MechG";#N/A,#N/A,FALSE,"GeotG";#N/A,#N/A,FALSE,"PrcsG";#N/A,#N/A,FALSE,"TunnG";#N/A,#N/A,FALSE,"CivlG";#N/A,#N/A,FALSE,"NtwkG";#N/A,#N/A,FALSE,"EstgG";#N/A,#N/A,FALSE,"PEngG"}</definedName>
    <definedName name="fdff" localSheetId="14" hidden="1">{#N/A,#N/A,FALSE,"SumG";#N/A,#N/A,FALSE,"ElecG";#N/A,#N/A,FALSE,"MechG";#N/A,#N/A,FALSE,"GeotG";#N/A,#N/A,FALSE,"PrcsG";#N/A,#N/A,FALSE,"TunnG";#N/A,#N/A,FALSE,"CivlG";#N/A,#N/A,FALSE,"NtwkG";#N/A,#N/A,FALSE,"EstgG";#N/A,#N/A,FALSE,"PEngG"}</definedName>
    <definedName name="fdff" localSheetId="11" hidden="1">{#N/A,#N/A,FALSE,"SumG";#N/A,#N/A,FALSE,"ElecG";#N/A,#N/A,FALSE,"MechG";#N/A,#N/A,FALSE,"GeotG";#N/A,#N/A,FALSE,"PrcsG";#N/A,#N/A,FALSE,"TunnG";#N/A,#N/A,FALSE,"CivlG";#N/A,#N/A,FALSE,"NtwkG";#N/A,#N/A,FALSE,"EstgG";#N/A,#N/A,FALSE,"PEngG"}</definedName>
    <definedName name="fdff" localSheetId="10" hidden="1">{#N/A,#N/A,FALSE,"SumG";#N/A,#N/A,FALSE,"ElecG";#N/A,#N/A,FALSE,"MechG";#N/A,#N/A,FALSE,"GeotG";#N/A,#N/A,FALSE,"PrcsG";#N/A,#N/A,FALSE,"TunnG";#N/A,#N/A,FALSE,"CivlG";#N/A,#N/A,FALSE,"NtwkG";#N/A,#N/A,FALSE,"EstgG";#N/A,#N/A,FALSE,"PEngG"}</definedName>
    <definedName name="fdff" localSheetId="20"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R" localSheetId="5" hidden="1">#REF!</definedName>
    <definedName name="FDR" localSheetId="11" hidden="1">#REF!</definedName>
    <definedName name="FDR" localSheetId="4" hidden="1">#REF!</definedName>
    <definedName name="FDR" hidden="1">#REF!</definedName>
    <definedName name="Fees.1" localSheetId="5" hidden="1">{#N/A,#N/A,TRUE,"Cover";#N/A,#N/A,TRUE,"Conts";#N/A,#N/A,TRUE,"VOS";#N/A,#N/A,TRUE,"Warrington";#N/A,#N/A,TRUE,"Widnes"}</definedName>
    <definedName name="Fees.1" localSheetId="14" hidden="1">{#N/A,#N/A,TRUE,"Cover";#N/A,#N/A,TRUE,"Conts";#N/A,#N/A,TRUE,"VOS";#N/A,#N/A,TRUE,"Warrington";#N/A,#N/A,TRUE,"Widnes"}</definedName>
    <definedName name="Fees.1" localSheetId="11" hidden="1">{#N/A,#N/A,TRUE,"Cover";#N/A,#N/A,TRUE,"Conts";#N/A,#N/A,TRUE,"VOS";#N/A,#N/A,TRUE,"Warrington";#N/A,#N/A,TRUE,"Widnes"}</definedName>
    <definedName name="Fees.1" localSheetId="10" hidden="1">{#N/A,#N/A,TRUE,"Cover";#N/A,#N/A,TRUE,"Conts";#N/A,#N/A,TRUE,"VOS";#N/A,#N/A,TRUE,"Warrington";#N/A,#N/A,TRUE,"Widnes"}</definedName>
    <definedName name="Fees.1" localSheetId="20" hidden="1">{#N/A,#N/A,TRUE,"Cover";#N/A,#N/A,TRUE,"Conts";#N/A,#N/A,TRUE,"VOS";#N/A,#N/A,TRUE,"Warrington";#N/A,#N/A,TRUE,"Widnes"}</definedName>
    <definedName name="Fees.1" hidden="1">{#N/A,#N/A,TRUE,"Cover";#N/A,#N/A,TRUE,"Conts";#N/A,#N/A,TRUE,"VOS";#N/A,#N/A,TRUE,"Warrington";#N/A,#N/A,TRUE,"Widnes"}</definedName>
    <definedName name="fffff" localSheetId="5" hidden="1">{#N/A,#N/A,TRUE,"Basic";#N/A,#N/A,TRUE,"EXT-TABLE";#N/A,#N/A,TRUE,"STEEL";#N/A,#N/A,TRUE,"INT-Table";#N/A,#N/A,TRUE,"STEEL";#N/A,#N/A,TRUE,"Door"}</definedName>
    <definedName name="fffff" localSheetId="14" hidden="1">{#N/A,#N/A,TRUE,"Basic";#N/A,#N/A,TRUE,"EXT-TABLE";#N/A,#N/A,TRUE,"STEEL";#N/A,#N/A,TRUE,"INT-Table";#N/A,#N/A,TRUE,"STEEL";#N/A,#N/A,TRUE,"Door"}</definedName>
    <definedName name="fffff" localSheetId="11" hidden="1">{#N/A,#N/A,TRUE,"Basic";#N/A,#N/A,TRUE,"EXT-TABLE";#N/A,#N/A,TRUE,"STEEL";#N/A,#N/A,TRUE,"INT-Table";#N/A,#N/A,TRUE,"STEEL";#N/A,#N/A,TRUE,"Door"}</definedName>
    <definedName name="fffff" localSheetId="10" hidden="1">{#N/A,#N/A,TRUE,"Basic";#N/A,#N/A,TRUE,"EXT-TABLE";#N/A,#N/A,TRUE,"STEEL";#N/A,#N/A,TRUE,"INT-Table";#N/A,#N/A,TRUE,"STEEL";#N/A,#N/A,TRUE,"Door"}</definedName>
    <definedName name="fffff" localSheetId="20" hidden="1">{#N/A,#N/A,TRUE,"Basic";#N/A,#N/A,TRUE,"EXT-TABLE";#N/A,#N/A,TRUE,"STEEL";#N/A,#N/A,TRUE,"INT-Table";#N/A,#N/A,TRUE,"STEEL";#N/A,#N/A,TRUE,"Door"}</definedName>
    <definedName name="fffff" hidden="1">{#N/A,#N/A,TRUE,"Basic";#N/A,#N/A,TRUE,"EXT-TABLE";#N/A,#N/A,TRUE,"STEEL";#N/A,#N/A,TRUE,"INT-Table";#N/A,#N/A,TRUE,"STEEL";#N/A,#N/A,TRUE,"Door"}</definedName>
    <definedName name="fffuu" localSheetId="5" hidden="1">{"'Break down'!$A$4"}</definedName>
    <definedName name="fffuu" localSheetId="14" hidden="1">{"'Break down'!$A$4"}</definedName>
    <definedName name="fffuu" localSheetId="11" hidden="1">{"'Break down'!$A$4"}</definedName>
    <definedName name="fffuu" localSheetId="10" hidden="1">{"'Break down'!$A$4"}</definedName>
    <definedName name="fffuu" localSheetId="20" hidden="1">{"'Break down'!$A$4"}</definedName>
    <definedName name="fffuu" hidden="1">{"'Break down'!$A$4"}</definedName>
    <definedName name="fg" localSheetId="5" hidden="1">{#N/A,#N/A,TRUE,"Cover";#N/A,#N/A,TRUE,"Conts";#N/A,#N/A,TRUE,"VOS";#N/A,#N/A,TRUE,"Warrington";#N/A,#N/A,TRUE,"Widnes"}</definedName>
    <definedName name="fg" localSheetId="14" hidden="1">{#N/A,#N/A,TRUE,"Cover";#N/A,#N/A,TRUE,"Conts";#N/A,#N/A,TRUE,"VOS";#N/A,#N/A,TRUE,"Warrington";#N/A,#N/A,TRUE,"Widnes"}</definedName>
    <definedName name="fg" localSheetId="11" hidden="1">{#N/A,#N/A,TRUE,"Cover";#N/A,#N/A,TRUE,"Conts";#N/A,#N/A,TRUE,"VOS";#N/A,#N/A,TRUE,"Warrington";#N/A,#N/A,TRUE,"Widnes"}</definedName>
    <definedName name="fg" localSheetId="10" hidden="1">{#N/A,#N/A,TRUE,"Cover";#N/A,#N/A,TRUE,"Conts";#N/A,#N/A,TRUE,"VOS";#N/A,#N/A,TRUE,"Warrington";#N/A,#N/A,TRUE,"Widnes"}</definedName>
    <definedName name="fg" localSheetId="20" hidden="1">{#N/A,#N/A,TRUE,"Cover";#N/A,#N/A,TRUE,"Conts";#N/A,#N/A,TRUE,"VOS";#N/A,#N/A,TRUE,"Warrington";#N/A,#N/A,TRUE,"Widnes"}</definedName>
    <definedName name="fg" hidden="1">{#N/A,#N/A,TRUE,"Cover";#N/A,#N/A,TRUE,"Conts";#N/A,#N/A,TRUE,"VOS";#N/A,#N/A,TRUE,"Warrington";#N/A,#N/A,TRUE,"Widnes"}</definedName>
    <definedName name="fgdfg" localSheetId="5" hidden="1">{#N/A,#N/A,FALSE,"SumD";#N/A,#N/A,FALSE,"ElecD";#N/A,#N/A,FALSE,"MechD";#N/A,#N/A,FALSE,"GeotD";#N/A,#N/A,FALSE,"PrcsD";#N/A,#N/A,FALSE,"TunnD";#N/A,#N/A,FALSE,"CivlD";#N/A,#N/A,FALSE,"NtwkD";#N/A,#N/A,FALSE,"EstgD";#N/A,#N/A,FALSE,"PEngD"}</definedName>
    <definedName name="fgdfg" localSheetId="14" hidden="1">{#N/A,#N/A,FALSE,"SumD";#N/A,#N/A,FALSE,"ElecD";#N/A,#N/A,FALSE,"MechD";#N/A,#N/A,FALSE,"GeotD";#N/A,#N/A,FALSE,"PrcsD";#N/A,#N/A,FALSE,"TunnD";#N/A,#N/A,FALSE,"CivlD";#N/A,#N/A,FALSE,"NtwkD";#N/A,#N/A,FALSE,"EstgD";#N/A,#N/A,FALSE,"PEngD"}</definedName>
    <definedName name="fgdfg" localSheetId="11" hidden="1">{#N/A,#N/A,FALSE,"SumD";#N/A,#N/A,FALSE,"ElecD";#N/A,#N/A,FALSE,"MechD";#N/A,#N/A,FALSE,"GeotD";#N/A,#N/A,FALSE,"PrcsD";#N/A,#N/A,FALSE,"TunnD";#N/A,#N/A,FALSE,"CivlD";#N/A,#N/A,FALSE,"NtwkD";#N/A,#N/A,FALSE,"EstgD";#N/A,#N/A,FALSE,"PEngD"}</definedName>
    <definedName name="fgdfg" localSheetId="10" hidden="1">{#N/A,#N/A,FALSE,"SumD";#N/A,#N/A,FALSE,"ElecD";#N/A,#N/A,FALSE,"MechD";#N/A,#N/A,FALSE,"GeotD";#N/A,#N/A,FALSE,"PrcsD";#N/A,#N/A,FALSE,"TunnD";#N/A,#N/A,FALSE,"CivlD";#N/A,#N/A,FALSE,"NtwkD";#N/A,#N/A,FALSE,"EstgD";#N/A,#N/A,FALSE,"PEngD"}</definedName>
    <definedName name="fgdfg" localSheetId="20"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localSheetId="5" hidden="1">#REF!</definedName>
    <definedName name="FGDGB" localSheetId="11" hidden="1">#REF!</definedName>
    <definedName name="FGDGB" localSheetId="4" hidden="1">#REF!</definedName>
    <definedName name="FGDGB" hidden="1">#REF!</definedName>
    <definedName name="fgfdg" localSheetId="5" hidden="1">{#N/A,#N/A,FALSE,"SumG";#N/A,#N/A,FALSE,"ElecG";#N/A,#N/A,FALSE,"MechG";#N/A,#N/A,FALSE,"GeotG";#N/A,#N/A,FALSE,"PrcsG";#N/A,#N/A,FALSE,"TunnG";#N/A,#N/A,FALSE,"CivlG";#N/A,#N/A,FALSE,"NtwkG";#N/A,#N/A,FALSE,"EstgG";#N/A,#N/A,FALSE,"PEngG"}</definedName>
    <definedName name="fgfdg" localSheetId="14" hidden="1">{#N/A,#N/A,FALSE,"SumG";#N/A,#N/A,FALSE,"ElecG";#N/A,#N/A,FALSE,"MechG";#N/A,#N/A,FALSE,"GeotG";#N/A,#N/A,FALSE,"PrcsG";#N/A,#N/A,FALSE,"TunnG";#N/A,#N/A,FALSE,"CivlG";#N/A,#N/A,FALSE,"NtwkG";#N/A,#N/A,FALSE,"EstgG";#N/A,#N/A,FALSE,"PEngG"}</definedName>
    <definedName name="fgfdg" localSheetId="11" hidden="1">{#N/A,#N/A,FALSE,"SumG";#N/A,#N/A,FALSE,"ElecG";#N/A,#N/A,FALSE,"MechG";#N/A,#N/A,FALSE,"GeotG";#N/A,#N/A,FALSE,"PrcsG";#N/A,#N/A,FALSE,"TunnG";#N/A,#N/A,FALSE,"CivlG";#N/A,#N/A,FALSE,"NtwkG";#N/A,#N/A,FALSE,"EstgG";#N/A,#N/A,FALSE,"PEngG"}</definedName>
    <definedName name="fgfdg" localSheetId="10" hidden="1">{#N/A,#N/A,FALSE,"SumG";#N/A,#N/A,FALSE,"ElecG";#N/A,#N/A,FALSE,"MechG";#N/A,#N/A,FALSE,"GeotG";#N/A,#N/A,FALSE,"PrcsG";#N/A,#N/A,FALSE,"TunnG";#N/A,#N/A,FALSE,"CivlG";#N/A,#N/A,FALSE,"NtwkG";#N/A,#N/A,FALSE,"EstgG";#N/A,#N/A,FALSE,"PEngG"}</definedName>
    <definedName name="fgfdg" localSheetId="20"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g" localSheetId="5" hidden="1">{"'장비'!$A$3:$M$12"}</definedName>
    <definedName name="fgg" localSheetId="14" hidden="1">{"'장비'!$A$3:$M$12"}</definedName>
    <definedName name="fgg" localSheetId="11" hidden="1">{"'장비'!$A$3:$M$12"}</definedName>
    <definedName name="fgg" localSheetId="10" hidden="1">{"'장비'!$A$3:$M$12"}</definedName>
    <definedName name="fgg" localSheetId="20" hidden="1">{"'장비'!$A$3:$M$12"}</definedName>
    <definedName name="fgg" hidden="1">{"'장비'!$A$3:$M$12"}</definedName>
    <definedName name="fghfg" localSheetId="5" hidden="1">{#N/A,#N/A,FALSE,"SumD";#N/A,#N/A,FALSE,"ElecD";#N/A,#N/A,FALSE,"MechD";#N/A,#N/A,FALSE,"GeotD";#N/A,#N/A,FALSE,"PrcsD";#N/A,#N/A,FALSE,"TunnD";#N/A,#N/A,FALSE,"CivlD";#N/A,#N/A,FALSE,"NtwkD";#N/A,#N/A,FALSE,"EstgD";#N/A,#N/A,FALSE,"PEngD"}</definedName>
    <definedName name="fghfg" localSheetId="14" hidden="1">{#N/A,#N/A,FALSE,"SumD";#N/A,#N/A,FALSE,"ElecD";#N/A,#N/A,FALSE,"MechD";#N/A,#N/A,FALSE,"GeotD";#N/A,#N/A,FALSE,"PrcsD";#N/A,#N/A,FALSE,"TunnD";#N/A,#N/A,FALSE,"CivlD";#N/A,#N/A,FALSE,"NtwkD";#N/A,#N/A,FALSE,"EstgD";#N/A,#N/A,FALSE,"PEngD"}</definedName>
    <definedName name="fghfg" localSheetId="11" hidden="1">{#N/A,#N/A,FALSE,"SumD";#N/A,#N/A,FALSE,"ElecD";#N/A,#N/A,FALSE,"MechD";#N/A,#N/A,FALSE,"GeotD";#N/A,#N/A,FALSE,"PrcsD";#N/A,#N/A,FALSE,"TunnD";#N/A,#N/A,FALSE,"CivlD";#N/A,#N/A,FALSE,"NtwkD";#N/A,#N/A,FALSE,"EstgD";#N/A,#N/A,FALSE,"PEngD"}</definedName>
    <definedName name="fghfg" localSheetId="10" hidden="1">{#N/A,#N/A,FALSE,"SumD";#N/A,#N/A,FALSE,"ElecD";#N/A,#N/A,FALSE,"MechD";#N/A,#N/A,FALSE,"GeotD";#N/A,#N/A,FALSE,"PrcsD";#N/A,#N/A,FALSE,"TunnD";#N/A,#N/A,FALSE,"CivlD";#N/A,#N/A,FALSE,"NtwkD";#N/A,#N/A,FALSE,"EstgD";#N/A,#N/A,FALSE,"PEngD"}</definedName>
    <definedName name="fghfg" localSheetId="20"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5" hidden="1">{#N/A,#N/A,FALSE,"SumD";#N/A,#N/A,FALSE,"ElecD";#N/A,#N/A,FALSE,"MechD";#N/A,#N/A,FALSE,"GeotD";#N/A,#N/A,FALSE,"PrcsD";#N/A,#N/A,FALSE,"TunnD";#N/A,#N/A,FALSE,"CivlD";#N/A,#N/A,FALSE,"NtwkD";#N/A,#N/A,FALSE,"EstgD";#N/A,#N/A,FALSE,"PEngD"}</definedName>
    <definedName name="FGHH" localSheetId="14" hidden="1">{#N/A,#N/A,FALSE,"SumD";#N/A,#N/A,FALSE,"ElecD";#N/A,#N/A,FALSE,"MechD";#N/A,#N/A,FALSE,"GeotD";#N/A,#N/A,FALSE,"PrcsD";#N/A,#N/A,FALSE,"TunnD";#N/A,#N/A,FALSE,"CivlD";#N/A,#N/A,FALSE,"NtwkD";#N/A,#N/A,FALSE,"EstgD";#N/A,#N/A,FALSE,"PEngD"}</definedName>
    <definedName name="FGHH" localSheetId="11" hidden="1">{#N/A,#N/A,FALSE,"SumD";#N/A,#N/A,FALSE,"ElecD";#N/A,#N/A,FALSE,"MechD";#N/A,#N/A,FALSE,"GeotD";#N/A,#N/A,FALSE,"PrcsD";#N/A,#N/A,FALSE,"TunnD";#N/A,#N/A,FALSE,"CivlD";#N/A,#N/A,FALSE,"NtwkD";#N/A,#N/A,FALSE,"EstgD";#N/A,#N/A,FALSE,"PEngD"}</definedName>
    <definedName name="FGHH" localSheetId="10" hidden="1">{#N/A,#N/A,FALSE,"SumD";#N/A,#N/A,FALSE,"ElecD";#N/A,#N/A,FALSE,"MechD";#N/A,#N/A,FALSE,"GeotD";#N/A,#N/A,FALSE,"PrcsD";#N/A,#N/A,FALSE,"TunnD";#N/A,#N/A,FALSE,"CivlD";#N/A,#N/A,FALSE,"NtwkD";#N/A,#N/A,FALSE,"EstgD";#N/A,#N/A,FALSE,"PEngD"}</definedName>
    <definedName name="FGHH" localSheetId="20"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jjjkyg" localSheetId="5" hidden="1">{#N/A,#N/A,TRUE,"Cover";#N/A,#N/A,TRUE,"Conts";#N/A,#N/A,TRUE,"VOS";#N/A,#N/A,TRUE,"Warrington";#N/A,#N/A,TRUE,"Widnes"}</definedName>
    <definedName name="fgjjjkyg" localSheetId="14" hidden="1">{#N/A,#N/A,TRUE,"Cover";#N/A,#N/A,TRUE,"Conts";#N/A,#N/A,TRUE,"VOS";#N/A,#N/A,TRUE,"Warrington";#N/A,#N/A,TRUE,"Widnes"}</definedName>
    <definedName name="fgjjjkyg" localSheetId="11" hidden="1">{#N/A,#N/A,TRUE,"Cover";#N/A,#N/A,TRUE,"Conts";#N/A,#N/A,TRUE,"VOS";#N/A,#N/A,TRUE,"Warrington";#N/A,#N/A,TRUE,"Widnes"}</definedName>
    <definedName name="fgjjjkyg" localSheetId="10" hidden="1">{#N/A,#N/A,TRUE,"Cover";#N/A,#N/A,TRUE,"Conts";#N/A,#N/A,TRUE,"VOS";#N/A,#N/A,TRUE,"Warrington";#N/A,#N/A,TRUE,"Widnes"}</definedName>
    <definedName name="fgjjjkyg" localSheetId="20" hidden="1">{#N/A,#N/A,TRUE,"Cover";#N/A,#N/A,TRUE,"Conts";#N/A,#N/A,TRUE,"VOS";#N/A,#N/A,TRUE,"Warrington";#N/A,#N/A,TRUE,"Widnes"}</definedName>
    <definedName name="fgjjjkyg" hidden="1">{#N/A,#N/A,TRUE,"Cover";#N/A,#N/A,TRUE,"Conts";#N/A,#N/A,TRUE,"VOS";#N/A,#N/A,TRUE,"Warrington";#N/A,#N/A,TRUE,"Widnes"}</definedName>
    <definedName name="fgtt" localSheetId="5" hidden="1">{"'Sheet1'!$A$4386:$N$4591"}</definedName>
    <definedName name="fgtt" localSheetId="14" hidden="1">{"'Sheet1'!$A$4386:$N$4591"}</definedName>
    <definedName name="fgtt" localSheetId="11" hidden="1">{"'Sheet1'!$A$4386:$N$4591"}</definedName>
    <definedName name="fgtt" localSheetId="10" hidden="1">{"'Sheet1'!$A$4386:$N$4591"}</definedName>
    <definedName name="fgtt" localSheetId="20" hidden="1">{"'Sheet1'!$A$4386:$N$4591"}</definedName>
    <definedName name="fgtt" hidden="1">{"'Sheet1'!$A$4386:$N$4591"}</definedName>
    <definedName name="fhgujguthi" localSheetId="5" hidden="1">{#N/A,#N/A,TRUE,"Cover";#N/A,#N/A,TRUE,"Conts";#N/A,#N/A,TRUE,"VOS";#N/A,#N/A,TRUE,"Warrington";#N/A,#N/A,TRUE,"Widnes"}</definedName>
    <definedName name="fhgujguthi" localSheetId="14" hidden="1">{#N/A,#N/A,TRUE,"Cover";#N/A,#N/A,TRUE,"Conts";#N/A,#N/A,TRUE,"VOS";#N/A,#N/A,TRUE,"Warrington";#N/A,#N/A,TRUE,"Widnes"}</definedName>
    <definedName name="fhgujguthi" localSheetId="11" hidden="1">{#N/A,#N/A,TRUE,"Cover";#N/A,#N/A,TRUE,"Conts";#N/A,#N/A,TRUE,"VOS";#N/A,#N/A,TRUE,"Warrington";#N/A,#N/A,TRUE,"Widnes"}</definedName>
    <definedName name="fhgujguthi" localSheetId="10" hidden="1">{#N/A,#N/A,TRUE,"Cover";#N/A,#N/A,TRUE,"Conts";#N/A,#N/A,TRUE,"VOS";#N/A,#N/A,TRUE,"Warrington";#N/A,#N/A,TRUE,"Widnes"}</definedName>
    <definedName name="fhgujguthi" localSheetId="20" hidden="1">{#N/A,#N/A,TRUE,"Cover";#N/A,#N/A,TRUE,"Conts";#N/A,#N/A,TRUE,"VOS";#N/A,#N/A,TRUE,"Warrington";#N/A,#N/A,TRUE,"Widnes"}</definedName>
    <definedName name="fhgujguthi" hidden="1">{#N/A,#N/A,TRUE,"Cover";#N/A,#N/A,TRUE,"Conts";#N/A,#N/A,TRUE,"VOS";#N/A,#N/A,TRUE,"Warrington";#N/A,#N/A,TRUE,"Widnes"}</definedName>
    <definedName name="fhjsjs" localSheetId="5" hidden="1">{#N/A,#N/A,TRUE,"Cover";#N/A,#N/A,TRUE,"Conts";#N/A,#N/A,TRUE,"VOS";#N/A,#N/A,TRUE,"Warrington";#N/A,#N/A,TRUE,"Widnes"}</definedName>
    <definedName name="fhjsjs" localSheetId="14" hidden="1">{#N/A,#N/A,TRUE,"Cover";#N/A,#N/A,TRUE,"Conts";#N/A,#N/A,TRUE,"VOS";#N/A,#N/A,TRUE,"Warrington";#N/A,#N/A,TRUE,"Widnes"}</definedName>
    <definedName name="fhjsjs" localSheetId="11" hidden="1">{#N/A,#N/A,TRUE,"Cover";#N/A,#N/A,TRUE,"Conts";#N/A,#N/A,TRUE,"VOS";#N/A,#N/A,TRUE,"Warrington";#N/A,#N/A,TRUE,"Widnes"}</definedName>
    <definedName name="fhjsjs" localSheetId="10" hidden="1">{#N/A,#N/A,TRUE,"Cover";#N/A,#N/A,TRUE,"Conts";#N/A,#N/A,TRUE,"VOS";#N/A,#N/A,TRUE,"Warrington";#N/A,#N/A,TRUE,"Widnes"}</definedName>
    <definedName name="fhjsjs" localSheetId="20" hidden="1">{#N/A,#N/A,TRUE,"Cover";#N/A,#N/A,TRUE,"Conts";#N/A,#N/A,TRUE,"VOS";#N/A,#N/A,TRUE,"Warrington";#N/A,#N/A,TRUE,"Widnes"}</definedName>
    <definedName name="fhjsjs" hidden="1">{#N/A,#N/A,TRUE,"Cover";#N/A,#N/A,TRUE,"Conts";#N/A,#N/A,TRUE,"VOS";#N/A,#N/A,TRUE,"Warrington";#N/A,#N/A,TRUE,"Widnes"}</definedName>
    <definedName name="file" localSheetId="5" hidden="1">{#N/A,#N/A,TRUE,"Front";#N/A,#N/A,TRUE,"Simple Letter";#N/A,#N/A,TRUE,"Inside";#N/A,#N/A,TRUE,"Contents";#N/A,#N/A,TRUE,"Basis";#N/A,#N/A,TRUE,"Inclusions";#N/A,#N/A,TRUE,"Exclusions";#N/A,#N/A,TRUE,"Areas";#N/A,#N/A,TRUE,"Summary";#N/A,#N/A,TRUE,"Detail"}</definedName>
    <definedName name="file" localSheetId="14" hidden="1">{#N/A,#N/A,TRUE,"Front";#N/A,#N/A,TRUE,"Simple Letter";#N/A,#N/A,TRUE,"Inside";#N/A,#N/A,TRUE,"Contents";#N/A,#N/A,TRUE,"Basis";#N/A,#N/A,TRUE,"Inclusions";#N/A,#N/A,TRUE,"Exclusions";#N/A,#N/A,TRUE,"Areas";#N/A,#N/A,TRUE,"Summary";#N/A,#N/A,TRUE,"Detail"}</definedName>
    <definedName name="file" localSheetId="11" hidden="1">{#N/A,#N/A,TRUE,"Front";#N/A,#N/A,TRUE,"Simple Letter";#N/A,#N/A,TRUE,"Inside";#N/A,#N/A,TRUE,"Contents";#N/A,#N/A,TRUE,"Basis";#N/A,#N/A,TRUE,"Inclusions";#N/A,#N/A,TRUE,"Exclusions";#N/A,#N/A,TRUE,"Areas";#N/A,#N/A,TRUE,"Summary";#N/A,#N/A,TRUE,"Detail"}</definedName>
    <definedName name="file" localSheetId="10" hidden="1">{#N/A,#N/A,TRUE,"Front";#N/A,#N/A,TRUE,"Simple Letter";#N/A,#N/A,TRUE,"Inside";#N/A,#N/A,TRUE,"Contents";#N/A,#N/A,TRUE,"Basis";#N/A,#N/A,TRUE,"Inclusions";#N/A,#N/A,TRUE,"Exclusions";#N/A,#N/A,TRUE,"Areas";#N/A,#N/A,TRUE,"Summary";#N/A,#N/A,TRUE,"Detail"}</definedName>
    <definedName name="file" localSheetId="20" hidden="1">{#N/A,#N/A,TRUE,"Front";#N/A,#N/A,TRUE,"Simple Letter";#N/A,#N/A,TRUE,"Inside";#N/A,#N/A,TRUE,"Contents";#N/A,#N/A,TRUE,"Basis";#N/A,#N/A,TRUE,"Inclusions";#N/A,#N/A,TRUE,"Exclusions";#N/A,#N/A,TRUE,"Areas";#N/A,#N/A,TRUE,"Summary";#N/A,#N/A,TRUE,"Detail"}</definedName>
    <definedName name="file" hidden="1">{#N/A,#N/A,TRUE,"Front";#N/A,#N/A,TRUE,"Simple Letter";#N/A,#N/A,TRUE,"Inside";#N/A,#N/A,TRUE,"Contents";#N/A,#N/A,TRUE,"Basis";#N/A,#N/A,TRUE,"Inclusions";#N/A,#N/A,TRUE,"Exclusions";#N/A,#N/A,TRUE,"Areas";#N/A,#N/A,TRUE,"Summary";#N/A,#N/A,TRUE,"Detail"}</definedName>
    <definedName name="FILL" localSheetId="5" hidden="1">'[11]A.O.R.'!#REF!</definedName>
    <definedName name="FILL" localSheetId="11" hidden="1">'[11]A.O.R.'!#REF!</definedName>
    <definedName name="FILL" localSheetId="4" hidden="1">'[11]A.O.R.'!#REF!</definedName>
    <definedName name="FILL" hidden="1">'[11]A.O.R.'!#REF!</definedName>
    <definedName name="fino" localSheetId="5" hidden="1">{#N/A,#N/A,FALSE,"summary";#N/A,#N/A,FALSE,"preliminy";#N/A,#N/A,FALSE,"bill 3";#N/A,#N/A,FALSE,"bill 4"}</definedName>
    <definedName name="fino" localSheetId="14" hidden="1">{#N/A,#N/A,FALSE,"summary";#N/A,#N/A,FALSE,"preliminy";#N/A,#N/A,FALSE,"bill 3";#N/A,#N/A,FALSE,"bill 4"}</definedName>
    <definedName name="fino" localSheetId="11" hidden="1">{#N/A,#N/A,FALSE,"summary";#N/A,#N/A,FALSE,"preliminy";#N/A,#N/A,FALSE,"bill 3";#N/A,#N/A,FALSE,"bill 4"}</definedName>
    <definedName name="fino" localSheetId="10" hidden="1">{#N/A,#N/A,FALSE,"summary";#N/A,#N/A,FALSE,"preliminy";#N/A,#N/A,FALSE,"bill 3";#N/A,#N/A,FALSE,"bill 4"}</definedName>
    <definedName name="fino" localSheetId="20" hidden="1">{#N/A,#N/A,FALSE,"summary";#N/A,#N/A,FALSE,"preliminy";#N/A,#N/A,FALSE,"bill 3";#N/A,#N/A,FALSE,"bill 4"}</definedName>
    <definedName name="fino" hidden="1">{#N/A,#N/A,FALSE,"summary";#N/A,#N/A,FALSE,"preliminy";#N/A,#N/A,FALSE,"bill 3";#N/A,#N/A,FALSE,"bill 4"}</definedName>
    <definedName name="fino1" localSheetId="5" hidden="1">{#N/A,#N/A,FALSE,"summary";#N/A,#N/A,FALSE,"preliminy";#N/A,#N/A,FALSE,"bill 3";#N/A,#N/A,FALSE,"bill 4"}</definedName>
    <definedName name="fino1" localSheetId="14" hidden="1">{#N/A,#N/A,FALSE,"summary";#N/A,#N/A,FALSE,"preliminy";#N/A,#N/A,FALSE,"bill 3";#N/A,#N/A,FALSE,"bill 4"}</definedName>
    <definedName name="fino1" localSheetId="11" hidden="1">{#N/A,#N/A,FALSE,"summary";#N/A,#N/A,FALSE,"preliminy";#N/A,#N/A,FALSE,"bill 3";#N/A,#N/A,FALSE,"bill 4"}</definedName>
    <definedName name="fino1" localSheetId="10" hidden="1">{#N/A,#N/A,FALSE,"summary";#N/A,#N/A,FALSE,"preliminy";#N/A,#N/A,FALSE,"bill 3";#N/A,#N/A,FALSE,"bill 4"}</definedName>
    <definedName name="fino1" localSheetId="20" hidden="1">{#N/A,#N/A,FALSE,"summary";#N/A,#N/A,FALSE,"preliminy";#N/A,#N/A,FALSE,"bill 3";#N/A,#N/A,FALSE,"bill 4"}</definedName>
    <definedName name="fino1" hidden="1">{#N/A,#N/A,FALSE,"summary";#N/A,#N/A,FALSE,"preliminy";#N/A,#N/A,FALSE,"bill 3";#N/A,#N/A,FALSE,"bill 4"}</definedName>
    <definedName name="fiyu" localSheetId="5" hidden="1">{"'Break down'!$A$4"}</definedName>
    <definedName name="fiyu" localSheetId="14" hidden="1">{"'Break down'!$A$4"}</definedName>
    <definedName name="fiyu" localSheetId="11" hidden="1">{"'Break down'!$A$4"}</definedName>
    <definedName name="fiyu" localSheetId="10" hidden="1">{"'Break down'!$A$4"}</definedName>
    <definedName name="fiyu" localSheetId="20" hidden="1">{"'Break down'!$A$4"}</definedName>
    <definedName name="fiyu" hidden="1">{"'Break down'!$A$4"}</definedName>
    <definedName name="fjhgfd" localSheetId="5" hidden="1">{"'Sheet1'!$A$4386:$N$4591"}</definedName>
    <definedName name="fjhgfd" localSheetId="14" hidden="1">{"'Sheet1'!$A$4386:$N$4591"}</definedName>
    <definedName name="fjhgfd" localSheetId="11" hidden="1">{"'Sheet1'!$A$4386:$N$4591"}</definedName>
    <definedName name="fjhgfd" localSheetId="10" hidden="1">{"'Sheet1'!$A$4386:$N$4591"}</definedName>
    <definedName name="fjhgfd" localSheetId="20" hidden="1">{"'Sheet1'!$A$4386:$N$4591"}</definedName>
    <definedName name="fjhgfd" hidden="1">{"'Sheet1'!$A$4386:$N$4591"}</definedName>
    <definedName name="fkfkvhikkhju" localSheetId="5" hidden="1">{#N/A,#N/A,TRUE,"Cover";#N/A,#N/A,TRUE,"Conts";#N/A,#N/A,TRUE,"VOS";#N/A,#N/A,TRUE,"Warrington";#N/A,#N/A,TRUE,"Widnes"}</definedName>
    <definedName name="fkfkvhikkhju" localSheetId="14" hidden="1">{#N/A,#N/A,TRUE,"Cover";#N/A,#N/A,TRUE,"Conts";#N/A,#N/A,TRUE,"VOS";#N/A,#N/A,TRUE,"Warrington";#N/A,#N/A,TRUE,"Widnes"}</definedName>
    <definedName name="fkfkvhikkhju" localSheetId="11" hidden="1">{#N/A,#N/A,TRUE,"Cover";#N/A,#N/A,TRUE,"Conts";#N/A,#N/A,TRUE,"VOS";#N/A,#N/A,TRUE,"Warrington";#N/A,#N/A,TRUE,"Widnes"}</definedName>
    <definedName name="fkfkvhikkhju" localSheetId="10" hidden="1">{#N/A,#N/A,TRUE,"Cover";#N/A,#N/A,TRUE,"Conts";#N/A,#N/A,TRUE,"VOS";#N/A,#N/A,TRUE,"Warrington";#N/A,#N/A,TRUE,"Widnes"}</definedName>
    <definedName name="fkfkvhikkhju" localSheetId="20" hidden="1">{#N/A,#N/A,TRUE,"Cover";#N/A,#N/A,TRUE,"Conts";#N/A,#N/A,TRUE,"VOS";#N/A,#N/A,TRUE,"Warrington";#N/A,#N/A,TRUE,"Widnes"}</definedName>
    <definedName name="fkfkvhikkhju" hidden="1">{#N/A,#N/A,TRUE,"Cover";#N/A,#N/A,TRUE,"Conts";#N/A,#N/A,TRUE,"VOS";#N/A,#N/A,TRUE,"Warrington";#N/A,#N/A,TRUE,"Widnes"}</definedName>
    <definedName name="fre" localSheetId="5" hidden="1">{#N/A,#N/A,TRUE,"Cover";#N/A,#N/A,TRUE,"Conts";#N/A,#N/A,TRUE,"VOS";#N/A,#N/A,TRUE,"Warrington";#N/A,#N/A,TRUE,"Widnes"}</definedName>
    <definedName name="fre" localSheetId="14" hidden="1">{#N/A,#N/A,TRUE,"Cover";#N/A,#N/A,TRUE,"Conts";#N/A,#N/A,TRUE,"VOS";#N/A,#N/A,TRUE,"Warrington";#N/A,#N/A,TRUE,"Widnes"}</definedName>
    <definedName name="fre" localSheetId="11" hidden="1">{#N/A,#N/A,TRUE,"Cover";#N/A,#N/A,TRUE,"Conts";#N/A,#N/A,TRUE,"VOS";#N/A,#N/A,TRUE,"Warrington";#N/A,#N/A,TRUE,"Widnes"}</definedName>
    <definedName name="fre" localSheetId="10" hidden="1">{#N/A,#N/A,TRUE,"Cover";#N/A,#N/A,TRUE,"Conts";#N/A,#N/A,TRUE,"VOS";#N/A,#N/A,TRUE,"Warrington";#N/A,#N/A,TRUE,"Widnes"}</definedName>
    <definedName name="fre" localSheetId="20" hidden="1">{#N/A,#N/A,TRUE,"Cover";#N/A,#N/A,TRUE,"Conts";#N/A,#N/A,TRUE,"VOS";#N/A,#N/A,TRUE,"Warrington";#N/A,#N/A,TRUE,"Widnes"}</definedName>
    <definedName name="fre" hidden="1">{#N/A,#N/A,TRUE,"Cover";#N/A,#N/A,TRUE,"Conts";#N/A,#N/A,TRUE,"VOS";#N/A,#N/A,TRUE,"Warrington";#N/A,#N/A,TRUE,"Widnes"}</definedName>
    <definedName name="FReport5" localSheetId="5" hidden="1">{#N/A,#N/A,FALSE,"MARCH"}</definedName>
    <definedName name="FReport5" localSheetId="14" hidden="1">{#N/A,#N/A,FALSE,"MARCH"}</definedName>
    <definedName name="FReport5" localSheetId="11" hidden="1">{#N/A,#N/A,FALSE,"MARCH"}</definedName>
    <definedName name="FReport5" localSheetId="10" hidden="1">{#N/A,#N/A,FALSE,"MARCH"}</definedName>
    <definedName name="FReport5" localSheetId="20" hidden="1">{#N/A,#N/A,FALSE,"MARCH"}</definedName>
    <definedName name="FReport5" hidden="1">{#N/A,#N/A,FALSE,"MARCH"}</definedName>
    <definedName name="frjj" localSheetId="5" hidden="1">{#N/A,#N/A,TRUE,"Cover";#N/A,#N/A,TRUE,"Conts";#N/A,#N/A,TRUE,"VOS";#N/A,#N/A,TRUE,"Warrington";#N/A,#N/A,TRUE,"Widnes"}</definedName>
    <definedName name="frjj" localSheetId="14" hidden="1">{#N/A,#N/A,TRUE,"Cover";#N/A,#N/A,TRUE,"Conts";#N/A,#N/A,TRUE,"VOS";#N/A,#N/A,TRUE,"Warrington";#N/A,#N/A,TRUE,"Widnes"}</definedName>
    <definedName name="frjj" localSheetId="11" hidden="1">{#N/A,#N/A,TRUE,"Cover";#N/A,#N/A,TRUE,"Conts";#N/A,#N/A,TRUE,"VOS";#N/A,#N/A,TRUE,"Warrington";#N/A,#N/A,TRUE,"Widnes"}</definedName>
    <definedName name="frjj" localSheetId="10" hidden="1">{#N/A,#N/A,TRUE,"Cover";#N/A,#N/A,TRUE,"Conts";#N/A,#N/A,TRUE,"VOS";#N/A,#N/A,TRUE,"Warrington";#N/A,#N/A,TRUE,"Widnes"}</definedName>
    <definedName name="frjj" localSheetId="20" hidden="1">{#N/A,#N/A,TRUE,"Cover";#N/A,#N/A,TRUE,"Conts";#N/A,#N/A,TRUE,"VOS";#N/A,#N/A,TRUE,"Warrington";#N/A,#N/A,TRUE,"Widnes"}</definedName>
    <definedName name="frjj" hidden="1">{#N/A,#N/A,TRUE,"Cover";#N/A,#N/A,TRUE,"Conts";#N/A,#N/A,TRUE,"VOS";#N/A,#N/A,TRUE,"Warrington";#N/A,#N/A,TRUE,"Widnes"}</definedName>
    <definedName name="fsda" localSheetId="5" hidden="1">{#N/A,#N/A,TRUE,"Basic";#N/A,#N/A,TRUE,"EXT-TABLE";#N/A,#N/A,TRUE,"STEEL";#N/A,#N/A,TRUE,"INT-Table";#N/A,#N/A,TRUE,"STEEL";#N/A,#N/A,TRUE,"Door"}</definedName>
    <definedName name="fsda" localSheetId="14" hidden="1">{#N/A,#N/A,TRUE,"Basic";#N/A,#N/A,TRUE,"EXT-TABLE";#N/A,#N/A,TRUE,"STEEL";#N/A,#N/A,TRUE,"INT-Table";#N/A,#N/A,TRUE,"STEEL";#N/A,#N/A,TRUE,"Door"}</definedName>
    <definedName name="fsda" localSheetId="11" hidden="1">{#N/A,#N/A,TRUE,"Basic";#N/A,#N/A,TRUE,"EXT-TABLE";#N/A,#N/A,TRUE,"STEEL";#N/A,#N/A,TRUE,"INT-Table";#N/A,#N/A,TRUE,"STEEL";#N/A,#N/A,TRUE,"Door"}</definedName>
    <definedName name="fsda" localSheetId="10" hidden="1">{#N/A,#N/A,TRUE,"Basic";#N/A,#N/A,TRUE,"EXT-TABLE";#N/A,#N/A,TRUE,"STEEL";#N/A,#N/A,TRUE,"INT-Table";#N/A,#N/A,TRUE,"STEEL";#N/A,#N/A,TRUE,"Door"}</definedName>
    <definedName name="fsda" localSheetId="20" hidden="1">{#N/A,#N/A,TRUE,"Basic";#N/A,#N/A,TRUE,"EXT-TABLE";#N/A,#N/A,TRUE,"STEEL";#N/A,#N/A,TRUE,"INT-Table";#N/A,#N/A,TRUE,"STEEL";#N/A,#N/A,TRUE,"Door"}</definedName>
    <definedName name="fsda" hidden="1">{#N/A,#N/A,TRUE,"Basic";#N/A,#N/A,TRUE,"EXT-TABLE";#N/A,#N/A,TRUE,"STEEL";#N/A,#N/A,TRUE,"INT-Table";#N/A,#N/A,TRUE,"STEEL";#N/A,#N/A,TRUE,"Door"}</definedName>
    <definedName name="fsdaa" localSheetId="5" hidden="1">{#N/A,#N/A,TRUE,"Basic";#N/A,#N/A,TRUE,"EXT-TABLE";#N/A,#N/A,TRUE,"STEEL";#N/A,#N/A,TRUE,"INT-Table";#N/A,#N/A,TRUE,"STEEL";#N/A,#N/A,TRUE,"Door"}</definedName>
    <definedName name="fsdaa" localSheetId="14" hidden="1">{#N/A,#N/A,TRUE,"Basic";#N/A,#N/A,TRUE,"EXT-TABLE";#N/A,#N/A,TRUE,"STEEL";#N/A,#N/A,TRUE,"INT-Table";#N/A,#N/A,TRUE,"STEEL";#N/A,#N/A,TRUE,"Door"}</definedName>
    <definedName name="fsdaa" localSheetId="11" hidden="1">{#N/A,#N/A,TRUE,"Basic";#N/A,#N/A,TRUE,"EXT-TABLE";#N/A,#N/A,TRUE,"STEEL";#N/A,#N/A,TRUE,"INT-Table";#N/A,#N/A,TRUE,"STEEL";#N/A,#N/A,TRUE,"Door"}</definedName>
    <definedName name="fsdaa" localSheetId="10" hidden="1">{#N/A,#N/A,TRUE,"Basic";#N/A,#N/A,TRUE,"EXT-TABLE";#N/A,#N/A,TRUE,"STEEL";#N/A,#N/A,TRUE,"INT-Table";#N/A,#N/A,TRUE,"STEEL";#N/A,#N/A,TRUE,"Door"}</definedName>
    <definedName name="fsdaa" localSheetId="20" hidden="1">{#N/A,#N/A,TRUE,"Basic";#N/A,#N/A,TRUE,"EXT-TABLE";#N/A,#N/A,TRUE,"STEEL";#N/A,#N/A,TRUE,"INT-Table";#N/A,#N/A,TRUE,"STEEL";#N/A,#N/A,TRUE,"Door"}</definedName>
    <definedName name="fsdaa" hidden="1">{#N/A,#N/A,TRUE,"Basic";#N/A,#N/A,TRUE,"EXT-TABLE";#N/A,#N/A,TRUE,"STEEL";#N/A,#N/A,TRUE,"INT-Table";#N/A,#N/A,TRUE,"STEEL";#N/A,#N/A,TRUE,"Door"}</definedName>
    <definedName name="fund" localSheetId="5" hidden="1">{"'Sheet1'!$A$4386:$N$4591"}</definedName>
    <definedName name="fund" localSheetId="14" hidden="1">{"'Sheet1'!$A$4386:$N$4591"}</definedName>
    <definedName name="fund" localSheetId="11" hidden="1">{"'Sheet1'!$A$4386:$N$4591"}</definedName>
    <definedName name="fund" localSheetId="10" hidden="1">{"'Sheet1'!$A$4386:$N$4591"}</definedName>
    <definedName name="fund" localSheetId="20" hidden="1">{"'Sheet1'!$A$4386:$N$4591"}</definedName>
    <definedName name="fund" hidden="1">{"'Sheet1'!$A$4386:$N$4591"}</definedName>
    <definedName name="funds" localSheetId="5" hidden="1">{"'Sheet1'!$A$4386:$N$4591"}</definedName>
    <definedName name="funds" localSheetId="14" hidden="1">{"'Sheet1'!$A$4386:$N$4591"}</definedName>
    <definedName name="funds" localSheetId="11" hidden="1">{"'Sheet1'!$A$4386:$N$4591"}</definedName>
    <definedName name="funds" localSheetId="10" hidden="1">{"'Sheet1'!$A$4386:$N$4591"}</definedName>
    <definedName name="funds" localSheetId="20" hidden="1">{"'Sheet1'!$A$4386:$N$4591"}</definedName>
    <definedName name="funds" hidden="1">{"'Sheet1'!$A$4386:$N$4591"}</definedName>
    <definedName name="Furniture" localSheetId="5" hidden="1">{#N/A,#N/A,TRUE,"Basic";#N/A,#N/A,TRUE,"EXT-TABLE";#N/A,#N/A,TRUE,"STEEL";#N/A,#N/A,TRUE,"INT-Table";#N/A,#N/A,TRUE,"STEEL";#N/A,#N/A,TRUE,"Door"}</definedName>
    <definedName name="Furniture" localSheetId="14" hidden="1">{#N/A,#N/A,TRUE,"Basic";#N/A,#N/A,TRUE,"EXT-TABLE";#N/A,#N/A,TRUE,"STEEL";#N/A,#N/A,TRUE,"INT-Table";#N/A,#N/A,TRUE,"STEEL";#N/A,#N/A,TRUE,"Door"}</definedName>
    <definedName name="Furniture" localSheetId="11" hidden="1">{#N/A,#N/A,TRUE,"Basic";#N/A,#N/A,TRUE,"EXT-TABLE";#N/A,#N/A,TRUE,"STEEL";#N/A,#N/A,TRUE,"INT-Table";#N/A,#N/A,TRUE,"STEEL";#N/A,#N/A,TRUE,"Door"}</definedName>
    <definedName name="Furniture" localSheetId="10" hidden="1">{#N/A,#N/A,TRUE,"Basic";#N/A,#N/A,TRUE,"EXT-TABLE";#N/A,#N/A,TRUE,"STEEL";#N/A,#N/A,TRUE,"INT-Table";#N/A,#N/A,TRUE,"STEEL";#N/A,#N/A,TRUE,"Door"}</definedName>
    <definedName name="Furniture" localSheetId="20" hidden="1">{#N/A,#N/A,TRUE,"Basic";#N/A,#N/A,TRUE,"EXT-TABLE";#N/A,#N/A,TRUE,"STEEL";#N/A,#N/A,TRUE,"INT-Table";#N/A,#N/A,TRUE,"STEEL";#N/A,#N/A,TRUE,"Door"}</definedName>
    <definedName name="Furniture" hidden="1">{#N/A,#N/A,TRUE,"Basic";#N/A,#N/A,TRUE,"EXT-TABLE";#N/A,#N/A,TRUE,"STEEL";#N/A,#N/A,TRUE,"INT-Table";#N/A,#N/A,TRUE,"STEEL";#N/A,#N/A,TRUE,"Door"}</definedName>
    <definedName name="gaeg" localSheetId="5" hidden="1">{#N/A,#N/A,TRUE,"Cover";#N/A,#N/A,TRUE,"Conts";#N/A,#N/A,TRUE,"VOS";#N/A,#N/A,TRUE,"Warrington";#N/A,#N/A,TRUE,"Widnes"}</definedName>
    <definedName name="gaeg" localSheetId="14" hidden="1">{#N/A,#N/A,TRUE,"Cover";#N/A,#N/A,TRUE,"Conts";#N/A,#N/A,TRUE,"VOS";#N/A,#N/A,TRUE,"Warrington";#N/A,#N/A,TRUE,"Widnes"}</definedName>
    <definedName name="gaeg" localSheetId="11" hidden="1">{#N/A,#N/A,TRUE,"Cover";#N/A,#N/A,TRUE,"Conts";#N/A,#N/A,TRUE,"VOS";#N/A,#N/A,TRUE,"Warrington";#N/A,#N/A,TRUE,"Widnes"}</definedName>
    <definedName name="gaeg" localSheetId="10" hidden="1">{#N/A,#N/A,TRUE,"Cover";#N/A,#N/A,TRUE,"Conts";#N/A,#N/A,TRUE,"VOS";#N/A,#N/A,TRUE,"Warrington";#N/A,#N/A,TRUE,"Widnes"}</definedName>
    <definedName name="gaeg" localSheetId="20" hidden="1">{#N/A,#N/A,TRUE,"Cover";#N/A,#N/A,TRUE,"Conts";#N/A,#N/A,TRUE,"VOS";#N/A,#N/A,TRUE,"Warrington";#N/A,#N/A,TRUE,"Widnes"}</definedName>
    <definedName name="gaeg" hidden="1">{#N/A,#N/A,TRUE,"Cover";#N/A,#N/A,TRUE,"Conts";#N/A,#N/A,TRUE,"VOS";#N/A,#N/A,TRUE,"Warrington";#N/A,#N/A,TRUE,"Widnes"}</definedName>
    <definedName name="gaegg" localSheetId="5" hidden="1">{#N/A,#N/A,TRUE,"Cover";#N/A,#N/A,TRUE,"Conts";#N/A,#N/A,TRUE,"VOS";#N/A,#N/A,TRUE,"Warrington";#N/A,#N/A,TRUE,"Widnes"}</definedName>
    <definedName name="gaegg" localSheetId="14" hidden="1">{#N/A,#N/A,TRUE,"Cover";#N/A,#N/A,TRUE,"Conts";#N/A,#N/A,TRUE,"VOS";#N/A,#N/A,TRUE,"Warrington";#N/A,#N/A,TRUE,"Widnes"}</definedName>
    <definedName name="gaegg" localSheetId="11" hidden="1">{#N/A,#N/A,TRUE,"Cover";#N/A,#N/A,TRUE,"Conts";#N/A,#N/A,TRUE,"VOS";#N/A,#N/A,TRUE,"Warrington";#N/A,#N/A,TRUE,"Widnes"}</definedName>
    <definedName name="gaegg" localSheetId="10" hidden="1">{#N/A,#N/A,TRUE,"Cover";#N/A,#N/A,TRUE,"Conts";#N/A,#N/A,TRUE,"VOS";#N/A,#N/A,TRUE,"Warrington";#N/A,#N/A,TRUE,"Widnes"}</definedName>
    <definedName name="gaegg" localSheetId="20" hidden="1">{#N/A,#N/A,TRUE,"Cover";#N/A,#N/A,TRUE,"Conts";#N/A,#N/A,TRUE,"VOS";#N/A,#N/A,TRUE,"Warrington";#N/A,#N/A,TRUE,"Widnes"}</definedName>
    <definedName name="gaegg" hidden="1">{#N/A,#N/A,TRUE,"Cover";#N/A,#N/A,TRUE,"Conts";#N/A,#N/A,TRUE,"VOS";#N/A,#N/A,TRUE,"Warrington";#N/A,#N/A,TRUE,"Widnes"}</definedName>
    <definedName name="gdfgaefgasdfasdfasdfsdfsda" localSheetId="5" hidden="1">{#N/A,#N/A,FALSE,"MARCH"}</definedName>
    <definedName name="gdfgaefgasdfasdfasdfsdfsda" localSheetId="14" hidden="1">{#N/A,#N/A,FALSE,"MARCH"}</definedName>
    <definedName name="gdfgaefgasdfasdfasdfsdfsda" localSheetId="11" hidden="1">{#N/A,#N/A,FALSE,"MARCH"}</definedName>
    <definedName name="gdfgaefgasdfasdfasdfsdfsda" localSheetId="10" hidden="1">{#N/A,#N/A,FALSE,"MARCH"}</definedName>
    <definedName name="gdfgaefgasdfasdfasdfsdfsda" localSheetId="20" hidden="1">{#N/A,#N/A,FALSE,"MARCH"}</definedName>
    <definedName name="gdfgaefgasdfasdfasdfsdfsda" hidden="1">{#N/A,#N/A,FALSE,"MARCH"}</definedName>
    <definedName name="geag" localSheetId="5" hidden="1">{#N/A,#N/A,TRUE,"Cover";#N/A,#N/A,TRUE,"Conts";#N/A,#N/A,TRUE,"VOS";#N/A,#N/A,TRUE,"Warrington";#N/A,#N/A,TRUE,"Widnes"}</definedName>
    <definedName name="geag" localSheetId="14" hidden="1">{#N/A,#N/A,TRUE,"Cover";#N/A,#N/A,TRUE,"Conts";#N/A,#N/A,TRUE,"VOS";#N/A,#N/A,TRUE,"Warrington";#N/A,#N/A,TRUE,"Widnes"}</definedName>
    <definedName name="geag" localSheetId="11" hidden="1">{#N/A,#N/A,TRUE,"Cover";#N/A,#N/A,TRUE,"Conts";#N/A,#N/A,TRUE,"VOS";#N/A,#N/A,TRUE,"Warrington";#N/A,#N/A,TRUE,"Widnes"}</definedName>
    <definedName name="geag" localSheetId="10" hidden="1">{#N/A,#N/A,TRUE,"Cover";#N/A,#N/A,TRUE,"Conts";#N/A,#N/A,TRUE,"VOS";#N/A,#N/A,TRUE,"Warrington";#N/A,#N/A,TRUE,"Widnes"}</definedName>
    <definedName name="geag" localSheetId="20" hidden="1">{#N/A,#N/A,TRUE,"Cover";#N/A,#N/A,TRUE,"Conts";#N/A,#N/A,TRUE,"VOS";#N/A,#N/A,TRUE,"Warrington";#N/A,#N/A,TRUE,"Widnes"}</definedName>
    <definedName name="geag" hidden="1">{#N/A,#N/A,TRUE,"Cover";#N/A,#N/A,TRUE,"Conts";#N/A,#N/A,TRUE,"VOS";#N/A,#N/A,TRUE,"Warrington";#N/A,#N/A,TRUE,"Widnes"}</definedName>
    <definedName name="gerger" localSheetId="5" hidden="1">{#N/A,#N/A,TRUE,"Cover";#N/A,#N/A,TRUE,"Conts";#N/A,#N/A,TRUE,"VOS";#N/A,#N/A,TRUE,"Warrington";#N/A,#N/A,TRUE,"Widnes"}</definedName>
    <definedName name="gerger" localSheetId="14" hidden="1">{#N/A,#N/A,TRUE,"Cover";#N/A,#N/A,TRUE,"Conts";#N/A,#N/A,TRUE,"VOS";#N/A,#N/A,TRUE,"Warrington";#N/A,#N/A,TRUE,"Widnes"}</definedName>
    <definedName name="gerger" localSheetId="11" hidden="1">{#N/A,#N/A,TRUE,"Cover";#N/A,#N/A,TRUE,"Conts";#N/A,#N/A,TRUE,"VOS";#N/A,#N/A,TRUE,"Warrington";#N/A,#N/A,TRUE,"Widnes"}</definedName>
    <definedName name="gerger" localSheetId="10" hidden="1">{#N/A,#N/A,TRUE,"Cover";#N/A,#N/A,TRUE,"Conts";#N/A,#N/A,TRUE,"VOS";#N/A,#N/A,TRUE,"Warrington";#N/A,#N/A,TRUE,"Widnes"}</definedName>
    <definedName name="gerger" localSheetId="20" hidden="1">{#N/A,#N/A,TRUE,"Cover";#N/A,#N/A,TRUE,"Conts";#N/A,#N/A,TRUE,"VOS";#N/A,#N/A,TRUE,"Warrington";#N/A,#N/A,TRUE,"Widnes"}</definedName>
    <definedName name="gerger" hidden="1">{#N/A,#N/A,TRUE,"Cover";#N/A,#N/A,TRUE,"Conts";#N/A,#N/A,TRUE,"VOS";#N/A,#N/A,TRUE,"Warrington";#N/A,#N/A,TRUE,"Widnes"}</definedName>
    <definedName name="gf" localSheetId="5" hidden="1">{#N/A,#N/A,TRUE,"Cover";#N/A,#N/A,TRUE,"Conts";#N/A,#N/A,TRUE,"VOS";#N/A,#N/A,TRUE,"Warrington";#N/A,#N/A,TRUE,"Widnes"}</definedName>
    <definedName name="gf" localSheetId="14" hidden="1">{#N/A,#N/A,TRUE,"Cover";#N/A,#N/A,TRUE,"Conts";#N/A,#N/A,TRUE,"VOS";#N/A,#N/A,TRUE,"Warrington";#N/A,#N/A,TRUE,"Widnes"}</definedName>
    <definedName name="gf" localSheetId="11" hidden="1">{#N/A,#N/A,TRUE,"Cover";#N/A,#N/A,TRUE,"Conts";#N/A,#N/A,TRUE,"VOS";#N/A,#N/A,TRUE,"Warrington";#N/A,#N/A,TRUE,"Widnes"}</definedName>
    <definedName name="gf" localSheetId="10" hidden="1">{#N/A,#N/A,TRUE,"Cover";#N/A,#N/A,TRUE,"Conts";#N/A,#N/A,TRUE,"VOS";#N/A,#N/A,TRUE,"Warrington";#N/A,#N/A,TRUE,"Widnes"}</definedName>
    <definedName name="gf" localSheetId="20" hidden="1">{#N/A,#N/A,TRUE,"Cover";#N/A,#N/A,TRUE,"Conts";#N/A,#N/A,TRUE,"VOS";#N/A,#N/A,TRUE,"Warrington";#N/A,#N/A,TRUE,"Widnes"}</definedName>
    <definedName name="gf" hidden="1">{#N/A,#N/A,TRUE,"Cover";#N/A,#N/A,TRUE,"Conts";#N/A,#N/A,TRUE,"VOS";#N/A,#N/A,TRUE,"Warrington";#N/A,#N/A,TRUE,"Widnes"}</definedName>
    <definedName name="gfdgfdg" localSheetId="5" hidden="1">{#N/A,#N/A,FALSE,"SumD";#N/A,#N/A,FALSE,"ElecD";#N/A,#N/A,FALSE,"MechD";#N/A,#N/A,FALSE,"GeotD";#N/A,#N/A,FALSE,"PrcsD";#N/A,#N/A,FALSE,"TunnD";#N/A,#N/A,FALSE,"CivlD";#N/A,#N/A,FALSE,"NtwkD";#N/A,#N/A,FALSE,"EstgD";#N/A,#N/A,FALSE,"PEngD"}</definedName>
    <definedName name="gfdgfdg" localSheetId="14" hidden="1">{#N/A,#N/A,FALSE,"SumD";#N/A,#N/A,FALSE,"ElecD";#N/A,#N/A,FALSE,"MechD";#N/A,#N/A,FALSE,"GeotD";#N/A,#N/A,FALSE,"PrcsD";#N/A,#N/A,FALSE,"TunnD";#N/A,#N/A,FALSE,"CivlD";#N/A,#N/A,FALSE,"NtwkD";#N/A,#N/A,FALSE,"EstgD";#N/A,#N/A,FALSE,"PEngD"}</definedName>
    <definedName name="gfdgfdg" localSheetId="11" hidden="1">{#N/A,#N/A,FALSE,"SumD";#N/A,#N/A,FALSE,"ElecD";#N/A,#N/A,FALSE,"MechD";#N/A,#N/A,FALSE,"GeotD";#N/A,#N/A,FALSE,"PrcsD";#N/A,#N/A,FALSE,"TunnD";#N/A,#N/A,FALSE,"CivlD";#N/A,#N/A,FALSE,"NtwkD";#N/A,#N/A,FALSE,"EstgD";#N/A,#N/A,FALSE,"PEngD"}</definedName>
    <definedName name="gfdgfdg" localSheetId="10" hidden="1">{#N/A,#N/A,FALSE,"SumD";#N/A,#N/A,FALSE,"ElecD";#N/A,#N/A,FALSE,"MechD";#N/A,#N/A,FALSE,"GeotD";#N/A,#N/A,FALSE,"PrcsD";#N/A,#N/A,FALSE,"TunnD";#N/A,#N/A,FALSE,"CivlD";#N/A,#N/A,FALSE,"NtwkD";#N/A,#N/A,FALSE,"EstgD";#N/A,#N/A,FALSE,"PEngD"}</definedName>
    <definedName name="gfdgfdg" localSheetId="20"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gfgfgfg" localSheetId="5" hidden="1">{#N/A,#N/A,FALSE,"SumD";#N/A,#N/A,FALSE,"ElecD";#N/A,#N/A,FALSE,"MechD";#N/A,#N/A,FALSE,"GeotD";#N/A,#N/A,FALSE,"PrcsD";#N/A,#N/A,FALSE,"TunnD";#N/A,#N/A,FALSE,"CivlD";#N/A,#N/A,FALSE,"NtwkD";#N/A,#N/A,FALSE,"EstgD";#N/A,#N/A,FALSE,"PEngD"}</definedName>
    <definedName name="gfgfgfgfg" localSheetId="14" hidden="1">{#N/A,#N/A,FALSE,"SumD";#N/A,#N/A,FALSE,"ElecD";#N/A,#N/A,FALSE,"MechD";#N/A,#N/A,FALSE,"GeotD";#N/A,#N/A,FALSE,"PrcsD";#N/A,#N/A,FALSE,"TunnD";#N/A,#N/A,FALSE,"CivlD";#N/A,#N/A,FALSE,"NtwkD";#N/A,#N/A,FALSE,"EstgD";#N/A,#N/A,FALSE,"PEngD"}</definedName>
    <definedName name="gfgfgfgfg" localSheetId="11" hidden="1">{#N/A,#N/A,FALSE,"SumD";#N/A,#N/A,FALSE,"ElecD";#N/A,#N/A,FALSE,"MechD";#N/A,#N/A,FALSE,"GeotD";#N/A,#N/A,FALSE,"PrcsD";#N/A,#N/A,FALSE,"TunnD";#N/A,#N/A,FALSE,"CivlD";#N/A,#N/A,FALSE,"NtwkD";#N/A,#N/A,FALSE,"EstgD";#N/A,#N/A,FALSE,"PEngD"}</definedName>
    <definedName name="gfgfgfgfg" localSheetId="10" hidden="1">{#N/A,#N/A,FALSE,"SumD";#N/A,#N/A,FALSE,"ElecD";#N/A,#N/A,FALSE,"MechD";#N/A,#N/A,FALSE,"GeotD";#N/A,#N/A,FALSE,"PrcsD";#N/A,#N/A,FALSE,"TunnD";#N/A,#N/A,FALSE,"CivlD";#N/A,#N/A,FALSE,"NtwkD";#N/A,#N/A,FALSE,"EstgD";#N/A,#N/A,FALSE,"PEngD"}</definedName>
    <definedName name="gfgfgfgfg" localSheetId="20"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5" hidden="1">{#N/A,#N/A,FALSE,"SumG";#N/A,#N/A,FALSE,"ElecG";#N/A,#N/A,FALSE,"MechG";#N/A,#N/A,FALSE,"GeotG";#N/A,#N/A,FALSE,"PrcsG";#N/A,#N/A,FALSE,"TunnG";#N/A,#N/A,FALSE,"CivlG";#N/A,#N/A,FALSE,"NtwkG";#N/A,#N/A,FALSE,"EstgG";#N/A,#N/A,FALSE,"PEngG"}</definedName>
    <definedName name="gfgfgfgss" localSheetId="14" hidden="1">{#N/A,#N/A,FALSE,"SumG";#N/A,#N/A,FALSE,"ElecG";#N/A,#N/A,FALSE,"MechG";#N/A,#N/A,FALSE,"GeotG";#N/A,#N/A,FALSE,"PrcsG";#N/A,#N/A,FALSE,"TunnG";#N/A,#N/A,FALSE,"CivlG";#N/A,#N/A,FALSE,"NtwkG";#N/A,#N/A,FALSE,"EstgG";#N/A,#N/A,FALSE,"PEngG"}</definedName>
    <definedName name="gfgfgfgss" localSheetId="11" hidden="1">{#N/A,#N/A,FALSE,"SumG";#N/A,#N/A,FALSE,"ElecG";#N/A,#N/A,FALSE,"MechG";#N/A,#N/A,FALSE,"GeotG";#N/A,#N/A,FALSE,"PrcsG";#N/A,#N/A,FALSE,"TunnG";#N/A,#N/A,FALSE,"CivlG";#N/A,#N/A,FALSE,"NtwkG";#N/A,#N/A,FALSE,"EstgG";#N/A,#N/A,FALSE,"PEngG"}</definedName>
    <definedName name="gfgfgfgss" localSheetId="10" hidden="1">{#N/A,#N/A,FALSE,"SumG";#N/A,#N/A,FALSE,"ElecG";#N/A,#N/A,FALSE,"MechG";#N/A,#N/A,FALSE,"GeotG";#N/A,#N/A,FALSE,"PrcsG";#N/A,#N/A,FALSE,"TunnG";#N/A,#N/A,FALSE,"CivlG";#N/A,#N/A,FALSE,"NtwkG";#N/A,#N/A,FALSE,"EstgG";#N/A,#N/A,FALSE,"PEngG"}</definedName>
    <definedName name="gfgfgfgss" localSheetId="20"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g" localSheetId="5" hidden="1">{"'장비'!$A$3:$M$12"}</definedName>
    <definedName name="gg" localSheetId="14" hidden="1">{"'장비'!$A$3:$M$12"}</definedName>
    <definedName name="gg" localSheetId="11" hidden="1">{"'장비'!$A$3:$M$12"}</definedName>
    <definedName name="gg" localSheetId="10" hidden="1">{"'장비'!$A$3:$M$12"}</definedName>
    <definedName name="gg" localSheetId="20" hidden="1">{"'장비'!$A$3:$M$12"}</definedName>
    <definedName name="gg" hidden="1">{"'장비'!$A$3:$M$12"}</definedName>
    <definedName name="ggdrgdfhyyj" localSheetId="5" hidden="1">{#N/A,#N/A,TRUE,"Cover";#N/A,#N/A,TRUE,"Conts";#N/A,#N/A,TRUE,"VOS";#N/A,#N/A,TRUE,"Warrington";#N/A,#N/A,TRUE,"Widnes"}</definedName>
    <definedName name="ggdrgdfhyyj" localSheetId="14" hidden="1">{#N/A,#N/A,TRUE,"Cover";#N/A,#N/A,TRUE,"Conts";#N/A,#N/A,TRUE,"VOS";#N/A,#N/A,TRUE,"Warrington";#N/A,#N/A,TRUE,"Widnes"}</definedName>
    <definedName name="ggdrgdfhyyj" localSheetId="11" hidden="1">{#N/A,#N/A,TRUE,"Cover";#N/A,#N/A,TRUE,"Conts";#N/A,#N/A,TRUE,"VOS";#N/A,#N/A,TRUE,"Warrington";#N/A,#N/A,TRUE,"Widnes"}</definedName>
    <definedName name="ggdrgdfhyyj" localSheetId="10" hidden="1">{#N/A,#N/A,TRUE,"Cover";#N/A,#N/A,TRUE,"Conts";#N/A,#N/A,TRUE,"VOS";#N/A,#N/A,TRUE,"Warrington";#N/A,#N/A,TRUE,"Widnes"}</definedName>
    <definedName name="ggdrgdfhyyj" localSheetId="20" hidden="1">{#N/A,#N/A,TRUE,"Cover";#N/A,#N/A,TRUE,"Conts";#N/A,#N/A,TRUE,"VOS";#N/A,#N/A,TRUE,"Warrington";#N/A,#N/A,TRUE,"Widnes"}</definedName>
    <definedName name="ggdrgdfhyyj" hidden="1">{#N/A,#N/A,TRUE,"Cover";#N/A,#N/A,TRUE,"Conts";#N/A,#N/A,TRUE,"VOS";#N/A,#N/A,TRUE,"Warrington";#N/A,#N/A,TRUE,"Widnes"}</definedName>
    <definedName name="ggg" localSheetId="5" hidden="1">{#N/A,#N/A,TRUE,"Front";#N/A,#N/A,TRUE,"Simple Letter";#N/A,#N/A,TRUE,"Inside";#N/A,#N/A,TRUE,"Contents";#N/A,#N/A,TRUE,"Basis";#N/A,#N/A,TRUE,"Inclusions";#N/A,#N/A,TRUE,"Exclusions";#N/A,#N/A,TRUE,"Areas";#N/A,#N/A,TRUE,"Summary";#N/A,#N/A,TRUE,"Detail"}</definedName>
    <definedName name="ggg" localSheetId="14" hidden="1">{#N/A,#N/A,TRUE,"Front";#N/A,#N/A,TRUE,"Simple Letter";#N/A,#N/A,TRUE,"Inside";#N/A,#N/A,TRUE,"Contents";#N/A,#N/A,TRUE,"Basis";#N/A,#N/A,TRUE,"Inclusions";#N/A,#N/A,TRUE,"Exclusions";#N/A,#N/A,TRUE,"Areas";#N/A,#N/A,TRUE,"Summary";#N/A,#N/A,TRUE,"Detail"}</definedName>
    <definedName name="ggg" localSheetId="11" hidden="1">{#N/A,#N/A,TRUE,"Front";#N/A,#N/A,TRUE,"Simple Letter";#N/A,#N/A,TRUE,"Inside";#N/A,#N/A,TRUE,"Contents";#N/A,#N/A,TRUE,"Basis";#N/A,#N/A,TRUE,"Inclusions";#N/A,#N/A,TRUE,"Exclusions";#N/A,#N/A,TRUE,"Areas";#N/A,#N/A,TRUE,"Summary";#N/A,#N/A,TRUE,"Detail"}</definedName>
    <definedName name="ggg" localSheetId="10" hidden="1">{#N/A,#N/A,TRUE,"Front";#N/A,#N/A,TRUE,"Simple Letter";#N/A,#N/A,TRUE,"Inside";#N/A,#N/A,TRUE,"Contents";#N/A,#N/A,TRUE,"Basis";#N/A,#N/A,TRUE,"Inclusions";#N/A,#N/A,TRUE,"Exclusions";#N/A,#N/A,TRUE,"Areas";#N/A,#N/A,TRUE,"Summary";#N/A,#N/A,TRUE,"Detail"}</definedName>
    <definedName name="ggg" localSheetId="20" hidden="1">{#N/A,#N/A,TRUE,"Front";#N/A,#N/A,TRUE,"Simple Letter";#N/A,#N/A,TRUE,"Inside";#N/A,#N/A,TRUE,"Contents";#N/A,#N/A,TRUE,"Basis";#N/A,#N/A,TRUE,"Inclusions";#N/A,#N/A,TRUE,"Exclusions";#N/A,#N/A,TRUE,"Areas";#N/A,#N/A,TRUE,"Summary";#N/A,#N/A,TRUE,"Detail"}</definedName>
    <definedName name="ggg" hidden="1">{#N/A,#N/A,TRUE,"Front";#N/A,#N/A,TRUE,"Simple Letter";#N/A,#N/A,TRUE,"Inside";#N/A,#N/A,TRUE,"Contents";#N/A,#N/A,TRUE,"Basis";#N/A,#N/A,TRUE,"Inclusions";#N/A,#N/A,TRUE,"Exclusions";#N/A,#N/A,TRUE,"Areas";#N/A,#N/A,TRUE,"Summary";#N/A,#N/A,TRUE,"Detail"}</definedName>
    <definedName name="gggg" localSheetId="5" hidden="1">{#N/A,#N/A,FALSE,"SumD";#N/A,#N/A,FALSE,"ElecD";#N/A,#N/A,FALSE,"MechD";#N/A,#N/A,FALSE,"GeotD";#N/A,#N/A,FALSE,"PrcsD";#N/A,#N/A,FALSE,"TunnD";#N/A,#N/A,FALSE,"CivlD";#N/A,#N/A,FALSE,"NtwkD";#N/A,#N/A,FALSE,"EstgD";#N/A,#N/A,FALSE,"PEngD"}</definedName>
    <definedName name="gggg" localSheetId="14" hidden="1">{#N/A,#N/A,FALSE,"SumD";#N/A,#N/A,FALSE,"ElecD";#N/A,#N/A,FALSE,"MechD";#N/A,#N/A,FALSE,"GeotD";#N/A,#N/A,FALSE,"PrcsD";#N/A,#N/A,FALSE,"TunnD";#N/A,#N/A,FALSE,"CivlD";#N/A,#N/A,FALSE,"NtwkD";#N/A,#N/A,FALSE,"EstgD";#N/A,#N/A,FALSE,"PEngD"}</definedName>
    <definedName name="gggg" localSheetId="11" hidden="1">{#N/A,#N/A,FALSE,"SumD";#N/A,#N/A,FALSE,"ElecD";#N/A,#N/A,FALSE,"MechD";#N/A,#N/A,FALSE,"GeotD";#N/A,#N/A,FALSE,"PrcsD";#N/A,#N/A,FALSE,"TunnD";#N/A,#N/A,FALSE,"CivlD";#N/A,#N/A,FALSE,"NtwkD";#N/A,#N/A,FALSE,"EstgD";#N/A,#N/A,FALSE,"PEngD"}</definedName>
    <definedName name="gggg" localSheetId="10" hidden="1">{#N/A,#N/A,FALSE,"SumD";#N/A,#N/A,FALSE,"ElecD";#N/A,#N/A,FALSE,"MechD";#N/A,#N/A,FALSE,"GeotD";#N/A,#N/A,FALSE,"PrcsD";#N/A,#N/A,FALSE,"TunnD";#N/A,#N/A,FALSE,"CivlD";#N/A,#N/A,FALSE,"NtwkD";#N/A,#N/A,FALSE,"EstgD";#N/A,#N/A,FALSE,"PEngD"}</definedName>
    <definedName name="gggg" localSheetId="20"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hggg" localSheetId="5" hidden="1">{#N/A,#N/A,FALSE,"SumG";#N/A,#N/A,FALSE,"ElecG";#N/A,#N/A,FALSE,"MechG";#N/A,#N/A,FALSE,"GeotG";#N/A,#N/A,FALSE,"PrcsG";#N/A,#N/A,FALSE,"TunnG";#N/A,#N/A,FALSE,"CivlG";#N/A,#N/A,FALSE,"NtwkG";#N/A,#N/A,FALSE,"EstgG";#N/A,#N/A,FALSE,"PEngG"}</definedName>
    <definedName name="ghggg" localSheetId="14" hidden="1">{#N/A,#N/A,FALSE,"SumG";#N/A,#N/A,FALSE,"ElecG";#N/A,#N/A,FALSE,"MechG";#N/A,#N/A,FALSE,"GeotG";#N/A,#N/A,FALSE,"PrcsG";#N/A,#N/A,FALSE,"TunnG";#N/A,#N/A,FALSE,"CivlG";#N/A,#N/A,FALSE,"NtwkG";#N/A,#N/A,FALSE,"EstgG";#N/A,#N/A,FALSE,"PEngG"}</definedName>
    <definedName name="ghggg" localSheetId="11" hidden="1">{#N/A,#N/A,FALSE,"SumG";#N/A,#N/A,FALSE,"ElecG";#N/A,#N/A,FALSE,"MechG";#N/A,#N/A,FALSE,"GeotG";#N/A,#N/A,FALSE,"PrcsG";#N/A,#N/A,FALSE,"TunnG";#N/A,#N/A,FALSE,"CivlG";#N/A,#N/A,FALSE,"NtwkG";#N/A,#N/A,FALSE,"EstgG";#N/A,#N/A,FALSE,"PEngG"}</definedName>
    <definedName name="ghggg" localSheetId="10" hidden="1">{#N/A,#N/A,FALSE,"SumG";#N/A,#N/A,FALSE,"ElecG";#N/A,#N/A,FALSE,"MechG";#N/A,#N/A,FALSE,"GeotG";#N/A,#N/A,FALSE,"PrcsG";#N/A,#N/A,FALSE,"TunnG";#N/A,#N/A,FALSE,"CivlG";#N/A,#N/A,FALSE,"NtwkG";#N/A,#N/A,FALSE,"EstgG";#N/A,#N/A,FALSE,"PEngG"}</definedName>
    <definedName name="ghggg" localSheetId="20"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j" localSheetId="5" hidden="1">[5]FitOutConfCentre!#REF!</definedName>
    <definedName name="ghj" localSheetId="11" hidden="1">[5]FitOutConfCentre!#REF!</definedName>
    <definedName name="ghj" localSheetId="4" hidden="1">[5]FitOutConfCentre!#REF!</definedName>
    <definedName name="ghj" hidden="1">[5]FitOutConfCentre!#REF!</definedName>
    <definedName name="ghsdhth" localSheetId="5" hidden="1">{#N/A,#N/A,TRUE,"Cover";#N/A,#N/A,TRUE,"Conts";#N/A,#N/A,TRUE,"VOS";#N/A,#N/A,TRUE,"Warrington";#N/A,#N/A,TRUE,"Widnes"}</definedName>
    <definedName name="ghsdhth" localSheetId="14" hidden="1">{#N/A,#N/A,TRUE,"Cover";#N/A,#N/A,TRUE,"Conts";#N/A,#N/A,TRUE,"VOS";#N/A,#N/A,TRUE,"Warrington";#N/A,#N/A,TRUE,"Widnes"}</definedName>
    <definedName name="ghsdhth" localSheetId="11" hidden="1">{#N/A,#N/A,TRUE,"Cover";#N/A,#N/A,TRUE,"Conts";#N/A,#N/A,TRUE,"VOS";#N/A,#N/A,TRUE,"Warrington";#N/A,#N/A,TRUE,"Widnes"}</definedName>
    <definedName name="ghsdhth" localSheetId="10" hidden="1">{#N/A,#N/A,TRUE,"Cover";#N/A,#N/A,TRUE,"Conts";#N/A,#N/A,TRUE,"VOS";#N/A,#N/A,TRUE,"Warrington";#N/A,#N/A,TRUE,"Widnes"}</definedName>
    <definedName name="ghsdhth" localSheetId="20" hidden="1">{#N/A,#N/A,TRUE,"Cover";#N/A,#N/A,TRUE,"Conts";#N/A,#N/A,TRUE,"VOS";#N/A,#N/A,TRUE,"Warrington";#N/A,#N/A,TRUE,"Widnes"}</definedName>
    <definedName name="ghsdhth" hidden="1">{#N/A,#N/A,TRUE,"Cover";#N/A,#N/A,TRUE,"Conts";#N/A,#N/A,TRUE,"VOS";#N/A,#N/A,TRUE,"Warrington";#N/A,#N/A,TRUE,"Widnes"}</definedName>
    <definedName name="ghsg" localSheetId="5" hidden="1">{#N/A,#N/A,TRUE,"Cover";#N/A,#N/A,TRUE,"Conts";#N/A,#N/A,TRUE,"VOS";#N/A,#N/A,TRUE,"Warrington";#N/A,#N/A,TRUE,"Widnes"}</definedName>
    <definedName name="ghsg" localSheetId="14" hidden="1">{#N/A,#N/A,TRUE,"Cover";#N/A,#N/A,TRUE,"Conts";#N/A,#N/A,TRUE,"VOS";#N/A,#N/A,TRUE,"Warrington";#N/A,#N/A,TRUE,"Widnes"}</definedName>
    <definedName name="ghsg" localSheetId="11" hidden="1">{#N/A,#N/A,TRUE,"Cover";#N/A,#N/A,TRUE,"Conts";#N/A,#N/A,TRUE,"VOS";#N/A,#N/A,TRUE,"Warrington";#N/A,#N/A,TRUE,"Widnes"}</definedName>
    <definedName name="ghsg" localSheetId="10" hidden="1">{#N/A,#N/A,TRUE,"Cover";#N/A,#N/A,TRUE,"Conts";#N/A,#N/A,TRUE,"VOS";#N/A,#N/A,TRUE,"Warrington";#N/A,#N/A,TRUE,"Widnes"}</definedName>
    <definedName name="ghsg" localSheetId="20" hidden="1">{#N/A,#N/A,TRUE,"Cover";#N/A,#N/A,TRUE,"Conts";#N/A,#N/A,TRUE,"VOS";#N/A,#N/A,TRUE,"Warrington";#N/A,#N/A,TRUE,"Widnes"}</definedName>
    <definedName name="ghsg" hidden="1">{#N/A,#N/A,TRUE,"Cover";#N/A,#N/A,TRUE,"Conts";#N/A,#N/A,TRUE,"VOS";#N/A,#N/A,TRUE,"Warrington";#N/A,#N/A,TRUE,"Widnes"}</definedName>
    <definedName name="gij" localSheetId="5" hidden="1">{"'Break down'!$A$4"}</definedName>
    <definedName name="gij" localSheetId="14" hidden="1">{"'Break down'!$A$4"}</definedName>
    <definedName name="gij" localSheetId="11" hidden="1">{"'Break down'!$A$4"}</definedName>
    <definedName name="gij" localSheetId="10" hidden="1">{"'Break down'!$A$4"}</definedName>
    <definedName name="gij" localSheetId="20" hidden="1">{"'Break down'!$A$4"}</definedName>
    <definedName name="gij" hidden="1">{"'Break down'!$A$4"}</definedName>
    <definedName name="gjahgkj" localSheetId="5" hidden="1">{#N/A,#N/A,TRUE,"Cover";#N/A,#N/A,TRUE,"Conts";#N/A,#N/A,TRUE,"VOS";#N/A,#N/A,TRUE,"Warrington";#N/A,#N/A,TRUE,"Widnes"}</definedName>
    <definedName name="gjahgkj" localSheetId="14" hidden="1">{#N/A,#N/A,TRUE,"Cover";#N/A,#N/A,TRUE,"Conts";#N/A,#N/A,TRUE,"VOS";#N/A,#N/A,TRUE,"Warrington";#N/A,#N/A,TRUE,"Widnes"}</definedName>
    <definedName name="gjahgkj" localSheetId="11" hidden="1">{#N/A,#N/A,TRUE,"Cover";#N/A,#N/A,TRUE,"Conts";#N/A,#N/A,TRUE,"VOS";#N/A,#N/A,TRUE,"Warrington";#N/A,#N/A,TRUE,"Widnes"}</definedName>
    <definedName name="gjahgkj" localSheetId="10" hidden="1">{#N/A,#N/A,TRUE,"Cover";#N/A,#N/A,TRUE,"Conts";#N/A,#N/A,TRUE,"VOS";#N/A,#N/A,TRUE,"Warrington";#N/A,#N/A,TRUE,"Widnes"}</definedName>
    <definedName name="gjahgkj" localSheetId="20" hidden="1">{#N/A,#N/A,TRUE,"Cover";#N/A,#N/A,TRUE,"Conts";#N/A,#N/A,TRUE,"VOS";#N/A,#N/A,TRUE,"Warrington";#N/A,#N/A,TRUE,"Widnes"}</definedName>
    <definedName name="gjahgkj" hidden="1">{#N/A,#N/A,TRUE,"Cover";#N/A,#N/A,TRUE,"Conts";#N/A,#N/A,TRUE,"VOS";#N/A,#N/A,TRUE,"Warrington";#N/A,#N/A,TRUE,"Widnes"}</definedName>
    <definedName name="gjkkl" localSheetId="5" hidden="1">{#N/A,#N/A,TRUE,"Cover";#N/A,#N/A,TRUE,"Conts";#N/A,#N/A,TRUE,"VOS";#N/A,#N/A,TRUE,"Warrington";#N/A,#N/A,TRUE,"Widnes"}</definedName>
    <definedName name="gjkkl" localSheetId="14" hidden="1">{#N/A,#N/A,TRUE,"Cover";#N/A,#N/A,TRUE,"Conts";#N/A,#N/A,TRUE,"VOS";#N/A,#N/A,TRUE,"Warrington";#N/A,#N/A,TRUE,"Widnes"}</definedName>
    <definedName name="gjkkl" localSheetId="11" hidden="1">{#N/A,#N/A,TRUE,"Cover";#N/A,#N/A,TRUE,"Conts";#N/A,#N/A,TRUE,"VOS";#N/A,#N/A,TRUE,"Warrington";#N/A,#N/A,TRUE,"Widnes"}</definedName>
    <definedName name="gjkkl" localSheetId="10" hidden="1">{#N/A,#N/A,TRUE,"Cover";#N/A,#N/A,TRUE,"Conts";#N/A,#N/A,TRUE,"VOS";#N/A,#N/A,TRUE,"Warrington";#N/A,#N/A,TRUE,"Widnes"}</definedName>
    <definedName name="gjkkl" localSheetId="20" hidden="1">{#N/A,#N/A,TRUE,"Cover";#N/A,#N/A,TRUE,"Conts";#N/A,#N/A,TRUE,"VOS";#N/A,#N/A,TRUE,"Warrington";#N/A,#N/A,TRUE,"Widnes"}</definedName>
    <definedName name="gjkkl" hidden="1">{#N/A,#N/A,TRUE,"Cover";#N/A,#N/A,TRUE,"Conts";#N/A,#N/A,TRUE,"VOS";#N/A,#N/A,TRUE,"Warrington";#N/A,#N/A,TRUE,"Widnes"}</definedName>
    <definedName name="gmo" localSheetId="5" hidden="1">{#N/A,#N/A,FALSE,"SumD";#N/A,#N/A,FALSE,"ElecD";#N/A,#N/A,FALSE,"MechD";#N/A,#N/A,FALSE,"GeotD";#N/A,#N/A,FALSE,"PrcsD";#N/A,#N/A,FALSE,"TunnD";#N/A,#N/A,FALSE,"CivlD";#N/A,#N/A,FALSE,"NtwkD";#N/A,#N/A,FALSE,"EstgD";#N/A,#N/A,FALSE,"PEngD"}</definedName>
    <definedName name="gmo" localSheetId="14" hidden="1">{#N/A,#N/A,FALSE,"SumD";#N/A,#N/A,FALSE,"ElecD";#N/A,#N/A,FALSE,"MechD";#N/A,#N/A,FALSE,"GeotD";#N/A,#N/A,FALSE,"PrcsD";#N/A,#N/A,FALSE,"TunnD";#N/A,#N/A,FALSE,"CivlD";#N/A,#N/A,FALSE,"NtwkD";#N/A,#N/A,FALSE,"EstgD";#N/A,#N/A,FALSE,"PEngD"}</definedName>
    <definedName name="gmo" localSheetId="11" hidden="1">{#N/A,#N/A,FALSE,"SumD";#N/A,#N/A,FALSE,"ElecD";#N/A,#N/A,FALSE,"MechD";#N/A,#N/A,FALSE,"GeotD";#N/A,#N/A,FALSE,"PrcsD";#N/A,#N/A,FALSE,"TunnD";#N/A,#N/A,FALSE,"CivlD";#N/A,#N/A,FALSE,"NtwkD";#N/A,#N/A,FALSE,"EstgD";#N/A,#N/A,FALSE,"PEngD"}</definedName>
    <definedName name="gmo" localSheetId="10" hidden="1">{#N/A,#N/A,FALSE,"SumD";#N/A,#N/A,FALSE,"ElecD";#N/A,#N/A,FALSE,"MechD";#N/A,#N/A,FALSE,"GeotD";#N/A,#N/A,FALSE,"PrcsD";#N/A,#N/A,FALSE,"TunnD";#N/A,#N/A,FALSE,"CivlD";#N/A,#N/A,FALSE,"NtwkD";#N/A,#N/A,FALSE,"EstgD";#N/A,#N/A,FALSE,"PEngD"}</definedName>
    <definedName name="gmo" localSheetId="20"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roup" localSheetId="5"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14"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1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10"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20"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STSYAEYAEYEYET" localSheetId="5" hidden="1">{"'Break down'!$A$4"}</definedName>
    <definedName name="GSTSYAEYAEYEYET" localSheetId="14" hidden="1">{"'Break down'!$A$4"}</definedName>
    <definedName name="GSTSYAEYAEYEYET" localSheetId="11" hidden="1">{"'Break down'!$A$4"}</definedName>
    <definedName name="GSTSYAEYAEYEYET" localSheetId="10" hidden="1">{"'Break down'!$A$4"}</definedName>
    <definedName name="GSTSYAEYAEYEYET" localSheetId="20" hidden="1">{"'Break down'!$A$4"}</definedName>
    <definedName name="GSTSYAEYAEYEYET" hidden="1">{"'Break down'!$A$4"}</definedName>
    <definedName name="gtrghr" localSheetId="5" hidden="1">{#N/A,#N/A,TRUE,"Cover";#N/A,#N/A,TRUE,"Conts";#N/A,#N/A,TRUE,"VOS";#N/A,#N/A,TRUE,"Warrington";#N/A,#N/A,TRUE,"Widnes"}</definedName>
    <definedName name="gtrghr" localSheetId="14" hidden="1">{#N/A,#N/A,TRUE,"Cover";#N/A,#N/A,TRUE,"Conts";#N/A,#N/A,TRUE,"VOS";#N/A,#N/A,TRUE,"Warrington";#N/A,#N/A,TRUE,"Widnes"}</definedName>
    <definedName name="gtrghr" localSheetId="11" hidden="1">{#N/A,#N/A,TRUE,"Cover";#N/A,#N/A,TRUE,"Conts";#N/A,#N/A,TRUE,"VOS";#N/A,#N/A,TRUE,"Warrington";#N/A,#N/A,TRUE,"Widnes"}</definedName>
    <definedName name="gtrghr" localSheetId="10" hidden="1">{#N/A,#N/A,TRUE,"Cover";#N/A,#N/A,TRUE,"Conts";#N/A,#N/A,TRUE,"VOS";#N/A,#N/A,TRUE,"Warrington";#N/A,#N/A,TRUE,"Widnes"}</definedName>
    <definedName name="gtrghr" localSheetId="20" hidden="1">{#N/A,#N/A,TRUE,"Cover";#N/A,#N/A,TRUE,"Conts";#N/A,#N/A,TRUE,"VOS";#N/A,#N/A,TRUE,"Warrington";#N/A,#N/A,TRUE,"Widnes"}</definedName>
    <definedName name="gtrghr" hidden="1">{#N/A,#N/A,TRUE,"Cover";#N/A,#N/A,TRUE,"Conts";#N/A,#N/A,TRUE,"VOS";#N/A,#N/A,TRUE,"Warrington";#N/A,#N/A,TRUE,"Widnes"}</definedName>
    <definedName name="gurgaon112row" localSheetId="5" hidden="1">[12]XREF!#REF!</definedName>
    <definedName name="gurgaon112row" localSheetId="11" hidden="1">[12]XREF!#REF!</definedName>
    <definedName name="gurgaon112row" localSheetId="4" hidden="1">[12]XREF!#REF!</definedName>
    <definedName name="gurgaon112row" hidden="1">[12]XREF!#REF!</definedName>
    <definedName name="gwgtergyr" localSheetId="5" hidden="1">{#N/A,#N/A,TRUE,"Cover";#N/A,#N/A,TRUE,"Conts";#N/A,#N/A,TRUE,"VOS";#N/A,#N/A,TRUE,"Warrington";#N/A,#N/A,TRUE,"Widnes"}</definedName>
    <definedName name="gwgtergyr" localSheetId="14" hidden="1">{#N/A,#N/A,TRUE,"Cover";#N/A,#N/A,TRUE,"Conts";#N/A,#N/A,TRUE,"VOS";#N/A,#N/A,TRUE,"Warrington";#N/A,#N/A,TRUE,"Widnes"}</definedName>
    <definedName name="gwgtergyr" localSheetId="11" hidden="1">{#N/A,#N/A,TRUE,"Cover";#N/A,#N/A,TRUE,"Conts";#N/A,#N/A,TRUE,"VOS";#N/A,#N/A,TRUE,"Warrington";#N/A,#N/A,TRUE,"Widnes"}</definedName>
    <definedName name="gwgtergyr" localSheetId="10" hidden="1">{#N/A,#N/A,TRUE,"Cover";#N/A,#N/A,TRUE,"Conts";#N/A,#N/A,TRUE,"VOS";#N/A,#N/A,TRUE,"Warrington";#N/A,#N/A,TRUE,"Widnes"}</definedName>
    <definedName name="gwgtergyr" localSheetId="20" hidden="1">{#N/A,#N/A,TRUE,"Cover";#N/A,#N/A,TRUE,"Conts";#N/A,#N/A,TRUE,"VOS";#N/A,#N/A,TRUE,"Warrington";#N/A,#N/A,TRUE,"Widnes"}</definedName>
    <definedName name="gwgtergyr" hidden="1">{#N/A,#N/A,TRUE,"Cover";#N/A,#N/A,TRUE,"Conts";#N/A,#N/A,TRUE,"VOS";#N/A,#N/A,TRUE,"Warrington";#N/A,#N/A,TRUE,"Widnes"}</definedName>
    <definedName name="h" localSheetId="5" hidden="1">{#N/A,#N/A,FALSE,"VCR"}</definedName>
    <definedName name="h" localSheetId="14" hidden="1">{#N/A,#N/A,FALSE,"VCR"}</definedName>
    <definedName name="h" localSheetId="11" hidden="1">{#N/A,#N/A,FALSE,"VCR"}</definedName>
    <definedName name="h" localSheetId="10" hidden="1">{#N/A,#N/A,FALSE,"VCR"}</definedName>
    <definedName name="h" localSheetId="20" hidden="1">{#N/A,#N/A,FALSE,"VCR"}</definedName>
    <definedName name="h" hidden="1">{#N/A,#N/A,FALSE,"VCR"}</definedName>
    <definedName name="hb" localSheetId="5" hidden="1">{#N/A,#N/A,TRUE,"Cover";#N/A,#N/A,TRUE,"Conts";#N/A,#N/A,TRUE,"VOS";#N/A,#N/A,TRUE,"Warrington";#N/A,#N/A,TRUE,"Widnes"}</definedName>
    <definedName name="hb" localSheetId="14" hidden="1">{#N/A,#N/A,TRUE,"Cover";#N/A,#N/A,TRUE,"Conts";#N/A,#N/A,TRUE,"VOS";#N/A,#N/A,TRUE,"Warrington";#N/A,#N/A,TRUE,"Widnes"}</definedName>
    <definedName name="hb" localSheetId="11" hidden="1">{#N/A,#N/A,TRUE,"Cover";#N/A,#N/A,TRUE,"Conts";#N/A,#N/A,TRUE,"VOS";#N/A,#N/A,TRUE,"Warrington";#N/A,#N/A,TRUE,"Widnes"}</definedName>
    <definedName name="hb" localSheetId="10" hidden="1">{#N/A,#N/A,TRUE,"Cover";#N/A,#N/A,TRUE,"Conts";#N/A,#N/A,TRUE,"VOS";#N/A,#N/A,TRUE,"Warrington";#N/A,#N/A,TRUE,"Widnes"}</definedName>
    <definedName name="hb" localSheetId="20" hidden="1">{#N/A,#N/A,TRUE,"Cover";#N/A,#N/A,TRUE,"Conts";#N/A,#N/A,TRUE,"VOS";#N/A,#N/A,TRUE,"Warrington";#N/A,#N/A,TRUE,"Widnes"}</definedName>
    <definedName name="hb" hidden="1">{#N/A,#N/A,TRUE,"Cover";#N/A,#N/A,TRUE,"Conts";#N/A,#N/A,TRUE,"VOS";#N/A,#N/A,TRUE,"Warrington";#N/A,#N/A,TRUE,"Widnes"}</definedName>
    <definedName name="hfhgf" localSheetId="5" hidden="1">{#N/A,#N/A,TRUE,"Cover";#N/A,#N/A,TRUE,"Conts";#N/A,#N/A,TRUE,"VOS";#N/A,#N/A,TRUE,"Warrington";#N/A,#N/A,TRUE,"Widnes"}</definedName>
    <definedName name="hfhgf" localSheetId="14" hidden="1">{#N/A,#N/A,TRUE,"Cover";#N/A,#N/A,TRUE,"Conts";#N/A,#N/A,TRUE,"VOS";#N/A,#N/A,TRUE,"Warrington";#N/A,#N/A,TRUE,"Widnes"}</definedName>
    <definedName name="hfhgf" localSheetId="11" hidden="1">{#N/A,#N/A,TRUE,"Cover";#N/A,#N/A,TRUE,"Conts";#N/A,#N/A,TRUE,"VOS";#N/A,#N/A,TRUE,"Warrington";#N/A,#N/A,TRUE,"Widnes"}</definedName>
    <definedName name="hfhgf" localSheetId="10" hidden="1">{#N/A,#N/A,TRUE,"Cover";#N/A,#N/A,TRUE,"Conts";#N/A,#N/A,TRUE,"VOS";#N/A,#N/A,TRUE,"Warrington";#N/A,#N/A,TRUE,"Widnes"}</definedName>
    <definedName name="hfhgf" localSheetId="20" hidden="1">{#N/A,#N/A,TRUE,"Cover";#N/A,#N/A,TRUE,"Conts";#N/A,#N/A,TRUE,"VOS";#N/A,#N/A,TRUE,"Warrington";#N/A,#N/A,TRUE,"Widnes"}</definedName>
    <definedName name="hfhgf" hidden="1">{#N/A,#N/A,TRUE,"Cover";#N/A,#N/A,TRUE,"Conts";#N/A,#N/A,TRUE,"VOS";#N/A,#N/A,TRUE,"Warrington";#N/A,#N/A,TRUE,"Widnes"}</definedName>
    <definedName name="hgkhkg" localSheetId="5" hidden="1">{#N/A,#N/A,TRUE,"Cover";#N/A,#N/A,TRUE,"Conts";#N/A,#N/A,TRUE,"VOS";#N/A,#N/A,TRUE,"Warrington";#N/A,#N/A,TRUE,"Widnes"}</definedName>
    <definedName name="hgkhkg" localSheetId="14" hidden="1">{#N/A,#N/A,TRUE,"Cover";#N/A,#N/A,TRUE,"Conts";#N/A,#N/A,TRUE,"VOS";#N/A,#N/A,TRUE,"Warrington";#N/A,#N/A,TRUE,"Widnes"}</definedName>
    <definedName name="hgkhkg" localSheetId="11" hidden="1">{#N/A,#N/A,TRUE,"Cover";#N/A,#N/A,TRUE,"Conts";#N/A,#N/A,TRUE,"VOS";#N/A,#N/A,TRUE,"Warrington";#N/A,#N/A,TRUE,"Widnes"}</definedName>
    <definedName name="hgkhkg" localSheetId="10" hidden="1">{#N/A,#N/A,TRUE,"Cover";#N/A,#N/A,TRUE,"Conts";#N/A,#N/A,TRUE,"VOS";#N/A,#N/A,TRUE,"Warrington";#N/A,#N/A,TRUE,"Widnes"}</definedName>
    <definedName name="hgkhkg" localSheetId="20" hidden="1">{#N/A,#N/A,TRUE,"Cover";#N/A,#N/A,TRUE,"Conts";#N/A,#N/A,TRUE,"VOS";#N/A,#N/A,TRUE,"Warrington";#N/A,#N/A,TRUE,"Widnes"}</definedName>
    <definedName name="hgkhkg" hidden="1">{#N/A,#N/A,TRUE,"Cover";#N/A,#N/A,TRUE,"Conts";#N/A,#N/A,TRUE,"VOS";#N/A,#N/A,TRUE,"Warrington";#N/A,#N/A,TRUE,"Widnes"}</definedName>
    <definedName name="HHH" localSheetId="5" hidden="1">{#N/A,#N/A,TRUE,"Basic";#N/A,#N/A,TRUE,"EXT-TABLE";#N/A,#N/A,TRUE,"STEEL";#N/A,#N/A,TRUE,"INT-Table";#N/A,#N/A,TRUE,"STEEL";#N/A,#N/A,TRUE,"Door"}</definedName>
    <definedName name="HHH" localSheetId="14" hidden="1">{#N/A,#N/A,TRUE,"Basic";#N/A,#N/A,TRUE,"EXT-TABLE";#N/A,#N/A,TRUE,"STEEL";#N/A,#N/A,TRUE,"INT-Table";#N/A,#N/A,TRUE,"STEEL";#N/A,#N/A,TRUE,"Door"}</definedName>
    <definedName name="HHH" localSheetId="11" hidden="1">{#N/A,#N/A,TRUE,"Basic";#N/A,#N/A,TRUE,"EXT-TABLE";#N/A,#N/A,TRUE,"STEEL";#N/A,#N/A,TRUE,"INT-Table";#N/A,#N/A,TRUE,"STEEL";#N/A,#N/A,TRUE,"Door"}</definedName>
    <definedName name="HHH" localSheetId="10" hidden="1">{#N/A,#N/A,TRUE,"Basic";#N/A,#N/A,TRUE,"EXT-TABLE";#N/A,#N/A,TRUE,"STEEL";#N/A,#N/A,TRUE,"INT-Table";#N/A,#N/A,TRUE,"STEEL";#N/A,#N/A,TRUE,"Door"}</definedName>
    <definedName name="HHH" localSheetId="20" hidden="1">{#N/A,#N/A,TRUE,"Basic";#N/A,#N/A,TRUE,"EXT-TABLE";#N/A,#N/A,TRUE,"STEEL";#N/A,#N/A,TRUE,"INT-Table";#N/A,#N/A,TRUE,"STEEL";#N/A,#N/A,TRUE,"Door"}</definedName>
    <definedName name="HHH" hidden="1">{#N/A,#N/A,TRUE,"Basic";#N/A,#N/A,TRUE,"EXT-TABLE";#N/A,#N/A,TRUE,"STEEL";#N/A,#N/A,TRUE,"INT-Table";#N/A,#N/A,TRUE,"STEEL";#N/A,#N/A,TRUE,"Door"}</definedName>
    <definedName name="HiddenRows" localSheetId="5" hidden="1">#REF!</definedName>
    <definedName name="HiddenRows" localSheetId="11" hidden="1">#REF!</definedName>
    <definedName name="HiddenRows" localSheetId="4" hidden="1">#REF!</definedName>
    <definedName name="HiddenRows" hidden="1">#REF!</definedName>
    <definedName name="hjdj" localSheetId="5" hidden="1">{#N/A,#N/A,TRUE,"Cover";#N/A,#N/A,TRUE,"Conts";#N/A,#N/A,TRUE,"VOS";#N/A,#N/A,TRUE,"Warrington";#N/A,#N/A,TRUE,"Widnes"}</definedName>
    <definedName name="hjdj" localSheetId="14" hidden="1">{#N/A,#N/A,TRUE,"Cover";#N/A,#N/A,TRUE,"Conts";#N/A,#N/A,TRUE,"VOS";#N/A,#N/A,TRUE,"Warrington";#N/A,#N/A,TRUE,"Widnes"}</definedName>
    <definedName name="hjdj" localSheetId="11" hidden="1">{#N/A,#N/A,TRUE,"Cover";#N/A,#N/A,TRUE,"Conts";#N/A,#N/A,TRUE,"VOS";#N/A,#N/A,TRUE,"Warrington";#N/A,#N/A,TRUE,"Widnes"}</definedName>
    <definedName name="hjdj" localSheetId="10" hidden="1">{#N/A,#N/A,TRUE,"Cover";#N/A,#N/A,TRUE,"Conts";#N/A,#N/A,TRUE,"VOS";#N/A,#N/A,TRUE,"Warrington";#N/A,#N/A,TRUE,"Widnes"}</definedName>
    <definedName name="hjdj" localSheetId="20" hidden="1">{#N/A,#N/A,TRUE,"Cover";#N/A,#N/A,TRUE,"Conts";#N/A,#N/A,TRUE,"VOS";#N/A,#N/A,TRUE,"Warrington";#N/A,#N/A,TRUE,"Widnes"}</definedName>
    <definedName name="hjdj" hidden="1">{#N/A,#N/A,TRUE,"Cover";#N/A,#N/A,TRUE,"Conts";#N/A,#N/A,TRUE,"VOS";#N/A,#N/A,TRUE,"Warrington";#N/A,#N/A,TRUE,"Widnes"}</definedName>
    <definedName name="hjk" localSheetId="5" hidden="1">{#N/A,#N/A,FALSE,"MARCH"}</definedName>
    <definedName name="hjk" localSheetId="14" hidden="1">{#N/A,#N/A,FALSE,"MARCH"}</definedName>
    <definedName name="hjk" localSheetId="11" hidden="1">{#N/A,#N/A,FALSE,"MARCH"}</definedName>
    <definedName name="hjk" localSheetId="10" hidden="1">{#N/A,#N/A,FALSE,"MARCH"}</definedName>
    <definedName name="hjk" localSheetId="20" hidden="1">{#N/A,#N/A,FALSE,"MARCH"}</definedName>
    <definedName name="hjk" hidden="1">{#N/A,#N/A,FALSE,"MARCH"}</definedName>
    <definedName name="hjy" localSheetId="5" hidden="1">{"'Break down'!$A$4"}</definedName>
    <definedName name="hjy" localSheetId="14" hidden="1">{"'Break down'!$A$4"}</definedName>
    <definedName name="hjy" localSheetId="11" hidden="1">{"'Break down'!$A$4"}</definedName>
    <definedName name="hjy" localSheetId="10" hidden="1">{"'Break down'!$A$4"}</definedName>
    <definedName name="hjy" localSheetId="20" hidden="1">{"'Break down'!$A$4"}</definedName>
    <definedName name="hjy" hidden="1">{"'Break down'!$A$4"}</definedName>
    <definedName name="hkjjhkhkhk" localSheetId="5" hidden="1">{#N/A,#N/A,TRUE,"Front";#N/A,#N/A,TRUE,"Simple Letter";#N/A,#N/A,TRUE,"Inside";#N/A,#N/A,TRUE,"Contents";#N/A,#N/A,TRUE,"Basis";#N/A,#N/A,TRUE,"Inclusions";#N/A,#N/A,TRUE,"Exclusions";#N/A,#N/A,TRUE,"Areas";#N/A,#N/A,TRUE,"Summary";#N/A,#N/A,TRUE,"Detail"}</definedName>
    <definedName name="hkjjhkhkhk" localSheetId="14" hidden="1">{#N/A,#N/A,TRUE,"Front";#N/A,#N/A,TRUE,"Simple Letter";#N/A,#N/A,TRUE,"Inside";#N/A,#N/A,TRUE,"Contents";#N/A,#N/A,TRUE,"Basis";#N/A,#N/A,TRUE,"Inclusions";#N/A,#N/A,TRUE,"Exclusions";#N/A,#N/A,TRUE,"Areas";#N/A,#N/A,TRUE,"Summary";#N/A,#N/A,TRUE,"Detail"}</definedName>
    <definedName name="hkjjhkhkhk" localSheetId="11" hidden="1">{#N/A,#N/A,TRUE,"Front";#N/A,#N/A,TRUE,"Simple Letter";#N/A,#N/A,TRUE,"Inside";#N/A,#N/A,TRUE,"Contents";#N/A,#N/A,TRUE,"Basis";#N/A,#N/A,TRUE,"Inclusions";#N/A,#N/A,TRUE,"Exclusions";#N/A,#N/A,TRUE,"Areas";#N/A,#N/A,TRUE,"Summary";#N/A,#N/A,TRUE,"Detail"}</definedName>
    <definedName name="hkjjhkhkhk" localSheetId="10" hidden="1">{#N/A,#N/A,TRUE,"Front";#N/A,#N/A,TRUE,"Simple Letter";#N/A,#N/A,TRUE,"Inside";#N/A,#N/A,TRUE,"Contents";#N/A,#N/A,TRUE,"Basis";#N/A,#N/A,TRUE,"Inclusions";#N/A,#N/A,TRUE,"Exclusions";#N/A,#N/A,TRUE,"Areas";#N/A,#N/A,TRUE,"Summary";#N/A,#N/A,TRUE,"Detail"}</definedName>
    <definedName name="hkjjhkhkhk" localSheetId="20"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shjy" localSheetId="5" hidden="1">{#N/A,#N/A,TRUE,"Cover";#N/A,#N/A,TRUE,"Conts";#N/A,#N/A,TRUE,"VOS";#N/A,#N/A,TRUE,"Warrington";#N/A,#N/A,TRUE,"Widnes"}</definedName>
    <definedName name="hshjy" localSheetId="14" hidden="1">{#N/A,#N/A,TRUE,"Cover";#N/A,#N/A,TRUE,"Conts";#N/A,#N/A,TRUE,"VOS";#N/A,#N/A,TRUE,"Warrington";#N/A,#N/A,TRUE,"Widnes"}</definedName>
    <definedName name="hshjy" localSheetId="11" hidden="1">{#N/A,#N/A,TRUE,"Cover";#N/A,#N/A,TRUE,"Conts";#N/A,#N/A,TRUE,"VOS";#N/A,#N/A,TRUE,"Warrington";#N/A,#N/A,TRUE,"Widnes"}</definedName>
    <definedName name="hshjy" localSheetId="10" hidden="1">{#N/A,#N/A,TRUE,"Cover";#N/A,#N/A,TRUE,"Conts";#N/A,#N/A,TRUE,"VOS";#N/A,#N/A,TRUE,"Warrington";#N/A,#N/A,TRUE,"Widnes"}</definedName>
    <definedName name="hshjy" localSheetId="20" hidden="1">{#N/A,#N/A,TRUE,"Cover";#N/A,#N/A,TRUE,"Conts";#N/A,#N/A,TRUE,"VOS";#N/A,#N/A,TRUE,"Warrington";#N/A,#N/A,TRUE,"Widnes"}</definedName>
    <definedName name="hshjy" hidden="1">{#N/A,#N/A,TRUE,"Cover";#N/A,#N/A,TRUE,"Conts";#N/A,#N/A,TRUE,"VOS";#N/A,#N/A,TRUE,"Warrington";#N/A,#N/A,TRUE,"Widnes"}</definedName>
    <definedName name="hshxdht" localSheetId="5" hidden="1">{#N/A,#N/A,TRUE,"Cover";#N/A,#N/A,TRUE,"Conts";#N/A,#N/A,TRUE,"VOS";#N/A,#N/A,TRUE,"Warrington";#N/A,#N/A,TRUE,"Widnes"}</definedName>
    <definedName name="hshxdht" localSheetId="14" hidden="1">{#N/A,#N/A,TRUE,"Cover";#N/A,#N/A,TRUE,"Conts";#N/A,#N/A,TRUE,"VOS";#N/A,#N/A,TRUE,"Warrington";#N/A,#N/A,TRUE,"Widnes"}</definedName>
    <definedName name="hshxdht" localSheetId="11" hidden="1">{#N/A,#N/A,TRUE,"Cover";#N/A,#N/A,TRUE,"Conts";#N/A,#N/A,TRUE,"VOS";#N/A,#N/A,TRUE,"Warrington";#N/A,#N/A,TRUE,"Widnes"}</definedName>
    <definedName name="hshxdht" localSheetId="10" hidden="1">{#N/A,#N/A,TRUE,"Cover";#N/A,#N/A,TRUE,"Conts";#N/A,#N/A,TRUE,"VOS";#N/A,#N/A,TRUE,"Warrington";#N/A,#N/A,TRUE,"Widnes"}</definedName>
    <definedName name="hshxdht" localSheetId="20" hidden="1">{#N/A,#N/A,TRUE,"Cover";#N/A,#N/A,TRUE,"Conts";#N/A,#N/A,TRUE,"VOS";#N/A,#N/A,TRUE,"Warrington";#N/A,#N/A,TRUE,"Widnes"}</definedName>
    <definedName name="hshxdht" hidden="1">{#N/A,#N/A,TRUE,"Cover";#N/A,#N/A,TRUE,"Conts";#N/A,#N/A,TRUE,"VOS";#N/A,#N/A,TRUE,"Warrington";#N/A,#N/A,TRUE,"Widnes"}</definedName>
    <definedName name="hsyhjtyhj" localSheetId="5" hidden="1">{#N/A,#N/A,TRUE,"Cover";#N/A,#N/A,TRUE,"Conts";#N/A,#N/A,TRUE,"VOS";#N/A,#N/A,TRUE,"Warrington";#N/A,#N/A,TRUE,"Widnes"}</definedName>
    <definedName name="hsyhjtyhj" localSheetId="14" hidden="1">{#N/A,#N/A,TRUE,"Cover";#N/A,#N/A,TRUE,"Conts";#N/A,#N/A,TRUE,"VOS";#N/A,#N/A,TRUE,"Warrington";#N/A,#N/A,TRUE,"Widnes"}</definedName>
    <definedName name="hsyhjtyhj" localSheetId="11" hidden="1">{#N/A,#N/A,TRUE,"Cover";#N/A,#N/A,TRUE,"Conts";#N/A,#N/A,TRUE,"VOS";#N/A,#N/A,TRUE,"Warrington";#N/A,#N/A,TRUE,"Widnes"}</definedName>
    <definedName name="hsyhjtyhj" localSheetId="10" hidden="1">{#N/A,#N/A,TRUE,"Cover";#N/A,#N/A,TRUE,"Conts";#N/A,#N/A,TRUE,"VOS";#N/A,#N/A,TRUE,"Warrington";#N/A,#N/A,TRUE,"Widnes"}</definedName>
    <definedName name="hsyhjtyhj" localSheetId="20" hidden="1">{#N/A,#N/A,TRUE,"Cover";#N/A,#N/A,TRUE,"Conts";#N/A,#N/A,TRUE,"VOS";#N/A,#N/A,TRUE,"Warrington";#N/A,#N/A,TRUE,"Widnes"}</definedName>
    <definedName name="hsyhjtyhj" hidden="1">{#N/A,#N/A,TRUE,"Cover";#N/A,#N/A,TRUE,"Conts";#N/A,#N/A,TRUE,"VOS";#N/A,#N/A,TRUE,"Warrington";#N/A,#N/A,TRUE,"Widnes"}</definedName>
    <definedName name="ht" localSheetId="5" hidden="1">{"'Break down'!$A$4"}</definedName>
    <definedName name="ht" localSheetId="14" hidden="1">{"'Break down'!$A$4"}</definedName>
    <definedName name="ht" localSheetId="11" hidden="1">{"'Break down'!$A$4"}</definedName>
    <definedName name="ht" localSheetId="10" hidden="1">{"'Break down'!$A$4"}</definedName>
    <definedName name="ht" localSheetId="20" hidden="1">{"'Break down'!$A$4"}</definedName>
    <definedName name="ht" hidden="1">{"'Break down'!$A$4"}</definedName>
    <definedName name="HTML" localSheetId="5" hidden="1">{"'장비'!$A$3:$M$12"}</definedName>
    <definedName name="HTML" localSheetId="14" hidden="1">{"'장비'!$A$3:$M$12"}</definedName>
    <definedName name="HTML" localSheetId="11" hidden="1">{"'장비'!$A$3:$M$12"}</definedName>
    <definedName name="HTML" localSheetId="10" hidden="1">{"'장비'!$A$3:$M$12"}</definedName>
    <definedName name="HTML" localSheetId="20" hidden="1">{"'장비'!$A$3:$M$12"}</definedName>
    <definedName name="HTML" hidden="1">{"'장비'!$A$3:$M$12"}</definedName>
    <definedName name="HTML_CodePage" hidden="1">1252</definedName>
    <definedName name="HTML_Control" localSheetId="5" hidden="1">{"'Furniture&amp; O.E'!$A$4:$D$27"}</definedName>
    <definedName name="HTML_Control" localSheetId="14" hidden="1">{"'Furniture&amp; O.E'!$A$4:$D$27"}</definedName>
    <definedName name="HTML_Control" localSheetId="11" hidden="1">{"'Furniture&amp; O.E'!$A$4:$D$27"}</definedName>
    <definedName name="HTML_Control" localSheetId="10" hidden="1">{"'Furniture&amp; O.E'!$A$4:$D$27"}</definedName>
    <definedName name="HTML_Control" localSheetId="20" hidden="1">{"'Furniture&amp; O.E'!$A$4:$D$27"}</definedName>
    <definedName name="HTML_Control" hidden="1">{"'Furniture&amp; O.E'!$A$4:$D$27"}</definedName>
    <definedName name="html_control1" localSheetId="5" hidden="1">{"'Sheet1'!$A$4386:$N$4591"}</definedName>
    <definedName name="html_control1" localSheetId="14" hidden="1">{"'Sheet1'!$A$4386:$N$4591"}</definedName>
    <definedName name="html_control1" localSheetId="11" hidden="1">{"'Sheet1'!$A$4386:$N$4591"}</definedName>
    <definedName name="html_control1" localSheetId="10" hidden="1">{"'Sheet1'!$A$4386:$N$4591"}</definedName>
    <definedName name="html_control1" localSheetId="20" hidden="1">{"'Sheet1'!$A$4386:$N$4591"}</definedName>
    <definedName name="html_control1" hidden="1">{"'Sheet1'!$A$4386:$N$4591"}</definedName>
    <definedName name="HTML_control2" localSheetId="5" hidden="1">{"'Sheet1'!$A$4386:$N$4591"}</definedName>
    <definedName name="HTML_control2" localSheetId="14" hidden="1">{"'Sheet1'!$A$4386:$N$4591"}</definedName>
    <definedName name="HTML_control2" localSheetId="11" hidden="1">{"'Sheet1'!$A$4386:$N$4591"}</definedName>
    <definedName name="HTML_control2" localSheetId="10" hidden="1">{"'Sheet1'!$A$4386:$N$4591"}</definedName>
    <definedName name="HTML_control2" localSheetId="20" hidden="1">{"'Sheet1'!$A$4386:$N$4591"}</definedName>
    <definedName name="HTML_control2" hidden="1">{"'Sheet1'!$A$4386:$N$4591"}</definedName>
    <definedName name="HTML_Description" hidden="1">""</definedName>
    <definedName name="HTML_Email" hidden="1">""</definedName>
    <definedName name="HTML_Header" hidden="1">"Furniture&amp; O.E"</definedName>
    <definedName name="HTML_LastUpdate" hidden="1">"09/15/2000"</definedName>
    <definedName name="HTML_LineAfter" hidden="1">FALSE</definedName>
    <definedName name="HTML_LineBefore" hidden="1">FALSE</definedName>
    <definedName name="HTML_Name" hidden="1">"Raman"</definedName>
    <definedName name="HTML_OBDlg2" hidden="1">TRUE</definedName>
    <definedName name="HTML_OBDlg4" hidden="1">TRUE</definedName>
    <definedName name="HTML_OS" hidden="1">0</definedName>
    <definedName name="HTML_PathFile" hidden="1">"C:\My Documents\MyHTML.htm"</definedName>
    <definedName name="HTML_Title" hidden="1">"New Codes"</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5" hidden="1">{"'Break down'!$A$4"}</definedName>
    <definedName name="htr" localSheetId="14" hidden="1">{"'Break down'!$A$4"}</definedName>
    <definedName name="htr" localSheetId="11" hidden="1">{"'Break down'!$A$4"}</definedName>
    <definedName name="htr" localSheetId="10" hidden="1">{"'Break down'!$A$4"}</definedName>
    <definedName name="htr" localSheetId="20" hidden="1">{"'Break down'!$A$4"}</definedName>
    <definedName name="htr" hidden="1">{"'Break down'!$A$4"}</definedName>
    <definedName name="htrhrsth" localSheetId="5" hidden="1">{#N/A,#N/A,TRUE,"Cover";#N/A,#N/A,TRUE,"Conts";#N/A,#N/A,TRUE,"VOS";#N/A,#N/A,TRUE,"Warrington";#N/A,#N/A,TRUE,"Widnes"}</definedName>
    <definedName name="htrhrsth" localSheetId="14" hidden="1">{#N/A,#N/A,TRUE,"Cover";#N/A,#N/A,TRUE,"Conts";#N/A,#N/A,TRUE,"VOS";#N/A,#N/A,TRUE,"Warrington";#N/A,#N/A,TRUE,"Widnes"}</definedName>
    <definedName name="htrhrsth" localSheetId="11" hidden="1">{#N/A,#N/A,TRUE,"Cover";#N/A,#N/A,TRUE,"Conts";#N/A,#N/A,TRUE,"VOS";#N/A,#N/A,TRUE,"Warrington";#N/A,#N/A,TRUE,"Widnes"}</definedName>
    <definedName name="htrhrsth" localSheetId="10" hidden="1">{#N/A,#N/A,TRUE,"Cover";#N/A,#N/A,TRUE,"Conts";#N/A,#N/A,TRUE,"VOS";#N/A,#N/A,TRUE,"Warrington";#N/A,#N/A,TRUE,"Widnes"}</definedName>
    <definedName name="htrhrsth" localSheetId="20" hidden="1">{#N/A,#N/A,TRUE,"Cover";#N/A,#N/A,TRUE,"Conts";#N/A,#N/A,TRUE,"VOS";#N/A,#N/A,TRUE,"Warrington";#N/A,#N/A,TRUE,"Widnes"}</definedName>
    <definedName name="htrhrsth" hidden="1">{#N/A,#N/A,TRUE,"Cover";#N/A,#N/A,TRUE,"Conts";#N/A,#N/A,TRUE,"VOS";#N/A,#N/A,TRUE,"Warrington";#N/A,#N/A,TRUE,"Widnes"}</definedName>
    <definedName name="hu" localSheetId="5" hidden="1">{"'Break down'!$A$4"}</definedName>
    <definedName name="hu" localSheetId="14" hidden="1">{"'Break down'!$A$4"}</definedName>
    <definedName name="hu" localSheetId="11" hidden="1">{"'Break down'!$A$4"}</definedName>
    <definedName name="hu" localSheetId="10" hidden="1">{"'Break down'!$A$4"}</definedName>
    <definedName name="hu" localSheetId="20" hidden="1">{"'Break down'!$A$4"}</definedName>
    <definedName name="hu" hidden="1">{"'Break down'!$A$4"}</definedName>
    <definedName name="hutgfru" localSheetId="5" hidden="1">{#N/A,#N/A,TRUE,"Cover";#N/A,#N/A,TRUE,"Conts";#N/A,#N/A,TRUE,"VOS";#N/A,#N/A,TRUE,"Warrington";#N/A,#N/A,TRUE,"Widnes"}</definedName>
    <definedName name="hutgfru" localSheetId="14" hidden="1">{#N/A,#N/A,TRUE,"Cover";#N/A,#N/A,TRUE,"Conts";#N/A,#N/A,TRUE,"VOS";#N/A,#N/A,TRUE,"Warrington";#N/A,#N/A,TRUE,"Widnes"}</definedName>
    <definedName name="hutgfru" localSheetId="11" hidden="1">{#N/A,#N/A,TRUE,"Cover";#N/A,#N/A,TRUE,"Conts";#N/A,#N/A,TRUE,"VOS";#N/A,#N/A,TRUE,"Warrington";#N/A,#N/A,TRUE,"Widnes"}</definedName>
    <definedName name="hutgfru" localSheetId="10" hidden="1">{#N/A,#N/A,TRUE,"Cover";#N/A,#N/A,TRUE,"Conts";#N/A,#N/A,TRUE,"VOS";#N/A,#N/A,TRUE,"Warrington";#N/A,#N/A,TRUE,"Widnes"}</definedName>
    <definedName name="hutgfru" localSheetId="20" hidden="1">{#N/A,#N/A,TRUE,"Cover";#N/A,#N/A,TRUE,"Conts";#N/A,#N/A,TRUE,"VOS";#N/A,#N/A,TRUE,"Warrington";#N/A,#N/A,TRUE,"Widnes"}</definedName>
    <definedName name="hutgfru" hidden="1">{#N/A,#N/A,TRUE,"Cover";#N/A,#N/A,TRUE,"Conts";#N/A,#N/A,TRUE,"VOS";#N/A,#N/A,TRUE,"Warrington";#N/A,#N/A,TRUE,"Widnes"}</definedName>
    <definedName name="hy" localSheetId="5" hidden="1">{#N/A,#N/A,TRUE,"Front";#N/A,#N/A,TRUE,"Simple Letter";#N/A,#N/A,TRUE,"Inside";#N/A,#N/A,TRUE,"Contents";#N/A,#N/A,TRUE,"Basis";#N/A,#N/A,TRUE,"Inclusions";#N/A,#N/A,TRUE,"Exclusions";#N/A,#N/A,TRUE,"Areas";#N/A,#N/A,TRUE,"Summary";#N/A,#N/A,TRUE,"Detail"}</definedName>
    <definedName name="hy" localSheetId="14" hidden="1">{#N/A,#N/A,TRUE,"Front";#N/A,#N/A,TRUE,"Simple Letter";#N/A,#N/A,TRUE,"Inside";#N/A,#N/A,TRUE,"Contents";#N/A,#N/A,TRUE,"Basis";#N/A,#N/A,TRUE,"Inclusions";#N/A,#N/A,TRUE,"Exclusions";#N/A,#N/A,TRUE,"Areas";#N/A,#N/A,TRUE,"Summary";#N/A,#N/A,TRUE,"Detail"}</definedName>
    <definedName name="hy" localSheetId="11" hidden="1">{#N/A,#N/A,TRUE,"Front";#N/A,#N/A,TRUE,"Simple Letter";#N/A,#N/A,TRUE,"Inside";#N/A,#N/A,TRUE,"Contents";#N/A,#N/A,TRUE,"Basis";#N/A,#N/A,TRUE,"Inclusions";#N/A,#N/A,TRUE,"Exclusions";#N/A,#N/A,TRUE,"Areas";#N/A,#N/A,TRUE,"Summary";#N/A,#N/A,TRUE,"Detail"}</definedName>
    <definedName name="hy" localSheetId="10" hidden="1">{#N/A,#N/A,TRUE,"Front";#N/A,#N/A,TRUE,"Simple Letter";#N/A,#N/A,TRUE,"Inside";#N/A,#N/A,TRUE,"Contents";#N/A,#N/A,TRUE,"Basis";#N/A,#N/A,TRUE,"Inclusions";#N/A,#N/A,TRUE,"Exclusions";#N/A,#N/A,TRUE,"Areas";#N/A,#N/A,TRUE,"Summary";#N/A,#N/A,TRUE,"Detail"}</definedName>
    <definedName name="hy" localSheetId="20"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i" localSheetId="5" hidden="1">{#N/A,#N/A,TRUE,"Front";#N/A,#N/A,TRUE,"Simple Letter";#N/A,#N/A,TRUE,"Inside";#N/A,#N/A,TRUE,"Contents";#N/A,#N/A,TRUE,"Basis";#N/A,#N/A,TRUE,"Inclusions";#N/A,#N/A,TRUE,"Exclusions";#N/A,#N/A,TRUE,"Areas";#N/A,#N/A,TRUE,"Summary";#N/A,#N/A,TRUE,"Detail"}</definedName>
    <definedName name="i" localSheetId="14" hidden="1">{#N/A,#N/A,TRUE,"Front";#N/A,#N/A,TRUE,"Simple Letter";#N/A,#N/A,TRUE,"Inside";#N/A,#N/A,TRUE,"Contents";#N/A,#N/A,TRUE,"Basis";#N/A,#N/A,TRUE,"Inclusions";#N/A,#N/A,TRUE,"Exclusions";#N/A,#N/A,TRUE,"Areas";#N/A,#N/A,TRUE,"Summary";#N/A,#N/A,TRUE,"Detail"}</definedName>
    <definedName name="i" localSheetId="11" hidden="1">{#N/A,#N/A,TRUE,"Front";#N/A,#N/A,TRUE,"Simple Letter";#N/A,#N/A,TRUE,"Inside";#N/A,#N/A,TRUE,"Contents";#N/A,#N/A,TRUE,"Basis";#N/A,#N/A,TRUE,"Inclusions";#N/A,#N/A,TRUE,"Exclusions";#N/A,#N/A,TRUE,"Areas";#N/A,#N/A,TRUE,"Summary";#N/A,#N/A,TRUE,"Detail"}</definedName>
    <definedName name="i" localSheetId="10" hidden="1">{#N/A,#N/A,TRUE,"Front";#N/A,#N/A,TRUE,"Simple Letter";#N/A,#N/A,TRUE,"Inside";#N/A,#N/A,TRUE,"Contents";#N/A,#N/A,TRUE,"Basis";#N/A,#N/A,TRUE,"Inclusions";#N/A,#N/A,TRUE,"Exclusions";#N/A,#N/A,TRUE,"Areas";#N/A,#N/A,TRUE,"Summary";#N/A,#N/A,TRUE,"Detail"}</definedName>
    <definedName name="i" localSheetId="20" hidden="1">{#N/A,#N/A,TRUE,"Front";#N/A,#N/A,TRUE,"Simple Letter";#N/A,#N/A,TRUE,"Inside";#N/A,#N/A,TRUE,"Contents";#N/A,#N/A,TRUE,"Basis";#N/A,#N/A,TRUE,"Inclusions";#N/A,#N/A,TRUE,"Exclusions";#N/A,#N/A,TRUE,"Areas";#N/A,#N/A,TRUE,"Summary";#N/A,#N/A,TRUE,"Detail"}</definedName>
    <definedName name="i" hidden="1">{#N/A,#N/A,TRUE,"Front";#N/A,#N/A,TRUE,"Simple Letter";#N/A,#N/A,TRUE,"Inside";#N/A,#N/A,TRUE,"Contents";#N/A,#N/A,TRUE,"Basis";#N/A,#N/A,TRUE,"Inclusions";#N/A,#N/A,TRUE,"Exclusions";#N/A,#N/A,TRUE,"Areas";#N/A,#N/A,TRUE,"Summary";#N/A,#N/A,TRUE,"Detail"}</definedName>
    <definedName name="i8uiuyi" localSheetId="5" hidden="1">{#N/A,#N/A,TRUE,"Cover";#N/A,#N/A,TRUE,"Conts";#N/A,#N/A,TRUE,"VOS";#N/A,#N/A,TRUE,"Warrington";#N/A,#N/A,TRUE,"Widnes"}</definedName>
    <definedName name="i8uiuyi" localSheetId="14" hidden="1">{#N/A,#N/A,TRUE,"Cover";#N/A,#N/A,TRUE,"Conts";#N/A,#N/A,TRUE,"VOS";#N/A,#N/A,TRUE,"Warrington";#N/A,#N/A,TRUE,"Widnes"}</definedName>
    <definedName name="i8uiuyi" localSheetId="11" hidden="1">{#N/A,#N/A,TRUE,"Cover";#N/A,#N/A,TRUE,"Conts";#N/A,#N/A,TRUE,"VOS";#N/A,#N/A,TRUE,"Warrington";#N/A,#N/A,TRUE,"Widnes"}</definedName>
    <definedName name="i8uiuyi" localSheetId="10" hidden="1">{#N/A,#N/A,TRUE,"Cover";#N/A,#N/A,TRUE,"Conts";#N/A,#N/A,TRUE,"VOS";#N/A,#N/A,TRUE,"Warrington";#N/A,#N/A,TRUE,"Widnes"}</definedName>
    <definedName name="i8uiuyi" localSheetId="20" hidden="1">{#N/A,#N/A,TRUE,"Cover";#N/A,#N/A,TRUE,"Conts";#N/A,#N/A,TRUE,"VOS";#N/A,#N/A,TRUE,"Warrington";#N/A,#N/A,TRUE,"Widnes"}</definedName>
    <definedName name="i8uiuyi" hidden="1">{#N/A,#N/A,TRUE,"Cover";#N/A,#N/A,TRUE,"Conts";#N/A,#N/A,TRUE,"VOS";#N/A,#N/A,TRUE,"Warrington";#N/A,#N/A,TRUE,"Widnes"}</definedName>
    <definedName name="IAM" localSheetId="5" hidden="1">{"'Sheet1'!$A$4386:$N$4591"}</definedName>
    <definedName name="IAM" localSheetId="14" hidden="1">{"'Sheet1'!$A$4386:$N$4591"}</definedName>
    <definedName name="IAM" localSheetId="11" hidden="1">{"'Sheet1'!$A$4386:$N$4591"}</definedName>
    <definedName name="IAM" localSheetId="10" hidden="1">{"'Sheet1'!$A$4386:$N$4591"}</definedName>
    <definedName name="IAM" localSheetId="20" hidden="1">{"'Sheet1'!$A$4386:$N$4591"}</definedName>
    <definedName name="IAM" hidden="1">{"'Sheet1'!$A$4386:$N$4591"}</definedName>
    <definedName name="ihg" localSheetId="5" hidden="1">{#N/A,#N/A,TRUE,"Cover";#N/A,#N/A,TRUE,"Conts";#N/A,#N/A,TRUE,"VOS";#N/A,#N/A,TRUE,"Warrington";#N/A,#N/A,TRUE,"Widnes"}</definedName>
    <definedName name="ihg" localSheetId="14" hidden="1">{#N/A,#N/A,TRUE,"Cover";#N/A,#N/A,TRUE,"Conts";#N/A,#N/A,TRUE,"VOS";#N/A,#N/A,TRUE,"Warrington";#N/A,#N/A,TRUE,"Widnes"}</definedName>
    <definedName name="ihg" localSheetId="11" hidden="1">{#N/A,#N/A,TRUE,"Cover";#N/A,#N/A,TRUE,"Conts";#N/A,#N/A,TRUE,"VOS";#N/A,#N/A,TRUE,"Warrington";#N/A,#N/A,TRUE,"Widnes"}</definedName>
    <definedName name="ihg" localSheetId="10" hidden="1">{#N/A,#N/A,TRUE,"Cover";#N/A,#N/A,TRUE,"Conts";#N/A,#N/A,TRUE,"VOS";#N/A,#N/A,TRUE,"Warrington";#N/A,#N/A,TRUE,"Widnes"}</definedName>
    <definedName name="ihg" localSheetId="20" hidden="1">{#N/A,#N/A,TRUE,"Cover";#N/A,#N/A,TRUE,"Conts";#N/A,#N/A,TRUE,"VOS";#N/A,#N/A,TRUE,"Warrington";#N/A,#N/A,TRUE,"Widnes"}</definedName>
    <definedName name="ihg" hidden="1">{#N/A,#N/A,TRUE,"Cover";#N/A,#N/A,TRUE,"Conts";#N/A,#N/A,TRUE,"VOS";#N/A,#N/A,TRUE,"Warrington";#N/A,#N/A,TRUE,"Widnes"}</definedName>
    <definedName name="iho" localSheetId="5" hidden="1">{#N/A,#N/A,TRUE,"Cover";#N/A,#N/A,TRUE,"Conts";#N/A,#N/A,TRUE,"VOS";#N/A,#N/A,TRUE,"Warrington";#N/A,#N/A,TRUE,"Widnes"}</definedName>
    <definedName name="iho" localSheetId="14" hidden="1">{#N/A,#N/A,TRUE,"Cover";#N/A,#N/A,TRUE,"Conts";#N/A,#N/A,TRUE,"VOS";#N/A,#N/A,TRUE,"Warrington";#N/A,#N/A,TRUE,"Widnes"}</definedName>
    <definedName name="iho" localSheetId="11" hidden="1">{#N/A,#N/A,TRUE,"Cover";#N/A,#N/A,TRUE,"Conts";#N/A,#N/A,TRUE,"VOS";#N/A,#N/A,TRUE,"Warrington";#N/A,#N/A,TRUE,"Widnes"}</definedName>
    <definedName name="iho" localSheetId="10" hidden="1">{#N/A,#N/A,TRUE,"Cover";#N/A,#N/A,TRUE,"Conts";#N/A,#N/A,TRUE,"VOS";#N/A,#N/A,TRUE,"Warrington";#N/A,#N/A,TRUE,"Widnes"}</definedName>
    <definedName name="iho" localSheetId="20" hidden="1">{#N/A,#N/A,TRUE,"Cover";#N/A,#N/A,TRUE,"Conts";#N/A,#N/A,TRUE,"VOS";#N/A,#N/A,TRUE,"Warrington";#N/A,#N/A,TRUE,"Widnes"}</definedName>
    <definedName name="iho" hidden="1">{#N/A,#N/A,TRUE,"Cover";#N/A,#N/A,TRUE,"Conts";#N/A,#N/A,TRUE,"VOS";#N/A,#N/A,TRUE,"Warrington";#N/A,#N/A,TRUE,"Widnes"}</definedName>
    <definedName name="iiip" localSheetId="5" hidden="1">{"'Break down'!$A$4"}</definedName>
    <definedName name="iiip" localSheetId="14" hidden="1">{"'Break down'!$A$4"}</definedName>
    <definedName name="iiip" localSheetId="11" hidden="1">{"'Break down'!$A$4"}</definedName>
    <definedName name="iiip" localSheetId="10" hidden="1">{"'Break down'!$A$4"}</definedName>
    <definedName name="iiip" localSheetId="20" hidden="1">{"'Break down'!$A$4"}</definedName>
    <definedName name="iiip" hidden="1">{"'Break down'!$A$4"}</definedName>
    <definedName name="iiy" localSheetId="5" hidden="1">{"'Break down'!$A$4"}</definedName>
    <definedName name="iiy" localSheetId="14" hidden="1">{"'Break down'!$A$4"}</definedName>
    <definedName name="iiy" localSheetId="11" hidden="1">{"'Break down'!$A$4"}</definedName>
    <definedName name="iiy" localSheetId="10" hidden="1">{"'Break down'!$A$4"}</definedName>
    <definedName name="iiy" localSheetId="20" hidden="1">{"'Break down'!$A$4"}</definedName>
    <definedName name="iiy" hidden="1">{"'Break down'!$A$4"}</definedName>
    <definedName name="ijn" localSheetId="5" hidden="1">{#N/A,#N/A,FALSE,"MARCH"}</definedName>
    <definedName name="ijn" localSheetId="14" hidden="1">{#N/A,#N/A,FALSE,"MARCH"}</definedName>
    <definedName name="ijn" localSheetId="11" hidden="1">{#N/A,#N/A,FALSE,"MARCH"}</definedName>
    <definedName name="ijn" localSheetId="10" hidden="1">{#N/A,#N/A,FALSE,"MARCH"}</definedName>
    <definedName name="ijn" localSheetId="20" hidden="1">{#N/A,#N/A,FALSE,"MARCH"}</definedName>
    <definedName name="ijn" hidden="1">{#N/A,#N/A,FALSE,"MARCH"}</definedName>
    <definedName name="Indirect" localSheetId="5" hidden="1">{"Total Indirect Manpower",#N/A,FALSE,"J";"Total Direct Manpower",#N/A,FALSE,"J";"Direct Structural Manpower",#N/A,FALSE,"J";"Direct Mechanical Manpower",#N/A,FALSE,"J";"Direct Piping Manpower",#N/A,FALSE,"J";"Direct Tanks Manpower",#N/A,FALSE,"J";"Direct ElecInstrSS Manpower",#N/A,FALSE,"J"}</definedName>
    <definedName name="Indirect" localSheetId="14" hidden="1">{"Total Indirect Manpower",#N/A,FALSE,"J";"Total Direct Manpower",#N/A,FALSE,"J";"Direct Structural Manpower",#N/A,FALSE,"J";"Direct Mechanical Manpower",#N/A,FALSE,"J";"Direct Piping Manpower",#N/A,FALSE,"J";"Direct Tanks Manpower",#N/A,FALSE,"J";"Direct ElecInstrSS Manpower",#N/A,FALSE,"J"}</definedName>
    <definedName name="Indirect" localSheetId="11" hidden="1">{"Total Indirect Manpower",#N/A,FALSE,"J";"Total Direct Manpower",#N/A,FALSE,"J";"Direct Structural Manpower",#N/A,FALSE,"J";"Direct Mechanical Manpower",#N/A,FALSE,"J";"Direct Piping Manpower",#N/A,FALSE,"J";"Direct Tanks Manpower",#N/A,FALSE,"J";"Direct ElecInstrSS Manpower",#N/A,FALSE,"J"}</definedName>
    <definedName name="Indirect" localSheetId="10" hidden="1">{"Total Indirect Manpower",#N/A,FALSE,"J";"Total Direct Manpower",#N/A,FALSE,"J";"Direct Structural Manpower",#N/A,FALSE,"J";"Direct Mechanical Manpower",#N/A,FALSE,"J";"Direct Piping Manpower",#N/A,FALSE,"J";"Direct Tanks Manpower",#N/A,FALSE,"J";"Direct ElecInstrSS Manpower",#N/A,FALSE,"J"}</definedName>
    <definedName name="Indirect" localSheetId="20"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 localSheetId="5" hidden="1">{#N/A,#N/A,TRUE,"Front";#N/A,#N/A,TRUE,"Simple Letter";#N/A,#N/A,TRUE,"Inside";#N/A,#N/A,TRUE,"Contents";#N/A,#N/A,TRUE,"Basis";#N/A,#N/A,TRUE,"Inclusions";#N/A,#N/A,TRUE,"Exclusions";#N/A,#N/A,TRUE,"Areas";#N/A,#N/A,TRUE,"Summary";#N/A,#N/A,TRUE,"Detail"}</definedName>
    <definedName name="io" localSheetId="14" hidden="1">{#N/A,#N/A,TRUE,"Front";#N/A,#N/A,TRUE,"Simple Letter";#N/A,#N/A,TRUE,"Inside";#N/A,#N/A,TRUE,"Contents";#N/A,#N/A,TRUE,"Basis";#N/A,#N/A,TRUE,"Inclusions";#N/A,#N/A,TRUE,"Exclusions";#N/A,#N/A,TRUE,"Areas";#N/A,#N/A,TRUE,"Summary";#N/A,#N/A,TRUE,"Detail"}</definedName>
    <definedName name="io" localSheetId="11" hidden="1">{#N/A,#N/A,TRUE,"Front";#N/A,#N/A,TRUE,"Simple Letter";#N/A,#N/A,TRUE,"Inside";#N/A,#N/A,TRUE,"Contents";#N/A,#N/A,TRUE,"Basis";#N/A,#N/A,TRUE,"Inclusions";#N/A,#N/A,TRUE,"Exclusions";#N/A,#N/A,TRUE,"Areas";#N/A,#N/A,TRUE,"Summary";#N/A,#N/A,TRUE,"Detail"}</definedName>
    <definedName name="io" localSheetId="10" hidden="1">{#N/A,#N/A,TRUE,"Front";#N/A,#N/A,TRUE,"Simple Letter";#N/A,#N/A,TRUE,"Inside";#N/A,#N/A,TRUE,"Contents";#N/A,#N/A,TRUE,"Basis";#N/A,#N/A,TRUE,"Inclusions";#N/A,#N/A,TRUE,"Exclusions";#N/A,#N/A,TRUE,"Areas";#N/A,#N/A,TRUE,"Summary";#N/A,#N/A,TRUE,"Detail"}</definedName>
    <definedName name="io" localSheetId="20" hidden="1">{#N/A,#N/A,TRUE,"Front";#N/A,#N/A,TRUE,"Simple Letter";#N/A,#N/A,TRUE,"Inside";#N/A,#N/A,TRUE,"Contents";#N/A,#N/A,TRUE,"Basis";#N/A,#N/A,TRUE,"Inclusions";#N/A,#N/A,TRUE,"Exclusions";#N/A,#N/A,TRUE,"Areas";#N/A,#N/A,TRUE,"Summary";#N/A,#N/A,TRUE,"Detail"}</definedName>
    <definedName name="io" hidden="1">{#N/A,#N/A,TRUE,"Front";#N/A,#N/A,TRUE,"Simple Letter";#N/A,#N/A,TRUE,"Inside";#N/A,#N/A,TRUE,"Contents";#N/A,#N/A,TRUE,"Basis";#N/A,#N/A,TRUE,"Inclusions";#N/A,#N/A,TRUE,"Exclusions";#N/A,#N/A,TRUE,"Areas";#N/A,#N/A,TRUE,"Summary";#N/A,#N/A,TRUE,"Detail"}</definedName>
    <definedName name="io8yuou8y" localSheetId="5" hidden="1">{#N/A,#N/A,TRUE,"Cover";#N/A,#N/A,TRUE,"Conts";#N/A,#N/A,TRUE,"VOS";#N/A,#N/A,TRUE,"Warrington";#N/A,#N/A,TRUE,"Widnes"}</definedName>
    <definedName name="io8yuou8y" localSheetId="14" hidden="1">{#N/A,#N/A,TRUE,"Cover";#N/A,#N/A,TRUE,"Conts";#N/A,#N/A,TRUE,"VOS";#N/A,#N/A,TRUE,"Warrington";#N/A,#N/A,TRUE,"Widnes"}</definedName>
    <definedName name="io8yuou8y" localSheetId="11" hidden="1">{#N/A,#N/A,TRUE,"Cover";#N/A,#N/A,TRUE,"Conts";#N/A,#N/A,TRUE,"VOS";#N/A,#N/A,TRUE,"Warrington";#N/A,#N/A,TRUE,"Widnes"}</definedName>
    <definedName name="io8yuou8y" localSheetId="10" hidden="1">{#N/A,#N/A,TRUE,"Cover";#N/A,#N/A,TRUE,"Conts";#N/A,#N/A,TRUE,"VOS";#N/A,#N/A,TRUE,"Warrington";#N/A,#N/A,TRUE,"Widnes"}</definedName>
    <definedName name="io8yuou8y" localSheetId="20" hidden="1">{#N/A,#N/A,TRUE,"Cover";#N/A,#N/A,TRUE,"Conts";#N/A,#N/A,TRUE,"VOS";#N/A,#N/A,TRUE,"Warrington";#N/A,#N/A,TRUE,"Widnes"}</definedName>
    <definedName name="io8yuou8y" hidden="1">{#N/A,#N/A,TRUE,"Cover";#N/A,#N/A,TRUE,"Conts";#N/A,#N/A,TRUE,"VOS";#N/A,#N/A,TRUE,"Warrington";#N/A,#N/A,TRUE,"Widnes"}</definedName>
    <definedName name="iol" localSheetId="5" hidden="1">{#N/A,#N/A,TRUE,"Cover";#N/A,#N/A,TRUE,"Conts";#N/A,#N/A,TRUE,"VOS";#N/A,#N/A,TRUE,"Warrington";#N/A,#N/A,TRUE,"Widnes"}</definedName>
    <definedName name="iol" localSheetId="14" hidden="1">{#N/A,#N/A,TRUE,"Cover";#N/A,#N/A,TRUE,"Conts";#N/A,#N/A,TRUE,"VOS";#N/A,#N/A,TRUE,"Warrington";#N/A,#N/A,TRUE,"Widnes"}</definedName>
    <definedName name="iol" localSheetId="11" hidden="1">{#N/A,#N/A,TRUE,"Cover";#N/A,#N/A,TRUE,"Conts";#N/A,#N/A,TRUE,"VOS";#N/A,#N/A,TRUE,"Warrington";#N/A,#N/A,TRUE,"Widnes"}</definedName>
    <definedName name="iol" localSheetId="10" hidden="1">{#N/A,#N/A,TRUE,"Cover";#N/A,#N/A,TRUE,"Conts";#N/A,#N/A,TRUE,"VOS";#N/A,#N/A,TRUE,"Warrington";#N/A,#N/A,TRUE,"Widnes"}</definedName>
    <definedName name="iol" localSheetId="20" hidden="1">{#N/A,#N/A,TRUE,"Cover";#N/A,#N/A,TRUE,"Conts";#N/A,#N/A,TRUE,"VOS";#N/A,#N/A,TRUE,"Warrington";#N/A,#N/A,TRUE,"Widnes"}</definedName>
    <definedName name="iol" hidden="1">{#N/A,#N/A,TRUE,"Cover";#N/A,#N/A,TRUE,"Conts";#N/A,#N/A,TRUE,"VOS";#N/A,#N/A,TRUE,"Warrington";#N/A,#N/A,TRUE,"Widnes"}</definedName>
    <definedName name="ioykyoyu" localSheetId="5" hidden="1">{#N/A,#N/A,TRUE,"Cover";#N/A,#N/A,TRUE,"Conts";#N/A,#N/A,TRUE,"VOS";#N/A,#N/A,TRUE,"Warrington";#N/A,#N/A,TRUE,"Widnes"}</definedName>
    <definedName name="ioykyoyu" localSheetId="14" hidden="1">{#N/A,#N/A,TRUE,"Cover";#N/A,#N/A,TRUE,"Conts";#N/A,#N/A,TRUE,"VOS";#N/A,#N/A,TRUE,"Warrington";#N/A,#N/A,TRUE,"Widnes"}</definedName>
    <definedName name="ioykyoyu" localSheetId="11" hidden="1">{#N/A,#N/A,TRUE,"Cover";#N/A,#N/A,TRUE,"Conts";#N/A,#N/A,TRUE,"VOS";#N/A,#N/A,TRUE,"Warrington";#N/A,#N/A,TRUE,"Widnes"}</definedName>
    <definedName name="ioykyoyu" localSheetId="10" hidden="1">{#N/A,#N/A,TRUE,"Cover";#N/A,#N/A,TRUE,"Conts";#N/A,#N/A,TRUE,"VOS";#N/A,#N/A,TRUE,"Warrington";#N/A,#N/A,TRUE,"Widnes"}</definedName>
    <definedName name="ioykyoyu" localSheetId="20"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PARENT" hidden="1">"c2144"</definedName>
    <definedName name="IQ_LAND" hidden="1">"c645"</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LOW" hidden="1">"c1338"</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u" localSheetId="5" hidden="1">{#N/A,#N/A,TRUE,"Cover";#N/A,#N/A,TRUE,"Conts";#N/A,#N/A,TRUE,"VOS";#N/A,#N/A,TRUE,"Warrington";#N/A,#N/A,TRUE,"Widnes"}</definedName>
    <definedName name="iu" localSheetId="14" hidden="1">{#N/A,#N/A,TRUE,"Cover";#N/A,#N/A,TRUE,"Conts";#N/A,#N/A,TRUE,"VOS";#N/A,#N/A,TRUE,"Warrington";#N/A,#N/A,TRUE,"Widnes"}</definedName>
    <definedName name="iu" localSheetId="11" hidden="1">{#N/A,#N/A,TRUE,"Cover";#N/A,#N/A,TRUE,"Conts";#N/A,#N/A,TRUE,"VOS";#N/A,#N/A,TRUE,"Warrington";#N/A,#N/A,TRUE,"Widnes"}</definedName>
    <definedName name="iu" localSheetId="10" hidden="1">{#N/A,#N/A,TRUE,"Cover";#N/A,#N/A,TRUE,"Conts";#N/A,#N/A,TRUE,"VOS";#N/A,#N/A,TRUE,"Warrington";#N/A,#N/A,TRUE,"Widnes"}</definedName>
    <definedName name="iu" localSheetId="20" hidden="1">{#N/A,#N/A,TRUE,"Cover";#N/A,#N/A,TRUE,"Conts";#N/A,#N/A,TRUE,"VOS";#N/A,#N/A,TRUE,"Warrington";#N/A,#N/A,TRUE,"Widnes"}</definedName>
    <definedName name="iu" hidden="1">{#N/A,#N/A,TRUE,"Cover";#N/A,#N/A,TRUE,"Conts";#N/A,#N/A,TRUE,"VOS";#N/A,#N/A,TRUE,"Warrington";#N/A,#N/A,TRUE,"Widnes"}</definedName>
    <definedName name="iuh" localSheetId="5" hidden="1">{#N/A,#N/A,TRUE,"Cover";#N/A,#N/A,TRUE,"Conts";#N/A,#N/A,TRUE,"VOS";#N/A,#N/A,TRUE,"Warrington";#N/A,#N/A,TRUE,"Widnes"}</definedName>
    <definedName name="iuh" localSheetId="14" hidden="1">{#N/A,#N/A,TRUE,"Cover";#N/A,#N/A,TRUE,"Conts";#N/A,#N/A,TRUE,"VOS";#N/A,#N/A,TRUE,"Warrington";#N/A,#N/A,TRUE,"Widnes"}</definedName>
    <definedName name="iuh" localSheetId="11" hidden="1">{#N/A,#N/A,TRUE,"Cover";#N/A,#N/A,TRUE,"Conts";#N/A,#N/A,TRUE,"VOS";#N/A,#N/A,TRUE,"Warrington";#N/A,#N/A,TRUE,"Widnes"}</definedName>
    <definedName name="iuh" localSheetId="10" hidden="1">{#N/A,#N/A,TRUE,"Cover";#N/A,#N/A,TRUE,"Conts";#N/A,#N/A,TRUE,"VOS";#N/A,#N/A,TRUE,"Warrington";#N/A,#N/A,TRUE,"Widnes"}</definedName>
    <definedName name="iuh" localSheetId="20" hidden="1">{#N/A,#N/A,TRUE,"Cover";#N/A,#N/A,TRUE,"Conts";#N/A,#N/A,TRUE,"VOS";#N/A,#N/A,TRUE,"Warrington";#N/A,#N/A,TRUE,"Widnes"}</definedName>
    <definedName name="iuh" hidden="1">{#N/A,#N/A,TRUE,"Cover";#N/A,#N/A,TRUE,"Conts";#N/A,#N/A,TRUE,"VOS";#N/A,#N/A,TRUE,"Warrington";#N/A,#N/A,TRUE,"Widnes"}</definedName>
    <definedName name="iui" localSheetId="5" hidden="1">{#N/A,#N/A,TRUE,"Cover";#N/A,#N/A,TRUE,"Conts";#N/A,#N/A,TRUE,"VOS";#N/A,#N/A,TRUE,"Warrington";#N/A,#N/A,TRUE,"Widnes"}</definedName>
    <definedName name="iui" localSheetId="14" hidden="1">{#N/A,#N/A,TRUE,"Cover";#N/A,#N/A,TRUE,"Conts";#N/A,#N/A,TRUE,"VOS";#N/A,#N/A,TRUE,"Warrington";#N/A,#N/A,TRUE,"Widnes"}</definedName>
    <definedName name="iui" localSheetId="11" hidden="1">{#N/A,#N/A,TRUE,"Cover";#N/A,#N/A,TRUE,"Conts";#N/A,#N/A,TRUE,"VOS";#N/A,#N/A,TRUE,"Warrington";#N/A,#N/A,TRUE,"Widnes"}</definedName>
    <definedName name="iui" localSheetId="10" hidden="1">{#N/A,#N/A,TRUE,"Cover";#N/A,#N/A,TRUE,"Conts";#N/A,#N/A,TRUE,"VOS";#N/A,#N/A,TRUE,"Warrington";#N/A,#N/A,TRUE,"Widnes"}</definedName>
    <definedName name="iui" localSheetId="20" hidden="1">{#N/A,#N/A,TRUE,"Cover";#N/A,#N/A,TRUE,"Conts";#N/A,#N/A,TRUE,"VOS";#N/A,#N/A,TRUE,"Warrington";#N/A,#N/A,TRUE,"Widnes"}</definedName>
    <definedName name="iui" hidden="1">{#N/A,#N/A,TRUE,"Cover";#N/A,#N/A,TRUE,"Conts";#N/A,#N/A,TRUE,"VOS";#N/A,#N/A,TRUE,"Warrington";#N/A,#N/A,TRUE,"Widnes"}</definedName>
    <definedName name="iuiou" localSheetId="5" hidden="1">{#N/A,#N/A,TRUE,"Cover";#N/A,#N/A,TRUE,"Conts";#N/A,#N/A,TRUE,"VOS";#N/A,#N/A,TRUE,"Warrington";#N/A,#N/A,TRUE,"Widnes"}</definedName>
    <definedName name="iuiou" localSheetId="14" hidden="1">{#N/A,#N/A,TRUE,"Cover";#N/A,#N/A,TRUE,"Conts";#N/A,#N/A,TRUE,"VOS";#N/A,#N/A,TRUE,"Warrington";#N/A,#N/A,TRUE,"Widnes"}</definedName>
    <definedName name="iuiou" localSheetId="11" hidden="1">{#N/A,#N/A,TRUE,"Cover";#N/A,#N/A,TRUE,"Conts";#N/A,#N/A,TRUE,"VOS";#N/A,#N/A,TRUE,"Warrington";#N/A,#N/A,TRUE,"Widnes"}</definedName>
    <definedName name="iuiou" localSheetId="10" hidden="1">{#N/A,#N/A,TRUE,"Cover";#N/A,#N/A,TRUE,"Conts";#N/A,#N/A,TRUE,"VOS";#N/A,#N/A,TRUE,"Warrington";#N/A,#N/A,TRUE,"Widnes"}</definedName>
    <definedName name="iuiou" localSheetId="20" hidden="1">{#N/A,#N/A,TRUE,"Cover";#N/A,#N/A,TRUE,"Conts";#N/A,#N/A,TRUE,"VOS";#N/A,#N/A,TRUE,"Warrington";#N/A,#N/A,TRUE,"Widnes"}</definedName>
    <definedName name="iuiou" hidden="1">{#N/A,#N/A,TRUE,"Cover";#N/A,#N/A,TRUE,"Conts";#N/A,#N/A,TRUE,"VOS";#N/A,#N/A,TRUE,"Warrington";#N/A,#N/A,TRUE,"Widnes"}</definedName>
    <definedName name="iuk" localSheetId="5" hidden="1">{#N/A,#N/A,TRUE,"Cover";#N/A,#N/A,TRUE,"Conts";#N/A,#N/A,TRUE,"VOS";#N/A,#N/A,TRUE,"Warrington";#N/A,#N/A,TRUE,"Widnes"}</definedName>
    <definedName name="iuk" localSheetId="14" hidden="1">{#N/A,#N/A,TRUE,"Cover";#N/A,#N/A,TRUE,"Conts";#N/A,#N/A,TRUE,"VOS";#N/A,#N/A,TRUE,"Warrington";#N/A,#N/A,TRUE,"Widnes"}</definedName>
    <definedName name="iuk" localSheetId="11" hidden="1">{#N/A,#N/A,TRUE,"Cover";#N/A,#N/A,TRUE,"Conts";#N/A,#N/A,TRUE,"VOS";#N/A,#N/A,TRUE,"Warrington";#N/A,#N/A,TRUE,"Widnes"}</definedName>
    <definedName name="iuk" localSheetId="10" hidden="1">{#N/A,#N/A,TRUE,"Cover";#N/A,#N/A,TRUE,"Conts";#N/A,#N/A,TRUE,"VOS";#N/A,#N/A,TRUE,"Warrington";#N/A,#N/A,TRUE,"Widnes"}</definedName>
    <definedName name="iuk" localSheetId="20" hidden="1">{#N/A,#N/A,TRUE,"Cover";#N/A,#N/A,TRUE,"Conts";#N/A,#N/A,TRUE,"VOS";#N/A,#N/A,TRUE,"Warrington";#N/A,#N/A,TRUE,"Widnes"}</definedName>
    <definedName name="iuk" hidden="1">{#N/A,#N/A,TRUE,"Cover";#N/A,#N/A,TRUE,"Conts";#N/A,#N/A,TRUE,"VOS";#N/A,#N/A,TRUE,"Warrington";#N/A,#N/A,TRUE,"Widnes"}</definedName>
    <definedName name="iukh" localSheetId="5" hidden="1">{#N/A,#N/A,TRUE,"Cover";#N/A,#N/A,TRUE,"Conts";#N/A,#N/A,TRUE,"VOS";#N/A,#N/A,TRUE,"Warrington";#N/A,#N/A,TRUE,"Widnes"}</definedName>
    <definedName name="iukh" localSheetId="14" hidden="1">{#N/A,#N/A,TRUE,"Cover";#N/A,#N/A,TRUE,"Conts";#N/A,#N/A,TRUE,"VOS";#N/A,#N/A,TRUE,"Warrington";#N/A,#N/A,TRUE,"Widnes"}</definedName>
    <definedName name="iukh" localSheetId="11" hidden="1">{#N/A,#N/A,TRUE,"Cover";#N/A,#N/A,TRUE,"Conts";#N/A,#N/A,TRUE,"VOS";#N/A,#N/A,TRUE,"Warrington";#N/A,#N/A,TRUE,"Widnes"}</definedName>
    <definedName name="iukh" localSheetId="10" hidden="1">{#N/A,#N/A,TRUE,"Cover";#N/A,#N/A,TRUE,"Conts";#N/A,#N/A,TRUE,"VOS";#N/A,#N/A,TRUE,"Warrington";#N/A,#N/A,TRUE,"Widnes"}</definedName>
    <definedName name="iukh" localSheetId="20" hidden="1">{#N/A,#N/A,TRUE,"Cover";#N/A,#N/A,TRUE,"Conts";#N/A,#N/A,TRUE,"VOS";#N/A,#N/A,TRUE,"Warrington";#N/A,#N/A,TRUE,"Widnes"}</definedName>
    <definedName name="iukh" hidden="1">{#N/A,#N/A,TRUE,"Cover";#N/A,#N/A,TRUE,"Conts";#N/A,#N/A,TRUE,"VOS";#N/A,#N/A,TRUE,"Warrington";#N/A,#N/A,TRUE,"Widnes"}</definedName>
    <definedName name="iulouy" localSheetId="5" hidden="1">{#N/A,#N/A,TRUE,"Cover";#N/A,#N/A,TRUE,"Conts";#N/A,#N/A,TRUE,"VOS";#N/A,#N/A,TRUE,"Warrington";#N/A,#N/A,TRUE,"Widnes"}</definedName>
    <definedName name="iulouy" localSheetId="14" hidden="1">{#N/A,#N/A,TRUE,"Cover";#N/A,#N/A,TRUE,"Conts";#N/A,#N/A,TRUE,"VOS";#N/A,#N/A,TRUE,"Warrington";#N/A,#N/A,TRUE,"Widnes"}</definedName>
    <definedName name="iulouy" localSheetId="11" hidden="1">{#N/A,#N/A,TRUE,"Cover";#N/A,#N/A,TRUE,"Conts";#N/A,#N/A,TRUE,"VOS";#N/A,#N/A,TRUE,"Warrington";#N/A,#N/A,TRUE,"Widnes"}</definedName>
    <definedName name="iulouy" localSheetId="10" hidden="1">{#N/A,#N/A,TRUE,"Cover";#N/A,#N/A,TRUE,"Conts";#N/A,#N/A,TRUE,"VOS";#N/A,#N/A,TRUE,"Warrington";#N/A,#N/A,TRUE,"Widnes"}</definedName>
    <definedName name="iulouy" localSheetId="20" hidden="1">{#N/A,#N/A,TRUE,"Cover";#N/A,#N/A,TRUE,"Conts";#N/A,#N/A,TRUE,"VOS";#N/A,#N/A,TRUE,"Warrington";#N/A,#N/A,TRUE,"Widnes"}</definedName>
    <definedName name="iulouy" hidden="1">{#N/A,#N/A,TRUE,"Cover";#N/A,#N/A,TRUE,"Conts";#N/A,#N/A,TRUE,"VOS";#N/A,#N/A,TRUE,"Warrington";#N/A,#N/A,TRUE,"Widnes"}</definedName>
    <definedName name="ivrcl" localSheetId="5" hidden="1">{"'Sheet1'!$A$4386:$N$4591"}</definedName>
    <definedName name="ivrcl" localSheetId="14" hidden="1">{"'Sheet1'!$A$4386:$N$4591"}</definedName>
    <definedName name="ivrcl" localSheetId="11" hidden="1">{"'Sheet1'!$A$4386:$N$4591"}</definedName>
    <definedName name="ivrcl" localSheetId="10" hidden="1">{"'Sheet1'!$A$4386:$N$4591"}</definedName>
    <definedName name="ivrcl" localSheetId="20" hidden="1">{"'Sheet1'!$A$4386:$N$4591"}</definedName>
    <definedName name="ivrcl" hidden="1">{"'Sheet1'!$A$4386:$N$4591"}</definedName>
    <definedName name="j" localSheetId="5" hidden="1">{#N/A,#N/A,TRUE,"Front";#N/A,#N/A,TRUE,"Simple Letter";#N/A,#N/A,TRUE,"Inside";#N/A,#N/A,TRUE,"Contents";#N/A,#N/A,TRUE,"Basis";#N/A,#N/A,TRUE,"Inclusions";#N/A,#N/A,TRUE,"Exclusions";#N/A,#N/A,TRUE,"Areas";#N/A,#N/A,TRUE,"Summary";#N/A,#N/A,TRUE,"Detail"}</definedName>
    <definedName name="j" localSheetId="14" hidden="1">{#N/A,#N/A,TRUE,"Front";#N/A,#N/A,TRUE,"Simple Letter";#N/A,#N/A,TRUE,"Inside";#N/A,#N/A,TRUE,"Contents";#N/A,#N/A,TRUE,"Basis";#N/A,#N/A,TRUE,"Inclusions";#N/A,#N/A,TRUE,"Exclusions";#N/A,#N/A,TRUE,"Areas";#N/A,#N/A,TRUE,"Summary";#N/A,#N/A,TRUE,"Detail"}</definedName>
    <definedName name="j" localSheetId="11" hidden="1">{#N/A,#N/A,TRUE,"Front";#N/A,#N/A,TRUE,"Simple Letter";#N/A,#N/A,TRUE,"Inside";#N/A,#N/A,TRUE,"Contents";#N/A,#N/A,TRUE,"Basis";#N/A,#N/A,TRUE,"Inclusions";#N/A,#N/A,TRUE,"Exclusions";#N/A,#N/A,TRUE,"Areas";#N/A,#N/A,TRUE,"Summary";#N/A,#N/A,TRUE,"Detail"}</definedName>
    <definedName name="j" localSheetId="10" hidden="1">{#N/A,#N/A,TRUE,"Front";#N/A,#N/A,TRUE,"Simple Letter";#N/A,#N/A,TRUE,"Inside";#N/A,#N/A,TRUE,"Contents";#N/A,#N/A,TRUE,"Basis";#N/A,#N/A,TRUE,"Inclusions";#N/A,#N/A,TRUE,"Exclusions";#N/A,#N/A,TRUE,"Areas";#N/A,#N/A,TRUE,"Summary";#N/A,#N/A,TRUE,"Detail"}</definedName>
    <definedName name="j" localSheetId="20" hidden="1">{#N/A,#N/A,TRUE,"Front";#N/A,#N/A,TRUE,"Simple Letter";#N/A,#N/A,TRUE,"Inside";#N/A,#N/A,TRUE,"Contents";#N/A,#N/A,TRUE,"Basis";#N/A,#N/A,TRUE,"Inclusions";#N/A,#N/A,TRUE,"Exclusions";#N/A,#N/A,TRUE,"Areas";#N/A,#N/A,TRUE,"Summary";#N/A,#N/A,TRUE,"Detail"}</definedName>
    <definedName name="j" hidden="1">{#N/A,#N/A,TRUE,"Front";#N/A,#N/A,TRUE,"Simple Letter";#N/A,#N/A,TRUE,"Inside";#N/A,#N/A,TRUE,"Contents";#N/A,#N/A,TRUE,"Basis";#N/A,#N/A,TRUE,"Inclusions";#N/A,#N/A,TRUE,"Exclusions";#N/A,#N/A,TRUE,"Areas";#N/A,#N/A,TRUE,"Summary";#N/A,#N/A,TRUE,"Detail"}</definedName>
    <definedName name="jabel2" localSheetId="5" hidden="1">{#N/A,#N/A,TRUE,"Front";#N/A,#N/A,TRUE,"Simple Letter";#N/A,#N/A,TRUE,"Inside";#N/A,#N/A,TRUE,"Contents";#N/A,#N/A,TRUE,"Basis";#N/A,#N/A,TRUE,"Inclusions";#N/A,#N/A,TRUE,"Exclusions";#N/A,#N/A,TRUE,"Areas";#N/A,#N/A,TRUE,"Summary";#N/A,#N/A,TRUE,"Detail"}</definedName>
    <definedName name="jabel2" localSheetId="14" hidden="1">{#N/A,#N/A,TRUE,"Front";#N/A,#N/A,TRUE,"Simple Letter";#N/A,#N/A,TRUE,"Inside";#N/A,#N/A,TRUE,"Contents";#N/A,#N/A,TRUE,"Basis";#N/A,#N/A,TRUE,"Inclusions";#N/A,#N/A,TRUE,"Exclusions";#N/A,#N/A,TRUE,"Areas";#N/A,#N/A,TRUE,"Summary";#N/A,#N/A,TRUE,"Detail"}</definedName>
    <definedName name="jabel2" localSheetId="11" hidden="1">{#N/A,#N/A,TRUE,"Front";#N/A,#N/A,TRUE,"Simple Letter";#N/A,#N/A,TRUE,"Inside";#N/A,#N/A,TRUE,"Contents";#N/A,#N/A,TRUE,"Basis";#N/A,#N/A,TRUE,"Inclusions";#N/A,#N/A,TRUE,"Exclusions";#N/A,#N/A,TRUE,"Areas";#N/A,#N/A,TRUE,"Summary";#N/A,#N/A,TRUE,"Detail"}</definedName>
    <definedName name="jabel2" localSheetId="10" hidden="1">{#N/A,#N/A,TRUE,"Front";#N/A,#N/A,TRUE,"Simple Letter";#N/A,#N/A,TRUE,"Inside";#N/A,#N/A,TRUE,"Contents";#N/A,#N/A,TRUE,"Basis";#N/A,#N/A,TRUE,"Inclusions";#N/A,#N/A,TRUE,"Exclusions";#N/A,#N/A,TRUE,"Areas";#N/A,#N/A,TRUE,"Summary";#N/A,#N/A,TRUE,"Detail"}</definedName>
    <definedName name="jabel2" localSheetId="20"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g" localSheetId="5" hidden="1">{#N/A,#N/A,TRUE,"Cover";#N/A,#N/A,TRUE,"Conts";#N/A,#N/A,TRUE,"VOS";#N/A,#N/A,TRUE,"Warrington";#N/A,#N/A,TRUE,"Widnes"}</definedName>
    <definedName name="jg" localSheetId="14" hidden="1">{#N/A,#N/A,TRUE,"Cover";#N/A,#N/A,TRUE,"Conts";#N/A,#N/A,TRUE,"VOS";#N/A,#N/A,TRUE,"Warrington";#N/A,#N/A,TRUE,"Widnes"}</definedName>
    <definedName name="jg" localSheetId="11" hidden="1">{#N/A,#N/A,TRUE,"Cover";#N/A,#N/A,TRUE,"Conts";#N/A,#N/A,TRUE,"VOS";#N/A,#N/A,TRUE,"Warrington";#N/A,#N/A,TRUE,"Widnes"}</definedName>
    <definedName name="jg" localSheetId="10" hidden="1">{#N/A,#N/A,TRUE,"Cover";#N/A,#N/A,TRUE,"Conts";#N/A,#N/A,TRUE,"VOS";#N/A,#N/A,TRUE,"Warrington";#N/A,#N/A,TRUE,"Widnes"}</definedName>
    <definedName name="jg" localSheetId="20" hidden="1">{#N/A,#N/A,TRUE,"Cover";#N/A,#N/A,TRUE,"Conts";#N/A,#N/A,TRUE,"VOS";#N/A,#N/A,TRUE,"Warrington";#N/A,#N/A,TRUE,"Widnes"}</definedName>
    <definedName name="jg" hidden="1">{#N/A,#N/A,TRUE,"Cover";#N/A,#N/A,TRUE,"Conts";#N/A,#N/A,TRUE,"VOS";#N/A,#N/A,TRUE,"Warrington";#N/A,#N/A,TRUE,"Widnes"}</definedName>
    <definedName name="jgt" localSheetId="5" hidden="1">{"'Break down'!$A$4"}</definedName>
    <definedName name="jgt" localSheetId="14" hidden="1">{"'Break down'!$A$4"}</definedName>
    <definedName name="jgt" localSheetId="11" hidden="1">{"'Break down'!$A$4"}</definedName>
    <definedName name="jgt" localSheetId="10" hidden="1">{"'Break down'!$A$4"}</definedName>
    <definedName name="jgt" localSheetId="20" hidden="1">{"'Break down'!$A$4"}</definedName>
    <definedName name="jgt" hidden="1">{"'Break down'!$A$4"}</definedName>
    <definedName name="jh" localSheetId="5" hidden="1">{#N/A,#N/A,FALSE,"SumG";#N/A,#N/A,FALSE,"ElecG";#N/A,#N/A,FALSE,"MechG";#N/A,#N/A,FALSE,"GeotG";#N/A,#N/A,FALSE,"PrcsG";#N/A,#N/A,FALSE,"TunnG";#N/A,#N/A,FALSE,"CivlG";#N/A,#N/A,FALSE,"NtwkG";#N/A,#N/A,FALSE,"EstgG";#N/A,#N/A,FALSE,"PEngG"}</definedName>
    <definedName name="jh" localSheetId="14" hidden="1">{#N/A,#N/A,FALSE,"SumG";#N/A,#N/A,FALSE,"ElecG";#N/A,#N/A,FALSE,"MechG";#N/A,#N/A,FALSE,"GeotG";#N/A,#N/A,FALSE,"PrcsG";#N/A,#N/A,FALSE,"TunnG";#N/A,#N/A,FALSE,"CivlG";#N/A,#N/A,FALSE,"NtwkG";#N/A,#N/A,FALSE,"EstgG";#N/A,#N/A,FALSE,"PEngG"}</definedName>
    <definedName name="jh" localSheetId="11" hidden="1">{#N/A,#N/A,FALSE,"SumG";#N/A,#N/A,FALSE,"ElecG";#N/A,#N/A,FALSE,"MechG";#N/A,#N/A,FALSE,"GeotG";#N/A,#N/A,FALSE,"PrcsG";#N/A,#N/A,FALSE,"TunnG";#N/A,#N/A,FALSE,"CivlG";#N/A,#N/A,FALSE,"NtwkG";#N/A,#N/A,FALSE,"EstgG";#N/A,#N/A,FALSE,"PEngG"}</definedName>
    <definedName name="jh" localSheetId="10" hidden="1">{#N/A,#N/A,FALSE,"SumG";#N/A,#N/A,FALSE,"ElecG";#N/A,#N/A,FALSE,"MechG";#N/A,#N/A,FALSE,"GeotG";#N/A,#N/A,FALSE,"PrcsG";#N/A,#N/A,FALSE,"TunnG";#N/A,#N/A,FALSE,"CivlG";#N/A,#N/A,FALSE,"NtwkG";#N/A,#N/A,FALSE,"EstgG";#N/A,#N/A,FALSE,"PEngG"}</definedName>
    <definedName name="jh" localSheetId="20" hidden="1">{#N/A,#N/A,FALSE,"SumG";#N/A,#N/A,FALSE,"ElecG";#N/A,#N/A,FALSE,"MechG";#N/A,#N/A,FALSE,"GeotG";#N/A,#N/A,FALSE,"PrcsG";#N/A,#N/A,FALSE,"TunnG";#N/A,#N/A,FALSE,"CivlG";#N/A,#N/A,FALSE,"NtwkG";#N/A,#N/A,FALSE,"EstgG";#N/A,#N/A,FALSE,"PEngG"}</definedName>
    <definedName name="jh" hidden="1">{#N/A,#N/A,FALSE,"SumG";#N/A,#N/A,FALSE,"ElecG";#N/A,#N/A,FALSE,"MechG";#N/A,#N/A,FALSE,"GeotG";#N/A,#N/A,FALSE,"PrcsG";#N/A,#N/A,FALSE,"TunnG";#N/A,#N/A,FALSE,"CivlG";#N/A,#N/A,FALSE,"NtwkG";#N/A,#N/A,FALSE,"EstgG";#N/A,#N/A,FALSE,"PEngG"}</definedName>
    <definedName name="jhg" localSheetId="5" hidden="1">{#N/A,#N/A,TRUE,"Cover";#N/A,#N/A,TRUE,"Conts";#N/A,#N/A,TRUE,"VOS";#N/A,#N/A,TRUE,"Warrington";#N/A,#N/A,TRUE,"Widnes"}</definedName>
    <definedName name="jhg" localSheetId="14" hidden="1">{#N/A,#N/A,TRUE,"Cover";#N/A,#N/A,TRUE,"Conts";#N/A,#N/A,TRUE,"VOS";#N/A,#N/A,TRUE,"Warrington";#N/A,#N/A,TRUE,"Widnes"}</definedName>
    <definedName name="jhg" localSheetId="11" hidden="1">{#N/A,#N/A,TRUE,"Cover";#N/A,#N/A,TRUE,"Conts";#N/A,#N/A,TRUE,"VOS";#N/A,#N/A,TRUE,"Warrington";#N/A,#N/A,TRUE,"Widnes"}</definedName>
    <definedName name="jhg" localSheetId="10" hidden="1">{#N/A,#N/A,TRUE,"Cover";#N/A,#N/A,TRUE,"Conts";#N/A,#N/A,TRUE,"VOS";#N/A,#N/A,TRUE,"Warrington";#N/A,#N/A,TRUE,"Widnes"}</definedName>
    <definedName name="jhg" localSheetId="20" hidden="1">{#N/A,#N/A,TRUE,"Cover";#N/A,#N/A,TRUE,"Conts";#N/A,#N/A,TRUE,"VOS";#N/A,#N/A,TRUE,"Warrington";#N/A,#N/A,TRUE,"Widnes"}</definedName>
    <definedName name="jhg" hidden="1">{#N/A,#N/A,TRUE,"Cover";#N/A,#N/A,TRUE,"Conts";#N/A,#N/A,TRUE,"VOS";#N/A,#N/A,TRUE,"Warrington";#N/A,#N/A,TRUE,"Widnes"}</definedName>
    <definedName name="jhiokjhjhbhb" localSheetId="5" hidden="1">[5]FitOutConfCentre!#REF!</definedName>
    <definedName name="jhiokjhjhbhb" localSheetId="11" hidden="1">[5]FitOutConfCentre!#REF!</definedName>
    <definedName name="jhiokjhjhbhb" localSheetId="4" hidden="1">[5]FitOutConfCentre!#REF!</definedName>
    <definedName name="jhiokjhjhbhb" hidden="1">[5]FitOutConfCentre!#REF!</definedName>
    <definedName name="jjy" localSheetId="5" hidden="1">{"'Break down'!$A$4"}</definedName>
    <definedName name="jjy" localSheetId="14" hidden="1">{"'Break down'!$A$4"}</definedName>
    <definedName name="jjy" localSheetId="11" hidden="1">{"'Break down'!$A$4"}</definedName>
    <definedName name="jjy" localSheetId="10" hidden="1">{"'Break down'!$A$4"}</definedName>
    <definedName name="jjy" localSheetId="20" hidden="1">{"'Break down'!$A$4"}</definedName>
    <definedName name="jjy" hidden="1">{"'Break down'!$A$4"}</definedName>
    <definedName name="jk" localSheetId="5" hidden="1">{#N/A,#N/A,TRUE,"Cover";#N/A,#N/A,TRUE,"Conts";#N/A,#N/A,TRUE,"VOS";#N/A,#N/A,TRUE,"Warrington";#N/A,#N/A,TRUE,"Widnes"}</definedName>
    <definedName name="jk" localSheetId="14" hidden="1">{#N/A,#N/A,TRUE,"Cover";#N/A,#N/A,TRUE,"Conts";#N/A,#N/A,TRUE,"VOS";#N/A,#N/A,TRUE,"Warrington";#N/A,#N/A,TRUE,"Widnes"}</definedName>
    <definedName name="jk" localSheetId="11" hidden="1">{#N/A,#N/A,TRUE,"Cover";#N/A,#N/A,TRUE,"Conts";#N/A,#N/A,TRUE,"VOS";#N/A,#N/A,TRUE,"Warrington";#N/A,#N/A,TRUE,"Widnes"}</definedName>
    <definedName name="jk" localSheetId="10" hidden="1">{#N/A,#N/A,TRUE,"Cover";#N/A,#N/A,TRUE,"Conts";#N/A,#N/A,TRUE,"VOS";#N/A,#N/A,TRUE,"Warrington";#N/A,#N/A,TRUE,"Widnes"}</definedName>
    <definedName name="jk" localSheetId="20" hidden="1">{#N/A,#N/A,TRUE,"Cover";#N/A,#N/A,TRUE,"Conts";#N/A,#N/A,TRUE,"VOS";#N/A,#N/A,TRUE,"Warrington";#N/A,#N/A,TRUE,"Widnes"}</definedName>
    <definedName name="jk" hidden="1">{#N/A,#N/A,TRUE,"Cover";#N/A,#N/A,TRUE,"Conts";#N/A,#N/A,TRUE,"VOS";#N/A,#N/A,TRUE,"Warrington";#N/A,#N/A,TRUE,"Widnes"}</definedName>
    <definedName name="jk.j.oi" localSheetId="5" hidden="1">{#N/A,#N/A,TRUE,"Cover";#N/A,#N/A,TRUE,"Conts";#N/A,#N/A,TRUE,"VOS";#N/A,#N/A,TRUE,"Warrington";#N/A,#N/A,TRUE,"Widnes"}</definedName>
    <definedName name="jk.j.oi" localSheetId="14" hidden="1">{#N/A,#N/A,TRUE,"Cover";#N/A,#N/A,TRUE,"Conts";#N/A,#N/A,TRUE,"VOS";#N/A,#N/A,TRUE,"Warrington";#N/A,#N/A,TRUE,"Widnes"}</definedName>
    <definedName name="jk.j.oi" localSheetId="11" hidden="1">{#N/A,#N/A,TRUE,"Cover";#N/A,#N/A,TRUE,"Conts";#N/A,#N/A,TRUE,"VOS";#N/A,#N/A,TRUE,"Warrington";#N/A,#N/A,TRUE,"Widnes"}</definedName>
    <definedName name="jk.j.oi" localSheetId="10" hidden="1">{#N/A,#N/A,TRUE,"Cover";#N/A,#N/A,TRUE,"Conts";#N/A,#N/A,TRUE,"VOS";#N/A,#N/A,TRUE,"Warrington";#N/A,#N/A,TRUE,"Widnes"}</definedName>
    <definedName name="jk.j.oi" localSheetId="20" hidden="1">{#N/A,#N/A,TRUE,"Cover";#N/A,#N/A,TRUE,"Conts";#N/A,#N/A,TRUE,"VOS";#N/A,#N/A,TRUE,"Warrington";#N/A,#N/A,TRUE,"Widnes"}</definedName>
    <definedName name="jk.j.oi" hidden="1">{#N/A,#N/A,TRUE,"Cover";#N/A,#N/A,TRUE,"Conts";#N/A,#N/A,TRUE,"VOS";#N/A,#N/A,TRUE,"Warrington";#N/A,#N/A,TRUE,"Widnes"}</definedName>
    <definedName name="JKGKJHK" localSheetId="5" hidden="1">{#N/A,#N/A,TRUE,"Cover";#N/A,#N/A,TRUE,"Conts";#N/A,#N/A,TRUE,"VOS";#N/A,#N/A,TRUE,"Warrington";#N/A,#N/A,TRUE,"Widnes"}</definedName>
    <definedName name="JKGKJHK" localSheetId="14" hidden="1">{#N/A,#N/A,TRUE,"Cover";#N/A,#N/A,TRUE,"Conts";#N/A,#N/A,TRUE,"VOS";#N/A,#N/A,TRUE,"Warrington";#N/A,#N/A,TRUE,"Widnes"}</definedName>
    <definedName name="JKGKJHK" localSheetId="11" hidden="1">{#N/A,#N/A,TRUE,"Cover";#N/A,#N/A,TRUE,"Conts";#N/A,#N/A,TRUE,"VOS";#N/A,#N/A,TRUE,"Warrington";#N/A,#N/A,TRUE,"Widnes"}</definedName>
    <definedName name="JKGKJHK" localSheetId="10" hidden="1">{#N/A,#N/A,TRUE,"Cover";#N/A,#N/A,TRUE,"Conts";#N/A,#N/A,TRUE,"VOS";#N/A,#N/A,TRUE,"Warrington";#N/A,#N/A,TRUE,"Widnes"}</definedName>
    <definedName name="JKGKJHK" localSheetId="20" hidden="1">{#N/A,#N/A,TRUE,"Cover";#N/A,#N/A,TRUE,"Conts";#N/A,#N/A,TRUE,"VOS";#N/A,#N/A,TRUE,"Warrington";#N/A,#N/A,TRUE,"Widnes"}</definedName>
    <definedName name="JKGKJHK" hidden="1">{#N/A,#N/A,TRUE,"Cover";#N/A,#N/A,TRUE,"Conts";#N/A,#N/A,TRUE,"VOS";#N/A,#N/A,TRUE,"Warrington";#N/A,#N/A,TRUE,"Widnes"}</definedName>
    <definedName name="jkljljkl" localSheetId="5" hidden="1">{#N/A,#N/A,TRUE,"Cover";#N/A,#N/A,TRUE,"Conts";#N/A,#N/A,TRUE,"VOS";#N/A,#N/A,TRUE,"Warrington";#N/A,#N/A,TRUE,"Widnes"}</definedName>
    <definedName name="jkljljkl" localSheetId="14" hidden="1">{#N/A,#N/A,TRUE,"Cover";#N/A,#N/A,TRUE,"Conts";#N/A,#N/A,TRUE,"VOS";#N/A,#N/A,TRUE,"Warrington";#N/A,#N/A,TRUE,"Widnes"}</definedName>
    <definedName name="jkljljkl" localSheetId="11" hidden="1">{#N/A,#N/A,TRUE,"Cover";#N/A,#N/A,TRUE,"Conts";#N/A,#N/A,TRUE,"VOS";#N/A,#N/A,TRUE,"Warrington";#N/A,#N/A,TRUE,"Widnes"}</definedName>
    <definedName name="jkljljkl" localSheetId="10" hidden="1">{#N/A,#N/A,TRUE,"Cover";#N/A,#N/A,TRUE,"Conts";#N/A,#N/A,TRUE,"VOS";#N/A,#N/A,TRUE,"Warrington";#N/A,#N/A,TRUE,"Widnes"}</definedName>
    <definedName name="jkljljkl" localSheetId="20" hidden="1">{#N/A,#N/A,TRUE,"Cover";#N/A,#N/A,TRUE,"Conts";#N/A,#N/A,TRUE,"VOS";#N/A,#N/A,TRUE,"Warrington";#N/A,#N/A,TRUE,"Widnes"}</definedName>
    <definedName name="jkljljkl" hidden="1">{#N/A,#N/A,TRUE,"Cover";#N/A,#N/A,TRUE,"Conts";#N/A,#N/A,TRUE,"VOS";#N/A,#N/A,TRUE,"Warrington";#N/A,#N/A,TRUE,"Widnes"}</definedName>
    <definedName name="jktrujij" localSheetId="5" hidden="1">{#N/A,#N/A,TRUE,"Cover";#N/A,#N/A,TRUE,"Conts";#N/A,#N/A,TRUE,"VOS";#N/A,#N/A,TRUE,"Warrington";#N/A,#N/A,TRUE,"Widnes"}</definedName>
    <definedName name="jktrujij" localSheetId="14" hidden="1">{#N/A,#N/A,TRUE,"Cover";#N/A,#N/A,TRUE,"Conts";#N/A,#N/A,TRUE,"VOS";#N/A,#N/A,TRUE,"Warrington";#N/A,#N/A,TRUE,"Widnes"}</definedName>
    <definedName name="jktrujij" localSheetId="11" hidden="1">{#N/A,#N/A,TRUE,"Cover";#N/A,#N/A,TRUE,"Conts";#N/A,#N/A,TRUE,"VOS";#N/A,#N/A,TRUE,"Warrington";#N/A,#N/A,TRUE,"Widnes"}</definedName>
    <definedName name="jktrujij" localSheetId="10" hidden="1">{#N/A,#N/A,TRUE,"Cover";#N/A,#N/A,TRUE,"Conts";#N/A,#N/A,TRUE,"VOS";#N/A,#N/A,TRUE,"Warrington";#N/A,#N/A,TRUE,"Widnes"}</definedName>
    <definedName name="jktrujij" localSheetId="20" hidden="1">{#N/A,#N/A,TRUE,"Cover";#N/A,#N/A,TRUE,"Conts";#N/A,#N/A,TRUE,"VOS";#N/A,#N/A,TRUE,"Warrington";#N/A,#N/A,TRUE,"Widnes"}</definedName>
    <definedName name="jktrujij" hidden="1">{#N/A,#N/A,TRUE,"Cover";#N/A,#N/A,TRUE,"Conts";#N/A,#N/A,TRUE,"VOS";#N/A,#N/A,TRUE,"Warrington";#N/A,#N/A,TRUE,"Widnes"}</definedName>
    <definedName name="jktukk" localSheetId="5" hidden="1">{#N/A,#N/A,TRUE,"Cover";#N/A,#N/A,TRUE,"Conts";#N/A,#N/A,TRUE,"VOS";#N/A,#N/A,TRUE,"Warrington";#N/A,#N/A,TRUE,"Widnes"}</definedName>
    <definedName name="jktukk" localSheetId="14" hidden="1">{#N/A,#N/A,TRUE,"Cover";#N/A,#N/A,TRUE,"Conts";#N/A,#N/A,TRUE,"VOS";#N/A,#N/A,TRUE,"Warrington";#N/A,#N/A,TRUE,"Widnes"}</definedName>
    <definedName name="jktukk" localSheetId="11" hidden="1">{#N/A,#N/A,TRUE,"Cover";#N/A,#N/A,TRUE,"Conts";#N/A,#N/A,TRUE,"VOS";#N/A,#N/A,TRUE,"Warrington";#N/A,#N/A,TRUE,"Widnes"}</definedName>
    <definedName name="jktukk" localSheetId="10" hidden="1">{#N/A,#N/A,TRUE,"Cover";#N/A,#N/A,TRUE,"Conts";#N/A,#N/A,TRUE,"VOS";#N/A,#N/A,TRUE,"Warrington";#N/A,#N/A,TRUE,"Widnes"}</definedName>
    <definedName name="jktukk" localSheetId="20" hidden="1">{#N/A,#N/A,TRUE,"Cover";#N/A,#N/A,TRUE,"Conts";#N/A,#N/A,TRUE,"VOS";#N/A,#N/A,TRUE,"Warrington";#N/A,#N/A,TRUE,"Widnes"}</definedName>
    <definedName name="jktukk" hidden="1">{#N/A,#N/A,TRUE,"Cover";#N/A,#N/A,TRUE,"Conts";#N/A,#N/A,TRUE,"VOS";#N/A,#N/A,TRUE,"Warrington";#N/A,#N/A,TRUE,"Widnes"}</definedName>
    <definedName name="jky" localSheetId="5" hidden="1">{#N/A,#N/A,TRUE,"Cover";#N/A,#N/A,TRUE,"Conts";#N/A,#N/A,TRUE,"VOS";#N/A,#N/A,TRUE,"Warrington";#N/A,#N/A,TRUE,"Widnes"}</definedName>
    <definedName name="jky" localSheetId="14" hidden="1">{#N/A,#N/A,TRUE,"Cover";#N/A,#N/A,TRUE,"Conts";#N/A,#N/A,TRUE,"VOS";#N/A,#N/A,TRUE,"Warrington";#N/A,#N/A,TRUE,"Widnes"}</definedName>
    <definedName name="jky" localSheetId="11" hidden="1">{#N/A,#N/A,TRUE,"Cover";#N/A,#N/A,TRUE,"Conts";#N/A,#N/A,TRUE,"VOS";#N/A,#N/A,TRUE,"Warrington";#N/A,#N/A,TRUE,"Widnes"}</definedName>
    <definedName name="jky" localSheetId="10" hidden="1">{#N/A,#N/A,TRUE,"Cover";#N/A,#N/A,TRUE,"Conts";#N/A,#N/A,TRUE,"VOS";#N/A,#N/A,TRUE,"Warrington";#N/A,#N/A,TRUE,"Widnes"}</definedName>
    <definedName name="jky" localSheetId="20" hidden="1">{#N/A,#N/A,TRUE,"Cover";#N/A,#N/A,TRUE,"Conts";#N/A,#N/A,TRUE,"VOS";#N/A,#N/A,TRUE,"Warrington";#N/A,#N/A,TRUE,"Widnes"}</definedName>
    <definedName name="jky" hidden="1">{#N/A,#N/A,TRUE,"Cover";#N/A,#N/A,TRUE,"Conts";#N/A,#N/A,TRUE,"VOS";#N/A,#N/A,TRUE,"Warrington";#N/A,#N/A,TRUE,"Widnes"}</definedName>
    <definedName name="jmjkjk" localSheetId="5" hidden="1">{"'Break down'!$A$4"}</definedName>
    <definedName name="jmjkjk" localSheetId="14" hidden="1">{"'Break down'!$A$4"}</definedName>
    <definedName name="jmjkjk" localSheetId="11" hidden="1">{"'Break down'!$A$4"}</definedName>
    <definedName name="jmjkjk" localSheetId="10" hidden="1">{"'Break down'!$A$4"}</definedName>
    <definedName name="jmjkjk" localSheetId="20" hidden="1">{"'Break down'!$A$4"}</definedName>
    <definedName name="jmjkjk" hidden="1">{"'Break down'!$A$4"}</definedName>
    <definedName name="jo" localSheetId="5" hidden="1">{"'Break down'!$A$4"}</definedName>
    <definedName name="jo" localSheetId="14" hidden="1">{"'Break down'!$A$4"}</definedName>
    <definedName name="jo" localSheetId="11" hidden="1">{"'Break down'!$A$4"}</definedName>
    <definedName name="jo" localSheetId="10" hidden="1">{"'Break down'!$A$4"}</definedName>
    <definedName name="jo" localSheetId="20" hidden="1">{"'Break down'!$A$4"}</definedName>
    <definedName name="jo" hidden="1">{"'Break down'!$A$4"}</definedName>
    <definedName name="joy" localSheetId="5" hidden="1">{"'Break down'!$A$4"}</definedName>
    <definedName name="joy" localSheetId="14" hidden="1">{"'Break down'!$A$4"}</definedName>
    <definedName name="joy" localSheetId="11" hidden="1">{"'Break down'!$A$4"}</definedName>
    <definedName name="joy" localSheetId="10" hidden="1">{"'Break down'!$A$4"}</definedName>
    <definedName name="joy" localSheetId="20" hidden="1">{"'Break down'!$A$4"}</definedName>
    <definedName name="joy" hidden="1">{"'Break down'!$A$4"}</definedName>
    <definedName name="joyr" localSheetId="5" hidden="1">{"'Break down'!$A$4"}</definedName>
    <definedName name="joyr" localSheetId="14" hidden="1">{"'Break down'!$A$4"}</definedName>
    <definedName name="joyr" localSheetId="11" hidden="1">{"'Break down'!$A$4"}</definedName>
    <definedName name="joyr" localSheetId="10" hidden="1">{"'Break down'!$A$4"}</definedName>
    <definedName name="joyr" localSheetId="20" hidden="1">{"'Break down'!$A$4"}</definedName>
    <definedName name="joyr" hidden="1">{"'Break down'!$A$4"}</definedName>
    <definedName name="jpg" localSheetId="5" hidden="1">{#N/A,#N/A,TRUE,"Front";#N/A,#N/A,TRUE,"Simple Letter";#N/A,#N/A,TRUE,"Inside";#N/A,#N/A,TRUE,"Contents";#N/A,#N/A,TRUE,"Basis";#N/A,#N/A,TRUE,"Inclusions";#N/A,#N/A,TRUE,"Exclusions";#N/A,#N/A,TRUE,"Areas";#N/A,#N/A,TRUE,"Summary";#N/A,#N/A,TRUE,"Detail"}</definedName>
    <definedName name="jpg" localSheetId="14" hidden="1">{#N/A,#N/A,TRUE,"Front";#N/A,#N/A,TRUE,"Simple Letter";#N/A,#N/A,TRUE,"Inside";#N/A,#N/A,TRUE,"Contents";#N/A,#N/A,TRUE,"Basis";#N/A,#N/A,TRUE,"Inclusions";#N/A,#N/A,TRUE,"Exclusions";#N/A,#N/A,TRUE,"Areas";#N/A,#N/A,TRUE,"Summary";#N/A,#N/A,TRUE,"Detail"}</definedName>
    <definedName name="jpg" localSheetId="11" hidden="1">{#N/A,#N/A,TRUE,"Front";#N/A,#N/A,TRUE,"Simple Letter";#N/A,#N/A,TRUE,"Inside";#N/A,#N/A,TRUE,"Contents";#N/A,#N/A,TRUE,"Basis";#N/A,#N/A,TRUE,"Inclusions";#N/A,#N/A,TRUE,"Exclusions";#N/A,#N/A,TRUE,"Areas";#N/A,#N/A,TRUE,"Summary";#N/A,#N/A,TRUE,"Detail"}</definedName>
    <definedName name="jpg" localSheetId="10" hidden="1">{#N/A,#N/A,TRUE,"Front";#N/A,#N/A,TRUE,"Simple Letter";#N/A,#N/A,TRUE,"Inside";#N/A,#N/A,TRUE,"Contents";#N/A,#N/A,TRUE,"Basis";#N/A,#N/A,TRUE,"Inclusions";#N/A,#N/A,TRUE,"Exclusions";#N/A,#N/A,TRUE,"Areas";#N/A,#N/A,TRUE,"Summary";#N/A,#N/A,TRUE,"Detail"}</definedName>
    <definedName name="jpg" localSheetId="20"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5" hidden="1">{#N/A,#N/A,TRUE,"Cover";#N/A,#N/A,TRUE,"Conts";#N/A,#N/A,TRUE,"VOS";#N/A,#N/A,TRUE,"Warrington";#N/A,#N/A,TRUE,"Widnes"}</definedName>
    <definedName name="jtyhjswjy" localSheetId="14" hidden="1">{#N/A,#N/A,TRUE,"Cover";#N/A,#N/A,TRUE,"Conts";#N/A,#N/A,TRUE,"VOS";#N/A,#N/A,TRUE,"Warrington";#N/A,#N/A,TRUE,"Widnes"}</definedName>
    <definedName name="jtyhjswjy" localSheetId="11" hidden="1">{#N/A,#N/A,TRUE,"Cover";#N/A,#N/A,TRUE,"Conts";#N/A,#N/A,TRUE,"VOS";#N/A,#N/A,TRUE,"Warrington";#N/A,#N/A,TRUE,"Widnes"}</definedName>
    <definedName name="jtyhjswjy" localSheetId="10" hidden="1">{#N/A,#N/A,TRUE,"Cover";#N/A,#N/A,TRUE,"Conts";#N/A,#N/A,TRUE,"VOS";#N/A,#N/A,TRUE,"Warrington";#N/A,#N/A,TRUE,"Widnes"}</definedName>
    <definedName name="jtyhjswjy" localSheetId="20" hidden="1">{#N/A,#N/A,TRUE,"Cover";#N/A,#N/A,TRUE,"Conts";#N/A,#N/A,TRUE,"VOS";#N/A,#N/A,TRUE,"Warrington";#N/A,#N/A,TRUE,"Widnes"}</definedName>
    <definedName name="jtyhjswjy" hidden="1">{#N/A,#N/A,TRUE,"Cover";#N/A,#N/A,TRUE,"Conts";#N/A,#N/A,TRUE,"VOS";#N/A,#N/A,TRUE,"Warrington";#N/A,#N/A,TRUE,"Widnes"}</definedName>
    <definedName name="kasdfjhd" localSheetId="5" hidden="1">{"'Typical Costs Estimates'!$C$158:$H$161"}</definedName>
    <definedName name="kasdfjhd" localSheetId="14" hidden="1">{"'Typical Costs Estimates'!$C$158:$H$161"}</definedName>
    <definedName name="kasdfjhd" localSheetId="11" hidden="1">{"'Typical Costs Estimates'!$C$158:$H$161"}</definedName>
    <definedName name="kasdfjhd" localSheetId="10" hidden="1">{"'Typical Costs Estimates'!$C$158:$H$161"}</definedName>
    <definedName name="kasdfjhd" localSheetId="20" hidden="1">{"'Typical Costs Estimates'!$C$158:$H$161"}</definedName>
    <definedName name="kasdfjhd" hidden="1">{"'Typical Costs Estimates'!$C$158:$H$161"}</definedName>
    <definedName name="kgj" localSheetId="5" hidden="1">{#N/A,#N/A,FALSE,"MARCH"}</definedName>
    <definedName name="kgj" localSheetId="14" hidden="1">{#N/A,#N/A,FALSE,"MARCH"}</definedName>
    <definedName name="kgj" localSheetId="11" hidden="1">{#N/A,#N/A,FALSE,"MARCH"}</definedName>
    <definedName name="kgj" localSheetId="10" hidden="1">{#N/A,#N/A,FALSE,"MARCH"}</definedName>
    <definedName name="kgj" localSheetId="20" hidden="1">{#N/A,#N/A,FALSE,"MARCH"}</definedName>
    <definedName name="kgj" hidden="1">{#N/A,#N/A,FALSE,"MARCH"}</definedName>
    <definedName name="kgjfgjgj" localSheetId="5" hidden="1">{#N/A,#N/A,TRUE,"Cover";#N/A,#N/A,TRUE,"Conts";#N/A,#N/A,TRUE,"VOS";#N/A,#N/A,TRUE,"Warrington";#N/A,#N/A,TRUE,"Widnes"}</definedName>
    <definedName name="kgjfgjgj" localSheetId="14" hidden="1">{#N/A,#N/A,TRUE,"Cover";#N/A,#N/A,TRUE,"Conts";#N/A,#N/A,TRUE,"VOS";#N/A,#N/A,TRUE,"Warrington";#N/A,#N/A,TRUE,"Widnes"}</definedName>
    <definedName name="kgjfgjgj" localSheetId="11" hidden="1">{#N/A,#N/A,TRUE,"Cover";#N/A,#N/A,TRUE,"Conts";#N/A,#N/A,TRUE,"VOS";#N/A,#N/A,TRUE,"Warrington";#N/A,#N/A,TRUE,"Widnes"}</definedName>
    <definedName name="kgjfgjgj" localSheetId="10" hidden="1">{#N/A,#N/A,TRUE,"Cover";#N/A,#N/A,TRUE,"Conts";#N/A,#N/A,TRUE,"VOS";#N/A,#N/A,TRUE,"Warrington";#N/A,#N/A,TRUE,"Widnes"}</definedName>
    <definedName name="kgjfgjgj" localSheetId="20" hidden="1">{#N/A,#N/A,TRUE,"Cover";#N/A,#N/A,TRUE,"Conts";#N/A,#N/A,TRUE,"VOS";#N/A,#N/A,TRUE,"Warrington";#N/A,#N/A,TRUE,"Widnes"}</definedName>
    <definedName name="kgjfgjgj" hidden="1">{#N/A,#N/A,TRUE,"Cover";#N/A,#N/A,TRUE,"Conts";#N/A,#N/A,TRUE,"VOS";#N/A,#N/A,TRUE,"Warrington";#N/A,#N/A,TRUE,"Widnes"}</definedName>
    <definedName name="khgfkhgf" localSheetId="5" hidden="1">{#N/A,#N/A,TRUE,"Cover";#N/A,#N/A,TRUE,"Conts";#N/A,#N/A,TRUE,"VOS";#N/A,#N/A,TRUE,"Warrington";#N/A,#N/A,TRUE,"Widnes"}</definedName>
    <definedName name="khgfkhgf" localSheetId="14" hidden="1">{#N/A,#N/A,TRUE,"Cover";#N/A,#N/A,TRUE,"Conts";#N/A,#N/A,TRUE,"VOS";#N/A,#N/A,TRUE,"Warrington";#N/A,#N/A,TRUE,"Widnes"}</definedName>
    <definedName name="khgfkhgf" localSheetId="11" hidden="1">{#N/A,#N/A,TRUE,"Cover";#N/A,#N/A,TRUE,"Conts";#N/A,#N/A,TRUE,"VOS";#N/A,#N/A,TRUE,"Warrington";#N/A,#N/A,TRUE,"Widnes"}</definedName>
    <definedName name="khgfkhgf" localSheetId="10" hidden="1">{#N/A,#N/A,TRUE,"Cover";#N/A,#N/A,TRUE,"Conts";#N/A,#N/A,TRUE,"VOS";#N/A,#N/A,TRUE,"Warrington";#N/A,#N/A,TRUE,"Widnes"}</definedName>
    <definedName name="khgfkhgf" localSheetId="20" hidden="1">{#N/A,#N/A,TRUE,"Cover";#N/A,#N/A,TRUE,"Conts";#N/A,#N/A,TRUE,"VOS";#N/A,#N/A,TRUE,"Warrington";#N/A,#N/A,TRUE,"Widnes"}</definedName>
    <definedName name="khgfkhgf" hidden="1">{#N/A,#N/A,TRUE,"Cover";#N/A,#N/A,TRUE,"Conts";#N/A,#N/A,TRUE,"VOS";#N/A,#N/A,TRUE,"Warrington";#N/A,#N/A,TRUE,"Widnes"}</definedName>
    <definedName name="kij" localSheetId="5" hidden="1">{#N/A,#N/A,FALSE,"MARCH"}</definedName>
    <definedName name="kij" localSheetId="14" hidden="1">{#N/A,#N/A,FALSE,"MARCH"}</definedName>
    <definedName name="kij" localSheetId="11" hidden="1">{#N/A,#N/A,FALSE,"MARCH"}</definedName>
    <definedName name="kij" localSheetId="10" hidden="1">{#N/A,#N/A,FALSE,"MARCH"}</definedName>
    <definedName name="kij" localSheetId="20" hidden="1">{#N/A,#N/A,FALSE,"MARCH"}</definedName>
    <definedName name="kij" hidden="1">{#N/A,#N/A,FALSE,"MARCH"}</definedName>
    <definedName name="kj" localSheetId="5" hidden="1">{#N/A,#N/A,TRUE,"Cover";#N/A,#N/A,TRUE,"Conts";#N/A,#N/A,TRUE,"VOS";#N/A,#N/A,TRUE,"Warrington";#N/A,#N/A,TRUE,"Widnes"}</definedName>
    <definedName name="kj" localSheetId="14" hidden="1">{#N/A,#N/A,TRUE,"Cover";#N/A,#N/A,TRUE,"Conts";#N/A,#N/A,TRUE,"VOS";#N/A,#N/A,TRUE,"Warrington";#N/A,#N/A,TRUE,"Widnes"}</definedName>
    <definedName name="kj" localSheetId="11" hidden="1">{#N/A,#N/A,TRUE,"Cover";#N/A,#N/A,TRUE,"Conts";#N/A,#N/A,TRUE,"VOS";#N/A,#N/A,TRUE,"Warrington";#N/A,#N/A,TRUE,"Widnes"}</definedName>
    <definedName name="kj" localSheetId="10" hidden="1">{#N/A,#N/A,TRUE,"Cover";#N/A,#N/A,TRUE,"Conts";#N/A,#N/A,TRUE,"VOS";#N/A,#N/A,TRUE,"Warrington";#N/A,#N/A,TRUE,"Widnes"}</definedName>
    <definedName name="kj" localSheetId="20" hidden="1">{#N/A,#N/A,TRUE,"Cover";#N/A,#N/A,TRUE,"Conts";#N/A,#N/A,TRUE,"VOS";#N/A,#N/A,TRUE,"Warrington";#N/A,#N/A,TRUE,"Widnes"}</definedName>
    <definedName name="kj" hidden="1">{#N/A,#N/A,TRUE,"Cover";#N/A,#N/A,TRUE,"Conts";#N/A,#N/A,TRUE,"VOS";#N/A,#N/A,TRUE,"Warrington";#N/A,#N/A,TRUE,"Widnes"}</definedName>
    <definedName name="kjhkj" localSheetId="5" hidden="1">{#N/A,#N/A,FALSE,"SumG";#N/A,#N/A,FALSE,"ElecG";#N/A,#N/A,FALSE,"MechG";#N/A,#N/A,FALSE,"GeotG";#N/A,#N/A,FALSE,"PrcsG";#N/A,#N/A,FALSE,"TunnG";#N/A,#N/A,FALSE,"CivlG";#N/A,#N/A,FALSE,"NtwkG";#N/A,#N/A,FALSE,"EstgG";#N/A,#N/A,FALSE,"PEngG"}</definedName>
    <definedName name="kjhkj" localSheetId="14" hidden="1">{#N/A,#N/A,FALSE,"SumG";#N/A,#N/A,FALSE,"ElecG";#N/A,#N/A,FALSE,"MechG";#N/A,#N/A,FALSE,"GeotG";#N/A,#N/A,FALSE,"PrcsG";#N/A,#N/A,FALSE,"TunnG";#N/A,#N/A,FALSE,"CivlG";#N/A,#N/A,FALSE,"NtwkG";#N/A,#N/A,FALSE,"EstgG";#N/A,#N/A,FALSE,"PEngG"}</definedName>
    <definedName name="kjhkj" localSheetId="11" hidden="1">{#N/A,#N/A,FALSE,"SumG";#N/A,#N/A,FALSE,"ElecG";#N/A,#N/A,FALSE,"MechG";#N/A,#N/A,FALSE,"GeotG";#N/A,#N/A,FALSE,"PrcsG";#N/A,#N/A,FALSE,"TunnG";#N/A,#N/A,FALSE,"CivlG";#N/A,#N/A,FALSE,"NtwkG";#N/A,#N/A,FALSE,"EstgG";#N/A,#N/A,FALSE,"PEngG"}</definedName>
    <definedName name="kjhkj" localSheetId="10" hidden="1">{#N/A,#N/A,FALSE,"SumG";#N/A,#N/A,FALSE,"ElecG";#N/A,#N/A,FALSE,"MechG";#N/A,#N/A,FALSE,"GeotG";#N/A,#N/A,FALSE,"PrcsG";#N/A,#N/A,FALSE,"TunnG";#N/A,#N/A,FALSE,"CivlG";#N/A,#N/A,FALSE,"NtwkG";#N/A,#N/A,FALSE,"EstgG";#N/A,#N/A,FALSE,"PEngG"}</definedName>
    <definedName name="kjhkj" localSheetId="20"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klmlk" localSheetId="5" hidden="1">{#N/A,#N/A,TRUE,"Cover";#N/A,#N/A,TRUE,"Conts";#N/A,#N/A,TRUE,"VOS";#N/A,#N/A,TRUE,"Warrington";#N/A,#N/A,TRUE,"Widnes"}</definedName>
    <definedName name="kklmlk" localSheetId="14" hidden="1">{#N/A,#N/A,TRUE,"Cover";#N/A,#N/A,TRUE,"Conts";#N/A,#N/A,TRUE,"VOS";#N/A,#N/A,TRUE,"Warrington";#N/A,#N/A,TRUE,"Widnes"}</definedName>
    <definedName name="kklmlk" localSheetId="11" hidden="1">{#N/A,#N/A,TRUE,"Cover";#N/A,#N/A,TRUE,"Conts";#N/A,#N/A,TRUE,"VOS";#N/A,#N/A,TRUE,"Warrington";#N/A,#N/A,TRUE,"Widnes"}</definedName>
    <definedName name="kklmlk" localSheetId="10" hidden="1">{#N/A,#N/A,TRUE,"Cover";#N/A,#N/A,TRUE,"Conts";#N/A,#N/A,TRUE,"VOS";#N/A,#N/A,TRUE,"Warrington";#N/A,#N/A,TRUE,"Widnes"}</definedName>
    <definedName name="kklmlk" localSheetId="20" hidden="1">{#N/A,#N/A,TRUE,"Cover";#N/A,#N/A,TRUE,"Conts";#N/A,#N/A,TRUE,"VOS";#N/A,#N/A,TRUE,"Warrington";#N/A,#N/A,TRUE,"Widnes"}</definedName>
    <definedName name="kklmlk" hidden="1">{#N/A,#N/A,TRUE,"Cover";#N/A,#N/A,TRUE,"Conts";#N/A,#N/A,TRUE,"VOS";#N/A,#N/A,TRUE,"Warrington";#N/A,#N/A,TRUE,"Widnes"}</definedName>
    <definedName name="KO" localSheetId="5" hidden="1">{"'Break down'!$A$4"}</definedName>
    <definedName name="KO" localSheetId="14" hidden="1">{"'Break down'!$A$4"}</definedName>
    <definedName name="KO" localSheetId="11" hidden="1">{"'Break down'!$A$4"}</definedName>
    <definedName name="KO" localSheetId="10" hidden="1">{"'Break down'!$A$4"}</definedName>
    <definedName name="KO" localSheetId="20" hidden="1">{"'Break down'!$A$4"}</definedName>
    <definedName name="KO" hidden="1">{"'Break down'!$A$4"}</definedName>
    <definedName name="kp" localSheetId="5" hidden="1">{#N/A,#N/A,TRUE,"Front";#N/A,#N/A,TRUE,"Simple Letter";#N/A,#N/A,TRUE,"Inside";#N/A,#N/A,TRUE,"Contents";#N/A,#N/A,TRUE,"Basis";#N/A,#N/A,TRUE,"Inclusions";#N/A,#N/A,TRUE,"Exclusions";#N/A,#N/A,TRUE,"Areas";#N/A,#N/A,TRUE,"Summary";#N/A,#N/A,TRUE,"Detail"}</definedName>
    <definedName name="kp" localSheetId="14" hidden="1">{#N/A,#N/A,TRUE,"Front";#N/A,#N/A,TRUE,"Simple Letter";#N/A,#N/A,TRUE,"Inside";#N/A,#N/A,TRUE,"Contents";#N/A,#N/A,TRUE,"Basis";#N/A,#N/A,TRUE,"Inclusions";#N/A,#N/A,TRUE,"Exclusions";#N/A,#N/A,TRUE,"Areas";#N/A,#N/A,TRUE,"Summary";#N/A,#N/A,TRUE,"Detail"}</definedName>
    <definedName name="kp" localSheetId="11" hidden="1">{#N/A,#N/A,TRUE,"Front";#N/A,#N/A,TRUE,"Simple Letter";#N/A,#N/A,TRUE,"Inside";#N/A,#N/A,TRUE,"Contents";#N/A,#N/A,TRUE,"Basis";#N/A,#N/A,TRUE,"Inclusions";#N/A,#N/A,TRUE,"Exclusions";#N/A,#N/A,TRUE,"Areas";#N/A,#N/A,TRUE,"Summary";#N/A,#N/A,TRUE,"Detail"}</definedName>
    <definedName name="kp" localSheetId="10" hidden="1">{#N/A,#N/A,TRUE,"Front";#N/A,#N/A,TRUE,"Simple Letter";#N/A,#N/A,TRUE,"Inside";#N/A,#N/A,TRUE,"Contents";#N/A,#N/A,TRUE,"Basis";#N/A,#N/A,TRUE,"Inclusions";#N/A,#N/A,TRUE,"Exclusions";#N/A,#N/A,TRUE,"Areas";#N/A,#N/A,TRUE,"Summary";#N/A,#N/A,TRUE,"Detail"}</definedName>
    <definedName name="kp" localSheetId="20"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5" hidden="1">{#N/A,#N/A,TRUE,"Cover";#N/A,#N/A,TRUE,"Conts";#N/A,#N/A,TRUE,"VOS";#N/A,#N/A,TRUE,"Warrington";#N/A,#N/A,TRUE,"Widnes"}</definedName>
    <definedName name="kryk" localSheetId="14" hidden="1">{#N/A,#N/A,TRUE,"Cover";#N/A,#N/A,TRUE,"Conts";#N/A,#N/A,TRUE,"VOS";#N/A,#N/A,TRUE,"Warrington";#N/A,#N/A,TRUE,"Widnes"}</definedName>
    <definedName name="kryk" localSheetId="11" hidden="1">{#N/A,#N/A,TRUE,"Cover";#N/A,#N/A,TRUE,"Conts";#N/A,#N/A,TRUE,"VOS";#N/A,#N/A,TRUE,"Warrington";#N/A,#N/A,TRUE,"Widnes"}</definedName>
    <definedName name="kryk" localSheetId="10" hidden="1">{#N/A,#N/A,TRUE,"Cover";#N/A,#N/A,TRUE,"Conts";#N/A,#N/A,TRUE,"VOS";#N/A,#N/A,TRUE,"Warrington";#N/A,#N/A,TRUE,"Widnes"}</definedName>
    <definedName name="kryk" localSheetId="20" hidden="1">{#N/A,#N/A,TRUE,"Cover";#N/A,#N/A,TRUE,"Conts";#N/A,#N/A,TRUE,"VOS";#N/A,#N/A,TRUE,"Warrington";#N/A,#N/A,TRUE,"Widnes"}</definedName>
    <definedName name="kryk" hidden="1">{#N/A,#N/A,TRUE,"Cover";#N/A,#N/A,TRUE,"Conts";#N/A,#N/A,TRUE,"VOS";#N/A,#N/A,TRUE,"Warrington";#N/A,#N/A,TRUE,"Widnes"}</definedName>
    <definedName name="KYSTH" localSheetId="5" hidden="1">{#N/A,#N/A,TRUE,"Cover";#N/A,#N/A,TRUE,"Conts";#N/A,#N/A,TRUE,"VOS";#N/A,#N/A,TRUE,"Warrington";#N/A,#N/A,TRUE,"Widnes"}</definedName>
    <definedName name="KYSTH" localSheetId="14" hidden="1">{#N/A,#N/A,TRUE,"Cover";#N/A,#N/A,TRUE,"Conts";#N/A,#N/A,TRUE,"VOS";#N/A,#N/A,TRUE,"Warrington";#N/A,#N/A,TRUE,"Widnes"}</definedName>
    <definedName name="KYSTH" localSheetId="11" hidden="1">{#N/A,#N/A,TRUE,"Cover";#N/A,#N/A,TRUE,"Conts";#N/A,#N/A,TRUE,"VOS";#N/A,#N/A,TRUE,"Warrington";#N/A,#N/A,TRUE,"Widnes"}</definedName>
    <definedName name="KYSTH" localSheetId="10" hidden="1">{#N/A,#N/A,TRUE,"Cover";#N/A,#N/A,TRUE,"Conts";#N/A,#N/A,TRUE,"VOS";#N/A,#N/A,TRUE,"Warrington";#N/A,#N/A,TRUE,"Widnes"}</definedName>
    <definedName name="KYSTH" localSheetId="20" hidden="1">{#N/A,#N/A,TRUE,"Cover";#N/A,#N/A,TRUE,"Conts";#N/A,#N/A,TRUE,"VOS";#N/A,#N/A,TRUE,"Warrington";#N/A,#N/A,TRUE,"Widnes"}</definedName>
    <definedName name="KYSTH" hidden="1">{#N/A,#N/A,TRUE,"Cover";#N/A,#N/A,TRUE,"Conts";#N/A,#N/A,TRUE,"VOS";#N/A,#N/A,TRUE,"Warrington";#N/A,#N/A,TRUE,"Widnes"}</definedName>
    <definedName name="l" localSheetId="5" hidden="1">{#N/A,#N/A,TRUE,"Front";#N/A,#N/A,TRUE,"Simple Letter";#N/A,#N/A,TRUE,"Inside";#N/A,#N/A,TRUE,"Contents";#N/A,#N/A,TRUE,"Basis";#N/A,#N/A,TRUE,"Inclusions";#N/A,#N/A,TRUE,"Exclusions";#N/A,#N/A,TRUE,"Areas";#N/A,#N/A,TRUE,"Summary";#N/A,#N/A,TRUE,"Detail"}</definedName>
    <definedName name="l" localSheetId="14" hidden="1">{#N/A,#N/A,TRUE,"Front";#N/A,#N/A,TRUE,"Simple Letter";#N/A,#N/A,TRUE,"Inside";#N/A,#N/A,TRUE,"Contents";#N/A,#N/A,TRUE,"Basis";#N/A,#N/A,TRUE,"Inclusions";#N/A,#N/A,TRUE,"Exclusions";#N/A,#N/A,TRUE,"Areas";#N/A,#N/A,TRUE,"Summary";#N/A,#N/A,TRUE,"Detail"}</definedName>
    <definedName name="l" localSheetId="11" hidden="1">{#N/A,#N/A,TRUE,"Front";#N/A,#N/A,TRUE,"Simple Letter";#N/A,#N/A,TRUE,"Inside";#N/A,#N/A,TRUE,"Contents";#N/A,#N/A,TRUE,"Basis";#N/A,#N/A,TRUE,"Inclusions";#N/A,#N/A,TRUE,"Exclusions";#N/A,#N/A,TRUE,"Areas";#N/A,#N/A,TRUE,"Summary";#N/A,#N/A,TRUE,"Detail"}</definedName>
    <definedName name="l" localSheetId="10" hidden="1">{#N/A,#N/A,TRUE,"Front";#N/A,#N/A,TRUE,"Simple Letter";#N/A,#N/A,TRUE,"Inside";#N/A,#N/A,TRUE,"Contents";#N/A,#N/A,TRUE,"Basis";#N/A,#N/A,TRUE,"Inclusions";#N/A,#N/A,TRUE,"Exclusions";#N/A,#N/A,TRUE,"Areas";#N/A,#N/A,TRUE,"Summary";#N/A,#N/A,TRUE,"Detail"}</definedName>
    <definedName name="l" localSheetId="20" hidden="1">{#N/A,#N/A,TRUE,"Front";#N/A,#N/A,TRUE,"Simple Letter";#N/A,#N/A,TRUE,"Inside";#N/A,#N/A,TRUE,"Contents";#N/A,#N/A,TRUE,"Basis";#N/A,#N/A,TRUE,"Inclusions";#N/A,#N/A,TRUE,"Exclusions";#N/A,#N/A,TRUE,"Areas";#N/A,#N/A,TRUE,"Summary";#N/A,#N/A,TRUE,"Detail"}</definedName>
    <definedName name="l" hidden="1">{#N/A,#N/A,TRUE,"Front";#N/A,#N/A,TRUE,"Simple Letter";#N/A,#N/A,TRUE,"Inside";#N/A,#N/A,TRUE,"Contents";#N/A,#N/A,TRUE,"Basis";#N/A,#N/A,TRUE,"Inclusions";#N/A,#N/A,TRUE,"Exclusions";#N/A,#N/A,TRUE,"Areas";#N/A,#N/A,TRUE,"Summary";#N/A,#N/A,TRUE,"Detail"}</definedName>
    <definedName name="ledger" localSheetId="5" hidden="1">{"'Break down'!$A$4"}</definedName>
    <definedName name="ledger" localSheetId="14" hidden="1">{"'Break down'!$A$4"}</definedName>
    <definedName name="ledger" localSheetId="11" hidden="1">{"'Break down'!$A$4"}</definedName>
    <definedName name="ledger" localSheetId="10" hidden="1">{"'Break down'!$A$4"}</definedName>
    <definedName name="ledger" localSheetId="20" hidden="1">{"'Break down'!$A$4"}</definedName>
    <definedName name="ledger" hidden="1">{"'Break down'!$A$4"}</definedName>
    <definedName name="LEE" localSheetId="5" hidden="1">{#N/A,#N/A,TRUE,"Basic";#N/A,#N/A,TRUE,"EXT-TABLE";#N/A,#N/A,TRUE,"STEEL";#N/A,#N/A,TRUE,"INT-Table";#N/A,#N/A,TRUE,"STEEL";#N/A,#N/A,TRUE,"Door"}</definedName>
    <definedName name="LEE" localSheetId="14" hidden="1">{#N/A,#N/A,TRUE,"Basic";#N/A,#N/A,TRUE,"EXT-TABLE";#N/A,#N/A,TRUE,"STEEL";#N/A,#N/A,TRUE,"INT-Table";#N/A,#N/A,TRUE,"STEEL";#N/A,#N/A,TRUE,"Door"}</definedName>
    <definedName name="LEE" localSheetId="11" hidden="1">{#N/A,#N/A,TRUE,"Basic";#N/A,#N/A,TRUE,"EXT-TABLE";#N/A,#N/A,TRUE,"STEEL";#N/A,#N/A,TRUE,"INT-Table";#N/A,#N/A,TRUE,"STEEL";#N/A,#N/A,TRUE,"Door"}</definedName>
    <definedName name="LEE" localSheetId="10" hidden="1">{#N/A,#N/A,TRUE,"Basic";#N/A,#N/A,TRUE,"EXT-TABLE";#N/A,#N/A,TRUE,"STEEL";#N/A,#N/A,TRUE,"INT-Table";#N/A,#N/A,TRUE,"STEEL";#N/A,#N/A,TRUE,"Door"}</definedName>
    <definedName name="LEE" localSheetId="20" hidden="1">{#N/A,#N/A,TRUE,"Basic";#N/A,#N/A,TRUE,"EXT-TABLE";#N/A,#N/A,TRUE,"STEEL";#N/A,#N/A,TRUE,"INT-Table";#N/A,#N/A,TRUE,"STEEL";#N/A,#N/A,TRUE,"Door"}</definedName>
    <definedName name="LEE" hidden="1">{#N/A,#N/A,TRUE,"Basic";#N/A,#N/A,TRUE,"EXT-TABLE";#N/A,#N/A,TRUE,"STEEL";#N/A,#N/A,TRUE,"INT-Table";#N/A,#N/A,TRUE,"STEEL";#N/A,#N/A,TRUE,"Door"}</definedName>
    <definedName name="level" localSheetId="5" hidden="1">{#N/A,#N/A,TRUE,"Cover";#N/A,#N/A,TRUE,"Conts";#N/A,#N/A,TRUE,"VOS";#N/A,#N/A,TRUE,"Warrington";#N/A,#N/A,TRUE,"Widnes"}</definedName>
    <definedName name="level" localSheetId="14" hidden="1">{#N/A,#N/A,TRUE,"Cover";#N/A,#N/A,TRUE,"Conts";#N/A,#N/A,TRUE,"VOS";#N/A,#N/A,TRUE,"Warrington";#N/A,#N/A,TRUE,"Widnes"}</definedName>
    <definedName name="level" localSheetId="11" hidden="1">{#N/A,#N/A,TRUE,"Cover";#N/A,#N/A,TRUE,"Conts";#N/A,#N/A,TRUE,"VOS";#N/A,#N/A,TRUE,"Warrington";#N/A,#N/A,TRUE,"Widnes"}</definedName>
    <definedName name="level" localSheetId="10" hidden="1">{#N/A,#N/A,TRUE,"Cover";#N/A,#N/A,TRUE,"Conts";#N/A,#N/A,TRUE,"VOS";#N/A,#N/A,TRUE,"Warrington";#N/A,#N/A,TRUE,"Widnes"}</definedName>
    <definedName name="level" localSheetId="20" hidden="1">{#N/A,#N/A,TRUE,"Cover";#N/A,#N/A,TRUE,"Conts";#N/A,#N/A,TRUE,"VOS";#N/A,#N/A,TRUE,"Warrington";#N/A,#N/A,TRUE,"Widnes"}</definedName>
    <definedName name="level" hidden="1">{#N/A,#N/A,TRUE,"Cover";#N/A,#N/A,TRUE,"Conts";#N/A,#N/A,TRUE,"VOS";#N/A,#N/A,TRUE,"Warrington";#N/A,#N/A,TRUE,"Widnes"}</definedName>
    <definedName name="level3" localSheetId="5" hidden="1">{#N/A,#N/A,TRUE,"Cover";#N/A,#N/A,TRUE,"Conts";#N/A,#N/A,TRUE,"VOS";#N/A,#N/A,TRUE,"Warrington";#N/A,#N/A,TRUE,"Widnes"}</definedName>
    <definedName name="level3" localSheetId="14" hidden="1">{#N/A,#N/A,TRUE,"Cover";#N/A,#N/A,TRUE,"Conts";#N/A,#N/A,TRUE,"VOS";#N/A,#N/A,TRUE,"Warrington";#N/A,#N/A,TRUE,"Widnes"}</definedName>
    <definedName name="level3" localSheetId="11" hidden="1">{#N/A,#N/A,TRUE,"Cover";#N/A,#N/A,TRUE,"Conts";#N/A,#N/A,TRUE,"VOS";#N/A,#N/A,TRUE,"Warrington";#N/A,#N/A,TRUE,"Widnes"}</definedName>
    <definedName name="level3" localSheetId="10" hidden="1">{#N/A,#N/A,TRUE,"Cover";#N/A,#N/A,TRUE,"Conts";#N/A,#N/A,TRUE,"VOS";#N/A,#N/A,TRUE,"Warrington";#N/A,#N/A,TRUE,"Widnes"}</definedName>
    <definedName name="level3" localSheetId="20" hidden="1">{#N/A,#N/A,TRUE,"Cover";#N/A,#N/A,TRUE,"Conts";#N/A,#N/A,TRUE,"VOS";#N/A,#N/A,TRUE,"Warrington";#N/A,#N/A,TRUE,"Widnes"}</definedName>
    <definedName name="level3" hidden="1">{#N/A,#N/A,TRUE,"Cover";#N/A,#N/A,TRUE,"Conts";#N/A,#N/A,TRUE,"VOS";#N/A,#N/A,TRUE,"Warrington";#N/A,#N/A,TRUE,"Widnes"}</definedName>
    <definedName name="lgoguliu" localSheetId="5" hidden="1">{#N/A,#N/A,TRUE,"Cover";#N/A,#N/A,TRUE,"Conts";#N/A,#N/A,TRUE,"VOS";#N/A,#N/A,TRUE,"Warrington";#N/A,#N/A,TRUE,"Widnes"}</definedName>
    <definedName name="lgoguliu" localSheetId="14" hidden="1">{#N/A,#N/A,TRUE,"Cover";#N/A,#N/A,TRUE,"Conts";#N/A,#N/A,TRUE,"VOS";#N/A,#N/A,TRUE,"Warrington";#N/A,#N/A,TRUE,"Widnes"}</definedName>
    <definedName name="lgoguliu" localSheetId="11" hidden="1">{#N/A,#N/A,TRUE,"Cover";#N/A,#N/A,TRUE,"Conts";#N/A,#N/A,TRUE,"VOS";#N/A,#N/A,TRUE,"Warrington";#N/A,#N/A,TRUE,"Widnes"}</definedName>
    <definedName name="lgoguliu" localSheetId="10" hidden="1">{#N/A,#N/A,TRUE,"Cover";#N/A,#N/A,TRUE,"Conts";#N/A,#N/A,TRUE,"VOS";#N/A,#N/A,TRUE,"Warrington";#N/A,#N/A,TRUE,"Widnes"}</definedName>
    <definedName name="lgoguliu" localSheetId="20" hidden="1">{#N/A,#N/A,TRUE,"Cover";#N/A,#N/A,TRUE,"Conts";#N/A,#N/A,TRUE,"VOS";#N/A,#N/A,TRUE,"Warrington";#N/A,#N/A,TRUE,"Widnes"}</definedName>
    <definedName name="lgoguliu" hidden="1">{#N/A,#N/A,TRUE,"Cover";#N/A,#N/A,TRUE,"Conts";#N/A,#N/A,TRUE,"VOS";#N/A,#N/A,TRUE,"Warrington";#N/A,#N/A,TRUE,"Widnes"}</definedName>
    <definedName name="limcount" hidden="1">1</definedName>
    <definedName name="liop" localSheetId="5" hidden="1">{"'Break down'!$A$4"}</definedName>
    <definedName name="liop" localSheetId="14" hidden="1">{"'Break down'!$A$4"}</definedName>
    <definedName name="liop" localSheetId="11" hidden="1">{"'Break down'!$A$4"}</definedName>
    <definedName name="liop" localSheetId="10" hidden="1">{"'Break down'!$A$4"}</definedName>
    <definedName name="liop" localSheetId="20" hidden="1">{"'Break down'!$A$4"}</definedName>
    <definedName name="liop" hidden="1">{"'Break down'!$A$4"}</definedName>
    <definedName name="list01" localSheetId="5" hidden="1">{#N/A,#N/A,TRUE,"Basic";#N/A,#N/A,TRUE,"EXT-TABLE";#N/A,#N/A,TRUE,"STEEL";#N/A,#N/A,TRUE,"INT-Table";#N/A,#N/A,TRUE,"STEEL";#N/A,#N/A,TRUE,"Door"}</definedName>
    <definedName name="list01" localSheetId="14" hidden="1">{#N/A,#N/A,TRUE,"Basic";#N/A,#N/A,TRUE,"EXT-TABLE";#N/A,#N/A,TRUE,"STEEL";#N/A,#N/A,TRUE,"INT-Table";#N/A,#N/A,TRUE,"STEEL";#N/A,#N/A,TRUE,"Door"}</definedName>
    <definedName name="list01" localSheetId="11" hidden="1">{#N/A,#N/A,TRUE,"Basic";#N/A,#N/A,TRUE,"EXT-TABLE";#N/A,#N/A,TRUE,"STEEL";#N/A,#N/A,TRUE,"INT-Table";#N/A,#N/A,TRUE,"STEEL";#N/A,#N/A,TRUE,"Door"}</definedName>
    <definedName name="list01" localSheetId="10" hidden="1">{#N/A,#N/A,TRUE,"Basic";#N/A,#N/A,TRUE,"EXT-TABLE";#N/A,#N/A,TRUE,"STEEL";#N/A,#N/A,TRUE,"INT-Table";#N/A,#N/A,TRUE,"STEEL";#N/A,#N/A,TRUE,"Door"}</definedName>
    <definedName name="list01" localSheetId="20" hidden="1">{#N/A,#N/A,TRUE,"Basic";#N/A,#N/A,TRUE,"EXT-TABLE";#N/A,#N/A,TRUE,"STEEL";#N/A,#N/A,TRUE,"INT-Table";#N/A,#N/A,TRUE,"STEEL";#N/A,#N/A,TRUE,"Door"}</definedName>
    <definedName name="list01" hidden="1">{#N/A,#N/A,TRUE,"Basic";#N/A,#N/A,TRUE,"EXT-TABLE";#N/A,#N/A,TRUE,"STEEL";#N/A,#N/A,TRUE,"INT-Table";#N/A,#N/A,TRUE,"STEEL";#N/A,#N/A,TRUE,"Door"}</definedName>
    <definedName name="list02" localSheetId="5" hidden="1">{#N/A,#N/A,TRUE,"Basic";#N/A,#N/A,TRUE,"EXT-TABLE";#N/A,#N/A,TRUE,"STEEL";#N/A,#N/A,TRUE,"INT-Table";#N/A,#N/A,TRUE,"STEEL";#N/A,#N/A,TRUE,"Door"}</definedName>
    <definedName name="list02" localSheetId="14" hidden="1">{#N/A,#N/A,TRUE,"Basic";#N/A,#N/A,TRUE,"EXT-TABLE";#N/A,#N/A,TRUE,"STEEL";#N/A,#N/A,TRUE,"INT-Table";#N/A,#N/A,TRUE,"STEEL";#N/A,#N/A,TRUE,"Door"}</definedName>
    <definedName name="list02" localSheetId="11" hidden="1">{#N/A,#N/A,TRUE,"Basic";#N/A,#N/A,TRUE,"EXT-TABLE";#N/A,#N/A,TRUE,"STEEL";#N/A,#N/A,TRUE,"INT-Table";#N/A,#N/A,TRUE,"STEEL";#N/A,#N/A,TRUE,"Door"}</definedName>
    <definedName name="list02" localSheetId="10" hidden="1">{#N/A,#N/A,TRUE,"Basic";#N/A,#N/A,TRUE,"EXT-TABLE";#N/A,#N/A,TRUE,"STEEL";#N/A,#N/A,TRUE,"INT-Table";#N/A,#N/A,TRUE,"STEEL";#N/A,#N/A,TRUE,"Door"}</definedName>
    <definedName name="list02" localSheetId="20" hidden="1">{#N/A,#N/A,TRUE,"Basic";#N/A,#N/A,TRUE,"EXT-TABLE";#N/A,#N/A,TRUE,"STEEL";#N/A,#N/A,TRUE,"INT-Table";#N/A,#N/A,TRUE,"STEEL";#N/A,#N/A,TRUE,"Door"}</definedName>
    <definedName name="list02" hidden="1">{#N/A,#N/A,TRUE,"Basic";#N/A,#N/A,TRUE,"EXT-TABLE";#N/A,#N/A,TRUE,"STEEL";#N/A,#N/A,TRUE,"INT-Table";#N/A,#N/A,TRUE,"STEEL";#N/A,#N/A,TRUE,"Door"}</definedName>
    <definedName name="LK" localSheetId="5"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14"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1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10"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20"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jikjoi" localSheetId="5" hidden="1">{#N/A,#N/A,TRUE,"Cover";#N/A,#N/A,TRUE,"Conts";#N/A,#N/A,TRUE,"VOS";#N/A,#N/A,TRUE,"Warrington";#N/A,#N/A,TRUE,"Widnes"}</definedName>
    <definedName name="lkjikjoi" localSheetId="14" hidden="1">{#N/A,#N/A,TRUE,"Cover";#N/A,#N/A,TRUE,"Conts";#N/A,#N/A,TRUE,"VOS";#N/A,#N/A,TRUE,"Warrington";#N/A,#N/A,TRUE,"Widnes"}</definedName>
    <definedName name="lkjikjoi" localSheetId="11" hidden="1">{#N/A,#N/A,TRUE,"Cover";#N/A,#N/A,TRUE,"Conts";#N/A,#N/A,TRUE,"VOS";#N/A,#N/A,TRUE,"Warrington";#N/A,#N/A,TRUE,"Widnes"}</definedName>
    <definedName name="lkjikjoi" localSheetId="10" hidden="1">{#N/A,#N/A,TRUE,"Cover";#N/A,#N/A,TRUE,"Conts";#N/A,#N/A,TRUE,"VOS";#N/A,#N/A,TRUE,"Warrington";#N/A,#N/A,TRUE,"Widnes"}</definedName>
    <definedName name="lkjikjoi" localSheetId="20" hidden="1">{#N/A,#N/A,TRUE,"Cover";#N/A,#N/A,TRUE,"Conts";#N/A,#N/A,TRUE,"VOS";#N/A,#N/A,TRUE,"Warrington";#N/A,#N/A,TRUE,"Widnes"}</definedName>
    <definedName name="lkjikjoi" hidden="1">{#N/A,#N/A,TRUE,"Cover";#N/A,#N/A,TRUE,"Conts";#N/A,#N/A,TRUE,"VOS";#N/A,#N/A,TRUE,"Warrington";#N/A,#N/A,TRUE,"Widnes"}</definedName>
    <definedName name="LKL" localSheetId="5" hidden="1">{#N/A,#N/A,FALSE,"SumG";#N/A,#N/A,FALSE,"ElecG";#N/A,#N/A,FALSE,"MechG";#N/A,#N/A,FALSE,"GeotG";#N/A,#N/A,FALSE,"PrcsG";#N/A,#N/A,FALSE,"TunnG";#N/A,#N/A,FALSE,"CivlG";#N/A,#N/A,FALSE,"NtwkG";#N/A,#N/A,FALSE,"EstgG";#N/A,#N/A,FALSE,"PEngG"}</definedName>
    <definedName name="LKL" localSheetId="14" hidden="1">{#N/A,#N/A,FALSE,"SumG";#N/A,#N/A,FALSE,"ElecG";#N/A,#N/A,FALSE,"MechG";#N/A,#N/A,FALSE,"GeotG";#N/A,#N/A,FALSE,"PrcsG";#N/A,#N/A,FALSE,"TunnG";#N/A,#N/A,FALSE,"CivlG";#N/A,#N/A,FALSE,"NtwkG";#N/A,#N/A,FALSE,"EstgG";#N/A,#N/A,FALSE,"PEngG"}</definedName>
    <definedName name="LKL" localSheetId="11" hidden="1">{#N/A,#N/A,FALSE,"SumG";#N/A,#N/A,FALSE,"ElecG";#N/A,#N/A,FALSE,"MechG";#N/A,#N/A,FALSE,"GeotG";#N/A,#N/A,FALSE,"PrcsG";#N/A,#N/A,FALSE,"TunnG";#N/A,#N/A,FALSE,"CivlG";#N/A,#N/A,FALSE,"NtwkG";#N/A,#N/A,FALSE,"EstgG";#N/A,#N/A,FALSE,"PEngG"}</definedName>
    <definedName name="LKL" localSheetId="10" hidden="1">{#N/A,#N/A,FALSE,"SumG";#N/A,#N/A,FALSE,"ElecG";#N/A,#N/A,FALSE,"MechG";#N/A,#N/A,FALSE,"GeotG";#N/A,#N/A,FALSE,"PrcsG";#N/A,#N/A,FALSE,"TunnG";#N/A,#N/A,FALSE,"CivlG";#N/A,#N/A,FALSE,"NtwkG";#N/A,#N/A,FALSE,"EstgG";#N/A,#N/A,FALSE,"PEngG"}</definedName>
    <definedName name="LKL" localSheetId="20"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lll" localSheetId="5" hidden="1">{"'Break down'!$A$4"}</definedName>
    <definedName name="llll" localSheetId="14" hidden="1">{"'Break down'!$A$4"}</definedName>
    <definedName name="llll" localSheetId="11" hidden="1">{"'Break down'!$A$4"}</definedName>
    <definedName name="llll" localSheetId="10" hidden="1">{"'Break down'!$A$4"}</definedName>
    <definedName name="llll" localSheetId="20" hidden="1">{"'Break down'!$A$4"}</definedName>
    <definedName name="llll" hidden="1">{"'Break down'!$A$4"}</definedName>
    <definedName name="lllll" localSheetId="5" hidden="1">{#N/A,#N/A,FALSE,"Pricing";#N/A,#N/A,FALSE,"Summary";#N/A,#N/A,FALSE,"CompProd";#N/A,#N/A,FALSE,"CompJobhrs";#N/A,#N/A,FALSE,"Escalation";#N/A,#N/A,FALSE,"Contingency";#N/A,#N/A,FALSE,"GM";#N/A,#N/A,FALSE,"CompWage";#N/A,#N/A,FALSE,"costSum"}</definedName>
    <definedName name="lllll" localSheetId="14" hidden="1">{#N/A,#N/A,FALSE,"Pricing";#N/A,#N/A,FALSE,"Summary";#N/A,#N/A,FALSE,"CompProd";#N/A,#N/A,FALSE,"CompJobhrs";#N/A,#N/A,FALSE,"Escalation";#N/A,#N/A,FALSE,"Contingency";#N/A,#N/A,FALSE,"GM";#N/A,#N/A,FALSE,"CompWage";#N/A,#N/A,FALSE,"costSum"}</definedName>
    <definedName name="lllll" localSheetId="11" hidden="1">{#N/A,#N/A,FALSE,"Pricing";#N/A,#N/A,FALSE,"Summary";#N/A,#N/A,FALSE,"CompProd";#N/A,#N/A,FALSE,"CompJobhrs";#N/A,#N/A,FALSE,"Escalation";#N/A,#N/A,FALSE,"Contingency";#N/A,#N/A,FALSE,"GM";#N/A,#N/A,FALSE,"CompWage";#N/A,#N/A,FALSE,"costSum"}</definedName>
    <definedName name="lllll" localSheetId="10" hidden="1">{#N/A,#N/A,FALSE,"Pricing";#N/A,#N/A,FALSE,"Summary";#N/A,#N/A,FALSE,"CompProd";#N/A,#N/A,FALSE,"CompJobhrs";#N/A,#N/A,FALSE,"Escalation";#N/A,#N/A,FALSE,"Contingency";#N/A,#N/A,FALSE,"GM";#N/A,#N/A,FALSE,"CompWage";#N/A,#N/A,FALSE,"costSum"}</definedName>
    <definedName name="lllll" localSheetId="20"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P" localSheetId="5" hidden="1">{#N/A,#N/A,TRUE,"Front";#N/A,#N/A,TRUE,"Simple Letter";#N/A,#N/A,TRUE,"Inside";#N/A,#N/A,TRUE,"Contents";#N/A,#N/A,TRUE,"Basis";#N/A,#N/A,TRUE,"Inclusions";#N/A,#N/A,TRUE,"Exclusions";#N/A,#N/A,TRUE,"Areas";#N/A,#N/A,TRUE,"Summary";#N/A,#N/A,TRUE,"Detail"}</definedName>
    <definedName name="LOP" localSheetId="14" hidden="1">{#N/A,#N/A,TRUE,"Front";#N/A,#N/A,TRUE,"Simple Letter";#N/A,#N/A,TRUE,"Inside";#N/A,#N/A,TRUE,"Contents";#N/A,#N/A,TRUE,"Basis";#N/A,#N/A,TRUE,"Inclusions";#N/A,#N/A,TRUE,"Exclusions";#N/A,#N/A,TRUE,"Areas";#N/A,#N/A,TRUE,"Summary";#N/A,#N/A,TRUE,"Detail"}</definedName>
    <definedName name="LOP" localSheetId="11" hidden="1">{#N/A,#N/A,TRUE,"Front";#N/A,#N/A,TRUE,"Simple Letter";#N/A,#N/A,TRUE,"Inside";#N/A,#N/A,TRUE,"Contents";#N/A,#N/A,TRUE,"Basis";#N/A,#N/A,TRUE,"Inclusions";#N/A,#N/A,TRUE,"Exclusions";#N/A,#N/A,TRUE,"Areas";#N/A,#N/A,TRUE,"Summary";#N/A,#N/A,TRUE,"Detail"}</definedName>
    <definedName name="LOP" localSheetId="10" hidden="1">{#N/A,#N/A,TRUE,"Front";#N/A,#N/A,TRUE,"Simple Letter";#N/A,#N/A,TRUE,"Inside";#N/A,#N/A,TRUE,"Contents";#N/A,#N/A,TRUE,"Basis";#N/A,#N/A,TRUE,"Inclusions";#N/A,#N/A,TRUE,"Exclusions";#N/A,#N/A,TRUE,"Areas";#N/A,#N/A,TRUE,"Summary";#N/A,#N/A,TRUE,"Detail"}</definedName>
    <definedName name="LOP" localSheetId="20"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m" localSheetId="5" hidden="1">{#N/A,#N/A,TRUE,"Front";#N/A,#N/A,TRUE,"Simple Letter";#N/A,#N/A,TRUE,"Inside";#N/A,#N/A,TRUE,"Contents";#N/A,#N/A,TRUE,"Basis";#N/A,#N/A,TRUE,"Inclusions";#N/A,#N/A,TRUE,"Exclusions";#N/A,#N/A,TRUE,"Areas";#N/A,#N/A,TRUE,"Summary";#N/A,#N/A,TRUE,"Detail"}</definedName>
    <definedName name="m" localSheetId="14" hidden="1">{#N/A,#N/A,TRUE,"Front";#N/A,#N/A,TRUE,"Simple Letter";#N/A,#N/A,TRUE,"Inside";#N/A,#N/A,TRUE,"Contents";#N/A,#N/A,TRUE,"Basis";#N/A,#N/A,TRUE,"Inclusions";#N/A,#N/A,TRUE,"Exclusions";#N/A,#N/A,TRUE,"Areas";#N/A,#N/A,TRUE,"Summary";#N/A,#N/A,TRUE,"Detail"}</definedName>
    <definedName name="m" localSheetId="11" hidden="1">{#N/A,#N/A,TRUE,"Front";#N/A,#N/A,TRUE,"Simple Letter";#N/A,#N/A,TRUE,"Inside";#N/A,#N/A,TRUE,"Contents";#N/A,#N/A,TRUE,"Basis";#N/A,#N/A,TRUE,"Inclusions";#N/A,#N/A,TRUE,"Exclusions";#N/A,#N/A,TRUE,"Areas";#N/A,#N/A,TRUE,"Summary";#N/A,#N/A,TRUE,"Detail"}</definedName>
    <definedName name="m" localSheetId="10" hidden="1">{#N/A,#N/A,TRUE,"Front";#N/A,#N/A,TRUE,"Simple Letter";#N/A,#N/A,TRUE,"Inside";#N/A,#N/A,TRUE,"Contents";#N/A,#N/A,TRUE,"Basis";#N/A,#N/A,TRUE,"Inclusions";#N/A,#N/A,TRUE,"Exclusions";#N/A,#N/A,TRUE,"Areas";#N/A,#N/A,TRUE,"Summary";#N/A,#N/A,TRUE,"Detail"}</definedName>
    <definedName name="m" localSheetId="20" hidden="1">{#N/A,#N/A,TRUE,"Front";#N/A,#N/A,TRUE,"Simple Letter";#N/A,#N/A,TRUE,"Inside";#N/A,#N/A,TRUE,"Contents";#N/A,#N/A,TRUE,"Basis";#N/A,#N/A,TRUE,"Inclusions";#N/A,#N/A,TRUE,"Exclusions";#N/A,#N/A,TRUE,"Areas";#N/A,#N/A,TRUE,"Summary";#N/A,#N/A,TRUE,"Detail"}</definedName>
    <definedName name="m" hidden="1">{#N/A,#N/A,TRUE,"Front";#N/A,#N/A,TRUE,"Simple Letter";#N/A,#N/A,TRUE,"Inside";#N/A,#N/A,TRUE,"Contents";#N/A,#N/A,TRUE,"Basis";#N/A,#N/A,TRUE,"Inclusions";#N/A,#N/A,TRUE,"Exclusions";#N/A,#N/A,TRUE,"Areas";#N/A,#N/A,TRUE,"Summary";#N/A,#N/A,TRUE,"Detail"}</definedName>
    <definedName name="ma" localSheetId="5" hidden="1">{#N/A,#N/A,TRUE,"Cover";#N/A,#N/A,TRUE,"Conts";#N/A,#N/A,TRUE,"VOS";#N/A,#N/A,TRUE,"Warrington";#N/A,#N/A,TRUE,"Widnes"}</definedName>
    <definedName name="ma" localSheetId="14" hidden="1">{#N/A,#N/A,TRUE,"Cover";#N/A,#N/A,TRUE,"Conts";#N/A,#N/A,TRUE,"VOS";#N/A,#N/A,TRUE,"Warrington";#N/A,#N/A,TRUE,"Widnes"}</definedName>
    <definedName name="ma" localSheetId="11" hidden="1">{#N/A,#N/A,TRUE,"Cover";#N/A,#N/A,TRUE,"Conts";#N/A,#N/A,TRUE,"VOS";#N/A,#N/A,TRUE,"Warrington";#N/A,#N/A,TRUE,"Widnes"}</definedName>
    <definedName name="ma" localSheetId="10" hidden="1">{#N/A,#N/A,TRUE,"Cover";#N/A,#N/A,TRUE,"Conts";#N/A,#N/A,TRUE,"VOS";#N/A,#N/A,TRUE,"Warrington";#N/A,#N/A,TRUE,"Widnes"}</definedName>
    <definedName name="ma" localSheetId="20" hidden="1">{#N/A,#N/A,TRUE,"Cover";#N/A,#N/A,TRUE,"Conts";#N/A,#N/A,TRUE,"VOS";#N/A,#N/A,TRUE,"Warrington";#N/A,#N/A,TRUE,"Widnes"}</definedName>
    <definedName name="ma" hidden="1">{#N/A,#N/A,TRUE,"Cover";#N/A,#N/A,TRUE,"Conts";#N/A,#N/A,TRUE,"VOS";#N/A,#N/A,TRUE,"Warrington";#N/A,#N/A,TRUE,"Widnes"}</definedName>
    <definedName name="Machinary"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1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1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1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2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5" hidden="1">{"Total Indirect Manpower",#N/A,FALSE,"J";"Total Direct Manpower",#N/A,FALSE,"J";"Direct Structural Manpower",#N/A,FALSE,"J";"Direct Mechanical Manpower",#N/A,FALSE,"J";"Direct Piping Manpower",#N/A,FALSE,"J";"Direct Tanks Manpower",#N/A,FALSE,"J";"Direct ElecInstrSS Manpower",#N/A,FALSE,"J"}</definedName>
    <definedName name="man" localSheetId="14" hidden="1">{"Total Indirect Manpower",#N/A,FALSE,"J";"Total Direct Manpower",#N/A,FALSE,"J";"Direct Structural Manpower",#N/A,FALSE,"J";"Direct Mechanical Manpower",#N/A,FALSE,"J";"Direct Piping Manpower",#N/A,FALSE,"J";"Direct Tanks Manpower",#N/A,FALSE,"J";"Direct ElecInstrSS Manpower",#N/A,FALSE,"J"}</definedName>
    <definedName name="man" localSheetId="11" hidden="1">{"Total Indirect Manpower",#N/A,FALSE,"J";"Total Direct Manpower",#N/A,FALSE,"J";"Direct Structural Manpower",#N/A,FALSE,"J";"Direct Mechanical Manpower",#N/A,FALSE,"J";"Direct Piping Manpower",#N/A,FALSE,"J";"Direct Tanks Manpower",#N/A,FALSE,"J";"Direct ElecInstrSS Manpower",#N/A,FALSE,"J"}</definedName>
    <definedName name="man" localSheetId="10" hidden="1">{"Total Indirect Manpower",#N/A,FALSE,"J";"Total Direct Manpower",#N/A,FALSE,"J";"Direct Structural Manpower",#N/A,FALSE,"J";"Direct Mechanical Manpower",#N/A,FALSE,"J";"Direct Piping Manpower",#N/A,FALSE,"J";"Direct Tanks Manpower",#N/A,FALSE,"J";"Direct ElecInstrSS Manpower",#N/A,FALSE,"J"}</definedName>
    <definedName name="man" localSheetId="20"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t" localSheetId="5" hidden="1">{#N/A,#N/A,TRUE,"Front";#N/A,#N/A,TRUE,"Simple Letter";#N/A,#N/A,TRUE,"Inside";#N/A,#N/A,TRUE,"Contents";#N/A,#N/A,TRUE,"Basis";#N/A,#N/A,TRUE,"Inclusions";#N/A,#N/A,TRUE,"Exclusions";#N/A,#N/A,TRUE,"Areas";#N/A,#N/A,TRUE,"Summary";#N/A,#N/A,TRUE,"Detail"}</definedName>
    <definedName name="mat" localSheetId="14" hidden="1">{#N/A,#N/A,TRUE,"Front";#N/A,#N/A,TRUE,"Simple Letter";#N/A,#N/A,TRUE,"Inside";#N/A,#N/A,TRUE,"Contents";#N/A,#N/A,TRUE,"Basis";#N/A,#N/A,TRUE,"Inclusions";#N/A,#N/A,TRUE,"Exclusions";#N/A,#N/A,TRUE,"Areas";#N/A,#N/A,TRUE,"Summary";#N/A,#N/A,TRUE,"Detail"}</definedName>
    <definedName name="mat" localSheetId="11" hidden="1">{#N/A,#N/A,TRUE,"Front";#N/A,#N/A,TRUE,"Simple Letter";#N/A,#N/A,TRUE,"Inside";#N/A,#N/A,TRUE,"Contents";#N/A,#N/A,TRUE,"Basis";#N/A,#N/A,TRUE,"Inclusions";#N/A,#N/A,TRUE,"Exclusions";#N/A,#N/A,TRUE,"Areas";#N/A,#N/A,TRUE,"Summary";#N/A,#N/A,TRUE,"Detail"}</definedName>
    <definedName name="mat" localSheetId="10" hidden="1">{#N/A,#N/A,TRUE,"Front";#N/A,#N/A,TRUE,"Simple Letter";#N/A,#N/A,TRUE,"Inside";#N/A,#N/A,TRUE,"Contents";#N/A,#N/A,TRUE,"Basis";#N/A,#N/A,TRUE,"Inclusions";#N/A,#N/A,TRUE,"Exclusions";#N/A,#N/A,TRUE,"Areas";#N/A,#N/A,TRUE,"Summary";#N/A,#N/A,TRUE,"Detail"}</definedName>
    <definedName name="mat" localSheetId="20" hidden="1">{#N/A,#N/A,TRUE,"Front";#N/A,#N/A,TRUE,"Simple Letter";#N/A,#N/A,TRUE,"Inside";#N/A,#N/A,TRUE,"Contents";#N/A,#N/A,TRUE,"Basis";#N/A,#N/A,TRUE,"Inclusions";#N/A,#N/A,TRUE,"Exclusions";#N/A,#N/A,TRUE,"Areas";#N/A,#N/A,TRUE,"Summary";#N/A,#N/A,TRUE,"Detail"}</definedName>
    <definedName name="mat" hidden="1">{#N/A,#N/A,TRUE,"Front";#N/A,#N/A,TRUE,"Simple Letter";#N/A,#N/A,TRUE,"Inside";#N/A,#N/A,TRUE,"Contents";#N/A,#N/A,TRUE,"Basis";#N/A,#N/A,TRUE,"Inclusions";#N/A,#N/A,TRUE,"Exclusions";#N/A,#N/A,TRUE,"Areas";#N/A,#N/A,TRUE,"Summary";#N/A,#N/A,TRUE,"Detail"}</definedName>
    <definedName name="May" localSheetId="5" hidden="1">{#N/A,#N/A,FALSE,"MARCH"}</definedName>
    <definedName name="May" localSheetId="14" hidden="1">{#N/A,#N/A,FALSE,"MARCH"}</definedName>
    <definedName name="May" localSheetId="11" hidden="1">{#N/A,#N/A,FALSE,"MARCH"}</definedName>
    <definedName name="May" localSheetId="10" hidden="1">{#N/A,#N/A,FALSE,"MARCH"}</definedName>
    <definedName name="May" localSheetId="20" hidden="1">{#N/A,#N/A,FALSE,"MARCH"}</definedName>
    <definedName name="May" hidden="1">{#N/A,#N/A,FALSE,"MARCH"}</definedName>
    <definedName name="measur" localSheetId="5" hidden="1">{#N/A,#N/A,TRUE,"Front";#N/A,#N/A,TRUE,"Simple Letter";#N/A,#N/A,TRUE,"Inside";#N/A,#N/A,TRUE,"Contents";#N/A,#N/A,TRUE,"Basis";#N/A,#N/A,TRUE,"Inclusions";#N/A,#N/A,TRUE,"Exclusions";#N/A,#N/A,TRUE,"Areas";#N/A,#N/A,TRUE,"Summary";#N/A,#N/A,TRUE,"Detail"}</definedName>
    <definedName name="measur" localSheetId="14" hidden="1">{#N/A,#N/A,TRUE,"Front";#N/A,#N/A,TRUE,"Simple Letter";#N/A,#N/A,TRUE,"Inside";#N/A,#N/A,TRUE,"Contents";#N/A,#N/A,TRUE,"Basis";#N/A,#N/A,TRUE,"Inclusions";#N/A,#N/A,TRUE,"Exclusions";#N/A,#N/A,TRUE,"Areas";#N/A,#N/A,TRUE,"Summary";#N/A,#N/A,TRUE,"Detail"}</definedName>
    <definedName name="measur" localSheetId="11" hidden="1">{#N/A,#N/A,TRUE,"Front";#N/A,#N/A,TRUE,"Simple Letter";#N/A,#N/A,TRUE,"Inside";#N/A,#N/A,TRUE,"Contents";#N/A,#N/A,TRUE,"Basis";#N/A,#N/A,TRUE,"Inclusions";#N/A,#N/A,TRUE,"Exclusions";#N/A,#N/A,TRUE,"Areas";#N/A,#N/A,TRUE,"Summary";#N/A,#N/A,TRUE,"Detail"}</definedName>
    <definedName name="measur" localSheetId="10" hidden="1">{#N/A,#N/A,TRUE,"Front";#N/A,#N/A,TRUE,"Simple Letter";#N/A,#N/A,TRUE,"Inside";#N/A,#N/A,TRUE,"Contents";#N/A,#N/A,TRUE,"Basis";#N/A,#N/A,TRUE,"Inclusions";#N/A,#N/A,TRUE,"Exclusions";#N/A,#N/A,TRUE,"Areas";#N/A,#N/A,TRUE,"Summary";#N/A,#N/A,TRUE,"Detail"}</definedName>
    <definedName name="measur" localSheetId="20"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hjj" localSheetId="5" hidden="1">{"'Bill No. 7'!$A$1:$G$32"}</definedName>
    <definedName name="mhjj" localSheetId="14" hidden="1">{"'Bill No. 7'!$A$1:$G$32"}</definedName>
    <definedName name="mhjj" localSheetId="11" hidden="1">{"'Bill No. 7'!$A$1:$G$32"}</definedName>
    <definedName name="mhjj" localSheetId="10" hidden="1">{"'Bill No. 7'!$A$1:$G$32"}</definedName>
    <definedName name="mhjj" localSheetId="20" hidden="1">{"'Bill No. 7'!$A$1:$G$32"}</definedName>
    <definedName name="mhjj" hidden="1">{"'Bill No. 7'!$A$1:$G$32"}</definedName>
    <definedName name="Miss" localSheetId="5" hidden="1">{#N/A,#N/A,TRUE,"Front";#N/A,#N/A,TRUE,"Simple Letter";#N/A,#N/A,TRUE,"Inside";#N/A,#N/A,TRUE,"Contents";#N/A,#N/A,TRUE,"Basis";#N/A,#N/A,TRUE,"Inclusions";#N/A,#N/A,TRUE,"Exclusions";#N/A,#N/A,TRUE,"Areas";#N/A,#N/A,TRUE,"Summary";#N/A,#N/A,TRUE,"Detail"}</definedName>
    <definedName name="Miss" localSheetId="14" hidden="1">{#N/A,#N/A,TRUE,"Front";#N/A,#N/A,TRUE,"Simple Letter";#N/A,#N/A,TRUE,"Inside";#N/A,#N/A,TRUE,"Contents";#N/A,#N/A,TRUE,"Basis";#N/A,#N/A,TRUE,"Inclusions";#N/A,#N/A,TRUE,"Exclusions";#N/A,#N/A,TRUE,"Areas";#N/A,#N/A,TRUE,"Summary";#N/A,#N/A,TRUE,"Detail"}</definedName>
    <definedName name="Miss" localSheetId="11" hidden="1">{#N/A,#N/A,TRUE,"Front";#N/A,#N/A,TRUE,"Simple Letter";#N/A,#N/A,TRUE,"Inside";#N/A,#N/A,TRUE,"Contents";#N/A,#N/A,TRUE,"Basis";#N/A,#N/A,TRUE,"Inclusions";#N/A,#N/A,TRUE,"Exclusions";#N/A,#N/A,TRUE,"Areas";#N/A,#N/A,TRUE,"Summary";#N/A,#N/A,TRUE,"Detail"}</definedName>
    <definedName name="Miss" localSheetId="10" hidden="1">{#N/A,#N/A,TRUE,"Front";#N/A,#N/A,TRUE,"Simple Letter";#N/A,#N/A,TRUE,"Inside";#N/A,#N/A,TRUE,"Contents";#N/A,#N/A,TRUE,"Basis";#N/A,#N/A,TRUE,"Inclusions";#N/A,#N/A,TRUE,"Exclusions";#N/A,#N/A,TRUE,"Areas";#N/A,#N/A,TRUE,"Summary";#N/A,#N/A,TRUE,"Detail"}</definedName>
    <definedName name="Miss" localSheetId="20"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k" localSheetId="5" hidden="1">[5]FitOutConfCentre!#REF!</definedName>
    <definedName name="mk" localSheetId="11" hidden="1">[5]FitOutConfCentre!#REF!</definedName>
    <definedName name="mk" localSheetId="4" hidden="1">[5]FitOutConfCentre!#REF!</definedName>
    <definedName name="mk" hidden="1">[5]FitOutConfCentre!#REF!</definedName>
    <definedName name="mouli" localSheetId="5" hidden="1">{"'Sheet1'!$A$4386:$N$4591"}</definedName>
    <definedName name="mouli" localSheetId="14" hidden="1">{"'Sheet1'!$A$4386:$N$4591"}</definedName>
    <definedName name="mouli" localSheetId="11" hidden="1">{"'Sheet1'!$A$4386:$N$4591"}</definedName>
    <definedName name="mouli" localSheetId="10" hidden="1">{"'Sheet1'!$A$4386:$N$4591"}</definedName>
    <definedName name="mouli" localSheetId="20" hidden="1">{"'Sheet1'!$A$4386:$N$4591"}</definedName>
    <definedName name="mouli" hidden="1">{"'Sheet1'!$A$4386:$N$4591"}</definedName>
    <definedName name="mta" localSheetId="5" hidden="1">{#N/A,#N/A,TRUE,"Front";#N/A,#N/A,TRUE,"Simple Letter";#N/A,#N/A,TRUE,"Inside";#N/A,#N/A,TRUE,"Contents";#N/A,#N/A,TRUE,"Basis";#N/A,#N/A,TRUE,"Inclusions";#N/A,#N/A,TRUE,"Exclusions";#N/A,#N/A,TRUE,"Areas";#N/A,#N/A,TRUE,"Summary";#N/A,#N/A,TRUE,"Detail"}</definedName>
    <definedName name="mta" localSheetId="14" hidden="1">{#N/A,#N/A,TRUE,"Front";#N/A,#N/A,TRUE,"Simple Letter";#N/A,#N/A,TRUE,"Inside";#N/A,#N/A,TRUE,"Contents";#N/A,#N/A,TRUE,"Basis";#N/A,#N/A,TRUE,"Inclusions";#N/A,#N/A,TRUE,"Exclusions";#N/A,#N/A,TRUE,"Areas";#N/A,#N/A,TRUE,"Summary";#N/A,#N/A,TRUE,"Detail"}</definedName>
    <definedName name="mta" localSheetId="11" hidden="1">{#N/A,#N/A,TRUE,"Front";#N/A,#N/A,TRUE,"Simple Letter";#N/A,#N/A,TRUE,"Inside";#N/A,#N/A,TRUE,"Contents";#N/A,#N/A,TRUE,"Basis";#N/A,#N/A,TRUE,"Inclusions";#N/A,#N/A,TRUE,"Exclusions";#N/A,#N/A,TRUE,"Areas";#N/A,#N/A,TRUE,"Summary";#N/A,#N/A,TRUE,"Detail"}</definedName>
    <definedName name="mta" localSheetId="10" hidden="1">{#N/A,#N/A,TRUE,"Front";#N/A,#N/A,TRUE,"Simple Letter";#N/A,#N/A,TRUE,"Inside";#N/A,#N/A,TRUE,"Contents";#N/A,#N/A,TRUE,"Basis";#N/A,#N/A,TRUE,"Inclusions";#N/A,#N/A,TRUE,"Exclusions";#N/A,#N/A,TRUE,"Areas";#N/A,#N/A,TRUE,"Summary";#N/A,#N/A,TRUE,"Detail"}</definedName>
    <definedName name="mta" localSheetId="20"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1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1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1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2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ddddddddf" localSheetId="5" hidden="1">{#N/A,#N/A,TRUE,"Cover";#N/A,#N/A,TRUE,"Conts";#N/A,#N/A,TRUE,"VOS";#N/A,#N/A,TRUE,"Warrington";#N/A,#N/A,TRUE,"Widnes"}</definedName>
    <definedName name="nddddddddf" localSheetId="14" hidden="1">{#N/A,#N/A,TRUE,"Cover";#N/A,#N/A,TRUE,"Conts";#N/A,#N/A,TRUE,"VOS";#N/A,#N/A,TRUE,"Warrington";#N/A,#N/A,TRUE,"Widnes"}</definedName>
    <definedName name="nddddddddf" localSheetId="11" hidden="1">{#N/A,#N/A,TRUE,"Cover";#N/A,#N/A,TRUE,"Conts";#N/A,#N/A,TRUE,"VOS";#N/A,#N/A,TRUE,"Warrington";#N/A,#N/A,TRUE,"Widnes"}</definedName>
    <definedName name="nddddddddf" localSheetId="10" hidden="1">{#N/A,#N/A,TRUE,"Cover";#N/A,#N/A,TRUE,"Conts";#N/A,#N/A,TRUE,"VOS";#N/A,#N/A,TRUE,"Warrington";#N/A,#N/A,TRUE,"Widnes"}</definedName>
    <definedName name="nddddddddf" localSheetId="20" hidden="1">{#N/A,#N/A,TRUE,"Cover";#N/A,#N/A,TRUE,"Conts";#N/A,#N/A,TRUE,"VOS";#N/A,#N/A,TRUE,"Warrington";#N/A,#N/A,TRUE,"Widnes"}</definedName>
    <definedName name="nddddddddf" hidden="1">{#N/A,#N/A,TRUE,"Cover";#N/A,#N/A,TRUE,"Conts";#N/A,#N/A,TRUE,"VOS";#N/A,#N/A,TRUE,"Warrington";#N/A,#N/A,TRUE,"Widnes"}</definedName>
    <definedName name="ng" localSheetId="5"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14"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1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2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il" localSheetId="5" hidden="1">{#N/A,#N/A,TRUE,"11"", 9-5'8 Csg";#N/A,#N/A,TRUE,"11"", 7"" Csg";#N/A,#N/A,TRUE,"11"", 2-7'8 Tbg";#N/A,#N/A,TRUE,"9"" Twin, 26"" Csg";#N/A,#N/A,TRUE,"9"" Twin, 9-5'8 Csg";#N/A,#N/A,TRUE,"9"" Twin, 7"" Csg";#N/A,#N/A,TRUE,"9"" Twin, 2-7'8 Tbg"}</definedName>
    <definedName name="nil" localSheetId="14" hidden="1">{#N/A,#N/A,TRUE,"11"", 9-5'8 Csg";#N/A,#N/A,TRUE,"11"", 7"" Csg";#N/A,#N/A,TRUE,"11"", 2-7'8 Tbg";#N/A,#N/A,TRUE,"9"" Twin, 26"" Csg";#N/A,#N/A,TRUE,"9"" Twin, 9-5'8 Csg";#N/A,#N/A,TRUE,"9"" Twin, 7"" Csg";#N/A,#N/A,TRUE,"9"" Twin, 2-7'8 Tbg"}</definedName>
    <definedName name="nil" localSheetId="11" hidden="1">{#N/A,#N/A,TRUE,"11"", 9-5'8 Csg";#N/A,#N/A,TRUE,"11"", 7"" Csg";#N/A,#N/A,TRUE,"11"", 2-7'8 Tbg";#N/A,#N/A,TRUE,"9"" Twin, 26"" Csg";#N/A,#N/A,TRUE,"9"" Twin, 9-5'8 Csg";#N/A,#N/A,TRUE,"9"" Twin, 7"" Csg";#N/A,#N/A,TRUE,"9"" Twin, 2-7'8 Tbg"}</definedName>
    <definedName name="nil" localSheetId="10" hidden="1">{#N/A,#N/A,TRUE,"11"", 9-5'8 Csg";#N/A,#N/A,TRUE,"11"", 7"" Csg";#N/A,#N/A,TRUE,"11"", 2-7'8 Tbg";#N/A,#N/A,TRUE,"9"" Twin, 26"" Csg";#N/A,#N/A,TRUE,"9"" Twin, 9-5'8 Csg";#N/A,#N/A,TRUE,"9"" Twin, 7"" Csg";#N/A,#N/A,TRUE,"9"" Twin, 2-7'8 Tbg"}</definedName>
    <definedName name="nil" localSheetId="20"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nn" localSheetId="5" hidden="1">{#N/A,#N/A,FALSE,"SumD";#N/A,#N/A,FALSE,"ElecD";#N/A,#N/A,FALSE,"MechD";#N/A,#N/A,FALSE,"GeotD";#N/A,#N/A,FALSE,"PrcsD";#N/A,#N/A,FALSE,"TunnD";#N/A,#N/A,FALSE,"CivlD";#N/A,#N/A,FALSE,"NtwkD";#N/A,#N/A,FALSE,"EstgD";#N/A,#N/A,FALSE,"PEngD"}</definedName>
    <definedName name="nnn" localSheetId="14" hidden="1">{#N/A,#N/A,FALSE,"SumD";#N/A,#N/A,FALSE,"ElecD";#N/A,#N/A,FALSE,"MechD";#N/A,#N/A,FALSE,"GeotD";#N/A,#N/A,FALSE,"PrcsD";#N/A,#N/A,FALSE,"TunnD";#N/A,#N/A,FALSE,"CivlD";#N/A,#N/A,FALSE,"NtwkD";#N/A,#N/A,FALSE,"EstgD";#N/A,#N/A,FALSE,"PEngD"}</definedName>
    <definedName name="nnn" localSheetId="11" hidden="1">{#N/A,#N/A,FALSE,"SumD";#N/A,#N/A,FALSE,"ElecD";#N/A,#N/A,FALSE,"MechD";#N/A,#N/A,FALSE,"GeotD";#N/A,#N/A,FALSE,"PrcsD";#N/A,#N/A,FALSE,"TunnD";#N/A,#N/A,FALSE,"CivlD";#N/A,#N/A,FALSE,"NtwkD";#N/A,#N/A,FALSE,"EstgD";#N/A,#N/A,FALSE,"PEngD"}</definedName>
    <definedName name="nnn" localSheetId="10" hidden="1">{#N/A,#N/A,FALSE,"SumD";#N/A,#N/A,FALSE,"ElecD";#N/A,#N/A,FALSE,"MechD";#N/A,#N/A,FALSE,"GeotD";#N/A,#N/A,FALSE,"PrcsD";#N/A,#N/A,FALSE,"TunnD";#N/A,#N/A,FALSE,"CivlD";#N/A,#N/A,FALSE,"NtwkD";#N/A,#N/A,FALSE,"EstgD";#N/A,#N/A,FALSE,"PEngD"}</definedName>
    <definedName name="nnn" localSheetId="20" hidden="1">{#N/A,#N/A,FALSE,"SumD";#N/A,#N/A,FALSE,"ElecD";#N/A,#N/A,FALSE,"MechD";#N/A,#N/A,FALSE,"GeotD";#N/A,#N/A,FALSE,"PrcsD";#N/A,#N/A,FALSE,"TunnD";#N/A,#N/A,FALSE,"CivlD";#N/A,#N/A,FALSE,"NtwkD";#N/A,#N/A,FALSE,"EstgD";#N/A,#N/A,FALSE,"PEngD"}</definedName>
    <definedName name="nnn" hidden="1">{#N/A,#N/A,FALSE,"SumD";#N/A,#N/A,FALSE,"ElecD";#N/A,#N/A,FALSE,"MechD";#N/A,#N/A,FALSE,"GeotD";#N/A,#N/A,FALSE,"PrcsD";#N/A,#N/A,FALSE,"TunnD";#N/A,#N/A,FALSE,"CivlD";#N/A,#N/A,FALSE,"NtwkD";#N/A,#N/A,FALSE,"EstgD";#N/A,#N/A,FALSE,"PEngD"}</definedName>
    <definedName name="nnnn" localSheetId="5" hidden="1">[5]FitOutConfCentre!#REF!</definedName>
    <definedName name="nnnn" localSheetId="11" hidden="1">[5]FitOutConfCentre!#REF!</definedName>
    <definedName name="nnnn" localSheetId="4" hidden="1">[5]FitOutConfCentre!#REF!</definedName>
    <definedName name="nnnn" hidden="1">[5]FitOutConfCentre!#REF!</definedName>
    <definedName name="nnnnn" localSheetId="5" hidden="1">{#N/A,#N/A,FALSE,"SumG";#N/A,#N/A,FALSE,"ElecG";#N/A,#N/A,FALSE,"MechG";#N/A,#N/A,FALSE,"GeotG";#N/A,#N/A,FALSE,"PrcsG";#N/A,#N/A,FALSE,"TunnG";#N/A,#N/A,FALSE,"CivlG";#N/A,#N/A,FALSE,"NtwkG";#N/A,#N/A,FALSE,"EstgG";#N/A,#N/A,FALSE,"PEngG"}</definedName>
    <definedName name="nnnnn" localSheetId="14" hidden="1">{#N/A,#N/A,FALSE,"SumG";#N/A,#N/A,FALSE,"ElecG";#N/A,#N/A,FALSE,"MechG";#N/A,#N/A,FALSE,"GeotG";#N/A,#N/A,FALSE,"PrcsG";#N/A,#N/A,FALSE,"TunnG";#N/A,#N/A,FALSE,"CivlG";#N/A,#N/A,FALSE,"NtwkG";#N/A,#N/A,FALSE,"EstgG";#N/A,#N/A,FALSE,"PEngG"}</definedName>
    <definedName name="nnnnn" localSheetId="11" hidden="1">{#N/A,#N/A,FALSE,"SumG";#N/A,#N/A,FALSE,"ElecG";#N/A,#N/A,FALSE,"MechG";#N/A,#N/A,FALSE,"GeotG";#N/A,#N/A,FALSE,"PrcsG";#N/A,#N/A,FALSE,"TunnG";#N/A,#N/A,FALSE,"CivlG";#N/A,#N/A,FALSE,"NtwkG";#N/A,#N/A,FALSE,"EstgG";#N/A,#N/A,FALSE,"PEngG"}</definedName>
    <definedName name="nnnnn" localSheetId="10" hidden="1">{#N/A,#N/A,FALSE,"SumG";#N/A,#N/A,FALSE,"ElecG";#N/A,#N/A,FALSE,"MechG";#N/A,#N/A,FALSE,"GeotG";#N/A,#N/A,FALSE,"PrcsG";#N/A,#N/A,FALSE,"TunnG";#N/A,#N/A,FALSE,"CivlG";#N/A,#N/A,FALSE,"NtwkG";#N/A,#N/A,FALSE,"EstgG";#N/A,#N/A,FALSE,"PEngG"}</definedName>
    <definedName name="nnnnn" localSheetId="20" hidden="1">{#N/A,#N/A,FALSE,"SumG";#N/A,#N/A,FALSE,"ElecG";#N/A,#N/A,FALSE,"MechG";#N/A,#N/A,FALSE,"GeotG";#N/A,#N/A,FALSE,"PrcsG";#N/A,#N/A,FALSE,"TunnG";#N/A,#N/A,FALSE,"CivlG";#N/A,#N/A,FALSE,"NtwkG";#N/A,#N/A,FALSE,"EstgG";#N/A,#N/A,FALSE,"PEngG"}</definedName>
    <definedName name="nnnnn" hidden="1">{#N/A,#N/A,FALSE,"SumG";#N/A,#N/A,FALSE,"ElecG";#N/A,#N/A,FALSE,"MechG";#N/A,#N/A,FALSE,"GeotG";#N/A,#N/A,FALSE,"PrcsG";#N/A,#N/A,FALSE,"TunnG";#N/A,#N/A,FALSE,"CivlG";#N/A,#N/A,FALSE,"NtwkG";#N/A,#N/A,FALSE,"EstgG";#N/A,#N/A,FALSE,"PEngG"}</definedName>
    <definedName name="o" localSheetId="5" hidden="1">{#N/A,#N/A,TRUE,"Front";#N/A,#N/A,TRUE,"Simple Letter";#N/A,#N/A,TRUE,"Inside";#N/A,#N/A,TRUE,"Contents";#N/A,#N/A,TRUE,"Basis";#N/A,#N/A,TRUE,"Inclusions";#N/A,#N/A,TRUE,"Exclusions";#N/A,#N/A,TRUE,"Areas";#N/A,#N/A,TRUE,"Summary";#N/A,#N/A,TRUE,"Detail"}</definedName>
    <definedName name="o" localSheetId="14" hidden="1">{#N/A,#N/A,TRUE,"Front";#N/A,#N/A,TRUE,"Simple Letter";#N/A,#N/A,TRUE,"Inside";#N/A,#N/A,TRUE,"Contents";#N/A,#N/A,TRUE,"Basis";#N/A,#N/A,TRUE,"Inclusions";#N/A,#N/A,TRUE,"Exclusions";#N/A,#N/A,TRUE,"Areas";#N/A,#N/A,TRUE,"Summary";#N/A,#N/A,TRUE,"Detail"}</definedName>
    <definedName name="o" localSheetId="11" hidden="1">{#N/A,#N/A,TRUE,"Front";#N/A,#N/A,TRUE,"Simple Letter";#N/A,#N/A,TRUE,"Inside";#N/A,#N/A,TRUE,"Contents";#N/A,#N/A,TRUE,"Basis";#N/A,#N/A,TRUE,"Inclusions";#N/A,#N/A,TRUE,"Exclusions";#N/A,#N/A,TRUE,"Areas";#N/A,#N/A,TRUE,"Summary";#N/A,#N/A,TRUE,"Detail"}</definedName>
    <definedName name="o" localSheetId="10" hidden="1">{#N/A,#N/A,TRUE,"Front";#N/A,#N/A,TRUE,"Simple Letter";#N/A,#N/A,TRUE,"Inside";#N/A,#N/A,TRUE,"Contents";#N/A,#N/A,TRUE,"Basis";#N/A,#N/A,TRUE,"Inclusions";#N/A,#N/A,TRUE,"Exclusions";#N/A,#N/A,TRUE,"Areas";#N/A,#N/A,TRUE,"Summary";#N/A,#N/A,TRUE,"Detail"}</definedName>
    <definedName name="o" localSheetId="20" hidden="1">{#N/A,#N/A,TRUE,"Front";#N/A,#N/A,TRUE,"Simple Letter";#N/A,#N/A,TRUE,"Inside";#N/A,#N/A,TRUE,"Contents";#N/A,#N/A,TRUE,"Basis";#N/A,#N/A,TRUE,"Inclusions";#N/A,#N/A,TRUE,"Exclusions";#N/A,#N/A,TRUE,"Areas";#N/A,#N/A,TRUE,"Summary";#N/A,#N/A,TRUE,"Detail"}</definedName>
    <definedName name="o" hidden="1">{#N/A,#N/A,TRUE,"Front";#N/A,#N/A,TRUE,"Simple Letter";#N/A,#N/A,TRUE,"Inside";#N/A,#N/A,TRUE,"Contents";#N/A,#N/A,TRUE,"Basis";#N/A,#N/A,TRUE,"Inclusions";#N/A,#N/A,TRUE,"Exclusions";#N/A,#N/A,TRUE,"Areas";#N/A,#N/A,TRUE,"Summary";#N/A,#N/A,TRUE,"Detail"}</definedName>
    <definedName name="o9u0piupi" localSheetId="5" hidden="1">{#N/A,#N/A,TRUE,"Cover";#N/A,#N/A,TRUE,"Conts";#N/A,#N/A,TRUE,"VOS";#N/A,#N/A,TRUE,"Warrington";#N/A,#N/A,TRUE,"Widnes"}</definedName>
    <definedName name="o9u0piupi" localSheetId="14" hidden="1">{#N/A,#N/A,TRUE,"Cover";#N/A,#N/A,TRUE,"Conts";#N/A,#N/A,TRUE,"VOS";#N/A,#N/A,TRUE,"Warrington";#N/A,#N/A,TRUE,"Widnes"}</definedName>
    <definedName name="o9u0piupi" localSheetId="11" hidden="1">{#N/A,#N/A,TRUE,"Cover";#N/A,#N/A,TRUE,"Conts";#N/A,#N/A,TRUE,"VOS";#N/A,#N/A,TRUE,"Warrington";#N/A,#N/A,TRUE,"Widnes"}</definedName>
    <definedName name="o9u0piupi" localSheetId="10" hidden="1">{#N/A,#N/A,TRUE,"Cover";#N/A,#N/A,TRUE,"Conts";#N/A,#N/A,TRUE,"VOS";#N/A,#N/A,TRUE,"Warrington";#N/A,#N/A,TRUE,"Widnes"}</definedName>
    <definedName name="o9u0piupi" localSheetId="20" hidden="1">{#N/A,#N/A,TRUE,"Cover";#N/A,#N/A,TRUE,"Conts";#N/A,#N/A,TRUE,"VOS";#N/A,#N/A,TRUE,"Warrington";#N/A,#N/A,TRUE,"Widnes"}</definedName>
    <definedName name="o9u0piupi" hidden="1">{#N/A,#N/A,TRUE,"Cover";#N/A,#N/A,TRUE,"Conts";#N/A,#N/A,TRUE,"VOS";#N/A,#N/A,TRUE,"Warrington";#N/A,#N/A,TRUE,"Widnes"}</definedName>
    <definedName name="ODH" localSheetId="5" hidden="1">#REF!</definedName>
    <definedName name="ODH" localSheetId="11" hidden="1">#REF!</definedName>
    <definedName name="ODH" localSheetId="4" hidden="1">#REF!</definedName>
    <definedName name="ODH" hidden="1">#REF!</definedName>
    <definedName name="oi" localSheetId="5" hidden="1">{#N/A,#N/A,TRUE,"Cover";#N/A,#N/A,TRUE,"Conts";#N/A,#N/A,TRUE,"VOS";#N/A,#N/A,TRUE,"Warrington";#N/A,#N/A,TRUE,"Widnes"}</definedName>
    <definedName name="oi" localSheetId="14" hidden="1">{#N/A,#N/A,TRUE,"Cover";#N/A,#N/A,TRUE,"Conts";#N/A,#N/A,TRUE,"VOS";#N/A,#N/A,TRUE,"Warrington";#N/A,#N/A,TRUE,"Widnes"}</definedName>
    <definedName name="oi" localSheetId="11" hidden="1">{#N/A,#N/A,TRUE,"Cover";#N/A,#N/A,TRUE,"Conts";#N/A,#N/A,TRUE,"VOS";#N/A,#N/A,TRUE,"Warrington";#N/A,#N/A,TRUE,"Widnes"}</definedName>
    <definedName name="oi" localSheetId="10" hidden="1">{#N/A,#N/A,TRUE,"Cover";#N/A,#N/A,TRUE,"Conts";#N/A,#N/A,TRUE,"VOS";#N/A,#N/A,TRUE,"Warrington";#N/A,#N/A,TRUE,"Widnes"}</definedName>
    <definedName name="oi" localSheetId="20" hidden="1">{#N/A,#N/A,TRUE,"Cover";#N/A,#N/A,TRUE,"Conts";#N/A,#N/A,TRUE,"VOS";#N/A,#N/A,TRUE,"Warrington";#N/A,#N/A,TRUE,"Widnes"}</definedName>
    <definedName name="oi" hidden="1">{#N/A,#N/A,TRUE,"Cover";#N/A,#N/A,TRUE,"Conts";#N/A,#N/A,TRUE,"VOS";#N/A,#N/A,TRUE,"Warrington";#N/A,#N/A,TRUE,"Widnes"}</definedName>
    <definedName name="oip" localSheetId="5" hidden="1">{"'Break down'!$A$4"}</definedName>
    <definedName name="oip" localSheetId="14" hidden="1">{"'Break down'!$A$4"}</definedName>
    <definedName name="oip" localSheetId="11" hidden="1">{"'Break down'!$A$4"}</definedName>
    <definedName name="oip" localSheetId="10" hidden="1">{"'Break down'!$A$4"}</definedName>
    <definedName name="oip" localSheetId="20" hidden="1">{"'Break down'!$A$4"}</definedName>
    <definedName name="oip" hidden="1">{"'Break down'!$A$4"}</definedName>
    <definedName name="OO" localSheetId="5" hidden="1">{"'Sheet1'!$A$4386:$N$4591"}</definedName>
    <definedName name="OO" localSheetId="14" hidden="1">{"'Sheet1'!$A$4386:$N$4591"}</definedName>
    <definedName name="OO" localSheetId="11" hidden="1">{"'Sheet1'!$A$4386:$N$4591"}</definedName>
    <definedName name="OO" localSheetId="10" hidden="1">{"'Sheet1'!$A$4386:$N$4591"}</definedName>
    <definedName name="OO" localSheetId="20" hidden="1">{"'Sheet1'!$A$4386:$N$4591"}</definedName>
    <definedName name="OO" hidden="1">{"'Sheet1'!$A$4386:$N$4591"}</definedName>
    <definedName name="ooo" localSheetId="5" hidden="1">{"'Break down'!$A$4"}</definedName>
    <definedName name="ooo" localSheetId="14" hidden="1">{"'Break down'!$A$4"}</definedName>
    <definedName name="ooo" localSheetId="11" hidden="1">{"'Break down'!$A$4"}</definedName>
    <definedName name="ooo" localSheetId="10" hidden="1">{"'Break down'!$A$4"}</definedName>
    <definedName name="ooo" localSheetId="20" hidden="1">{"'Break down'!$A$4"}</definedName>
    <definedName name="ooo" hidden="1">{"'Break down'!$A$4"}</definedName>
    <definedName name="opogd" localSheetId="5" hidden="1">{#N/A,#N/A,TRUE,"Cover";#N/A,#N/A,TRUE,"Conts";#N/A,#N/A,TRUE,"VOS";#N/A,#N/A,TRUE,"Warrington";#N/A,#N/A,TRUE,"Widnes"}</definedName>
    <definedName name="opogd" localSheetId="14" hidden="1">{#N/A,#N/A,TRUE,"Cover";#N/A,#N/A,TRUE,"Conts";#N/A,#N/A,TRUE,"VOS";#N/A,#N/A,TRUE,"Warrington";#N/A,#N/A,TRUE,"Widnes"}</definedName>
    <definedName name="opogd" localSheetId="11" hidden="1">{#N/A,#N/A,TRUE,"Cover";#N/A,#N/A,TRUE,"Conts";#N/A,#N/A,TRUE,"VOS";#N/A,#N/A,TRUE,"Warrington";#N/A,#N/A,TRUE,"Widnes"}</definedName>
    <definedName name="opogd" localSheetId="10" hidden="1">{#N/A,#N/A,TRUE,"Cover";#N/A,#N/A,TRUE,"Conts";#N/A,#N/A,TRUE,"VOS";#N/A,#N/A,TRUE,"Warrington";#N/A,#N/A,TRUE,"Widnes"}</definedName>
    <definedName name="opogd" localSheetId="20" hidden="1">{#N/A,#N/A,TRUE,"Cover";#N/A,#N/A,TRUE,"Conts";#N/A,#N/A,TRUE,"VOS";#N/A,#N/A,TRUE,"Warrington";#N/A,#N/A,TRUE,"Widnes"}</definedName>
    <definedName name="opogd" hidden="1">{#N/A,#N/A,TRUE,"Cover";#N/A,#N/A,TRUE,"Conts";#N/A,#N/A,TRUE,"VOS";#N/A,#N/A,TRUE,"Warrington";#N/A,#N/A,TRUE,"Widnes"}</definedName>
    <definedName name="Option1" localSheetId="5" hidden="1">#REF!</definedName>
    <definedName name="Option1" localSheetId="11" hidden="1">#REF!</definedName>
    <definedName name="Option1" localSheetId="4" hidden="1">#REF!</definedName>
    <definedName name="Option1" hidden="1">#REF!</definedName>
    <definedName name="OrderTable" localSheetId="5" hidden="1">#REF!</definedName>
    <definedName name="OrderTable" localSheetId="11" hidden="1">#REF!</definedName>
    <definedName name="OrderTable" localSheetId="4" hidden="1">#REF!</definedName>
    <definedName name="OrderTable" hidden="1">#REF!</definedName>
    <definedName name="osdnvkls" hidden="1">'[13]Labor abs-NMR'!$I$1:$I$7</definedName>
    <definedName name="p7y" localSheetId="5" hidden="1">{#N/A,#N/A,TRUE,"Cover";#N/A,#N/A,TRUE,"Conts";#N/A,#N/A,TRUE,"VOS";#N/A,#N/A,TRUE,"Warrington";#N/A,#N/A,TRUE,"Widnes"}</definedName>
    <definedName name="p7y" localSheetId="14" hidden="1">{#N/A,#N/A,TRUE,"Cover";#N/A,#N/A,TRUE,"Conts";#N/A,#N/A,TRUE,"VOS";#N/A,#N/A,TRUE,"Warrington";#N/A,#N/A,TRUE,"Widnes"}</definedName>
    <definedName name="p7y" localSheetId="11" hidden="1">{#N/A,#N/A,TRUE,"Cover";#N/A,#N/A,TRUE,"Conts";#N/A,#N/A,TRUE,"VOS";#N/A,#N/A,TRUE,"Warrington";#N/A,#N/A,TRUE,"Widnes"}</definedName>
    <definedName name="p7y" localSheetId="10" hidden="1">{#N/A,#N/A,TRUE,"Cover";#N/A,#N/A,TRUE,"Conts";#N/A,#N/A,TRUE,"VOS";#N/A,#N/A,TRUE,"Warrington";#N/A,#N/A,TRUE,"Widnes"}</definedName>
    <definedName name="p7y" localSheetId="20" hidden="1">{#N/A,#N/A,TRUE,"Cover";#N/A,#N/A,TRUE,"Conts";#N/A,#N/A,TRUE,"VOS";#N/A,#N/A,TRUE,"Warrington";#N/A,#N/A,TRUE,"Widnes"}</definedName>
    <definedName name="p7y" hidden="1">{#N/A,#N/A,TRUE,"Cover";#N/A,#N/A,TRUE,"Conts";#N/A,#N/A,TRUE,"VOS";#N/A,#N/A,TRUE,"Warrington";#N/A,#N/A,TRUE,"Widnes"}</definedName>
    <definedName name="pafegseg" localSheetId="5" hidden="1">{#N/A,#N/A,TRUE,"Cover";#N/A,#N/A,TRUE,"Conts";#N/A,#N/A,TRUE,"VOS";#N/A,#N/A,TRUE,"Warrington";#N/A,#N/A,TRUE,"Widnes"}</definedName>
    <definedName name="pafegseg" localSheetId="14" hidden="1">{#N/A,#N/A,TRUE,"Cover";#N/A,#N/A,TRUE,"Conts";#N/A,#N/A,TRUE,"VOS";#N/A,#N/A,TRUE,"Warrington";#N/A,#N/A,TRUE,"Widnes"}</definedName>
    <definedName name="pafegseg" localSheetId="11" hidden="1">{#N/A,#N/A,TRUE,"Cover";#N/A,#N/A,TRUE,"Conts";#N/A,#N/A,TRUE,"VOS";#N/A,#N/A,TRUE,"Warrington";#N/A,#N/A,TRUE,"Widnes"}</definedName>
    <definedName name="pafegseg" localSheetId="10" hidden="1">{#N/A,#N/A,TRUE,"Cover";#N/A,#N/A,TRUE,"Conts";#N/A,#N/A,TRUE,"VOS";#N/A,#N/A,TRUE,"Warrington";#N/A,#N/A,TRUE,"Widnes"}</definedName>
    <definedName name="pafegseg" localSheetId="20" hidden="1">{#N/A,#N/A,TRUE,"Cover";#N/A,#N/A,TRUE,"Conts";#N/A,#N/A,TRUE,"VOS";#N/A,#N/A,TRUE,"Warrington";#N/A,#N/A,TRUE,"Widnes"}</definedName>
    <definedName name="pafegseg" hidden="1">{#N/A,#N/A,TRUE,"Cover";#N/A,#N/A,TRUE,"Conts";#N/A,#N/A,TRUE,"VOS";#N/A,#N/A,TRUE,"Warrington";#N/A,#N/A,TRUE,"Widnes"}</definedName>
    <definedName name="Pal_Workbook_GUID" hidden="1">"8HCIDT26H4PQ5VYPC7FKU7HT"</definedName>
    <definedName name="Panel" localSheetId="5" hidden="1">{#N/A,#N/A,TRUE,"Basic";#N/A,#N/A,TRUE,"EXT-TABLE";#N/A,#N/A,TRUE,"STEEL";#N/A,#N/A,TRUE,"INT-Table";#N/A,#N/A,TRUE,"STEEL";#N/A,#N/A,TRUE,"Door"}</definedName>
    <definedName name="Panel" localSheetId="14" hidden="1">{#N/A,#N/A,TRUE,"Basic";#N/A,#N/A,TRUE,"EXT-TABLE";#N/A,#N/A,TRUE,"STEEL";#N/A,#N/A,TRUE,"INT-Table";#N/A,#N/A,TRUE,"STEEL";#N/A,#N/A,TRUE,"Door"}</definedName>
    <definedName name="Panel" localSheetId="11" hidden="1">{#N/A,#N/A,TRUE,"Basic";#N/A,#N/A,TRUE,"EXT-TABLE";#N/A,#N/A,TRUE,"STEEL";#N/A,#N/A,TRUE,"INT-Table";#N/A,#N/A,TRUE,"STEEL";#N/A,#N/A,TRUE,"Door"}</definedName>
    <definedName name="Panel" localSheetId="10" hidden="1">{#N/A,#N/A,TRUE,"Basic";#N/A,#N/A,TRUE,"EXT-TABLE";#N/A,#N/A,TRUE,"STEEL";#N/A,#N/A,TRUE,"INT-Table";#N/A,#N/A,TRUE,"STEEL";#N/A,#N/A,TRUE,"Door"}</definedName>
    <definedName name="Panel" localSheetId="20" hidden="1">{#N/A,#N/A,TRUE,"Basic";#N/A,#N/A,TRUE,"EXT-TABLE";#N/A,#N/A,TRUE,"STEEL";#N/A,#N/A,TRUE,"INT-Table";#N/A,#N/A,TRUE,"STEEL";#N/A,#N/A,TRUE,"Door"}</definedName>
    <definedName name="Panel" hidden="1">{#N/A,#N/A,TRUE,"Basic";#N/A,#N/A,TRUE,"EXT-TABLE";#N/A,#N/A,TRUE,"STEEL";#N/A,#N/A,TRUE,"INT-Table";#N/A,#N/A,TRUE,"STEEL";#N/A,#N/A,TRUE,"Door"}</definedName>
    <definedName name="PHASE" localSheetId="5" hidden="1">{#N/A,#N/A,TRUE,"Basic";#N/A,#N/A,TRUE,"EXT-TABLE";#N/A,#N/A,TRUE,"STEEL";#N/A,#N/A,TRUE,"INT-Table";#N/A,#N/A,TRUE,"STEEL";#N/A,#N/A,TRUE,"Door"}</definedName>
    <definedName name="PHASE" localSheetId="14" hidden="1">{#N/A,#N/A,TRUE,"Basic";#N/A,#N/A,TRUE,"EXT-TABLE";#N/A,#N/A,TRUE,"STEEL";#N/A,#N/A,TRUE,"INT-Table";#N/A,#N/A,TRUE,"STEEL";#N/A,#N/A,TRUE,"Door"}</definedName>
    <definedName name="PHASE" localSheetId="11" hidden="1">{#N/A,#N/A,TRUE,"Basic";#N/A,#N/A,TRUE,"EXT-TABLE";#N/A,#N/A,TRUE,"STEEL";#N/A,#N/A,TRUE,"INT-Table";#N/A,#N/A,TRUE,"STEEL";#N/A,#N/A,TRUE,"Door"}</definedName>
    <definedName name="PHASE" localSheetId="10" hidden="1">{#N/A,#N/A,TRUE,"Basic";#N/A,#N/A,TRUE,"EXT-TABLE";#N/A,#N/A,TRUE,"STEEL";#N/A,#N/A,TRUE,"INT-Table";#N/A,#N/A,TRUE,"STEEL";#N/A,#N/A,TRUE,"Door"}</definedName>
    <definedName name="PHASE" localSheetId="20" hidden="1">{#N/A,#N/A,TRUE,"Basic";#N/A,#N/A,TRUE,"EXT-TABLE";#N/A,#N/A,TRUE,"STEEL";#N/A,#N/A,TRUE,"INT-Table";#N/A,#N/A,TRUE,"STEEL";#N/A,#N/A,TRUE,"Door"}</definedName>
    <definedName name="PHASE" hidden="1">{#N/A,#N/A,TRUE,"Basic";#N/A,#N/A,TRUE,"EXT-TABLE";#N/A,#N/A,TRUE,"STEEL";#N/A,#N/A,TRUE,"INT-Table";#N/A,#N/A,TRUE,"STEEL";#N/A,#N/A,TRUE,"Door"}</definedName>
    <definedName name="pkml" localSheetId="5" hidden="1">{#N/A,#N/A,TRUE,"Cover";#N/A,#N/A,TRUE,"Conts";#N/A,#N/A,TRUE,"VOS";#N/A,#N/A,TRUE,"Warrington";#N/A,#N/A,TRUE,"Widnes"}</definedName>
    <definedName name="pkml" localSheetId="14" hidden="1">{#N/A,#N/A,TRUE,"Cover";#N/A,#N/A,TRUE,"Conts";#N/A,#N/A,TRUE,"VOS";#N/A,#N/A,TRUE,"Warrington";#N/A,#N/A,TRUE,"Widnes"}</definedName>
    <definedName name="pkml" localSheetId="11" hidden="1">{#N/A,#N/A,TRUE,"Cover";#N/A,#N/A,TRUE,"Conts";#N/A,#N/A,TRUE,"VOS";#N/A,#N/A,TRUE,"Warrington";#N/A,#N/A,TRUE,"Widnes"}</definedName>
    <definedName name="pkml" localSheetId="10" hidden="1">{#N/A,#N/A,TRUE,"Cover";#N/A,#N/A,TRUE,"Conts";#N/A,#N/A,TRUE,"VOS";#N/A,#N/A,TRUE,"Warrington";#N/A,#N/A,TRUE,"Widnes"}</definedName>
    <definedName name="pkml" localSheetId="20" hidden="1">{#N/A,#N/A,TRUE,"Cover";#N/A,#N/A,TRUE,"Conts";#N/A,#N/A,TRUE,"VOS";#N/A,#N/A,TRUE,"Warrington";#N/A,#N/A,TRUE,"Widnes"}</definedName>
    <definedName name="pkml" hidden="1">{#N/A,#N/A,TRUE,"Cover";#N/A,#N/A,TRUE,"Conts";#N/A,#N/A,TRUE,"VOS";#N/A,#N/A,TRUE,"Warrington";#N/A,#N/A,TRUE,"Widnes"}</definedName>
    <definedName name="PLAT" localSheetId="5" hidden="1">{#N/A,#N/A,TRUE,"Cover";#N/A,#N/A,TRUE,"Conts";#N/A,#N/A,TRUE,"VOS";#N/A,#N/A,TRUE,"Warrington";#N/A,#N/A,TRUE,"Widnes"}</definedName>
    <definedName name="PLAT" localSheetId="14" hidden="1">{#N/A,#N/A,TRUE,"Cover";#N/A,#N/A,TRUE,"Conts";#N/A,#N/A,TRUE,"VOS";#N/A,#N/A,TRUE,"Warrington";#N/A,#N/A,TRUE,"Widnes"}</definedName>
    <definedName name="PLAT" localSheetId="11" hidden="1">{#N/A,#N/A,TRUE,"Cover";#N/A,#N/A,TRUE,"Conts";#N/A,#N/A,TRUE,"VOS";#N/A,#N/A,TRUE,"Warrington";#N/A,#N/A,TRUE,"Widnes"}</definedName>
    <definedName name="PLAT" localSheetId="10" hidden="1">{#N/A,#N/A,TRUE,"Cover";#N/A,#N/A,TRUE,"Conts";#N/A,#N/A,TRUE,"VOS";#N/A,#N/A,TRUE,"Warrington";#N/A,#N/A,TRUE,"Widnes"}</definedName>
    <definedName name="PLAT" localSheetId="20" hidden="1">{#N/A,#N/A,TRUE,"Cover";#N/A,#N/A,TRUE,"Conts";#N/A,#N/A,TRUE,"VOS";#N/A,#N/A,TRUE,"Warrington";#N/A,#N/A,TRUE,"Widnes"}</definedName>
    <definedName name="PLAT" hidden="1">{#N/A,#N/A,TRUE,"Cover";#N/A,#N/A,TRUE,"Conts";#N/A,#N/A,TRUE,"VOS";#N/A,#N/A,TRUE,"Warrington";#N/A,#N/A,TRUE,"Widnes"}</definedName>
    <definedName name="PLATFORM" localSheetId="5" hidden="1">{#N/A,#N/A,TRUE,"Cover";#N/A,#N/A,TRUE,"Conts";#N/A,#N/A,TRUE,"VOS";#N/A,#N/A,TRUE,"Warrington";#N/A,#N/A,TRUE,"Widnes"}</definedName>
    <definedName name="PLATFORM" localSheetId="14" hidden="1">{#N/A,#N/A,TRUE,"Cover";#N/A,#N/A,TRUE,"Conts";#N/A,#N/A,TRUE,"VOS";#N/A,#N/A,TRUE,"Warrington";#N/A,#N/A,TRUE,"Widnes"}</definedName>
    <definedName name="PLATFORM" localSheetId="11" hidden="1">{#N/A,#N/A,TRUE,"Cover";#N/A,#N/A,TRUE,"Conts";#N/A,#N/A,TRUE,"VOS";#N/A,#N/A,TRUE,"Warrington";#N/A,#N/A,TRUE,"Widnes"}</definedName>
    <definedName name="PLATFORM" localSheetId="10" hidden="1">{#N/A,#N/A,TRUE,"Cover";#N/A,#N/A,TRUE,"Conts";#N/A,#N/A,TRUE,"VOS";#N/A,#N/A,TRUE,"Warrington";#N/A,#N/A,TRUE,"Widnes"}</definedName>
    <definedName name="PLATFORM" localSheetId="20" hidden="1">{#N/A,#N/A,TRUE,"Cover";#N/A,#N/A,TRUE,"Conts";#N/A,#N/A,TRUE,"VOS";#N/A,#N/A,TRUE,"Warrington";#N/A,#N/A,TRUE,"Widnes"}</definedName>
    <definedName name="PLATFORM" hidden="1">{#N/A,#N/A,TRUE,"Cover";#N/A,#N/A,TRUE,"Conts";#N/A,#N/A,TRUE,"VOS";#N/A,#N/A,TRUE,"Warrington";#N/A,#N/A,TRUE,"Widnes"}</definedName>
    <definedName name="PO" localSheetId="5" hidden="1">{"'Break down'!$A$4"}</definedName>
    <definedName name="PO" localSheetId="14" hidden="1">{"'Break down'!$A$4"}</definedName>
    <definedName name="PO" localSheetId="11" hidden="1">{"'Break down'!$A$4"}</definedName>
    <definedName name="PO" localSheetId="10" hidden="1">{"'Break down'!$A$4"}</definedName>
    <definedName name="PO" localSheetId="20" hidden="1">{"'Break down'!$A$4"}</definedName>
    <definedName name="PO" hidden="1">{"'Break down'!$A$4"}</definedName>
    <definedName name="pojboijioljn" localSheetId="5" hidden="1">{#N/A,#N/A,TRUE,"Cover";#N/A,#N/A,TRUE,"Conts";#N/A,#N/A,TRUE,"VOS";#N/A,#N/A,TRUE,"Warrington";#N/A,#N/A,TRUE,"Widnes"}</definedName>
    <definedName name="pojboijioljn" localSheetId="14" hidden="1">{#N/A,#N/A,TRUE,"Cover";#N/A,#N/A,TRUE,"Conts";#N/A,#N/A,TRUE,"VOS";#N/A,#N/A,TRUE,"Warrington";#N/A,#N/A,TRUE,"Widnes"}</definedName>
    <definedName name="pojboijioljn" localSheetId="11" hidden="1">{#N/A,#N/A,TRUE,"Cover";#N/A,#N/A,TRUE,"Conts";#N/A,#N/A,TRUE,"VOS";#N/A,#N/A,TRUE,"Warrington";#N/A,#N/A,TRUE,"Widnes"}</definedName>
    <definedName name="pojboijioljn" localSheetId="10" hidden="1">{#N/A,#N/A,TRUE,"Cover";#N/A,#N/A,TRUE,"Conts";#N/A,#N/A,TRUE,"VOS";#N/A,#N/A,TRUE,"Warrington";#N/A,#N/A,TRUE,"Widnes"}</definedName>
    <definedName name="pojboijioljn" localSheetId="20" hidden="1">{#N/A,#N/A,TRUE,"Cover";#N/A,#N/A,TRUE,"Conts";#N/A,#N/A,TRUE,"VOS";#N/A,#N/A,TRUE,"Warrington";#N/A,#N/A,TRUE,"Widnes"}</definedName>
    <definedName name="pojboijioljn" hidden="1">{#N/A,#N/A,TRUE,"Cover";#N/A,#N/A,TRUE,"Conts";#N/A,#N/A,TRUE,"VOS";#N/A,#N/A,TRUE,"Warrington";#N/A,#N/A,TRUE,"Widnes"}</definedName>
    <definedName name="ppo" localSheetId="5" hidden="1">{"'Break down'!$A$4"}</definedName>
    <definedName name="ppo" localSheetId="14" hidden="1">{"'Break down'!$A$4"}</definedName>
    <definedName name="ppo" localSheetId="11" hidden="1">{"'Break down'!$A$4"}</definedName>
    <definedName name="ppo" localSheetId="10" hidden="1">{"'Break down'!$A$4"}</definedName>
    <definedName name="ppo" localSheetId="20" hidden="1">{"'Break down'!$A$4"}</definedName>
    <definedName name="ppo" hidden="1">{"'Break down'!$A$4"}</definedName>
    <definedName name="ppok" localSheetId="5" hidden="1">{#N/A,#N/A,TRUE,"Cover";#N/A,#N/A,TRUE,"Conts";#N/A,#N/A,TRUE,"VOS";#N/A,#N/A,TRUE,"Warrington";#N/A,#N/A,TRUE,"Widnes"}</definedName>
    <definedName name="ppok" localSheetId="14" hidden="1">{#N/A,#N/A,TRUE,"Cover";#N/A,#N/A,TRUE,"Conts";#N/A,#N/A,TRUE,"VOS";#N/A,#N/A,TRUE,"Warrington";#N/A,#N/A,TRUE,"Widnes"}</definedName>
    <definedName name="ppok" localSheetId="11" hidden="1">{#N/A,#N/A,TRUE,"Cover";#N/A,#N/A,TRUE,"Conts";#N/A,#N/A,TRUE,"VOS";#N/A,#N/A,TRUE,"Warrington";#N/A,#N/A,TRUE,"Widnes"}</definedName>
    <definedName name="ppok" localSheetId="10" hidden="1">{#N/A,#N/A,TRUE,"Cover";#N/A,#N/A,TRUE,"Conts";#N/A,#N/A,TRUE,"VOS";#N/A,#N/A,TRUE,"Warrington";#N/A,#N/A,TRUE,"Widnes"}</definedName>
    <definedName name="ppok" localSheetId="20" hidden="1">{#N/A,#N/A,TRUE,"Cover";#N/A,#N/A,TRUE,"Conts";#N/A,#N/A,TRUE,"VOS";#N/A,#N/A,TRUE,"Warrington";#N/A,#N/A,TRUE,"Widnes"}</definedName>
    <definedName name="ppok" hidden="1">{#N/A,#N/A,TRUE,"Cover";#N/A,#N/A,TRUE,"Conts";#N/A,#N/A,TRUE,"VOS";#N/A,#N/A,TRUE,"Warrington";#N/A,#N/A,TRUE,"Widnes"}</definedName>
    <definedName name="ppp" localSheetId="5" hidden="1">{"'Break down'!$A$4"}</definedName>
    <definedName name="ppp" localSheetId="14" hidden="1">{"'Break down'!$A$4"}</definedName>
    <definedName name="ppp" localSheetId="11" hidden="1">{"'Break down'!$A$4"}</definedName>
    <definedName name="ppp" localSheetId="10" hidden="1">{"'Break down'!$A$4"}</definedName>
    <definedName name="ppp" localSheetId="20" hidden="1">{"'Break down'!$A$4"}</definedName>
    <definedName name="ppp" hidden="1">{"'Break down'!$A$4"}</definedName>
    <definedName name="pratap" localSheetId="5" hidden="1">{"'Sheet1'!$A$4386:$N$4591"}</definedName>
    <definedName name="pratap" localSheetId="14" hidden="1">{"'Sheet1'!$A$4386:$N$4591"}</definedName>
    <definedName name="pratap" localSheetId="11" hidden="1">{"'Sheet1'!$A$4386:$N$4591"}</definedName>
    <definedName name="pratap" localSheetId="10" hidden="1">{"'Sheet1'!$A$4386:$N$4591"}</definedName>
    <definedName name="pratap" localSheetId="20" hidden="1">{"'Sheet1'!$A$4386:$N$4591"}</definedName>
    <definedName name="pratap" hidden="1">{"'Sheet1'!$A$4386:$N$4591"}</definedName>
    <definedName name="prelim2" localSheetId="5" hidden="1">{#N/A,#N/A,FALSE,"summary";#N/A,#N/A,FALSE,"preliminy";#N/A,#N/A,FALSE,"bill 3";#N/A,#N/A,FALSE,"bill 4"}</definedName>
    <definedName name="prelim2" localSheetId="14" hidden="1">{#N/A,#N/A,FALSE,"summary";#N/A,#N/A,FALSE,"preliminy";#N/A,#N/A,FALSE,"bill 3";#N/A,#N/A,FALSE,"bill 4"}</definedName>
    <definedName name="prelim2" localSheetId="11" hidden="1">{#N/A,#N/A,FALSE,"summary";#N/A,#N/A,FALSE,"preliminy";#N/A,#N/A,FALSE,"bill 3";#N/A,#N/A,FALSE,"bill 4"}</definedName>
    <definedName name="prelim2" localSheetId="10" hidden="1">{#N/A,#N/A,FALSE,"summary";#N/A,#N/A,FALSE,"preliminy";#N/A,#N/A,FALSE,"bill 3";#N/A,#N/A,FALSE,"bill 4"}</definedName>
    <definedName name="prelim2" localSheetId="20" hidden="1">{#N/A,#N/A,FALSE,"summary";#N/A,#N/A,FALSE,"preliminy";#N/A,#N/A,FALSE,"bill 3";#N/A,#N/A,FALSE,"bill 4"}</definedName>
    <definedName name="prelim2" hidden="1">{#N/A,#N/A,FALSE,"summary";#N/A,#N/A,FALSE,"preliminy";#N/A,#N/A,FALSE,"bill 3";#N/A,#N/A,FALSE,"bill 4"}</definedName>
    <definedName name="PRELIMS" localSheetId="5" hidden="1">{#N/A,#N/A,TRUE,"Front";#N/A,#N/A,TRUE,"Simple Letter";#N/A,#N/A,TRUE,"Inside";#N/A,#N/A,TRUE,"Contents";#N/A,#N/A,TRUE,"Basis";#N/A,#N/A,TRUE,"Inclusions";#N/A,#N/A,TRUE,"Exclusions";#N/A,#N/A,TRUE,"Areas";#N/A,#N/A,TRUE,"Summary";#N/A,#N/A,TRUE,"Detail"}</definedName>
    <definedName name="PRELIMS" localSheetId="14" hidden="1">{#N/A,#N/A,TRUE,"Front";#N/A,#N/A,TRUE,"Simple Letter";#N/A,#N/A,TRUE,"Inside";#N/A,#N/A,TRUE,"Contents";#N/A,#N/A,TRUE,"Basis";#N/A,#N/A,TRUE,"Inclusions";#N/A,#N/A,TRUE,"Exclusions";#N/A,#N/A,TRUE,"Areas";#N/A,#N/A,TRUE,"Summary";#N/A,#N/A,TRUE,"Detail"}</definedName>
    <definedName name="PRELIMS" localSheetId="11" hidden="1">{#N/A,#N/A,TRUE,"Front";#N/A,#N/A,TRUE,"Simple Letter";#N/A,#N/A,TRUE,"Inside";#N/A,#N/A,TRUE,"Contents";#N/A,#N/A,TRUE,"Basis";#N/A,#N/A,TRUE,"Inclusions";#N/A,#N/A,TRUE,"Exclusions";#N/A,#N/A,TRUE,"Areas";#N/A,#N/A,TRUE,"Summary";#N/A,#N/A,TRUE,"Detail"}</definedName>
    <definedName name="PRELIMS" localSheetId="10" hidden="1">{#N/A,#N/A,TRUE,"Front";#N/A,#N/A,TRUE,"Simple Letter";#N/A,#N/A,TRUE,"Inside";#N/A,#N/A,TRUE,"Contents";#N/A,#N/A,TRUE,"Basis";#N/A,#N/A,TRUE,"Inclusions";#N/A,#N/A,TRUE,"Exclusions";#N/A,#N/A,TRUE,"Areas";#N/A,#N/A,TRUE,"Summary";#N/A,#N/A,TRUE,"Detail"}</definedName>
    <definedName name="PRELIMS" localSheetId="20" hidden="1">{#N/A,#N/A,TRUE,"Front";#N/A,#N/A,TRUE,"Simple Letter";#N/A,#N/A,TRUE,"Inside";#N/A,#N/A,TRUE,"Contents";#N/A,#N/A,TRUE,"Basis";#N/A,#N/A,TRUE,"Inclusions";#N/A,#N/A,TRUE,"Exclusions";#N/A,#N/A,TRUE,"Areas";#N/A,#N/A,TRUE,"Summary";#N/A,#N/A,TRUE,"Detail"}</definedName>
    <definedName name="PRELIMS" hidden="1">{#N/A,#N/A,TRUE,"Front";#N/A,#N/A,TRUE,"Simple Letter";#N/A,#N/A,TRUE,"Inside";#N/A,#N/A,TRUE,"Contents";#N/A,#N/A,TRUE,"Basis";#N/A,#N/A,TRUE,"Inclusions";#N/A,#N/A,TRUE,"Exclusions";#N/A,#N/A,TRUE,"Areas";#N/A,#N/A,TRUE,"Summary";#N/A,#N/A,TRUE,"Detail"}</definedName>
    <definedName name="_xlnm.Print_Area" localSheetId="5">'1.Ceiling Tiles '!$A$1:$L$247</definedName>
    <definedName name="_xlnm.Print_Area" localSheetId="1">BOQ!$A$1:$Z$94</definedName>
    <definedName name="_xlnm.Print_Area" localSheetId="11">'Corridor - BOQ'!$B$1:$N$112</definedName>
    <definedName name="_xlnm.Print_Area" localSheetId="8">'Demising &amp; Shaft Walls-VO 02 '!$A$1:$K$52</definedName>
    <definedName name="_xlnm.Print_Area" localSheetId="13">'External - BOQ'!$A$1:$O$61</definedName>
    <definedName name="_xlnm.Print_Area" localSheetId="15">'External (Paint) - BOQ'!$A$1:$Q$88</definedName>
    <definedName name="_xlnm.Print_Area" localSheetId="10">'Paint - BOQ'!$A$1:$U$108</definedName>
    <definedName name="_xlnm.Print_Area" localSheetId="0">SUMMARY!$A$1:$M$11</definedName>
    <definedName name="_xlnm.Print_Area" localSheetId="22">Valuation!$A$1:$G$58</definedName>
    <definedName name="_xlnm.Print_Area" localSheetId="4">'VO 01'!$A$1:$J$67</definedName>
    <definedName name="_xlnm.Print_Area" localSheetId="6">'VO 02'!$A$1:$L$38</definedName>
    <definedName name="_xlnm.Print_Area" localSheetId="2">'VO List'!$A$1:$K$67</definedName>
    <definedName name="_xlnm.Print_Area" localSheetId="18">'VO-09'!$A$1:$K$372</definedName>
    <definedName name="_xlnm.Print_Area" localSheetId="16">'Wall Liner - KCE'!$A$1:$X$68</definedName>
    <definedName name="_xlnm.Print_Titles" localSheetId="1">BOQ!$6:$9</definedName>
    <definedName name="_xlnm.Print_Titles" localSheetId="22">Valuation!$1:$7</definedName>
    <definedName name="_xlnm.Print_Titles" localSheetId="4">'VO 01'!$5:$6</definedName>
    <definedName name="ProdForm" localSheetId="5" hidden="1">#REF!</definedName>
    <definedName name="ProdForm" localSheetId="11" hidden="1">#REF!</definedName>
    <definedName name="ProdForm" localSheetId="4" hidden="1">#REF!</definedName>
    <definedName name="ProdForm" hidden="1">#REF!</definedName>
    <definedName name="Product" localSheetId="5" hidden="1">#REF!</definedName>
    <definedName name="Product" localSheetId="11" hidden="1">#REF!</definedName>
    <definedName name="Product" localSheetId="4" hidden="1">#REF!</definedName>
    <definedName name="Product" hidden="1">#REF!</definedName>
    <definedName name="program" localSheetId="5" hidden="1">{#N/A,#N/A,TRUE,"Front";#N/A,#N/A,TRUE,"Simple Letter";#N/A,#N/A,TRUE,"Inside";#N/A,#N/A,TRUE,"Contents";#N/A,#N/A,TRUE,"Basis";#N/A,#N/A,TRUE,"Inclusions";#N/A,#N/A,TRUE,"Exclusions";#N/A,#N/A,TRUE,"Areas";#N/A,#N/A,TRUE,"Summary";#N/A,#N/A,TRUE,"Detail"}</definedName>
    <definedName name="program" localSheetId="14" hidden="1">{#N/A,#N/A,TRUE,"Front";#N/A,#N/A,TRUE,"Simple Letter";#N/A,#N/A,TRUE,"Inside";#N/A,#N/A,TRUE,"Contents";#N/A,#N/A,TRUE,"Basis";#N/A,#N/A,TRUE,"Inclusions";#N/A,#N/A,TRUE,"Exclusions";#N/A,#N/A,TRUE,"Areas";#N/A,#N/A,TRUE,"Summary";#N/A,#N/A,TRUE,"Detail"}</definedName>
    <definedName name="program" localSheetId="11" hidden="1">{#N/A,#N/A,TRUE,"Front";#N/A,#N/A,TRUE,"Simple Letter";#N/A,#N/A,TRUE,"Inside";#N/A,#N/A,TRUE,"Contents";#N/A,#N/A,TRUE,"Basis";#N/A,#N/A,TRUE,"Inclusions";#N/A,#N/A,TRUE,"Exclusions";#N/A,#N/A,TRUE,"Areas";#N/A,#N/A,TRUE,"Summary";#N/A,#N/A,TRUE,"Detail"}</definedName>
    <definedName name="program" localSheetId="10" hidden="1">{#N/A,#N/A,TRUE,"Front";#N/A,#N/A,TRUE,"Simple Letter";#N/A,#N/A,TRUE,"Inside";#N/A,#N/A,TRUE,"Contents";#N/A,#N/A,TRUE,"Basis";#N/A,#N/A,TRUE,"Inclusions";#N/A,#N/A,TRUE,"Exclusions";#N/A,#N/A,TRUE,"Areas";#N/A,#N/A,TRUE,"Summary";#N/A,#N/A,TRUE,"Detail"}</definedName>
    <definedName name="program" localSheetId="20"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5" hidden="1">{#N/A,#N/A,TRUE,"Cover";#N/A,#N/A,TRUE,"Conts";#N/A,#N/A,TRUE,"VOS";#N/A,#N/A,TRUE,"Warrington";#N/A,#N/A,TRUE,"Widnes"}</definedName>
    <definedName name="pswyry" localSheetId="14" hidden="1">{#N/A,#N/A,TRUE,"Cover";#N/A,#N/A,TRUE,"Conts";#N/A,#N/A,TRUE,"VOS";#N/A,#N/A,TRUE,"Warrington";#N/A,#N/A,TRUE,"Widnes"}</definedName>
    <definedName name="pswyry" localSheetId="11" hidden="1">{#N/A,#N/A,TRUE,"Cover";#N/A,#N/A,TRUE,"Conts";#N/A,#N/A,TRUE,"VOS";#N/A,#N/A,TRUE,"Warrington";#N/A,#N/A,TRUE,"Widnes"}</definedName>
    <definedName name="pswyry" localSheetId="10" hidden="1">{#N/A,#N/A,TRUE,"Cover";#N/A,#N/A,TRUE,"Conts";#N/A,#N/A,TRUE,"VOS";#N/A,#N/A,TRUE,"Warrington";#N/A,#N/A,TRUE,"Widnes"}</definedName>
    <definedName name="pswyry" localSheetId="20" hidden="1">{#N/A,#N/A,TRUE,"Cover";#N/A,#N/A,TRUE,"Conts";#N/A,#N/A,TRUE,"VOS";#N/A,#N/A,TRUE,"Warrington";#N/A,#N/A,TRUE,"Widnes"}</definedName>
    <definedName name="pswyry" hidden="1">{#N/A,#N/A,TRUE,"Cover";#N/A,#N/A,TRUE,"Conts";#N/A,#N/A,TRUE,"VOS";#N/A,#N/A,TRUE,"Warrington";#N/A,#N/A,TRUE,"Widnes"}</definedName>
    <definedName name="puy" localSheetId="5" hidden="1">{#N/A,#N/A,TRUE,"Cover";#N/A,#N/A,TRUE,"Conts";#N/A,#N/A,TRUE,"VOS";#N/A,#N/A,TRUE,"Warrington";#N/A,#N/A,TRUE,"Widnes"}</definedName>
    <definedName name="puy" localSheetId="14" hidden="1">{#N/A,#N/A,TRUE,"Cover";#N/A,#N/A,TRUE,"Conts";#N/A,#N/A,TRUE,"VOS";#N/A,#N/A,TRUE,"Warrington";#N/A,#N/A,TRUE,"Widnes"}</definedName>
    <definedName name="puy" localSheetId="11" hidden="1">{#N/A,#N/A,TRUE,"Cover";#N/A,#N/A,TRUE,"Conts";#N/A,#N/A,TRUE,"VOS";#N/A,#N/A,TRUE,"Warrington";#N/A,#N/A,TRUE,"Widnes"}</definedName>
    <definedName name="puy" localSheetId="10" hidden="1">{#N/A,#N/A,TRUE,"Cover";#N/A,#N/A,TRUE,"Conts";#N/A,#N/A,TRUE,"VOS";#N/A,#N/A,TRUE,"Warrington";#N/A,#N/A,TRUE,"Widnes"}</definedName>
    <definedName name="puy" localSheetId="20" hidden="1">{#N/A,#N/A,TRUE,"Cover";#N/A,#N/A,TRUE,"Conts";#N/A,#N/A,TRUE,"VOS";#N/A,#N/A,TRUE,"Warrington";#N/A,#N/A,TRUE,"Widnes"}</definedName>
    <definedName name="puy" hidden="1">{#N/A,#N/A,TRUE,"Cover";#N/A,#N/A,TRUE,"Conts";#N/A,#N/A,TRUE,"VOS";#N/A,#N/A,TRUE,"Warrington";#N/A,#N/A,TRUE,"Widnes"}</definedName>
    <definedName name="q" localSheetId="5" hidden="1">{#N/A,#N/A,TRUE,"Front";#N/A,#N/A,TRUE,"Simple Letter";#N/A,#N/A,TRUE,"Inside";#N/A,#N/A,TRUE,"Contents";#N/A,#N/A,TRUE,"Basis";#N/A,#N/A,TRUE,"Inclusions";#N/A,#N/A,TRUE,"Exclusions";#N/A,#N/A,TRUE,"Areas";#N/A,#N/A,TRUE,"Summary";#N/A,#N/A,TRUE,"Detail"}</definedName>
    <definedName name="q" localSheetId="14" hidden="1">{#N/A,#N/A,TRUE,"Front";#N/A,#N/A,TRUE,"Simple Letter";#N/A,#N/A,TRUE,"Inside";#N/A,#N/A,TRUE,"Contents";#N/A,#N/A,TRUE,"Basis";#N/A,#N/A,TRUE,"Inclusions";#N/A,#N/A,TRUE,"Exclusions";#N/A,#N/A,TRUE,"Areas";#N/A,#N/A,TRUE,"Summary";#N/A,#N/A,TRUE,"Detail"}</definedName>
    <definedName name="q" localSheetId="11" hidden="1">{#N/A,#N/A,TRUE,"Front";#N/A,#N/A,TRUE,"Simple Letter";#N/A,#N/A,TRUE,"Inside";#N/A,#N/A,TRUE,"Contents";#N/A,#N/A,TRUE,"Basis";#N/A,#N/A,TRUE,"Inclusions";#N/A,#N/A,TRUE,"Exclusions";#N/A,#N/A,TRUE,"Areas";#N/A,#N/A,TRUE,"Summary";#N/A,#N/A,TRUE,"Detail"}</definedName>
    <definedName name="q" localSheetId="10" hidden="1">{#N/A,#N/A,TRUE,"Front";#N/A,#N/A,TRUE,"Simple Letter";#N/A,#N/A,TRUE,"Inside";#N/A,#N/A,TRUE,"Contents";#N/A,#N/A,TRUE,"Basis";#N/A,#N/A,TRUE,"Inclusions";#N/A,#N/A,TRUE,"Exclusions";#N/A,#N/A,TRUE,"Areas";#N/A,#N/A,TRUE,"Summary";#N/A,#N/A,TRUE,"Detail"}</definedName>
    <definedName name="q" localSheetId="20" hidden="1">{#N/A,#N/A,TRUE,"Front";#N/A,#N/A,TRUE,"Simple Letter";#N/A,#N/A,TRUE,"Inside";#N/A,#N/A,TRUE,"Contents";#N/A,#N/A,TRUE,"Basis";#N/A,#N/A,TRUE,"Inclusions";#N/A,#N/A,TRUE,"Exclusions";#N/A,#N/A,TRUE,"Areas";#N/A,#N/A,TRUE,"Summary";#N/A,#N/A,TRUE,"Detail"}</definedName>
    <definedName name="q" hidden="1">{#N/A,#N/A,TRUE,"Front";#N/A,#N/A,TRUE,"Simple Letter";#N/A,#N/A,TRUE,"Inside";#N/A,#N/A,TRUE,"Contents";#N/A,#N/A,TRUE,"Basis";#N/A,#N/A,TRUE,"Inclusions";#N/A,#N/A,TRUE,"Exclusions";#N/A,#N/A,TRUE,"Areas";#N/A,#N/A,TRUE,"Summary";#N/A,#N/A,TRUE,"Detail"}</definedName>
    <definedName name="q3tqtq" localSheetId="5" hidden="1">{#N/A,#N/A,TRUE,"Cover";#N/A,#N/A,TRUE,"Conts";#N/A,#N/A,TRUE,"VOS";#N/A,#N/A,TRUE,"Warrington";#N/A,#N/A,TRUE,"Widnes"}</definedName>
    <definedName name="q3tqtq" localSheetId="14" hidden="1">{#N/A,#N/A,TRUE,"Cover";#N/A,#N/A,TRUE,"Conts";#N/A,#N/A,TRUE,"VOS";#N/A,#N/A,TRUE,"Warrington";#N/A,#N/A,TRUE,"Widnes"}</definedName>
    <definedName name="q3tqtq" localSheetId="11" hidden="1">{#N/A,#N/A,TRUE,"Cover";#N/A,#N/A,TRUE,"Conts";#N/A,#N/A,TRUE,"VOS";#N/A,#N/A,TRUE,"Warrington";#N/A,#N/A,TRUE,"Widnes"}</definedName>
    <definedName name="q3tqtq" localSheetId="10" hidden="1">{#N/A,#N/A,TRUE,"Cover";#N/A,#N/A,TRUE,"Conts";#N/A,#N/A,TRUE,"VOS";#N/A,#N/A,TRUE,"Warrington";#N/A,#N/A,TRUE,"Widnes"}</definedName>
    <definedName name="q3tqtq" localSheetId="20" hidden="1">{#N/A,#N/A,TRUE,"Cover";#N/A,#N/A,TRUE,"Conts";#N/A,#N/A,TRUE,"VOS";#N/A,#N/A,TRUE,"Warrington";#N/A,#N/A,TRUE,"Widnes"}</definedName>
    <definedName name="q3tqtq" hidden="1">{#N/A,#N/A,TRUE,"Cover";#N/A,#N/A,TRUE,"Conts";#N/A,#N/A,TRUE,"VOS";#N/A,#N/A,TRUE,"Warrington";#N/A,#N/A,TRUE,"Widnes"}</definedName>
    <definedName name="q5ttyr" localSheetId="5" hidden="1">{#N/A,#N/A,TRUE,"Cover";#N/A,#N/A,TRUE,"Conts";#N/A,#N/A,TRUE,"VOS";#N/A,#N/A,TRUE,"Warrington";#N/A,#N/A,TRUE,"Widnes"}</definedName>
    <definedName name="q5ttyr" localSheetId="14" hidden="1">{#N/A,#N/A,TRUE,"Cover";#N/A,#N/A,TRUE,"Conts";#N/A,#N/A,TRUE,"VOS";#N/A,#N/A,TRUE,"Warrington";#N/A,#N/A,TRUE,"Widnes"}</definedName>
    <definedName name="q5ttyr" localSheetId="11" hidden="1">{#N/A,#N/A,TRUE,"Cover";#N/A,#N/A,TRUE,"Conts";#N/A,#N/A,TRUE,"VOS";#N/A,#N/A,TRUE,"Warrington";#N/A,#N/A,TRUE,"Widnes"}</definedName>
    <definedName name="q5ttyr" localSheetId="10" hidden="1">{#N/A,#N/A,TRUE,"Cover";#N/A,#N/A,TRUE,"Conts";#N/A,#N/A,TRUE,"VOS";#N/A,#N/A,TRUE,"Warrington";#N/A,#N/A,TRUE,"Widnes"}</definedName>
    <definedName name="q5ttyr" localSheetId="20" hidden="1">{#N/A,#N/A,TRUE,"Cover";#N/A,#N/A,TRUE,"Conts";#N/A,#N/A,TRUE,"VOS";#N/A,#N/A,TRUE,"Warrington";#N/A,#N/A,TRUE,"Widnes"}</definedName>
    <definedName name="q5ttyr" hidden="1">{#N/A,#N/A,TRUE,"Cover";#N/A,#N/A,TRUE,"Conts";#N/A,#N/A,TRUE,"VOS";#N/A,#N/A,TRUE,"Warrington";#N/A,#N/A,TRUE,"Widnes"}</definedName>
    <definedName name="qap" localSheetId="5" hidden="1">{"'Typical Costs Estimates'!$C$158:$H$161"}</definedName>
    <definedName name="qap" localSheetId="14" hidden="1">{"'Typical Costs Estimates'!$C$158:$H$161"}</definedName>
    <definedName name="qap" localSheetId="11" hidden="1">{"'Typical Costs Estimates'!$C$158:$H$161"}</definedName>
    <definedName name="qap" localSheetId="10" hidden="1">{"'Typical Costs Estimates'!$C$158:$H$161"}</definedName>
    <definedName name="qap" localSheetId="20" hidden="1">{"'Typical Costs Estimates'!$C$158:$H$161"}</definedName>
    <definedName name="qap" hidden="1">{"'Typical Costs Estimates'!$C$158:$H$161"}</definedName>
    <definedName name="qe" localSheetId="5" hidden="1">{"'Break down'!$A$4"}</definedName>
    <definedName name="qe" localSheetId="14" hidden="1">{"'Break down'!$A$4"}</definedName>
    <definedName name="qe" localSheetId="11" hidden="1">{"'Break down'!$A$4"}</definedName>
    <definedName name="qe" localSheetId="10" hidden="1">{"'Break down'!$A$4"}</definedName>
    <definedName name="qe" localSheetId="20" hidden="1">{"'Break down'!$A$4"}</definedName>
    <definedName name="qe" hidden="1">{"'Break down'!$A$4"}</definedName>
    <definedName name="qqq" localSheetId="5" hidden="1">{#N/A,#N/A,TRUE,"Cover";#N/A,#N/A,TRUE,"Conts";#N/A,#N/A,TRUE,"VOS";#N/A,#N/A,TRUE,"Warrington";#N/A,#N/A,TRUE,"Widnes"}</definedName>
    <definedName name="qqq" localSheetId="14" hidden="1">{#N/A,#N/A,TRUE,"Cover";#N/A,#N/A,TRUE,"Conts";#N/A,#N/A,TRUE,"VOS";#N/A,#N/A,TRUE,"Warrington";#N/A,#N/A,TRUE,"Widnes"}</definedName>
    <definedName name="qqq" localSheetId="11" hidden="1">{#N/A,#N/A,TRUE,"Cover";#N/A,#N/A,TRUE,"Conts";#N/A,#N/A,TRUE,"VOS";#N/A,#N/A,TRUE,"Warrington";#N/A,#N/A,TRUE,"Widnes"}</definedName>
    <definedName name="qqq" localSheetId="10" hidden="1">{#N/A,#N/A,TRUE,"Cover";#N/A,#N/A,TRUE,"Conts";#N/A,#N/A,TRUE,"VOS";#N/A,#N/A,TRUE,"Warrington";#N/A,#N/A,TRUE,"Widnes"}</definedName>
    <definedName name="qqq" localSheetId="20" hidden="1">{#N/A,#N/A,TRUE,"Cover";#N/A,#N/A,TRUE,"Conts";#N/A,#N/A,TRUE,"VOS";#N/A,#N/A,TRUE,"Warrington";#N/A,#N/A,TRUE,"Widnes"}</definedName>
    <definedName name="qqq" hidden="1">{#N/A,#N/A,TRUE,"Cover";#N/A,#N/A,TRUE,"Conts";#N/A,#N/A,TRUE,"VOS";#N/A,#N/A,TRUE,"Warrington";#N/A,#N/A,TRUE,"Widnes"}</definedName>
    <definedName name="QQQQ" localSheetId="5" hidden="1">{#N/A,#N/A,TRUE,"Basic";#N/A,#N/A,TRUE,"EXT-TABLE";#N/A,#N/A,TRUE,"STEEL";#N/A,#N/A,TRUE,"INT-Table";#N/A,#N/A,TRUE,"STEEL";#N/A,#N/A,TRUE,"Door"}</definedName>
    <definedName name="QQQQ" localSheetId="14" hidden="1">{#N/A,#N/A,TRUE,"Basic";#N/A,#N/A,TRUE,"EXT-TABLE";#N/A,#N/A,TRUE,"STEEL";#N/A,#N/A,TRUE,"INT-Table";#N/A,#N/A,TRUE,"STEEL";#N/A,#N/A,TRUE,"Door"}</definedName>
    <definedName name="QQQQ" localSheetId="11" hidden="1">{#N/A,#N/A,TRUE,"Basic";#N/A,#N/A,TRUE,"EXT-TABLE";#N/A,#N/A,TRUE,"STEEL";#N/A,#N/A,TRUE,"INT-Table";#N/A,#N/A,TRUE,"STEEL";#N/A,#N/A,TRUE,"Door"}</definedName>
    <definedName name="QQQQ" localSheetId="10" hidden="1">{#N/A,#N/A,TRUE,"Basic";#N/A,#N/A,TRUE,"EXT-TABLE";#N/A,#N/A,TRUE,"STEEL";#N/A,#N/A,TRUE,"INT-Table";#N/A,#N/A,TRUE,"STEEL";#N/A,#N/A,TRUE,"Door"}</definedName>
    <definedName name="QQQQ" localSheetId="20" hidden="1">{#N/A,#N/A,TRUE,"Basic";#N/A,#N/A,TRUE,"EXT-TABLE";#N/A,#N/A,TRUE,"STEEL";#N/A,#N/A,TRUE,"INT-Table";#N/A,#N/A,TRUE,"STEEL";#N/A,#N/A,TRUE,"Door"}</definedName>
    <definedName name="QQQQ" hidden="1">{#N/A,#N/A,TRUE,"Basic";#N/A,#N/A,TRUE,"EXT-TABLE";#N/A,#N/A,TRUE,"STEEL";#N/A,#N/A,TRUE,"INT-Table";#N/A,#N/A,TRUE,"STEEL";#N/A,#N/A,TRUE,"Door"}</definedName>
    <definedName name="qqqqq" localSheetId="5" hidden="1">{#N/A,#N/A,TRUE,"Basic";#N/A,#N/A,TRUE,"EXT-TABLE";#N/A,#N/A,TRUE,"STEEL";#N/A,#N/A,TRUE,"INT-Table";#N/A,#N/A,TRUE,"STEEL";#N/A,#N/A,TRUE,"Door"}</definedName>
    <definedName name="qqqqq" localSheetId="14" hidden="1">{#N/A,#N/A,TRUE,"Basic";#N/A,#N/A,TRUE,"EXT-TABLE";#N/A,#N/A,TRUE,"STEEL";#N/A,#N/A,TRUE,"INT-Table";#N/A,#N/A,TRUE,"STEEL";#N/A,#N/A,TRUE,"Door"}</definedName>
    <definedName name="qqqqq" localSheetId="11" hidden="1">{#N/A,#N/A,TRUE,"Basic";#N/A,#N/A,TRUE,"EXT-TABLE";#N/A,#N/A,TRUE,"STEEL";#N/A,#N/A,TRUE,"INT-Table";#N/A,#N/A,TRUE,"STEEL";#N/A,#N/A,TRUE,"Door"}</definedName>
    <definedName name="qqqqq" localSheetId="10" hidden="1">{#N/A,#N/A,TRUE,"Basic";#N/A,#N/A,TRUE,"EXT-TABLE";#N/A,#N/A,TRUE,"STEEL";#N/A,#N/A,TRUE,"INT-Table";#N/A,#N/A,TRUE,"STEEL";#N/A,#N/A,TRUE,"Door"}</definedName>
    <definedName name="qqqqq" localSheetId="20" hidden="1">{#N/A,#N/A,TRUE,"Basic";#N/A,#N/A,TRUE,"EXT-TABLE";#N/A,#N/A,TRUE,"STEEL";#N/A,#N/A,TRUE,"INT-Table";#N/A,#N/A,TRUE,"STEEL";#N/A,#N/A,TRUE,"Door"}</definedName>
    <definedName name="qqqqq" hidden="1">{#N/A,#N/A,TRUE,"Basic";#N/A,#N/A,TRUE,"EXT-TABLE";#N/A,#N/A,TRUE,"STEEL";#N/A,#N/A,TRUE,"INT-Table";#N/A,#N/A,TRUE,"STEEL";#N/A,#N/A,TRUE,"Door"}</definedName>
    <definedName name="qrt" localSheetId="5" hidden="1">{#N/A,#N/A,TRUE,"Cover";#N/A,#N/A,TRUE,"Conts";#N/A,#N/A,TRUE,"VOS";#N/A,#N/A,TRUE,"Warrington";#N/A,#N/A,TRUE,"Widnes"}</definedName>
    <definedName name="qrt" localSheetId="14" hidden="1">{#N/A,#N/A,TRUE,"Cover";#N/A,#N/A,TRUE,"Conts";#N/A,#N/A,TRUE,"VOS";#N/A,#N/A,TRUE,"Warrington";#N/A,#N/A,TRUE,"Widnes"}</definedName>
    <definedName name="qrt" localSheetId="11" hidden="1">{#N/A,#N/A,TRUE,"Cover";#N/A,#N/A,TRUE,"Conts";#N/A,#N/A,TRUE,"VOS";#N/A,#N/A,TRUE,"Warrington";#N/A,#N/A,TRUE,"Widnes"}</definedName>
    <definedName name="qrt" localSheetId="10" hidden="1">{#N/A,#N/A,TRUE,"Cover";#N/A,#N/A,TRUE,"Conts";#N/A,#N/A,TRUE,"VOS";#N/A,#N/A,TRUE,"Warrington";#N/A,#N/A,TRUE,"Widnes"}</definedName>
    <definedName name="qrt" localSheetId="20" hidden="1">{#N/A,#N/A,TRUE,"Cover";#N/A,#N/A,TRUE,"Conts";#N/A,#N/A,TRUE,"VOS";#N/A,#N/A,TRUE,"Warrington";#N/A,#N/A,TRUE,"Widnes"}</definedName>
    <definedName name="qrt" hidden="1">{#N/A,#N/A,TRUE,"Cover";#N/A,#N/A,TRUE,"Conts";#N/A,#N/A,TRUE,"VOS";#N/A,#N/A,TRUE,"Warrington";#N/A,#N/A,TRUE,"Widnes"}</definedName>
    <definedName name="qttyry" localSheetId="5" hidden="1">{#N/A,#N/A,TRUE,"Cover";#N/A,#N/A,TRUE,"Conts";#N/A,#N/A,TRUE,"VOS";#N/A,#N/A,TRUE,"Warrington";#N/A,#N/A,TRUE,"Widnes"}</definedName>
    <definedName name="qttyry" localSheetId="14" hidden="1">{#N/A,#N/A,TRUE,"Cover";#N/A,#N/A,TRUE,"Conts";#N/A,#N/A,TRUE,"VOS";#N/A,#N/A,TRUE,"Warrington";#N/A,#N/A,TRUE,"Widnes"}</definedName>
    <definedName name="qttyry" localSheetId="11" hidden="1">{#N/A,#N/A,TRUE,"Cover";#N/A,#N/A,TRUE,"Conts";#N/A,#N/A,TRUE,"VOS";#N/A,#N/A,TRUE,"Warrington";#N/A,#N/A,TRUE,"Widnes"}</definedName>
    <definedName name="qttyry" localSheetId="10" hidden="1">{#N/A,#N/A,TRUE,"Cover";#N/A,#N/A,TRUE,"Conts";#N/A,#N/A,TRUE,"VOS";#N/A,#N/A,TRUE,"Warrington";#N/A,#N/A,TRUE,"Widnes"}</definedName>
    <definedName name="qttyry" localSheetId="20" hidden="1">{#N/A,#N/A,TRUE,"Cover";#N/A,#N/A,TRUE,"Conts";#N/A,#N/A,TRUE,"VOS";#N/A,#N/A,TRUE,"Warrington";#N/A,#N/A,TRUE,"Widnes"}</definedName>
    <definedName name="qttyry" hidden="1">{#N/A,#N/A,TRUE,"Cover";#N/A,#N/A,TRUE,"Conts";#N/A,#N/A,TRUE,"VOS";#N/A,#N/A,TRUE,"Warrington";#N/A,#N/A,TRUE,"Widnes"}</definedName>
    <definedName name="qtyhytrh" localSheetId="5" hidden="1">{#N/A,#N/A,TRUE,"Cover";#N/A,#N/A,TRUE,"Conts";#N/A,#N/A,TRUE,"VOS";#N/A,#N/A,TRUE,"Warrington";#N/A,#N/A,TRUE,"Widnes"}</definedName>
    <definedName name="qtyhytrh" localSheetId="14" hidden="1">{#N/A,#N/A,TRUE,"Cover";#N/A,#N/A,TRUE,"Conts";#N/A,#N/A,TRUE,"VOS";#N/A,#N/A,TRUE,"Warrington";#N/A,#N/A,TRUE,"Widnes"}</definedName>
    <definedName name="qtyhytrh" localSheetId="11" hidden="1">{#N/A,#N/A,TRUE,"Cover";#N/A,#N/A,TRUE,"Conts";#N/A,#N/A,TRUE,"VOS";#N/A,#N/A,TRUE,"Warrington";#N/A,#N/A,TRUE,"Widnes"}</definedName>
    <definedName name="qtyhytrh" localSheetId="10" hidden="1">{#N/A,#N/A,TRUE,"Cover";#N/A,#N/A,TRUE,"Conts";#N/A,#N/A,TRUE,"VOS";#N/A,#N/A,TRUE,"Warrington";#N/A,#N/A,TRUE,"Widnes"}</definedName>
    <definedName name="qtyhytrh" localSheetId="20" hidden="1">{#N/A,#N/A,TRUE,"Cover";#N/A,#N/A,TRUE,"Conts";#N/A,#N/A,TRUE,"VOS";#N/A,#N/A,TRUE,"Warrington";#N/A,#N/A,TRUE,"Widnes"}</definedName>
    <definedName name="qtyhytrh" hidden="1">{#N/A,#N/A,TRUE,"Cover";#N/A,#N/A,TRUE,"Conts";#N/A,#N/A,TRUE,"VOS";#N/A,#N/A,TRUE,"Warrington";#N/A,#N/A,TRUE,"Widnes"}</definedName>
    <definedName name="qtyu" localSheetId="5" hidden="1">{#N/A,#N/A,TRUE,"Cover";#N/A,#N/A,TRUE,"Conts";#N/A,#N/A,TRUE,"VOS";#N/A,#N/A,TRUE,"Warrington";#N/A,#N/A,TRUE,"Widnes"}</definedName>
    <definedName name="qtyu" localSheetId="14" hidden="1">{#N/A,#N/A,TRUE,"Cover";#N/A,#N/A,TRUE,"Conts";#N/A,#N/A,TRUE,"VOS";#N/A,#N/A,TRUE,"Warrington";#N/A,#N/A,TRUE,"Widnes"}</definedName>
    <definedName name="qtyu" localSheetId="11" hidden="1">{#N/A,#N/A,TRUE,"Cover";#N/A,#N/A,TRUE,"Conts";#N/A,#N/A,TRUE,"VOS";#N/A,#N/A,TRUE,"Warrington";#N/A,#N/A,TRUE,"Widnes"}</definedName>
    <definedName name="qtyu" localSheetId="10" hidden="1">{#N/A,#N/A,TRUE,"Cover";#N/A,#N/A,TRUE,"Conts";#N/A,#N/A,TRUE,"VOS";#N/A,#N/A,TRUE,"Warrington";#N/A,#N/A,TRUE,"Widnes"}</definedName>
    <definedName name="qtyu" localSheetId="20" hidden="1">{#N/A,#N/A,TRUE,"Cover";#N/A,#N/A,TRUE,"Conts";#N/A,#N/A,TRUE,"VOS";#N/A,#N/A,TRUE,"Warrington";#N/A,#N/A,TRUE,"Widnes"}</definedName>
    <definedName name="qtyu" hidden="1">{#N/A,#N/A,TRUE,"Cover";#N/A,#N/A,TRUE,"Conts";#N/A,#N/A,TRUE,"VOS";#N/A,#N/A,TRUE,"Warrington";#N/A,#N/A,TRUE,"Widnes"}</definedName>
    <definedName name="qtyyut" localSheetId="5" hidden="1">{#N/A,#N/A,TRUE,"Cover";#N/A,#N/A,TRUE,"Conts";#N/A,#N/A,TRUE,"VOS";#N/A,#N/A,TRUE,"Warrington";#N/A,#N/A,TRUE,"Widnes"}</definedName>
    <definedName name="qtyyut" localSheetId="14" hidden="1">{#N/A,#N/A,TRUE,"Cover";#N/A,#N/A,TRUE,"Conts";#N/A,#N/A,TRUE,"VOS";#N/A,#N/A,TRUE,"Warrington";#N/A,#N/A,TRUE,"Widnes"}</definedName>
    <definedName name="qtyyut" localSheetId="11" hidden="1">{#N/A,#N/A,TRUE,"Cover";#N/A,#N/A,TRUE,"Conts";#N/A,#N/A,TRUE,"VOS";#N/A,#N/A,TRUE,"Warrington";#N/A,#N/A,TRUE,"Widnes"}</definedName>
    <definedName name="qtyyut" localSheetId="10" hidden="1">{#N/A,#N/A,TRUE,"Cover";#N/A,#N/A,TRUE,"Conts";#N/A,#N/A,TRUE,"VOS";#N/A,#N/A,TRUE,"Warrington";#N/A,#N/A,TRUE,"Widnes"}</definedName>
    <definedName name="qtyyut" localSheetId="20" hidden="1">{#N/A,#N/A,TRUE,"Cover";#N/A,#N/A,TRUE,"Conts";#N/A,#N/A,TRUE,"VOS";#N/A,#N/A,TRUE,"Warrington";#N/A,#N/A,TRUE,"Widnes"}</definedName>
    <definedName name="qtyyut" hidden="1">{#N/A,#N/A,TRUE,"Cover";#N/A,#N/A,TRUE,"Conts";#N/A,#N/A,TRUE,"VOS";#N/A,#N/A,TRUE,"Warrington";#N/A,#N/A,TRUE,"Widnes"}</definedName>
    <definedName name="qtyyyhh" localSheetId="5" hidden="1">{#N/A,#N/A,TRUE,"Cover";#N/A,#N/A,TRUE,"Conts";#N/A,#N/A,TRUE,"VOS";#N/A,#N/A,TRUE,"Warrington";#N/A,#N/A,TRUE,"Widnes"}</definedName>
    <definedName name="qtyyyhh" localSheetId="14" hidden="1">{#N/A,#N/A,TRUE,"Cover";#N/A,#N/A,TRUE,"Conts";#N/A,#N/A,TRUE,"VOS";#N/A,#N/A,TRUE,"Warrington";#N/A,#N/A,TRUE,"Widnes"}</definedName>
    <definedName name="qtyyyhh" localSheetId="11" hidden="1">{#N/A,#N/A,TRUE,"Cover";#N/A,#N/A,TRUE,"Conts";#N/A,#N/A,TRUE,"VOS";#N/A,#N/A,TRUE,"Warrington";#N/A,#N/A,TRUE,"Widnes"}</definedName>
    <definedName name="qtyyyhh" localSheetId="10" hidden="1">{#N/A,#N/A,TRUE,"Cover";#N/A,#N/A,TRUE,"Conts";#N/A,#N/A,TRUE,"VOS";#N/A,#N/A,TRUE,"Warrington";#N/A,#N/A,TRUE,"Widnes"}</definedName>
    <definedName name="qtyyyhh" localSheetId="20" hidden="1">{#N/A,#N/A,TRUE,"Cover";#N/A,#N/A,TRUE,"Conts";#N/A,#N/A,TRUE,"VOS";#N/A,#N/A,TRUE,"Warrington";#N/A,#N/A,TRUE,"Widnes"}</definedName>
    <definedName name="qtyyyhh" hidden="1">{#N/A,#N/A,TRUE,"Cover";#N/A,#N/A,TRUE,"Conts";#N/A,#N/A,TRUE,"VOS";#N/A,#N/A,TRUE,"Warrington";#N/A,#N/A,TRUE,"Widnes"}</definedName>
    <definedName name="qw" localSheetId="5" hidden="1">{#N/A,#N/A,TRUE,"Basic";#N/A,#N/A,TRUE,"EXT-TABLE";#N/A,#N/A,TRUE,"STEEL";#N/A,#N/A,TRUE,"INT-Table";#N/A,#N/A,TRUE,"STEEL";#N/A,#N/A,TRUE,"Door"}</definedName>
    <definedName name="qw" localSheetId="14" hidden="1">{#N/A,#N/A,TRUE,"Basic";#N/A,#N/A,TRUE,"EXT-TABLE";#N/A,#N/A,TRUE,"STEEL";#N/A,#N/A,TRUE,"INT-Table";#N/A,#N/A,TRUE,"STEEL";#N/A,#N/A,TRUE,"Door"}</definedName>
    <definedName name="qw" localSheetId="11" hidden="1">{#N/A,#N/A,TRUE,"Basic";#N/A,#N/A,TRUE,"EXT-TABLE";#N/A,#N/A,TRUE,"STEEL";#N/A,#N/A,TRUE,"INT-Table";#N/A,#N/A,TRUE,"STEEL";#N/A,#N/A,TRUE,"Door"}</definedName>
    <definedName name="qw" localSheetId="10" hidden="1">{#N/A,#N/A,TRUE,"Basic";#N/A,#N/A,TRUE,"EXT-TABLE";#N/A,#N/A,TRUE,"STEEL";#N/A,#N/A,TRUE,"INT-Table";#N/A,#N/A,TRUE,"STEEL";#N/A,#N/A,TRUE,"Door"}</definedName>
    <definedName name="qw" localSheetId="20" hidden="1">{#N/A,#N/A,TRUE,"Basic";#N/A,#N/A,TRUE,"EXT-TABLE";#N/A,#N/A,TRUE,"STEEL";#N/A,#N/A,TRUE,"INT-Table";#N/A,#N/A,TRUE,"STEEL";#N/A,#N/A,TRUE,"Door"}</definedName>
    <definedName name="qw" hidden="1">{#N/A,#N/A,TRUE,"Basic";#N/A,#N/A,TRUE,"EXT-TABLE";#N/A,#N/A,TRUE,"STEEL";#N/A,#N/A,TRUE,"INT-Table";#N/A,#N/A,TRUE,"STEEL";#N/A,#N/A,TRUE,"Door"}</definedName>
    <definedName name="qwe" localSheetId="5" hidden="1">{#N/A,#N/A,TRUE,"Front";#N/A,#N/A,TRUE,"Simple Letter";#N/A,#N/A,TRUE,"Inside";#N/A,#N/A,TRUE,"Contents";#N/A,#N/A,TRUE,"Basis";#N/A,#N/A,TRUE,"Inclusions";#N/A,#N/A,TRUE,"Exclusions";#N/A,#N/A,TRUE,"Areas";#N/A,#N/A,TRUE,"Summary";#N/A,#N/A,TRUE,"Detail"}</definedName>
    <definedName name="qwe" localSheetId="14" hidden="1">{#N/A,#N/A,TRUE,"Front";#N/A,#N/A,TRUE,"Simple Letter";#N/A,#N/A,TRUE,"Inside";#N/A,#N/A,TRUE,"Contents";#N/A,#N/A,TRUE,"Basis";#N/A,#N/A,TRUE,"Inclusions";#N/A,#N/A,TRUE,"Exclusions";#N/A,#N/A,TRUE,"Areas";#N/A,#N/A,TRUE,"Summary";#N/A,#N/A,TRUE,"Detail"}</definedName>
    <definedName name="qwe" localSheetId="11" hidden="1">{#N/A,#N/A,TRUE,"Front";#N/A,#N/A,TRUE,"Simple Letter";#N/A,#N/A,TRUE,"Inside";#N/A,#N/A,TRUE,"Contents";#N/A,#N/A,TRUE,"Basis";#N/A,#N/A,TRUE,"Inclusions";#N/A,#N/A,TRUE,"Exclusions";#N/A,#N/A,TRUE,"Areas";#N/A,#N/A,TRUE,"Summary";#N/A,#N/A,TRUE,"Detail"}</definedName>
    <definedName name="qwe" localSheetId="10" hidden="1">{#N/A,#N/A,TRUE,"Front";#N/A,#N/A,TRUE,"Simple Letter";#N/A,#N/A,TRUE,"Inside";#N/A,#N/A,TRUE,"Contents";#N/A,#N/A,TRUE,"Basis";#N/A,#N/A,TRUE,"Inclusions";#N/A,#N/A,TRUE,"Exclusions";#N/A,#N/A,TRUE,"Areas";#N/A,#N/A,TRUE,"Summary";#N/A,#N/A,TRUE,"Detail"}</definedName>
    <definedName name="qwe" localSheetId="20" hidden="1">{#N/A,#N/A,TRUE,"Front";#N/A,#N/A,TRUE,"Simple Letter";#N/A,#N/A,TRUE,"Inside";#N/A,#N/A,TRUE,"Contents";#N/A,#N/A,TRUE,"Basis";#N/A,#N/A,TRUE,"Inclusions";#N/A,#N/A,TRUE,"Exclusions";#N/A,#N/A,TRUE,"Areas";#N/A,#N/A,TRUE,"Summary";#N/A,#N/A,TRUE,"Detail"}</definedName>
    <definedName name="qwe" hidden="1">{#N/A,#N/A,TRUE,"Front";#N/A,#N/A,TRUE,"Simple Letter";#N/A,#N/A,TRUE,"Inside";#N/A,#N/A,TRUE,"Contents";#N/A,#N/A,TRUE,"Basis";#N/A,#N/A,TRUE,"Inclusions";#N/A,#N/A,TRUE,"Exclusions";#N/A,#N/A,TRUE,"Areas";#N/A,#N/A,TRUE,"Summary";#N/A,#N/A,TRUE,"Detail"}</definedName>
    <definedName name="raaa" localSheetId="5" hidden="1">{"'Sheet1'!$A$4386:$N$4591"}</definedName>
    <definedName name="raaa" localSheetId="14" hidden="1">{"'Sheet1'!$A$4386:$N$4591"}</definedName>
    <definedName name="raaa" localSheetId="11" hidden="1">{"'Sheet1'!$A$4386:$N$4591"}</definedName>
    <definedName name="raaa" localSheetId="10" hidden="1">{"'Sheet1'!$A$4386:$N$4591"}</definedName>
    <definedName name="raaa" localSheetId="20" hidden="1">{"'Sheet1'!$A$4386:$N$4591"}</definedName>
    <definedName name="raaa" hidden="1">{"'Sheet1'!$A$4386:$N$4591"}</definedName>
    <definedName name="railway" localSheetId="5" hidden="1">{"'Sheet1'!$A$4386:$N$4591"}</definedName>
    <definedName name="railway" localSheetId="14" hidden="1">{"'Sheet1'!$A$4386:$N$4591"}</definedName>
    <definedName name="railway" localSheetId="11" hidden="1">{"'Sheet1'!$A$4386:$N$4591"}</definedName>
    <definedName name="railway" localSheetId="10" hidden="1">{"'Sheet1'!$A$4386:$N$4591"}</definedName>
    <definedName name="railway" localSheetId="20" hidden="1">{"'Sheet1'!$A$4386:$N$4591"}</definedName>
    <definedName name="railway" hidden="1">{"'Sheet1'!$A$4386:$N$4591"}</definedName>
    <definedName name="Raj" localSheetId="5" hidden="1">{"'Sheet1'!$A$4386:$N$4591"}</definedName>
    <definedName name="Raj" localSheetId="14" hidden="1">{"'Sheet1'!$A$4386:$N$4591"}</definedName>
    <definedName name="Raj" localSheetId="11" hidden="1">{"'Sheet1'!$A$4386:$N$4591"}</definedName>
    <definedName name="Raj" localSheetId="10" hidden="1">{"'Sheet1'!$A$4386:$N$4591"}</definedName>
    <definedName name="Raj" localSheetId="20" hidden="1">{"'Sheet1'!$A$4386:$N$4591"}</definedName>
    <definedName name="Raj" hidden="1">{"'Sheet1'!$A$4386:$N$4591"}</definedName>
    <definedName name="rasgg" localSheetId="5" hidden="1">{#N/A,#N/A,TRUE,"Cover";#N/A,#N/A,TRUE,"Conts";#N/A,#N/A,TRUE,"VOS";#N/A,#N/A,TRUE,"Warrington";#N/A,#N/A,TRUE,"Widnes"}</definedName>
    <definedName name="rasgg" localSheetId="14" hidden="1">{#N/A,#N/A,TRUE,"Cover";#N/A,#N/A,TRUE,"Conts";#N/A,#N/A,TRUE,"VOS";#N/A,#N/A,TRUE,"Warrington";#N/A,#N/A,TRUE,"Widnes"}</definedName>
    <definedName name="rasgg" localSheetId="11" hidden="1">{#N/A,#N/A,TRUE,"Cover";#N/A,#N/A,TRUE,"Conts";#N/A,#N/A,TRUE,"VOS";#N/A,#N/A,TRUE,"Warrington";#N/A,#N/A,TRUE,"Widnes"}</definedName>
    <definedName name="rasgg" localSheetId="10" hidden="1">{#N/A,#N/A,TRUE,"Cover";#N/A,#N/A,TRUE,"Conts";#N/A,#N/A,TRUE,"VOS";#N/A,#N/A,TRUE,"Warrington";#N/A,#N/A,TRUE,"Widnes"}</definedName>
    <definedName name="rasgg" localSheetId="20" hidden="1">{#N/A,#N/A,TRUE,"Cover";#N/A,#N/A,TRUE,"Conts";#N/A,#N/A,TRUE,"VOS";#N/A,#N/A,TRUE,"Warrington";#N/A,#N/A,TRUE,"Widnes"}</definedName>
    <definedName name="rasgg" hidden="1">{#N/A,#N/A,TRUE,"Cover";#N/A,#N/A,TRUE,"Conts";#N/A,#N/A,TRUE,"VOS";#N/A,#N/A,TRUE,"Warrington";#N/A,#N/A,TRUE,"Widnes"}</definedName>
    <definedName name="ravi" localSheetId="5" hidden="1">{#N/A,#N/A,TRUE,"Front";#N/A,#N/A,TRUE,"Simple Letter";#N/A,#N/A,TRUE,"Inside";#N/A,#N/A,TRUE,"Contents";#N/A,#N/A,TRUE,"Basis";#N/A,#N/A,TRUE,"Inclusions";#N/A,#N/A,TRUE,"Exclusions";#N/A,#N/A,TRUE,"Areas";#N/A,#N/A,TRUE,"Summary";#N/A,#N/A,TRUE,"Detail"}</definedName>
    <definedName name="ravi" localSheetId="14" hidden="1">{#N/A,#N/A,TRUE,"Front";#N/A,#N/A,TRUE,"Simple Letter";#N/A,#N/A,TRUE,"Inside";#N/A,#N/A,TRUE,"Contents";#N/A,#N/A,TRUE,"Basis";#N/A,#N/A,TRUE,"Inclusions";#N/A,#N/A,TRUE,"Exclusions";#N/A,#N/A,TRUE,"Areas";#N/A,#N/A,TRUE,"Summary";#N/A,#N/A,TRUE,"Detail"}</definedName>
    <definedName name="ravi" localSheetId="11" hidden="1">{#N/A,#N/A,TRUE,"Front";#N/A,#N/A,TRUE,"Simple Letter";#N/A,#N/A,TRUE,"Inside";#N/A,#N/A,TRUE,"Contents";#N/A,#N/A,TRUE,"Basis";#N/A,#N/A,TRUE,"Inclusions";#N/A,#N/A,TRUE,"Exclusions";#N/A,#N/A,TRUE,"Areas";#N/A,#N/A,TRUE,"Summary";#N/A,#N/A,TRUE,"Detail"}</definedName>
    <definedName name="ravi" localSheetId="10" hidden="1">{#N/A,#N/A,TRUE,"Front";#N/A,#N/A,TRUE,"Simple Letter";#N/A,#N/A,TRUE,"Inside";#N/A,#N/A,TRUE,"Contents";#N/A,#N/A,TRUE,"Basis";#N/A,#N/A,TRUE,"Inclusions";#N/A,#N/A,TRUE,"Exclusions";#N/A,#N/A,TRUE,"Areas";#N/A,#N/A,TRUE,"Summary";#N/A,#N/A,TRUE,"Detail"}</definedName>
    <definedName name="ravi" localSheetId="20"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B7.4" localSheetId="5" hidden="1">#REF!</definedName>
    <definedName name="RB7.4" localSheetId="11" hidden="1">#REF!</definedName>
    <definedName name="RB7.4" localSheetId="4" hidden="1">#REF!</definedName>
    <definedName name="RB7.4" hidden="1">#REF!</definedName>
    <definedName name="RCArea" localSheetId="5" hidden="1">#REF!</definedName>
    <definedName name="RCArea" localSheetId="11" hidden="1">#REF!</definedName>
    <definedName name="RCArea" localSheetId="4" hidden="1">#REF!</definedName>
    <definedName name="RCArea" hidden="1">#REF!</definedName>
    <definedName name="rd" localSheetId="5" hidden="1">{#N/A,#N/A,FALSE,"One Pager";#N/A,#N/A,FALSE,"Technical"}</definedName>
    <definedName name="rd" localSheetId="14" hidden="1">{#N/A,#N/A,FALSE,"One Pager";#N/A,#N/A,FALSE,"Technical"}</definedName>
    <definedName name="rd" localSheetId="11" hidden="1">{#N/A,#N/A,FALSE,"One Pager";#N/A,#N/A,FALSE,"Technical"}</definedName>
    <definedName name="rd" localSheetId="10" hidden="1">{#N/A,#N/A,FALSE,"One Pager";#N/A,#N/A,FALSE,"Technical"}</definedName>
    <definedName name="rd" localSheetId="20" hidden="1">{#N/A,#N/A,FALSE,"One Pager";#N/A,#N/A,FALSE,"Technical"}</definedName>
    <definedName name="rd" hidden="1">{#N/A,#N/A,FALSE,"One Pager";#N/A,#N/A,FALSE,"Technical"}</definedName>
    <definedName name="rdegsegrg" localSheetId="5" hidden="1">{#N/A,#N/A,TRUE,"Cover";#N/A,#N/A,TRUE,"Conts";#N/A,#N/A,TRUE,"VOS";#N/A,#N/A,TRUE,"Warrington";#N/A,#N/A,TRUE,"Widnes"}</definedName>
    <definedName name="rdegsegrg" localSheetId="14" hidden="1">{#N/A,#N/A,TRUE,"Cover";#N/A,#N/A,TRUE,"Conts";#N/A,#N/A,TRUE,"VOS";#N/A,#N/A,TRUE,"Warrington";#N/A,#N/A,TRUE,"Widnes"}</definedName>
    <definedName name="rdegsegrg" localSheetId="11" hidden="1">{#N/A,#N/A,TRUE,"Cover";#N/A,#N/A,TRUE,"Conts";#N/A,#N/A,TRUE,"VOS";#N/A,#N/A,TRUE,"Warrington";#N/A,#N/A,TRUE,"Widnes"}</definedName>
    <definedName name="rdegsegrg" localSheetId="10" hidden="1">{#N/A,#N/A,TRUE,"Cover";#N/A,#N/A,TRUE,"Conts";#N/A,#N/A,TRUE,"VOS";#N/A,#N/A,TRUE,"Warrington";#N/A,#N/A,TRUE,"Widnes"}</definedName>
    <definedName name="rdegsegrg" localSheetId="20" hidden="1">{#N/A,#N/A,TRUE,"Cover";#N/A,#N/A,TRUE,"Conts";#N/A,#N/A,TRUE,"VOS";#N/A,#N/A,TRUE,"Warrington";#N/A,#N/A,TRUE,"Widnes"}</definedName>
    <definedName name="rdegsegrg" hidden="1">{#N/A,#N/A,TRUE,"Cover";#N/A,#N/A,TRUE,"Conts";#N/A,#N/A,TRUE,"VOS";#N/A,#N/A,TRUE,"Warrington";#N/A,#N/A,TRUE,"Widnes"}</definedName>
    <definedName name="Recom" localSheetId="5" hidden="1">{"'Break down'!$A$4"}</definedName>
    <definedName name="Recom" localSheetId="14" hidden="1">{"'Break down'!$A$4"}</definedName>
    <definedName name="Recom" localSheetId="11" hidden="1">{"'Break down'!$A$4"}</definedName>
    <definedName name="Recom" localSheetId="10" hidden="1">{"'Break down'!$A$4"}</definedName>
    <definedName name="Recom" localSheetId="20" hidden="1">{"'Break down'!$A$4"}</definedName>
    <definedName name="Recom" hidden="1">{"'Break down'!$A$4"}</definedName>
    <definedName name="ref" localSheetId="5" hidden="1">{"'Break down'!$A$4"}</definedName>
    <definedName name="ref" localSheetId="14" hidden="1">{"'Break down'!$A$4"}</definedName>
    <definedName name="ref" localSheetId="11" hidden="1">{"'Break down'!$A$4"}</definedName>
    <definedName name="ref" localSheetId="10" hidden="1">{"'Break down'!$A$4"}</definedName>
    <definedName name="ref" localSheetId="20" hidden="1">{"'Break down'!$A$4"}</definedName>
    <definedName name="ref" hidden="1">{"'Break down'!$A$4"}</definedName>
    <definedName name="REN" localSheetId="5" hidden="1">{"'Break down'!$A$4"}</definedName>
    <definedName name="REN" localSheetId="14" hidden="1">{"'Break down'!$A$4"}</definedName>
    <definedName name="REN" localSheetId="11" hidden="1">{"'Break down'!$A$4"}</definedName>
    <definedName name="REN" localSheetId="10" hidden="1">{"'Break down'!$A$4"}</definedName>
    <definedName name="REN" localSheetId="20" hidden="1">{"'Break down'!$A$4"}</definedName>
    <definedName name="REN" hidden="1">{"'Break down'!$A$4"}</definedName>
    <definedName name="rer" localSheetId="5" hidden="1">{#N/A,#N/A,TRUE,"Cover";#N/A,#N/A,TRUE,"Conts";#N/A,#N/A,TRUE,"VOS";#N/A,#N/A,TRUE,"Warrington";#N/A,#N/A,TRUE,"Widnes"}</definedName>
    <definedName name="rer" localSheetId="14" hidden="1">{#N/A,#N/A,TRUE,"Cover";#N/A,#N/A,TRUE,"Conts";#N/A,#N/A,TRUE,"VOS";#N/A,#N/A,TRUE,"Warrington";#N/A,#N/A,TRUE,"Widnes"}</definedName>
    <definedName name="rer" localSheetId="11" hidden="1">{#N/A,#N/A,TRUE,"Cover";#N/A,#N/A,TRUE,"Conts";#N/A,#N/A,TRUE,"VOS";#N/A,#N/A,TRUE,"Warrington";#N/A,#N/A,TRUE,"Widnes"}</definedName>
    <definedName name="rer" localSheetId="10" hidden="1">{#N/A,#N/A,TRUE,"Cover";#N/A,#N/A,TRUE,"Conts";#N/A,#N/A,TRUE,"VOS";#N/A,#N/A,TRUE,"Warrington";#N/A,#N/A,TRUE,"Widnes"}</definedName>
    <definedName name="rer" localSheetId="20" hidden="1">{#N/A,#N/A,TRUE,"Cover";#N/A,#N/A,TRUE,"Conts";#N/A,#N/A,TRUE,"VOS";#N/A,#N/A,TRUE,"Warrington";#N/A,#N/A,TRUE,"Widnes"}</definedName>
    <definedName name="rer" hidden="1">{#N/A,#N/A,TRUE,"Cover";#N/A,#N/A,TRUE,"Conts";#N/A,#N/A,TRUE,"VOS";#N/A,#N/A,TRUE,"Warrington";#N/A,#N/A,TRUE,"Widnes"}</definedName>
    <definedName name="RFG" localSheetId="5" hidden="1">{"'Revised (2)'!$A$1:$K$76"}</definedName>
    <definedName name="RFG" localSheetId="14" hidden="1">{"'Revised (2)'!$A$1:$K$76"}</definedName>
    <definedName name="RFG" localSheetId="11" hidden="1">{"'Revised (2)'!$A$1:$K$76"}</definedName>
    <definedName name="RFG" localSheetId="10" hidden="1">{"'Revised (2)'!$A$1:$K$76"}</definedName>
    <definedName name="RFG" localSheetId="20" hidden="1">{"'Revised (2)'!$A$1:$K$76"}</definedName>
    <definedName name="RFG" hidden="1">{"'Revised (2)'!$A$1:$K$76"}</definedName>
    <definedName name="rghhythy" localSheetId="5" hidden="1">{#N/A,#N/A,TRUE,"Cover";#N/A,#N/A,TRUE,"Conts";#N/A,#N/A,TRUE,"VOS";#N/A,#N/A,TRUE,"Warrington";#N/A,#N/A,TRUE,"Widnes"}</definedName>
    <definedName name="rghhythy" localSheetId="14" hidden="1">{#N/A,#N/A,TRUE,"Cover";#N/A,#N/A,TRUE,"Conts";#N/A,#N/A,TRUE,"VOS";#N/A,#N/A,TRUE,"Warrington";#N/A,#N/A,TRUE,"Widnes"}</definedName>
    <definedName name="rghhythy" localSheetId="11" hidden="1">{#N/A,#N/A,TRUE,"Cover";#N/A,#N/A,TRUE,"Conts";#N/A,#N/A,TRUE,"VOS";#N/A,#N/A,TRUE,"Warrington";#N/A,#N/A,TRUE,"Widnes"}</definedName>
    <definedName name="rghhythy" localSheetId="10" hidden="1">{#N/A,#N/A,TRUE,"Cover";#N/A,#N/A,TRUE,"Conts";#N/A,#N/A,TRUE,"VOS";#N/A,#N/A,TRUE,"Warrington";#N/A,#N/A,TRUE,"Widnes"}</definedName>
    <definedName name="rghhythy" localSheetId="20" hidden="1">{#N/A,#N/A,TRUE,"Cover";#N/A,#N/A,TRUE,"Conts";#N/A,#N/A,TRUE,"VOS";#N/A,#N/A,TRUE,"Warrington";#N/A,#N/A,TRUE,"Widnes"}</definedName>
    <definedName name="rghhythy" hidden="1">{#N/A,#N/A,TRUE,"Cover";#N/A,#N/A,TRUE,"Conts";#N/A,#N/A,TRUE,"VOS";#N/A,#N/A,TRUE,"Warrington";#N/A,#N/A,TRUE,"Widnes"}</definedName>
    <definedName name="rhyuyi" localSheetId="5" hidden="1">{#N/A,#N/A,TRUE,"Cover";#N/A,#N/A,TRUE,"Conts";#N/A,#N/A,TRUE,"VOS";#N/A,#N/A,TRUE,"Warrington";#N/A,#N/A,TRUE,"Widnes"}</definedName>
    <definedName name="rhyuyi" localSheetId="14" hidden="1">{#N/A,#N/A,TRUE,"Cover";#N/A,#N/A,TRUE,"Conts";#N/A,#N/A,TRUE,"VOS";#N/A,#N/A,TRUE,"Warrington";#N/A,#N/A,TRUE,"Widnes"}</definedName>
    <definedName name="rhyuyi" localSheetId="11" hidden="1">{#N/A,#N/A,TRUE,"Cover";#N/A,#N/A,TRUE,"Conts";#N/A,#N/A,TRUE,"VOS";#N/A,#N/A,TRUE,"Warrington";#N/A,#N/A,TRUE,"Widnes"}</definedName>
    <definedName name="rhyuyi" localSheetId="10" hidden="1">{#N/A,#N/A,TRUE,"Cover";#N/A,#N/A,TRUE,"Conts";#N/A,#N/A,TRUE,"VOS";#N/A,#N/A,TRUE,"Warrington";#N/A,#N/A,TRUE,"Widnes"}</definedName>
    <definedName name="rhyuyi" localSheetId="20" hidden="1">{#N/A,#N/A,TRUE,"Cover";#N/A,#N/A,TRUE,"Conts";#N/A,#N/A,TRUE,"VOS";#N/A,#N/A,TRUE,"Warrington";#N/A,#N/A,TRUE,"Widnes"}</definedName>
    <definedName name="rhyuyi" hidden="1">{#N/A,#N/A,TRUE,"Cover";#N/A,#N/A,TRUE,"Conts";#N/A,#N/A,TRUE,"VOS";#N/A,#N/A,TRUE,"Warrington";#N/A,#N/A,TRUE,"Widnes"}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rou" localSheetId="5" hidden="1">{"'Break down'!$A$4"}</definedName>
    <definedName name="rou" localSheetId="14" hidden="1">{"'Break down'!$A$4"}</definedName>
    <definedName name="rou" localSheetId="11" hidden="1">{"'Break down'!$A$4"}</definedName>
    <definedName name="rou" localSheetId="10" hidden="1">{"'Break down'!$A$4"}</definedName>
    <definedName name="rou" localSheetId="20" hidden="1">{"'Break down'!$A$4"}</definedName>
    <definedName name="rou" hidden="1">{"'Break down'!$A$4"}</definedName>
    <definedName name="rpppp" localSheetId="5" hidden="1">{"'Break down'!$A$4"}</definedName>
    <definedName name="rpppp" localSheetId="14" hidden="1">{"'Break down'!$A$4"}</definedName>
    <definedName name="rpppp" localSheetId="11" hidden="1">{"'Break down'!$A$4"}</definedName>
    <definedName name="rpppp" localSheetId="10" hidden="1">{"'Break down'!$A$4"}</definedName>
    <definedName name="rpppp" localSheetId="20" hidden="1">{"'Break down'!$A$4"}</definedName>
    <definedName name="rpppp" hidden="1">{"'Break down'!$A$4"}</definedName>
    <definedName name="rr" localSheetId="5" hidden="1">{#N/A,#N/A,TRUE,"Cover";#N/A,#N/A,TRUE,"Conts";#N/A,#N/A,TRUE,"VOS";#N/A,#N/A,TRUE,"Warrington";#N/A,#N/A,TRUE,"Widnes"}</definedName>
    <definedName name="rr" localSheetId="14" hidden="1">{#N/A,#N/A,TRUE,"Cover";#N/A,#N/A,TRUE,"Conts";#N/A,#N/A,TRUE,"VOS";#N/A,#N/A,TRUE,"Warrington";#N/A,#N/A,TRUE,"Widnes"}</definedName>
    <definedName name="rr" localSheetId="11" hidden="1">{#N/A,#N/A,TRUE,"Cover";#N/A,#N/A,TRUE,"Conts";#N/A,#N/A,TRUE,"VOS";#N/A,#N/A,TRUE,"Warrington";#N/A,#N/A,TRUE,"Widnes"}</definedName>
    <definedName name="rr" localSheetId="10" hidden="1">{#N/A,#N/A,TRUE,"Cover";#N/A,#N/A,TRUE,"Conts";#N/A,#N/A,TRUE,"VOS";#N/A,#N/A,TRUE,"Warrington";#N/A,#N/A,TRUE,"Widnes"}</definedName>
    <definedName name="rr" localSheetId="20" hidden="1">{#N/A,#N/A,TRUE,"Cover";#N/A,#N/A,TRUE,"Conts";#N/A,#N/A,TRUE,"VOS";#N/A,#N/A,TRUE,"Warrington";#N/A,#N/A,TRUE,"Widnes"}</definedName>
    <definedName name="rr" hidden="1">{#N/A,#N/A,TRUE,"Cover";#N/A,#N/A,TRUE,"Conts";#N/A,#N/A,TRUE,"VOS";#N/A,#N/A,TRUE,"Warrington";#N/A,#N/A,TRUE,"Widnes"}</definedName>
    <definedName name="rrr" localSheetId="5" hidden="1">{#N/A,#N/A,TRUE,"Cover";#N/A,#N/A,TRUE,"Conts";#N/A,#N/A,TRUE,"VOS";#N/A,#N/A,TRUE,"Warrington";#N/A,#N/A,TRUE,"Widnes"}</definedName>
    <definedName name="rrr" localSheetId="14" hidden="1">{#N/A,#N/A,TRUE,"Cover";#N/A,#N/A,TRUE,"Conts";#N/A,#N/A,TRUE,"VOS";#N/A,#N/A,TRUE,"Warrington";#N/A,#N/A,TRUE,"Widnes"}</definedName>
    <definedName name="rrr" localSheetId="11" hidden="1">{#N/A,#N/A,TRUE,"Cover";#N/A,#N/A,TRUE,"Conts";#N/A,#N/A,TRUE,"VOS";#N/A,#N/A,TRUE,"Warrington";#N/A,#N/A,TRUE,"Widnes"}</definedName>
    <definedName name="rrr" localSheetId="10" hidden="1">{#N/A,#N/A,TRUE,"Cover";#N/A,#N/A,TRUE,"Conts";#N/A,#N/A,TRUE,"VOS";#N/A,#N/A,TRUE,"Warrington";#N/A,#N/A,TRUE,"Widnes"}</definedName>
    <definedName name="rrr" localSheetId="20" hidden="1">{#N/A,#N/A,TRUE,"Cover";#N/A,#N/A,TRUE,"Conts";#N/A,#N/A,TRUE,"VOS";#N/A,#N/A,TRUE,"Warrington";#N/A,#N/A,TRUE,"Widnes"}</definedName>
    <definedName name="rrr" hidden="1">{#N/A,#N/A,TRUE,"Cover";#N/A,#N/A,TRUE,"Conts";#N/A,#N/A,TRUE,"VOS";#N/A,#N/A,TRUE,"Warrington";#N/A,#N/A,TRUE,"Widnes"}</definedName>
    <definedName name="rrrr" localSheetId="5" hidden="1">{#N/A,#N/A,TRUE,"Cover";#N/A,#N/A,TRUE,"Conts";#N/A,#N/A,TRUE,"VOS";#N/A,#N/A,TRUE,"Warrington";#N/A,#N/A,TRUE,"Widnes"}</definedName>
    <definedName name="rrrr" localSheetId="14" hidden="1">{#N/A,#N/A,TRUE,"Cover";#N/A,#N/A,TRUE,"Conts";#N/A,#N/A,TRUE,"VOS";#N/A,#N/A,TRUE,"Warrington";#N/A,#N/A,TRUE,"Widnes"}</definedName>
    <definedName name="rrrr" localSheetId="11" hidden="1">{#N/A,#N/A,TRUE,"Cover";#N/A,#N/A,TRUE,"Conts";#N/A,#N/A,TRUE,"VOS";#N/A,#N/A,TRUE,"Warrington";#N/A,#N/A,TRUE,"Widnes"}</definedName>
    <definedName name="rrrr" localSheetId="10" hidden="1">{#N/A,#N/A,TRUE,"Cover";#N/A,#N/A,TRUE,"Conts";#N/A,#N/A,TRUE,"VOS";#N/A,#N/A,TRUE,"Warrington";#N/A,#N/A,TRUE,"Widnes"}</definedName>
    <definedName name="rrrr" localSheetId="20" hidden="1">{#N/A,#N/A,TRUE,"Cover";#N/A,#N/A,TRUE,"Conts";#N/A,#N/A,TRUE,"VOS";#N/A,#N/A,TRUE,"Warrington";#N/A,#N/A,TRUE,"Widnes"}</definedName>
    <definedName name="rrrr" hidden="1">{#N/A,#N/A,TRUE,"Cover";#N/A,#N/A,TRUE,"Conts";#N/A,#N/A,TRUE,"VOS";#N/A,#N/A,TRUE,"Warrington";#N/A,#N/A,TRUE,"Widnes"}</definedName>
    <definedName name="rrrrr" localSheetId="5" hidden="1">{"'장비'!$A$3:$M$12"}</definedName>
    <definedName name="rrrrr" localSheetId="14" hidden="1">{"'장비'!$A$3:$M$12"}</definedName>
    <definedName name="rrrrr" localSheetId="11" hidden="1">{"'장비'!$A$3:$M$12"}</definedName>
    <definedName name="rrrrr" localSheetId="10" hidden="1">{"'장비'!$A$3:$M$12"}</definedName>
    <definedName name="rrrrr" localSheetId="20" hidden="1">{"'장비'!$A$3:$M$12"}</definedName>
    <definedName name="rrrrr" hidden="1">{"'장비'!$A$3:$M$12"}</definedName>
    <definedName name="rrrrrrr" localSheetId="5" hidden="1">{#N/A,#N/A,TRUE,"Cover";#N/A,#N/A,TRUE,"Conts";#N/A,#N/A,TRUE,"VOS";#N/A,#N/A,TRUE,"Warrington";#N/A,#N/A,TRUE,"Widnes"}</definedName>
    <definedName name="rrrrrrr" localSheetId="14" hidden="1">{#N/A,#N/A,TRUE,"Cover";#N/A,#N/A,TRUE,"Conts";#N/A,#N/A,TRUE,"VOS";#N/A,#N/A,TRUE,"Warrington";#N/A,#N/A,TRUE,"Widnes"}</definedName>
    <definedName name="rrrrrrr" localSheetId="11" hidden="1">{#N/A,#N/A,TRUE,"Cover";#N/A,#N/A,TRUE,"Conts";#N/A,#N/A,TRUE,"VOS";#N/A,#N/A,TRUE,"Warrington";#N/A,#N/A,TRUE,"Widnes"}</definedName>
    <definedName name="rrrrrrr" localSheetId="10" hidden="1">{#N/A,#N/A,TRUE,"Cover";#N/A,#N/A,TRUE,"Conts";#N/A,#N/A,TRUE,"VOS";#N/A,#N/A,TRUE,"Warrington";#N/A,#N/A,TRUE,"Widnes"}</definedName>
    <definedName name="rrrrrrr" localSheetId="20" hidden="1">{#N/A,#N/A,TRUE,"Cover";#N/A,#N/A,TRUE,"Conts";#N/A,#N/A,TRUE,"VOS";#N/A,#N/A,TRUE,"Warrington";#N/A,#N/A,TRUE,"Widnes"}</definedName>
    <definedName name="rrrrrrr" hidden="1">{#N/A,#N/A,TRUE,"Cover";#N/A,#N/A,TRUE,"Conts";#N/A,#N/A,TRUE,"VOS";#N/A,#N/A,TRUE,"Warrington";#N/A,#N/A,TRUE,"Widnes"}</definedName>
    <definedName name="rrrrrrrr" localSheetId="5" hidden="1">{"'장비'!$A$3:$M$12"}</definedName>
    <definedName name="rrrrrrrr" localSheetId="14" hidden="1">{"'장비'!$A$3:$M$12"}</definedName>
    <definedName name="rrrrrrrr" localSheetId="11" hidden="1">{"'장비'!$A$3:$M$12"}</definedName>
    <definedName name="rrrrrrrr" localSheetId="10" hidden="1">{"'장비'!$A$3:$M$12"}</definedName>
    <definedName name="rrrrrrrr" localSheetId="20" hidden="1">{"'장비'!$A$3:$M$12"}</definedName>
    <definedName name="rrrrrrrr" hidden="1">{"'장비'!$A$3:$M$12"}</definedName>
    <definedName name="rrrrrrrrrr" localSheetId="5" hidden="1">{#N/A,#N/A,TRUE,"Cover";#N/A,#N/A,TRUE,"Conts";#N/A,#N/A,TRUE,"VOS";#N/A,#N/A,TRUE,"Warrington";#N/A,#N/A,TRUE,"Widnes"}</definedName>
    <definedName name="rrrrrrrrrr" localSheetId="14" hidden="1">{#N/A,#N/A,TRUE,"Cover";#N/A,#N/A,TRUE,"Conts";#N/A,#N/A,TRUE,"VOS";#N/A,#N/A,TRUE,"Warrington";#N/A,#N/A,TRUE,"Widnes"}</definedName>
    <definedName name="rrrrrrrrrr" localSheetId="11" hidden="1">{#N/A,#N/A,TRUE,"Cover";#N/A,#N/A,TRUE,"Conts";#N/A,#N/A,TRUE,"VOS";#N/A,#N/A,TRUE,"Warrington";#N/A,#N/A,TRUE,"Widnes"}</definedName>
    <definedName name="rrrrrrrrrr" localSheetId="10" hidden="1">{#N/A,#N/A,TRUE,"Cover";#N/A,#N/A,TRUE,"Conts";#N/A,#N/A,TRUE,"VOS";#N/A,#N/A,TRUE,"Warrington";#N/A,#N/A,TRUE,"Widnes"}</definedName>
    <definedName name="rrrrrrrrrr" localSheetId="20" hidden="1">{#N/A,#N/A,TRUE,"Cover";#N/A,#N/A,TRUE,"Conts";#N/A,#N/A,TRUE,"VOS";#N/A,#N/A,TRUE,"Warrington";#N/A,#N/A,TRUE,"Widnes"}</definedName>
    <definedName name="rrrrrrrrrr" hidden="1">{#N/A,#N/A,TRUE,"Cover";#N/A,#N/A,TRUE,"Conts";#N/A,#N/A,TRUE,"VOS";#N/A,#N/A,TRUE,"Warrington";#N/A,#N/A,TRUE,"Widnes"}</definedName>
    <definedName name="rrttt" localSheetId="5" hidden="1">{#N/A,#N/A,TRUE,"Cover";#N/A,#N/A,TRUE,"Conts";#N/A,#N/A,TRUE,"VOS";#N/A,#N/A,TRUE,"Warrington";#N/A,#N/A,TRUE,"Widnes"}</definedName>
    <definedName name="rrttt" localSheetId="14" hidden="1">{#N/A,#N/A,TRUE,"Cover";#N/A,#N/A,TRUE,"Conts";#N/A,#N/A,TRUE,"VOS";#N/A,#N/A,TRUE,"Warrington";#N/A,#N/A,TRUE,"Widnes"}</definedName>
    <definedName name="rrttt" localSheetId="11" hidden="1">{#N/A,#N/A,TRUE,"Cover";#N/A,#N/A,TRUE,"Conts";#N/A,#N/A,TRUE,"VOS";#N/A,#N/A,TRUE,"Warrington";#N/A,#N/A,TRUE,"Widnes"}</definedName>
    <definedName name="rrttt" localSheetId="10" hidden="1">{#N/A,#N/A,TRUE,"Cover";#N/A,#N/A,TRUE,"Conts";#N/A,#N/A,TRUE,"VOS";#N/A,#N/A,TRUE,"Warrington";#N/A,#N/A,TRUE,"Widnes"}</definedName>
    <definedName name="rrttt" localSheetId="20" hidden="1">{#N/A,#N/A,TRUE,"Cover";#N/A,#N/A,TRUE,"Conts";#N/A,#N/A,TRUE,"VOS";#N/A,#N/A,TRUE,"Warrington";#N/A,#N/A,TRUE,"Widnes"}</definedName>
    <definedName name="rrttt" hidden="1">{#N/A,#N/A,TRUE,"Cover";#N/A,#N/A,TRUE,"Conts";#N/A,#N/A,TRUE,"VOS";#N/A,#N/A,TRUE,"Warrington";#N/A,#N/A,TRUE,"Widnes"}</definedName>
    <definedName name="rt" localSheetId="5" hidden="1">{"'Break down'!$A$4"}</definedName>
    <definedName name="rt" localSheetId="14" hidden="1">{"'Break down'!$A$4"}</definedName>
    <definedName name="rt" localSheetId="11" hidden="1">{"'Break down'!$A$4"}</definedName>
    <definedName name="rt" localSheetId="10" hidden="1">{"'Break down'!$A$4"}</definedName>
    <definedName name="rt" localSheetId="20" hidden="1">{"'Break down'!$A$4"}</definedName>
    <definedName name="rt" hidden="1">{"'Break down'!$A$4"}</definedName>
    <definedName name="rthsrhs" localSheetId="5" hidden="1">{#N/A,#N/A,TRUE,"Cover";#N/A,#N/A,TRUE,"Conts";#N/A,#N/A,TRUE,"VOS";#N/A,#N/A,TRUE,"Warrington";#N/A,#N/A,TRUE,"Widnes"}</definedName>
    <definedName name="rthsrhs" localSheetId="14" hidden="1">{#N/A,#N/A,TRUE,"Cover";#N/A,#N/A,TRUE,"Conts";#N/A,#N/A,TRUE,"VOS";#N/A,#N/A,TRUE,"Warrington";#N/A,#N/A,TRUE,"Widnes"}</definedName>
    <definedName name="rthsrhs" localSheetId="11" hidden="1">{#N/A,#N/A,TRUE,"Cover";#N/A,#N/A,TRUE,"Conts";#N/A,#N/A,TRUE,"VOS";#N/A,#N/A,TRUE,"Warrington";#N/A,#N/A,TRUE,"Widnes"}</definedName>
    <definedName name="rthsrhs" localSheetId="10" hidden="1">{#N/A,#N/A,TRUE,"Cover";#N/A,#N/A,TRUE,"Conts";#N/A,#N/A,TRUE,"VOS";#N/A,#N/A,TRUE,"Warrington";#N/A,#N/A,TRUE,"Widnes"}</definedName>
    <definedName name="rthsrhs" localSheetId="20" hidden="1">{#N/A,#N/A,TRUE,"Cover";#N/A,#N/A,TRUE,"Conts";#N/A,#N/A,TRUE,"VOS";#N/A,#N/A,TRUE,"Warrington";#N/A,#N/A,TRUE,"Widnes"}</definedName>
    <definedName name="rthsrhs" hidden="1">{#N/A,#N/A,TRUE,"Cover";#N/A,#N/A,TRUE,"Conts";#N/A,#N/A,TRUE,"VOS";#N/A,#N/A,TRUE,"Warrington";#N/A,#N/A,TRUE,"Widnes"}</definedName>
    <definedName name="rtp" localSheetId="5" hidden="1">{"'Break down'!$A$4"}</definedName>
    <definedName name="rtp" localSheetId="14" hidden="1">{"'Break down'!$A$4"}</definedName>
    <definedName name="rtp" localSheetId="11" hidden="1">{"'Break down'!$A$4"}</definedName>
    <definedName name="rtp" localSheetId="10" hidden="1">{"'Break down'!$A$4"}</definedName>
    <definedName name="rtp" localSheetId="20" hidden="1">{"'Break down'!$A$4"}</definedName>
    <definedName name="rtp" hidden="1">{"'Break down'!$A$4"}</definedName>
    <definedName name="rtpqwp" localSheetId="5" hidden="1">{"'Break down'!$A$4"}</definedName>
    <definedName name="rtpqwp" localSheetId="14" hidden="1">{"'Break down'!$A$4"}</definedName>
    <definedName name="rtpqwp" localSheetId="11" hidden="1">{"'Break down'!$A$4"}</definedName>
    <definedName name="rtpqwp" localSheetId="10" hidden="1">{"'Break down'!$A$4"}</definedName>
    <definedName name="rtpqwp" localSheetId="20" hidden="1">{"'Break down'!$A$4"}</definedName>
    <definedName name="rtpqwp" hidden="1">{"'Break down'!$A$4"}</definedName>
    <definedName name="rtr" localSheetId="5" hidden="1">{"'Break down'!$A$4"}</definedName>
    <definedName name="rtr" localSheetId="14" hidden="1">{"'Break down'!$A$4"}</definedName>
    <definedName name="rtr" localSheetId="11" hidden="1">{"'Break down'!$A$4"}</definedName>
    <definedName name="rtr" localSheetId="10" hidden="1">{"'Break down'!$A$4"}</definedName>
    <definedName name="rtr" localSheetId="20" hidden="1">{"'Break down'!$A$4"}</definedName>
    <definedName name="rtr" hidden="1">{"'Break down'!$A$4"}</definedName>
    <definedName name="RTRGJHJ" localSheetId="5" hidden="1">{#N/A,#N/A,TRUE,"Cover";#N/A,#N/A,TRUE,"Conts";#N/A,#N/A,TRUE,"VOS";#N/A,#N/A,TRUE,"Warrington";#N/A,#N/A,TRUE,"Widnes"}</definedName>
    <definedName name="RTRGJHJ" localSheetId="14" hidden="1">{#N/A,#N/A,TRUE,"Cover";#N/A,#N/A,TRUE,"Conts";#N/A,#N/A,TRUE,"VOS";#N/A,#N/A,TRUE,"Warrington";#N/A,#N/A,TRUE,"Widnes"}</definedName>
    <definedName name="RTRGJHJ" localSheetId="11" hidden="1">{#N/A,#N/A,TRUE,"Cover";#N/A,#N/A,TRUE,"Conts";#N/A,#N/A,TRUE,"VOS";#N/A,#N/A,TRUE,"Warrington";#N/A,#N/A,TRUE,"Widnes"}</definedName>
    <definedName name="RTRGJHJ" localSheetId="10" hidden="1">{#N/A,#N/A,TRUE,"Cover";#N/A,#N/A,TRUE,"Conts";#N/A,#N/A,TRUE,"VOS";#N/A,#N/A,TRUE,"Warrington";#N/A,#N/A,TRUE,"Widnes"}</definedName>
    <definedName name="RTRGJHJ" localSheetId="20" hidden="1">{#N/A,#N/A,TRUE,"Cover";#N/A,#N/A,TRUE,"Conts";#N/A,#N/A,TRUE,"VOS";#N/A,#N/A,TRUE,"Warrington";#N/A,#N/A,TRUE,"Widnes"}</definedName>
    <definedName name="RTRGJHJ" hidden="1">{#N/A,#N/A,TRUE,"Cover";#N/A,#N/A,TRUE,"Conts";#N/A,#N/A,TRUE,"VOS";#N/A,#N/A,TRUE,"Warrington";#N/A,#N/A,TRUE,"Widnes"}</definedName>
    <definedName name="rtryj" localSheetId="5" hidden="1">{#N/A,#N/A,TRUE,"Cover";#N/A,#N/A,TRUE,"Conts";#N/A,#N/A,TRUE,"VOS";#N/A,#N/A,TRUE,"Warrington";#N/A,#N/A,TRUE,"Widnes"}</definedName>
    <definedName name="rtryj" localSheetId="14" hidden="1">{#N/A,#N/A,TRUE,"Cover";#N/A,#N/A,TRUE,"Conts";#N/A,#N/A,TRUE,"VOS";#N/A,#N/A,TRUE,"Warrington";#N/A,#N/A,TRUE,"Widnes"}</definedName>
    <definedName name="rtryj" localSheetId="11" hidden="1">{#N/A,#N/A,TRUE,"Cover";#N/A,#N/A,TRUE,"Conts";#N/A,#N/A,TRUE,"VOS";#N/A,#N/A,TRUE,"Warrington";#N/A,#N/A,TRUE,"Widnes"}</definedName>
    <definedName name="rtryj" localSheetId="10" hidden="1">{#N/A,#N/A,TRUE,"Cover";#N/A,#N/A,TRUE,"Conts";#N/A,#N/A,TRUE,"VOS";#N/A,#N/A,TRUE,"Warrington";#N/A,#N/A,TRUE,"Widnes"}</definedName>
    <definedName name="rtryj" localSheetId="20" hidden="1">{#N/A,#N/A,TRUE,"Cover";#N/A,#N/A,TRUE,"Conts";#N/A,#N/A,TRUE,"VOS";#N/A,#N/A,TRUE,"Warrington";#N/A,#N/A,TRUE,"Widnes"}</definedName>
    <definedName name="rtryj" hidden="1">{#N/A,#N/A,TRUE,"Cover";#N/A,#N/A,TRUE,"Conts";#N/A,#N/A,TRUE,"VOS";#N/A,#N/A,TRUE,"Warrington";#N/A,#N/A,TRUE,"Widnes"}</definedName>
    <definedName name="rturudu" localSheetId="5" hidden="1">{#N/A,#N/A,TRUE,"Cover";#N/A,#N/A,TRUE,"Conts";#N/A,#N/A,TRUE,"VOS";#N/A,#N/A,TRUE,"Warrington";#N/A,#N/A,TRUE,"Widnes"}</definedName>
    <definedName name="rturudu" localSheetId="14" hidden="1">{#N/A,#N/A,TRUE,"Cover";#N/A,#N/A,TRUE,"Conts";#N/A,#N/A,TRUE,"VOS";#N/A,#N/A,TRUE,"Warrington";#N/A,#N/A,TRUE,"Widnes"}</definedName>
    <definedName name="rturudu" localSheetId="11" hidden="1">{#N/A,#N/A,TRUE,"Cover";#N/A,#N/A,TRUE,"Conts";#N/A,#N/A,TRUE,"VOS";#N/A,#N/A,TRUE,"Warrington";#N/A,#N/A,TRUE,"Widnes"}</definedName>
    <definedName name="rturudu" localSheetId="10" hidden="1">{#N/A,#N/A,TRUE,"Cover";#N/A,#N/A,TRUE,"Conts";#N/A,#N/A,TRUE,"VOS";#N/A,#N/A,TRUE,"Warrington";#N/A,#N/A,TRUE,"Widnes"}</definedName>
    <definedName name="rturudu" localSheetId="20" hidden="1">{#N/A,#N/A,TRUE,"Cover";#N/A,#N/A,TRUE,"Conts";#N/A,#N/A,TRUE,"VOS";#N/A,#N/A,TRUE,"Warrington";#N/A,#N/A,TRUE,"Widnes"}</definedName>
    <definedName name="rturudu" hidden="1">{#N/A,#N/A,TRUE,"Cover";#N/A,#N/A,TRUE,"Conts";#N/A,#N/A,TRUE,"VOS";#N/A,#N/A,TRUE,"Warrington";#N/A,#N/A,TRUE,"Widnes"}</definedName>
    <definedName name="RTYE" localSheetId="5" hidden="1">{"'장비'!$A$3:$M$12"}</definedName>
    <definedName name="RTYE" localSheetId="14" hidden="1">{"'장비'!$A$3:$M$12"}</definedName>
    <definedName name="RTYE" localSheetId="11" hidden="1">{"'장비'!$A$3:$M$12"}</definedName>
    <definedName name="RTYE" localSheetId="10" hidden="1">{"'장비'!$A$3:$M$12"}</definedName>
    <definedName name="RTYE" localSheetId="20" hidden="1">{"'장비'!$A$3:$M$12"}</definedName>
    <definedName name="RTYE" hidden="1">{"'장비'!$A$3:$M$12"}</definedName>
    <definedName name="rtysh" localSheetId="5" hidden="1">{#N/A,#N/A,TRUE,"Cover";#N/A,#N/A,TRUE,"Conts";#N/A,#N/A,TRUE,"VOS";#N/A,#N/A,TRUE,"Warrington";#N/A,#N/A,TRUE,"Widnes"}</definedName>
    <definedName name="rtysh" localSheetId="14" hidden="1">{#N/A,#N/A,TRUE,"Cover";#N/A,#N/A,TRUE,"Conts";#N/A,#N/A,TRUE,"VOS";#N/A,#N/A,TRUE,"Warrington";#N/A,#N/A,TRUE,"Widnes"}</definedName>
    <definedName name="rtysh" localSheetId="11" hidden="1">{#N/A,#N/A,TRUE,"Cover";#N/A,#N/A,TRUE,"Conts";#N/A,#N/A,TRUE,"VOS";#N/A,#N/A,TRUE,"Warrington";#N/A,#N/A,TRUE,"Widnes"}</definedName>
    <definedName name="rtysh" localSheetId="10" hidden="1">{#N/A,#N/A,TRUE,"Cover";#N/A,#N/A,TRUE,"Conts";#N/A,#N/A,TRUE,"VOS";#N/A,#N/A,TRUE,"Warrington";#N/A,#N/A,TRUE,"Widnes"}</definedName>
    <definedName name="rtysh" localSheetId="20" hidden="1">{#N/A,#N/A,TRUE,"Cover";#N/A,#N/A,TRUE,"Conts";#N/A,#N/A,TRUE,"VOS";#N/A,#N/A,TRUE,"Warrington";#N/A,#N/A,TRUE,"Widnes"}</definedName>
    <definedName name="rtysh" hidden="1">{#N/A,#N/A,TRUE,"Cover";#N/A,#N/A,TRUE,"Conts";#N/A,#N/A,TRUE,"VOS";#N/A,#N/A,TRUE,"Warrington";#N/A,#N/A,TRUE,"Widnes"}</definedName>
    <definedName name="RWF" localSheetId="5" hidden="1">{"'Sheet1'!$A$4386:$N$4591"}</definedName>
    <definedName name="RWF" localSheetId="14" hidden="1">{"'Sheet1'!$A$4386:$N$4591"}</definedName>
    <definedName name="RWF" localSheetId="11" hidden="1">{"'Sheet1'!$A$4386:$N$4591"}</definedName>
    <definedName name="RWF" localSheetId="10" hidden="1">{"'Sheet1'!$A$4386:$N$4591"}</definedName>
    <definedName name="RWF" localSheetId="20" hidden="1">{"'Sheet1'!$A$4386:$N$4591"}</definedName>
    <definedName name="RWF" hidden="1">{"'Sheet1'!$A$4386:$N$4591"}</definedName>
    <definedName name="rwt" localSheetId="5" hidden="1">{#N/A,#N/A,TRUE,"Cover";#N/A,#N/A,TRUE,"Conts";#N/A,#N/A,TRUE,"VOS";#N/A,#N/A,TRUE,"Warrington";#N/A,#N/A,TRUE,"Widnes"}</definedName>
    <definedName name="rwt" localSheetId="14" hidden="1">{#N/A,#N/A,TRUE,"Cover";#N/A,#N/A,TRUE,"Conts";#N/A,#N/A,TRUE,"VOS";#N/A,#N/A,TRUE,"Warrington";#N/A,#N/A,TRUE,"Widnes"}</definedName>
    <definedName name="rwt" localSheetId="11" hidden="1">{#N/A,#N/A,TRUE,"Cover";#N/A,#N/A,TRUE,"Conts";#N/A,#N/A,TRUE,"VOS";#N/A,#N/A,TRUE,"Warrington";#N/A,#N/A,TRUE,"Widnes"}</definedName>
    <definedName name="rwt" localSheetId="10" hidden="1">{#N/A,#N/A,TRUE,"Cover";#N/A,#N/A,TRUE,"Conts";#N/A,#N/A,TRUE,"VOS";#N/A,#N/A,TRUE,"Warrington";#N/A,#N/A,TRUE,"Widnes"}</definedName>
    <definedName name="rwt" localSheetId="20" hidden="1">{#N/A,#N/A,TRUE,"Cover";#N/A,#N/A,TRUE,"Conts";#N/A,#N/A,TRUE,"VOS";#N/A,#N/A,TRUE,"Warrington";#N/A,#N/A,TRUE,"Widnes"}</definedName>
    <definedName name="rwt" hidden="1">{#N/A,#N/A,TRUE,"Cover";#N/A,#N/A,TRUE,"Conts";#N/A,#N/A,TRUE,"VOS";#N/A,#N/A,TRUE,"Warrington";#N/A,#N/A,TRUE,"Widnes"}</definedName>
    <definedName name="ryeru" localSheetId="5" hidden="1">{#N/A,#N/A,TRUE,"Cover";#N/A,#N/A,TRUE,"Conts";#N/A,#N/A,TRUE,"VOS";#N/A,#N/A,TRUE,"Warrington";#N/A,#N/A,TRUE,"Widnes"}</definedName>
    <definedName name="ryeru" localSheetId="14" hidden="1">{#N/A,#N/A,TRUE,"Cover";#N/A,#N/A,TRUE,"Conts";#N/A,#N/A,TRUE,"VOS";#N/A,#N/A,TRUE,"Warrington";#N/A,#N/A,TRUE,"Widnes"}</definedName>
    <definedName name="ryeru" localSheetId="11" hidden="1">{#N/A,#N/A,TRUE,"Cover";#N/A,#N/A,TRUE,"Conts";#N/A,#N/A,TRUE,"VOS";#N/A,#N/A,TRUE,"Warrington";#N/A,#N/A,TRUE,"Widnes"}</definedName>
    <definedName name="ryeru" localSheetId="10" hidden="1">{#N/A,#N/A,TRUE,"Cover";#N/A,#N/A,TRUE,"Conts";#N/A,#N/A,TRUE,"VOS";#N/A,#N/A,TRUE,"Warrington";#N/A,#N/A,TRUE,"Widnes"}</definedName>
    <definedName name="ryeru" localSheetId="20" hidden="1">{#N/A,#N/A,TRUE,"Cover";#N/A,#N/A,TRUE,"Conts";#N/A,#N/A,TRUE,"VOS";#N/A,#N/A,TRUE,"Warrington";#N/A,#N/A,TRUE,"Widnes"}</definedName>
    <definedName name="ryeru" hidden="1">{#N/A,#N/A,TRUE,"Cover";#N/A,#N/A,TRUE,"Conts";#N/A,#N/A,TRUE,"VOS";#N/A,#N/A,TRUE,"Warrington";#N/A,#N/A,TRUE,"Widnes"}</definedName>
    <definedName name="rysrtryftry" localSheetId="5" hidden="1">{#N/A,#N/A,TRUE,"Cover";#N/A,#N/A,TRUE,"Conts";#N/A,#N/A,TRUE,"VOS";#N/A,#N/A,TRUE,"Warrington";#N/A,#N/A,TRUE,"Widnes"}</definedName>
    <definedName name="rysrtryftry" localSheetId="14" hidden="1">{#N/A,#N/A,TRUE,"Cover";#N/A,#N/A,TRUE,"Conts";#N/A,#N/A,TRUE,"VOS";#N/A,#N/A,TRUE,"Warrington";#N/A,#N/A,TRUE,"Widnes"}</definedName>
    <definedName name="rysrtryftry" localSheetId="11" hidden="1">{#N/A,#N/A,TRUE,"Cover";#N/A,#N/A,TRUE,"Conts";#N/A,#N/A,TRUE,"VOS";#N/A,#N/A,TRUE,"Warrington";#N/A,#N/A,TRUE,"Widnes"}</definedName>
    <definedName name="rysrtryftry" localSheetId="10" hidden="1">{#N/A,#N/A,TRUE,"Cover";#N/A,#N/A,TRUE,"Conts";#N/A,#N/A,TRUE,"VOS";#N/A,#N/A,TRUE,"Warrington";#N/A,#N/A,TRUE,"Widnes"}</definedName>
    <definedName name="rysrtryftry" localSheetId="20" hidden="1">{#N/A,#N/A,TRUE,"Cover";#N/A,#N/A,TRUE,"Conts";#N/A,#N/A,TRUE,"VOS";#N/A,#N/A,TRUE,"Warrington";#N/A,#N/A,TRUE,"Widnes"}</definedName>
    <definedName name="rysrtryftry" hidden="1">{#N/A,#N/A,TRUE,"Cover";#N/A,#N/A,TRUE,"Conts";#N/A,#N/A,TRUE,"VOS";#N/A,#N/A,TRUE,"Warrington";#N/A,#N/A,TRUE,"Widnes"}</definedName>
    <definedName name="S" localSheetId="5" hidden="1">{#N/A,#N/A,TRUE,"Cover";#N/A,#N/A,TRUE,"Conts";#N/A,#N/A,TRUE,"VOS";#N/A,#N/A,TRUE,"Warrington";#N/A,#N/A,TRUE,"Widnes"}</definedName>
    <definedName name="S" localSheetId="14" hidden="1">{#N/A,#N/A,TRUE,"Cover";#N/A,#N/A,TRUE,"Conts";#N/A,#N/A,TRUE,"VOS";#N/A,#N/A,TRUE,"Warrington";#N/A,#N/A,TRUE,"Widnes"}</definedName>
    <definedName name="S" localSheetId="11" hidden="1">{#N/A,#N/A,TRUE,"Cover";#N/A,#N/A,TRUE,"Conts";#N/A,#N/A,TRUE,"VOS";#N/A,#N/A,TRUE,"Warrington";#N/A,#N/A,TRUE,"Widnes"}</definedName>
    <definedName name="S" localSheetId="10" hidden="1">{#N/A,#N/A,TRUE,"Cover";#N/A,#N/A,TRUE,"Conts";#N/A,#N/A,TRUE,"VOS";#N/A,#N/A,TRUE,"Warrington";#N/A,#N/A,TRUE,"Widnes"}</definedName>
    <definedName name="S" localSheetId="20" hidden="1">{#N/A,#N/A,TRUE,"Cover";#N/A,#N/A,TRUE,"Conts";#N/A,#N/A,TRUE,"VOS";#N/A,#N/A,TRUE,"Warrington";#N/A,#N/A,TRUE,"Widnes"}</definedName>
    <definedName name="S" hidden="1">{#N/A,#N/A,TRUE,"Cover";#N/A,#N/A,TRUE,"Conts";#N/A,#N/A,TRUE,"VOS";#N/A,#N/A,TRUE,"Warrington";#N/A,#N/A,TRUE,"Widnes"}</definedName>
    <definedName name="SAM" localSheetId="5" hidden="1">{#N/A,#N/A,TRUE,"Basic";#N/A,#N/A,TRUE,"EXT-TABLE";#N/A,#N/A,TRUE,"STEEL";#N/A,#N/A,TRUE,"INT-Table";#N/A,#N/A,TRUE,"STEEL";#N/A,#N/A,TRUE,"Door"}</definedName>
    <definedName name="SAM" localSheetId="14" hidden="1">{#N/A,#N/A,TRUE,"Basic";#N/A,#N/A,TRUE,"EXT-TABLE";#N/A,#N/A,TRUE,"STEEL";#N/A,#N/A,TRUE,"INT-Table";#N/A,#N/A,TRUE,"STEEL";#N/A,#N/A,TRUE,"Door"}</definedName>
    <definedName name="SAM" localSheetId="11" hidden="1">{#N/A,#N/A,TRUE,"Basic";#N/A,#N/A,TRUE,"EXT-TABLE";#N/A,#N/A,TRUE,"STEEL";#N/A,#N/A,TRUE,"INT-Table";#N/A,#N/A,TRUE,"STEEL";#N/A,#N/A,TRUE,"Door"}</definedName>
    <definedName name="SAM" localSheetId="10" hidden="1">{#N/A,#N/A,TRUE,"Basic";#N/A,#N/A,TRUE,"EXT-TABLE";#N/A,#N/A,TRUE,"STEEL";#N/A,#N/A,TRUE,"INT-Table";#N/A,#N/A,TRUE,"STEEL";#N/A,#N/A,TRUE,"Door"}</definedName>
    <definedName name="SAM" localSheetId="20" hidden="1">{#N/A,#N/A,TRUE,"Basic";#N/A,#N/A,TRUE,"EXT-TABLE";#N/A,#N/A,TRUE,"STEEL";#N/A,#N/A,TRUE,"INT-Table";#N/A,#N/A,TRUE,"STEEL";#N/A,#N/A,TRUE,"Door"}</definedName>
    <definedName name="SAM" hidden="1">{#N/A,#N/A,TRUE,"Basic";#N/A,#N/A,TRUE,"EXT-TABLE";#N/A,#N/A,TRUE,"STEEL";#N/A,#N/A,TRUE,"INT-Table";#N/A,#N/A,TRUE,"STEEL";#N/A,#N/A,TRUE,"Door"}</definedName>
    <definedName name="sasf" localSheetId="5" hidden="1">{#N/A,#N/A,TRUE,"Summary";#N/A,#N/A,TRUE,"Overall";#N/A,#N/A,TRUE,"engineering";#N/A,#N/A,TRUE,"Procurement";#N/A,#N/A,TRUE,"Construction"}</definedName>
    <definedName name="sasf" localSheetId="14" hidden="1">{#N/A,#N/A,TRUE,"Summary";#N/A,#N/A,TRUE,"Overall";#N/A,#N/A,TRUE,"engineering";#N/A,#N/A,TRUE,"Procurement";#N/A,#N/A,TRUE,"Construction"}</definedName>
    <definedName name="sasf" localSheetId="11" hidden="1">{#N/A,#N/A,TRUE,"Summary";#N/A,#N/A,TRUE,"Overall";#N/A,#N/A,TRUE,"engineering";#N/A,#N/A,TRUE,"Procurement";#N/A,#N/A,TRUE,"Construction"}</definedName>
    <definedName name="sasf" localSheetId="10" hidden="1">{#N/A,#N/A,TRUE,"Summary";#N/A,#N/A,TRUE,"Overall";#N/A,#N/A,TRUE,"engineering";#N/A,#N/A,TRUE,"Procurement";#N/A,#N/A,TRUE,"Construction"}</definedName>
    <definedName name="sasf" localSheetId="20" hidden="1">{#N/A,#N/A,TRUE,"Summary";#N/A,#N/A,TRUE,"Overall";#N/A,#N/A,TRUE,"engineering";#N/A,#N/A,TRUE,"Procurement";#N/A,#N/A,TRUE,"Construction"}</definedName>
    <definedName name="sasf" hidden="1">{#N/A,#N/A,TRUE,"Summary";#N/A,#N/A,TRUE,"Overall";#N/A,#N/A,TRUE,"engineering";#N/A,#N/A,TRUE,"Procurement";#N/A,#N/A,TRUE,"Construction"}</definedName>
    <definedName name="sat" localSheetId="5" hidden="1">{#N/A,#N/A,TRUE,"Front";#N/A,#N/A,TRUE,"Simple Letter";#N/A,#N/A,TRUE,"Inside";#N/A,#N/A,TRUE,"Contents";#N/A,#N/A,TRUE,"Basis";#N/A,#N/A,TRUE,"Inclusions";#N/A,#N/A,TRUE,"Exclusions";#N/A,#N/A,TRUE,"Areas";#N/A,#N/A,TRUE,"Summary";#N/A,#N/A,TRUE,"Detail"}</definedName>
    <definedName name="sat" localSheetId="14" hidden="1">{#N/A,#N/A,TRUE,"Front";#N/A,#N/A,TRUE,"Simple Letter";#N/A,#N/A,TRUE,"Inside";#N/A,#N/A,TRUE,"Contents";#N/A,#N/A,TRUE,"Basis";#N/A,#N/A,TRUE,"Inclusions";#N/A,#N/A,TRUE,"Exclusions";#N/A,#N/A,TRUE,"Areas";#N/A,#N/A,TRUE,"Summary";#N/A,#N/A,TRUE,"Detail"}</definedName>
    <definedName name="sat" localSheetId="11" hidden="1">{#N/A,#N/A,TRUE,"Front";#N/A,#N/A,TRUE,"Simple Letter";#N/A,#N/A,TRUE,"Inside";#N/A,#N/A,TRUE,"Contents";#N/A,#N/A,TRUE,"Basis";#N/A,#N/A,TRUE,"Inclusions";#N/A,#N/A,TRUE,"Exclusions";#N/A,#N/A,TRUE,"Areas";#N/A,#N/A,TRUE,"Summary";#N/A,#N/A,TRUE,"Detail"}</definedName>
    <definedName name="sat" localSheetId="10" hidden="1">{#N/A,#N/A,TRUE,"Front";#N/A,#N/A,TRUE,"Simple Letter";#N/A,#N/A,TRUE,"Inside";#N/A,#N/A,TRUE,"Contents";#N/A,#N/A,TRUE,"Basis";#N/A,#N/A,TRUE,"Inclusions";#N/A,#N/A,TRUE,"Exclusions";#N/A,#N/A,TRUE,"Areas";#N/A,#N/A,TRUE,"Summary";#N/A,#N/A,TRUE,"Detail"}</definedName>
    <definedName name="sat" localSheetId="20"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 localSheetId="5" hidden="1">{"'Break down'!$A$4"}</definedName>
    <definedName name="sc" localSheetId="14" hidden="1">{"'Break down'!$A$4"}</definedName>
    <definedName name="sc" localSheetId="11" hidden="1">{"'Break down'!$A$4"}</definedName>
    <definedName name="sc" localSheetId="10" hidden="1">{"'Break down'!$A$4"}</definedName>
    <definedName name="sc" localSheetId="20" hidden="1">{"'Break down'!$A$4"}</definedName>
    <definedName name="sc" hidden="1">{"'Break down'!$A$4"}</definedName>
    <definedName name="SCAF" localSheetId="5" hidden="1">{"'Break down'!$A$4"}</definedName>
    <definedName name="SCAF" localSheetId="14" hidden="1">{"'Break down'!$A$4"}</definedName>
    <definedName name="SCAF" localSheetId="11" hidden="1">{"'Break down'!$A$4"}</definedName>
    <definedName name="SCAF" localSheetId="10" hidden="1">{"'Break down'!$A$4"}</definedName>
    <definedName name="SCAF" localSheetId="20" hidden="1">{"'Break down'!$A$4"}</definedName>
    <definedName name="SCAF" hidden="1">{"'Break down'!$A$4"}</definedName>
    <definedName name="Scaffolding" localSheetId="5" hidden="1">{"'Break down'!$A$4"}</definedName>
    <definedName name="Scaffolding" localSheetId="14" hidden="1">{"'Break down'!$A$4"}</definedName>
    <definedName name="Scaffolding" localSheetId="11" hidden="1">{"'Break down'!$A$4"}</definedName>
    <definedName name="Scaffolding" localSheetId="10" hidden="1">{"'Break down'!$A$4"}</definedName>
    <definedName name="Scaffolding" localSheetId="20" hidden="1">{"'Break down'!$A$4"}</definedName>
    <definedName name="Scaffolding" hidden="1">{"'Break down'!$A$4"}</definedName>
    <definedName name="scarce" localSheetId="5" hidden="1">{#N/A,#N/A,FALSE,"Summary";#N/A,#N/A,FALSE,"3TJ";#N/A,#N/A,FALSE,"3TN";#N/A,#N/A,FALSE,"3TP";#N/A,#N/A,FALSE,"3SJ";#N/A,#N/A,FALSE,"3CJ";#N/A,#N/A,FALSE,"3CN";#N/A,#N/A,FALSE,"3CP";#N/A,#N/A,FALSE,"3A"}</definedName>
    <definedName name="scarce" localSheetId="14" hidden="1">{#N/A,#N/A,FALSE,"Summary";#N/A,#N/A,FALSE,"3TJ";#N/A,#N/A,FALSE,"3TN";#N/A,#N/A,FALSE,"3TP";#N/A,#N/A,FALSE,"3SJ";#N/A,#N/A,FALSE,"3CJ";#N/A,#N/A,FALSE,"3CN";#N/A,#N/A,FALSE,"3CP";#N/A,#N/A,FALSE,"3A"}</definedName>
    <definedName name="scarce" localSheetId="11" hidden="1">{#N/A,#N/A,FALSE,"Summary";#N/A,#N/A,FALSE,"3TJ";#N/A,#N/A,FALSE,"3TN";#N/A,#N/A,FALSE,"3TP";#N/A,#N/A,FALSE,"3SJ";#N/A,#N/A,FALSE,"3CJ";#N/A,#N/A,FALSE,"3CN";#N/A,#N/A,FALSE,"3CP";#N/A,#N/A,FALSE,"3A"}</definedName>
    <definedName name="scarce" localSheetId="10" hidden="1">{#N/A,#N/A,FALSE,"Summary";#N/A,#N/A,FALSE,"3TJ";#N/A,#N/A,FALSE,"3TN";#N/A,#N/A,FALSE,"3TP";#N/A,#N/A,FALSE,"3SJ";#N/A,#N/A,FALSE,"3CJ";#N/A,#N/A,FALSE,"3CN";#N/A,#N/A,FALSE,"3CP";#N/A,#N/A,FALSE,"3A"}</definedName>
    <definedName name="scarce" localSheetId="20"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5" hidden="1">{#N/A,#N/A,TRUE,"Front";#N/A,#N/A,TRUE,"Simple Letter";#N/A,#N/A,TRUE,"Inside";#N/A,#N/A,TRUE,"Contents";#N/A,#N/A,TRUE,"Basis";#N/A,#N/A,TRUE,"Inclusions";#N/A,#N/A,TRUE,"Exclusions";#N/A,#N/A,TRUE,"Areas";#N/A,#N/A,TRUE,"Summary";#N/A,#N/A,TRUE,"Detail"}</definedName>
    <definedName name="SCREED" localSheetId="14" hidden="1">{#N/A,#N/A,TRUE,"Front";#N/A,#N/A,TRUE,"Simple Letter";#N/A,#N/A,TRUE,"Inside";#N/A,#N/A,TRUE,"Contents";#N/A,#N/A,TRUE,"Basis";#N/A,#N/A,TRUE,"Inclusions";#N/A,#N/A,TRUE,"Exclusions";#N/A,#N/A,TRUE,"Areas";#N/A,#N/A,TRUE,"Summary";#N/A,#N/A,TRUE,"Detail"}</definedName>
    <definedName name="SCREED" localSheetId="11" hidden="1">{#N/A,#N/A,TRUE,"Front";#N/A,#N/A,TRUE,"Simple Letter";#N/A,#N/A,TRUE,"Inside";#N/A,#N/A,TRUE,"Contents";#N/A,#N/A,TRUE,"Basis";#N/A,#N/A,TRUE,"Inclusions";#N/A,#N/A,TRUE,"Exclusions";#N/A,#N/A,TRUE,"Areas";#N/A,#N/A,TRUE,"Summary";#N/A,#N/A,TRUE,"Detail"}</definedName>
    <definedName name="SCREED" localSheetId="10" hidden="1">{#N/A,#N/A,TRUE,"Front";#N/A,#N/A,TRUE,"Simple Letter";#N/A,#N/A,TRUE,"Inside";#N/A,#N/A,TRUE,"Contents";#N/A,#N/A,TRUE,"Basis";#N/A,#N/A,TRUE,"Inclusions";#N/A,#N/A,TRUE,"Exclusions";#N/A,#N/A,TRUE,"Areas";#N/A,#N/A,TRUE,"Summary";#N/A,#N/A,TRUE,"Detail"}</definedName>
    <definedName name="SCREED" localSheetId="20"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5" hidden="1">#REF!</definedName>
    <definedName name="SCURVE" localSheetId="11" hidden="1">#REF!</definedName>
    <definedName name="SCURVE" localSheetId="4" hidden="1">#REF!</definedName>
    <definedName name="SCURVE" hidden="1">#REF!</definedName>
    <definedName name="scx" localSheetId="5" hidden="1">{"'Break down'!$A$4"}</definedName>
    <definedName name="scx" localSheetId="14" hidden="1">{"'Break down'!$A$4"}</definedName>
    <definedName name="scx" localSheetId="11" hidden="1">{"'Break down'!$A$4"}</definedName>
    <definedName name="scx" localSheetId="10" hidden="1">{"'Break down'!$A$4"}</definedName>
    <definedName name="scx" localSheetId="20" hidden="1">{"'Break down'!$A$4"}</definedName>
    <definedName name="scx" hidden="1">{"'Break down'!$A$4"}</definedName>
    <definedName name="sd" localSheetId="5" hidden="1">{#N/A,#N/A,FALSE,"SumG";#N/A,#N/A,FALSE,"ElecG";#N/A,#N/A,FALSE,"MechG";#N/A,#N/A,FALSE,"GeotG";#N/A,#N/A,FALSE,"PrcsG";#N/A,#N/A,FALSE,"TunnG";#N/A,#N/A,FALSE,"CivlG";#N/A,#N/A,FALSE,"NtwkG";#N/A,#N/A,FALSE,"EstgG";#N/A,#N/A,FALSE,"PEngG"}</definedName>
    <definedName name="sd" localSheetId="14" hidden="1">{#N/A,#N/A,FALSE,"SumG";#N/A,#N/A,FALSE,"ElecG";#N/A,#N/A,FALSE,"MechG";#N/A,#N/A,FALSE,"GeotG";#N/A,#N/A,FALSE,"PrcsG";#N/A,#N/A,FALSE,"TunnG";#N/A,#N/A,FALSE,"CivlG";#N/A,#N/A,FALSE,"NtwkG";#N/A,#N/A,FALSE,"EstgG";#N/A,#N/A,FALSE,"PEngG"}</definedName>
    <definedName name="sd" localSheetId="11" hidden="1">{#N/A,#N/A,FALSE,"SumG";#N/A,#N/A,FALSE,"ElecG";#N/A,#N/A,FALSE,"MechG";#N/A,#N/A,FALSE,"GeotG";#N/A,#N/A,FALSE,"PrcsG";#N/A,#N/A,FALSE,"TunnG";#N/A,#N/A,FALSE,"CivlG";#N/A,#N/A,FALSE,"NtwkG";#N/A,#N/A,FALSE,"EstgG";#N/A,#N/A,FALSE,"PEngG"}</definedName>
    <definedName name="sd" localSheetId="10" hidden="1">{#N/A,#N/A,FALSE,"SumG";#N/A,#N/A,FALSE,"ElecG";#N/A,#N/A,FALSE,"MechG";#N/A,#N/A,FALSE,"GeotG";#N/A,#N/A,FALSE,"PrcsG";#N/A,#N/A,FALSE,"TunnG";#N/A,#N/A,FALSE,"CivlG";#N/A,#N/A,FALSE,"NtwkG";#N/A,#N/A,FALSE,"EstgG";#N/A,#N/A,FALSE,"PEngG"}</definedName>
    <definedName name="sd" localSheetId="20" hidden="1">{#N/A,#N/A,FALSE,"SumG";#N/A,#N/A,FALSE,"ElecG";#N/A,#N/A,FALSE,"MechG";#N/A,#N/A,FALSE,"GeotG";#N/A,#N/A,FALSE,"PrcsG";#N/A,#N/A,FALSE,"TunnG";#N/A,#N/A,FALSE,"CivlG";#N/A,#N/A,FALSE,"NtwkG";#N/A,#N/A,FALSE,"EstgG";#N/A,#N/A,FALSE,"PEngG"}</definedName>
    <definedName name="sd" hidden="1">{#N/A,#N/A,FALSE,"SumG";#N/A,#N/A,FALSE,"ElecG";#N/A,#N/A,FALSE,"MechG";#N/A,#N/A,FALSE,"GeotG";#N/A,#N/A,FALSE,"PrcsG";#N/A,#N/A,FALSE,"TunnG";#N/A,#N/A,FALSE,"CivlG";#N/A,#N/A,FALSE,"NtwkG";#N/A,#N/A,FALSE,"EstgG";#N/A,#N/A,FALSE,"PEngG"}</definedName>
    <definedName name="sdafdsa" localSheetId="5" hidden="1">{#N/A,#N/A,TRUE,"Front";#N/A,#N/A,TRUE,"Simple Letter";#N/A,#N/A,TRUE,"Inside";#N/A,#N/A,TRUE,"Contents";#N/A,#N/A,TRUE,"Basis";#N/A,#N/A,TRUE,"Inclusions";#N/A,#N/A,TRUE,"Exclusions";#N/A,#N/A,TRUE,"Areas";#N/A,#N/A,TRUE,"Summary";#N/A,#N/A,TRUE,"Detail"}</definedName>
    <definedName name="sdafdsa" localSheetId="14" hidden="1">{#N/A,#N/A,TRUE,"Front";#N/A,#N/A,TRUE,"Simple Letter";#N/A,#N/A,TRUE,"Inside";#N/A,#N/A,TRUE,"Contents";#N/A,#N/A,TRUE,"Basis";#N/A,#N/A,TRUE,"Inclusions";#N/A,#N/A,TRUE,"Exclusions";#N/A,#N/A,TRUE,"Areas";#N/A,#N/A,TRUE,"Summary";#N/A,#N/A,TRUE,"Detail"}</definedName>
    <definedName name="sdafdsa" localSheetId="11" hidden="1">{#N/A,#N/A,TRUE,"Front";#N/A,#N/A,TRUE,"Simple Letter";#N/A,#N/A,TRUE,"Inside";#N/A,#N/A,TRUE,"Contents";#N/A,#N/A,TRUE,"Basis";#N/A,#N/A,TRUE,"Inclusions";#N/A,#N/A,TRUE,"Exclusions";#N/A,#N/A,TRUE,"Areas";#N/A,#N/A,TRUE,"Summary";#N/A,#N/A,TRUE,"Detail"}</definedName>
    <definedName name="sdafdsa" localSheetId="10" hidden="1">{#N/A,#N/A,TRUE,"Front";#N/A,#N/A,TRUE,"Simple Letter";#N/A,#N/A,TRUE,"Inside";#N/A,#N/A,TRUE,"Contents";#N/A,#N/A,TRUE,"Basis";#N/A,#N/A,TRUE,"Inclusions";#N/A,#N/A,TRUE,"Exclusions";#N/A,#N/A,TRUE,"Areas";#N/A,#N/A,TRUE,"Summary";#N/A,#N/A,TRUE,"Detail"}</definedName>
    <definedName name="sdafdsa" localSheetId="20"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5" hidden="1">#REF!</definedName>
    <definedName name="sddf" localSheetId="11" hidden="1">#REF!</definedName>
    <definedName name="sddf" localSheetId="4" hidden="1">#REF!</definedName>
    <definedName name="sddf" hidden="1">#REF!</definedName>
    <definedName name="sddsd" localSheetId="5" hidden="1">{"'Break down'!$A$4"}</definedName>
    <definedName name="sddsd" localSheetId="14" hidden="1">{"'Break down'!$A$4"}</definedName>
    <definedName name="sddsd" localSheetId="11" hidden="1">{"'Break down'!$A$4"}</definedName>
    <definedName name="sddsd" localSheetId="10" hidden="1">{"'Break down'!$A$4"}</definedName>
    <definedName name="sddsd" localSheetId="20" hidden="1">{"'Break down'!$A$4"}</definedName>
    <definedName name="sddsd" hidden="1">{"'Break down'!$A$4"}</definedName>
    <definedName name="sdefegdeg" localSheetId="5" hidden="1">{#N/A,#N/A,TRUE,"Cover";#N/A,#N/A,TRUE,"Conts";#N/A,#N/A,TRUE,"VOS";#N/A,#N/A,TRUE,"Warrington";#N/A,#N/A,TRUE,"Widnes"}</definedName>
    <definedName name="sdefegdeg" localSheetId="14" hidden="1">{#N/A,#N/A,TRUE,"Cover";#N/A,#N/A,TRUE,"Conts";#N/A,#N/A,TRUE,"VOS";#N/A,#N/A,TRUE,"Warrington";#N/A,#N/A,TRUE,"Widnes"}</definedName>
    <definedName name="sdefegdeg" localSheetId="11" hidden="1">{#N/A,#N/A,TRUE,"Cover";#N/A,#N/A,TRUE,"Conts";#N/A,#N/A,TRUE,"VOS";#N/A,#N/A,TRUE,"Warrington";#N/A,#N/A,TRUE,"Widnes"}</definedName>
    <definedName name="sdefegdeg" localSheetId="10" hidden="1">{#N/A,#N/A,TRUE,"Cover";#N/A,#N/A,TRUE,"Conts";#N/A,#N/A,TRUE,"VOS";#N/A,#N/A,TRUE,"Warrington";#N/A,#N/A,TRUE,"Widnes"}</definedName>
    <definedName name="sdefegdeg" localSheetId="20" hidden="1">{#N/A,#N/A,TRUE,"Cover";#N/A,#N/A,TRUE,"Conts";#N/A,#N/A,TRUE,"VOS";#N/A,#N/A,TRUE,"Warrington";#N/A,#N/A,TRUE,"Widnes"}</definedName>
    <definedName name="sdefegdeg" hidden="1">{#N/A,#N/A,TRUE,"Cover";#N/A,#N/A,TRUE,"Conts";#N/A,#N/A,TRUE,"VOS";#N/A,#N/A,TRUE,"Warrington";#N/A,#N/A,TRUE,"Widnes"}</definedName>
    <definedName name="sdf" localSheetId="5" hidden="1">{#N/A,#N/A,TRUE,"Cover";#N/A,#N/A,TRUE,"Conts";#N/A,#N/A,TRUE,"VOS";#N/A,#N/A,TRUE,"Warrington";#N/A,#N/A,TRUE,"Widnes"}</definedName>
    <definedName name="sdf" localSheetId="14" hidden="1">{#N/A,#N/A,TRUE,"Cover";#N/A,#N/A,TRUE,"Conts";#N/A,#N/A,TRUE,"VOS";#N/A,#N/A,TRUE,"Warrington";#N/A,#N/A,TRUE,"Widnes"}</definedName>
    <definedName name="sdf" localSheetId="11" hidden="1">{#N/A,#N/A,TRUE,"Cover";#N/A,#N/A,TRUE,"Conts";#N/A,#N/A,TRUE,"VOS";#N/A,#N/A,TRUE,"Warrington";#N/A,#N/A,TRUE,"Widnes"}</definedName>
    <definedName name="sdf" localSheetId="10" hidden="1">{#N/A,#N/A,TRUE,"Cover";#N/A,#N/A,TRUE,"Conts";#N/A,#N/A,TRUE,"VOS";#N/A,#N/A,TRUE,"Warrington";#N/A,#N/A,TRUE,"Widnes"}</definedName>
    <definedName name="sdf" localSheetId="20" hidden="1">{#N/A,#N/A,TRUE,"Cover";#N/A,#N/A,TRUE,"Conts";#N/A,#N/A,TRUE,"VOS";#N/A,#N/A,TRUE,"Warrington";#N/A,#N/A,TRUE,"Widnes"}</definedName>
    <definedName name="sdf" hidden="1">{#N/A,#N/A,TRUE,"Cover";#N/A,#N/A,TRUE,"Conts";#N/A,#N/A,TRUE,"VOS";#N/A,#N/A,TRUE,"Warrington";#N/A,#N/A,TRUE,"Widnes"}</definedName>
    <definedName name="sdfds" localSheetId="5" hidden="1">{#N/A,#N/A,TRUE,"Front";#N/A,#N/A,TRUE,"Simple Letter";#N/A,#N/A,TRUE,"Inside";#N/A,#N/A,TRUE,"Contents";#N/A,#N/A,TRUE,"Basis";#N/A,#N/A,TRUE,"Inclusions";#N/A,#N/A,TRUE,"Exclusions";#N/A,#N/A,TRUE,"Areas";#N/A,#N/A,TRUE,"Summary";#N/A,#N/A,TRUE,"Detail"}</definedName>
    <definedName name="sdfds" localSheetId="14" hidden="1">{#N/A,#N/A,TRUE,"Front";#N/A,#N/A,TRUE,"Simple Letter";#N/A,#N/A,TRUE,"Inside";#N/A,#N/A,TRUE,"Contents";#N/A,#N/A,TRUE,"Basis";#N/A,#N/A,TRUE,"Inclusions";#N/A,#N/A,TRUE,"Exclusions";#N/A,#N/A,TRUE,"Areas";#N/A,#N/A,TRUE,"Summary";#N/A,#N/A,TRUE,"Detail"}</definedName>
    <definedName name="sdfds" localSheetId="11" hidden="1">{#N/A,#N/A,TRUE,"Front";#N/A,#N/A,TRUE,"Simple Letter";#N/A,#N/A,TRUE,"Inside";#N/A,#N/A,TRUE,"Contents";#N/A,#N/A,TRUE,"Basis";#N/A,#N/A,TRUE,"Inclusions";#N/A,#N/A,TRUE,"Exclusions";#N/A,#N/A,TRUE,"Areas";#N/A,#N/A,TRUE,"Summary";#N/A,#N/A,TRUE,"Detail"}</definedName>
    <definedName name="sdfds" localSheetId="10" hidden="1">{#N/A,#N/A,TRUE,"Front";#N/A,#N/A,TRUE,"Simple Letter";#N/A,#N/A,TRUE,"Inside";#N/A,#N/A,TRUE,"Contents";#N/A,#N/A,TRUE,"Basis";#N/A,#N/A,TRUE,"Inclusions";#N/A,#N/A,TRUE,"Exclusions";#N/A,#N/A,TRUE,"Areas";#N/A,#N/A,TRUE,"Summary";#N/A,#N/A,TRUE,"Detail"}</definedName>
    <definedName name="sdfds" localSheetId="20"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sd" localSheetId="5" hidden="1">{#N/A,#N/A,TRUE,"Front";#N/A,#N/A,TRUE,"Simple Letter";#N/A,#N/A,TRUE,"Inside";#N/A,#N/A,TRUE,"Contents";#N/A,#N/A,TRUE,"Basis";#N/A,#N/A,TRUE,"Inclusions";#N/A,#N/A,TRUE,"Exclusions";#N/A,#N/A,TRUE,"Areas";#N/A,#N/A,TRUE,"Summary";#N/A,#N/A,TRUE,"Detail"}</definedName>
    <definedName name="sdfsd" localSheetId="14" hidden="1">{#N/A,#N/A,TRUE,"Front";#N/A,#N/A,TRUE,"Simple Letter";#N/A,#N/A,TRUE,"Inside";#N/A,#N/A,TRUE,"Contents";#N/A,#N/A,TRUE,"Basis";#N/A,#N/A,TRUE,"Inclusions";#N/A,#N/A,TRUE,"Exclusions";#N/A,#N/A,TRUE,"Areas";#N/A,#N/A,TRUE,"Summary";#N/A,#N/A,TRUE,"Detail"}</definedName>
    <definedName name="sdfsd" localSheetId="11" hidden="1">{#N/A,#N/A,TRUE,"Front";#N/A,#N/A,TRUE,"Simple Letter";#N/A,#N/A,TRUE,"Inside";#N/A,#N/A,TRUE,"Contents";#N/A,#N/A,TRUE,"Basis";#N/A,#N/A,TRUE,"Inclusions";#N/A,#N/A,TRUE,"Exclusions";#N/A,#N/A,TRUE,"Areas";#N/A,#N/A,TRUE,"Summary";#N/A,#N/A,TRUE,"Detail"}</definedName>
    <definedName name="sdfsd" localSheetId="10" hidden="1">{#N/A,#N/A,TRUE,"Front";#N/A,#N/A,TRUE,"Simple Letter";#N/A,#N/A,TRUE,"Inside";#N/A,#N/A,TRUE,"Contents";#N/A,#N/A,TRUE,"Basis";#N/A,#N/A,TRUE,"Inclusions";#N/A,#N/A,TRUE,"Exclusions";#N/A,#N/A,TRUE,"Areas";#N/A,#N/A,TRUE,"Summary";#N/A,#N/A,TRUE,"Detail"}</definedName>
    <definedName name="sdfsd" localSheetId="20"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hydfyftuu" localSheetId="5" hidden="1">{#N/A,#N/A,TRUE,"Cover";#N/A,#N/A,TRUE,"Conts";#N/A,#N/A,TRUE,"VOS";#N/A,#N/A,TRUE,"Warrington";#N/A,#N/A,TRUE,"Widnes"}</definedName>
    <definedName name="sdhydfyftuu" localSheetId="14" hidden="1">{#N/A,#N/A,TRUE,"Cover";#N/A,#N/A,TRUE,"Conts";#N/A,#N/A,TRUE,"VOS";#N/A,#N/A,TRUE,"Warrington";#N/A,#N/A,TRUE,"Widnes"}</definedName>
    <definedName name="sdhydfyftuu" localSheetId="11" hidden="1">{#N/A,#N/A,TRUE,"Cover";#N/A,#N/A,TRUE,"Conts";#N/A,#N/A,TRUE,"VOS";#N/A,#N/A,TRUE,"Warrington";#N/A,#N/A,TRUE,"Widnes"}</definedName>
    <definedName name="sdhydfyftuu" localSheetId="10" hidden="1">{#N/A,#N/A,TRUE,"Cover";#N/A,#N/A,TRUE,"Conts";#N/A,#N/A,TRUE,"VOS";#N/A,#N/A,TRUE,"Warrington";#N/A,#N/A,TRUE,"Widnes"}</definedName>
    <definedName name="sdhydfyftuu" localSheetId="20" hidden="1">{#N/A,#N/A,TRUE,"Cover";#N/A,#N/A,TRUE,"Conts";#N/A,#N/A,TRUE,"VOS";#N/A,#N/A,TRUE,"Warrington";#N/A,#N/A,TRUE,"Widnes"}</definedName>
    <definedName name="sdhydfyftuu" hidden="1">{#N/A,#N/A,TRUE,"Cover";#N/A,#N/A,TRUE,"Conts";#N/A,#N/A,TRUE,"VOS";#N/A,#N/A,TRUE,"Warrington";#N/A,#N/A,TRUE,"Widnes"}</definedName>
    <definedName name="sencount" hidden="1">1</definedName>
    <definedName name="ser" localSheetId="5" hidden="1">{"'Break down'!$A$4"}</definedName>
    <definedName name="ser" localSheetId="14" hidden="1">{"'Break down'!$A$4"}</definedName>
    <definedName name="ser" localSheetId="11" hidden="1">{"'Break down'!$A$4"}</definedName>
    <definedName name="ser" localSheetId="10" hidden="1">{"'Break down'!$A$4"}</definedName>
    <definedName name="ser" localSheetId="20" hidden="1">{"'Break down'!$A$4"}</definedName>
    <definedName name="ser" hidden="1">{"'Break down'!$A$4"}</definedName>
    <definedName name="Services2" localSheetId="5" hidden="1">{#N/A,#N/A,FALSE,"Pricing";#N/A,#N/A,FALSE,"Summary";#N/A,#N/A,FALSE,"CompProd";#N/A,#N/A,FALSE,"CompJobhrs";#N/A,#N/A,FALSE,"Escalation";#N/A,#N/A,FALSE,"Contingency";#N/A,#N/A,FALSE,"GM";#N/A,#N/A,FALSE,"CompWage";#N/A,#N/A,FALSE,"costSum"}</definedName>
    <definedName name="Services2" localSheetId="14" hidden="1">{#N/A,#N/A,FALSE,"Pricing";#N/A,#N/A,FALSE,"Summary";#N/A,#N/A,FALSE,"CompProd";#N/A,#N/A,FALSE,"CompJobhrs";#N/A,#N/A,FALSE,"Escalation";#N/A,#N/A,FALSE,"Contingency";#N/A,#N/A,FALSE,"GM";#N/A,#N/A,FALSE,"CompWage";#N/A,#N/A,FALSE,"costSum"}</definedName>
    <definedName name="Services2" localSheetId="11" hidden="1">{#N/A,#N/A,FALSE,"Pricing";#N/A,#N/A,FALSE,"Summary";#N/A,#N/A,FALSE,"CompProd";#N/A,#N/A,FALSE,"CompJobhrs";#N/A,#N/A,FALSE,"Escalation";#N/A,#N/A,FALSE,"Contingency";#N/A,#N/A,FALSE,"GM";#N/A,#N/A,FALSE,"CompWage";#N/A,#N/A,FALSE,"costSum"}</definedName>
    <definedName name="Services2" localSheetId="10" hidden="1">{#N/A,#N/A,FALSE,"Pricing";#N/A,#N/A,FALSE,"Summary";#N/A,#N/A,FALSE,"CompProd";#N/A,#N/A,FALSE,"CompJobhrs";#N/A,#N/A,FALSE,"Escalation";#N/A,#N/A,FALSE,"Contingency";#N/A,#N/A,FALSE,"GM";#N/A,#N/A,FALSE,"CompWage";#N/A,#N/A,FALSE,"costSum"}</definedName>
    <definedName name="Services2" localSheetId="20"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5" hidden="1">{#N/A,#N/A,TRUE,"Cover";#N/A,#N/A,TRUE,"Conts";#N/A,#N/A,TRUE,"VOS";#N/A,#N/A,TRUE,"Warrington";#N/A,#N/A,TRUE,"Widnes"}</definedName>
    <definedName name="setdydy" localSheetId="14" hidden="1">{#N/A,#N/A,TRUE,"Cover";#N/A,#N/A,TRUE,"Conts";#N/A,#N/A,TRUE,"VOS";#N/A,#N/A,TRUE,"Warrington";#N/A,#N/A,TRUE,"Widnes"}</definedName>
    <definedName name="setdydy" localSheetId="11" hidden="1">{#N/A,#N/A,TRUE,"Cover";#N/A,#N/A,TRUE,"Conts";#N/A,#N/A,TRUE,"VOS";#N/A,#N/A,TRUE,"Warrington";#N/A,#N/A,TRUE,"Widnes"}</definedName>
    <definedName name="setdydy" localSheetId="10" hidden="1">{#N/A,#N/A,TRUE,"Cover";#N/A,#N/A,TRUE,"Conts";#N/A,#N/A,TRUE,"VOS";#N/A,#N/A,TRUE,"Warrington";#N/A,#N/A,TRUE,"Widnes"}</definedName>
    <definedName name="setdydy" localSheetId="20" hidden="1">{#N/A,#N/A,TRUE,"Cover";#N/A,#N/A,TRUE,"Conts";#N/A,#N/A,TRUE,"VOS";#N/A,#N/A,TRUE,"Warrington";#N/A,#N/A,TRUE,"Widnes"}</definedName>
    <definedName name="setdydy" hidden="1">{#N/A,#N/A,TRUE,"Cover";#N/A,#N/A,TRUE,"Conts";#N/A,#N/A,TRUE,"VOS";#N/A,#N/A,TRUE,"Warrington";#N/A,#N/A,TRUE,"Widnes"}</definedName>
    <definedName name="sfbjdf" localSheetId="5" hidden="1">#REF!</definedName>
    <definedName name="sfbjdf" localSheetId="11" hidden="1">#REF!</definedName>
    <definedName name="sfbjdf" localSheetId="4" hidden="1">#REF!</definedName>
    <definedName name="sfbjdf" hidden="1">#REF!</definedName>
    <definedName name="sffff" localSheetId="5" hidden="1">{#N/A,#N/A,FALSE,"SumD";#N/A,#N/A,FALSE,"ElecD";#N/A,#N/A,FALSE,"MechD";#N/A,#N/A,FALSE,"GeotD";#N/A,#N/A,FALSE,"PrcsD";#N/A,#N/A,FALSE,"TunnD";#N/A,#N/A,FALSE,"CivlD";#N/A,#N/A,FALSE,"NtwkD";#N/A,#N/A,FALSE,"EstgD";#N/A,#N/A,FALSE,"PEngD"}</definedName>
    <definedName name="sffff" localSheetId="14" hidden="1">{#N/A,#N/A,FALSE,"SumD";#N/A,#N/A,FALSE,"ElecD";#N/A,#N/A,FALSE,"MechD";#N/A,#N/A,FALSE,"GeotD";#N/A,#N/A,FALSE,"PrcsD";#N/A,#N/A,FALSE,"TunnD";#N/A,#N/A,FALSE,"CivlD";#N/A,#N/A,FALSE,"NtwkD";#N/A,#N/A,FALSE,"EstgD";#N/A,#N/A,FALSE,"PEngD"}</definedName>
    <definedName name="sffff" localSheetId="11" hidden="1">{#N/A,#N/A,FALSE,"SumD";#N/A,#N/A,FALSE,"ElecD";#N/A,#N/A,FALSE,"MechD";#N/A,#N/A,FALSE,"GeotD";#N/A,#N/A,FALSE,"PrcsD";#N/A,#N/A,FALSE,"TunnD";#N/A,#N/A,FALSE,"CivlD";#N/A,#N/A,FALSE,"NtwkD";#N/A,#N/A,FALSE,"EstgD";#N/A,#N/A,FALSE,"PEngD"}</definedName>
    <definedName name="sffff" localSheetId="10" hidden="1">{#N/A,#N/A,FALSE,"SumD";#N/A,#N/A,FALSE,"ElecD";#N/A,#N/A,FALSE,"MechD";#N/A,#N/A,FALSE,"GeotD";#N/A,#N/A,FALSE,"PrcsD";#N/A,#N/A,FALSE,"TunnD";#N/A,#N/A,FALSE,"CivlD";#N/A,#N/A,FALSE,"NtwkD";#N/A,#N/A,FALSE,"EstgD";#N/A,#N/A,FALSE,"PEngD"}</definedName>
    <definedName name="sffff" localSheetId="20"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5" hidden="1">{#N/A,#N/A,TRUE,"Cover";#N/A,#N/A,TRUE,"Conts";#N/A,#N/A,TRUE,"VOS";#N/A,#N/A,TRUE,"Warrington";#N/A,#N/A,TRUE,"Widnes"}</definedName>
    <definedName name="sfhdfj" localSheetId="14" hidden="1">{#N/A,#N/A,TRUE,"Cover";#N/A,#N/A,TRUE,"Conts";#N/A,#N/A,TRUE,"VOS";#N/A,#N/A,TRUE,"Warrington";#N/A,#N/A,TRUE,"Widnes"}</definedName>
    <definedName name="sfhdfj" localSheetId="11" hidden="1">{#N/A,#N/A,TRUE,"Cover";#N/A,#N/A,TRUE,"Conts";#N/A,#N/A,TRUE,"VOS";#N/A,#N/A,TRUE,"Warrington";#N/A,#N/A,TRUE,"Widnes"}</definedName>
    <definedName name="sfhdfj" localSheetId="10" hidden="1">{#N/A,#N/A,TRUE,"Cover";#N/A,#N/A,TRUE,"Conts";#N/A,#N/A,TRUE,"VOS";#N/A,#N/A,TRUE,"Warrington";#N/A,#N/A,TRUE,"Widnes"}</definedName>
    <definedName name="sfhdfj" localSheetId="20" hidden="1">{#N/A,#N/A,TRUE,"Cover";#N/A,#N/A,TRUE,"Conts";#N/A,#N/A,TRUE,"VOS";#N/A,#N/A,TRUE,"Warrington";#N/A,#N/A,TRUE,"Widnes"}</definedName>
    <definedName name="sfhdfj" hidden="1">{#N/A,#N/A,TRUE,"Cover";#N/A,#N/A,TRUE,"Conts";#N/A,#N/A,TRUE,"VOS";#N/A,#N/A,TRUE,"Warrington";#N/A,#N/A,TRUE,"Widnes"}</definedName>
    <definedName name="sfssf" hidden="1">'[14]Labor abs-NMR'!$I$1:$I$7</definedName>
    <definedName name="sfvdafv" localSheetId="5" hidden="1">{#N/A,#N/A,TRUE,"Front";#N/A,#N/A,TRUE,"Simple Letter";#N/A,#N/A,TRUE,"Inside";#N/A,#N/A,TRUE,"Contents";#N/A,#N/A,TRUE,"Basis";#N/A,#N/A,TRUE,"Inclusions";#N/A,#N/A,TRUE,"Exclusions";#N/A,#N/A,TRUE,"Areas";#N/A,#N/A,TRUE,"Summary";#N/A,#N/A,TRUE,"Detail"}</definedName>
    <definedName name="sfvdafv" localSheetId="14" hidden="1">{#N/A,#N/A,TRUE,"Front";#N/A,#N/A,TRUE,"Simple Letter";#N/A,#N/A,TRUE,"Inside";#N/A,#N/A,TRUE,"Contents";#N/A,#N/A,TRUE,"Basis";#N/A,#N/A,TRUE,"Inclusions";#N/A,#N/A,TRUE,"Exclusions";#N/A,#N/A,TRUE,"Areas";#N/A,#N/A,TRUE,"Summary";#N/A,#N/A,TRUE,"Detail"}</definedName>
    <definedName name="sfvdafv" localSheetId="11" hidden="1">{#N/A,#N/A,TRUE,"Front";#N/A,#N/A,TRUE,"Simple Letter";#N/A,#N/A,TRUE,"Inside";#N/A,#N/A,TRUE,"Contents";#N/A,#N/A,TRUE,"Basis";#N/A,#N/A,TRUE,"Inclusions";#N/A,#N/A,TRUE,"Exclusions";#N/A,#N/A,TRUE,"Areas";#N/A,#N/A,TRUE,"Summary";#N/A,#N/A,TRUE,"Detail"}</definedName>
    <definedName name="sfvdafv" localSheetId="10" hidden="1">{#N/A,#N/A,TRUE,"Front";#N/A,#N/A,TRUE,"Simple Letter";#N/A,#N/A,TRUE,"Inside";#N/A,#N/A,TRUE,"Contents";#N/A,#N/A,TRUE,"Basis";#N/A,#N/A,TRUE,"Inclusions";#N/A,#N/A,TRUE,"Exclusions";#N/A,#N/A,TRUE,"Areas";#N/A,#N/A,TRUE,"Summary";#N/A,#N/A,TRUE,"Detail"}</definedName>
    <definedName name="sfvdafv" localSheetId="20"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5" hidden="1">{#N/A,#N/A,TRUE,"Cover";#N/A,#N/A,TRUE,"Conts";#N/A,#N/A,TRUE,"VOS";#N/A,#N/A,TRUE,"Warrington";#N/A,#N/A,TRUE,"Widnes"}</definedName>
    <definedName name="sgsegegrt" localSheetId="14" hidden="1">{#N/A,#N/A,TRUE,"Cover";#N/A,#N/A,TRUE,"Conts";#N/A,#N/A,TRUE,"VOS";#N/A,#N/A,TRUE,"Warrington";#N/A,#N/A,TRUE,"Widnes"}</definedName>
    <definedName name="sgsegegrt" localSheetId="11" hidden="1">{#N/A,#N/A,TRUE,"Cover";#N/A,#N/A,TRUE,"Conts";#N/A,#N/A,TRUE,"VOS";#N/A,#N/A,TRUE,"Warrington";#N/A,#N/A,TRUE,"Widnes"}</definedName>
    <definedName name="sgsegegrt" localSheetId="10" hidden="1">{#N/A,#N/A,TRUE,"Cover";#N/A,#N/A,TRUE,"Conts";#N/A,#N/A,TRUE,"VOS";#N/A,#N/A,TRUE,"Warrington";#N/A,#N/A,TRUE,"Widnes"}</definedName>
    <definedName name="sgsegegrt" localSheetId="20" hidden="1">{#N/A,#N/A,TRUE,"Cover";#N/A,#N/A,TRUE,"Conts";#N/A,#N/A,TRUE,"VOS";#N/A,#N/A,TRUE,"Warrington";#N/A,#N/A,TRUE,"Widnes"}</definedName>
    <definedName name="sgsegegrt" hidden="1">{#N/A,#N/A,TRUE,"Cover";#N/A,#N/A,TRUE,"Conts";#N/A,#N/A,TRUE,"VOS";#N/A,#N/A,TRUE,"Warrington";#N/A,#N/A,TRUE,"Widnes"}</definedName>
    <definedName name="sgsghju" localSheetId="5" hidden="1">{#N/A,#N/A,TRUE,"Cover";#N/A,#N/A,TRUE,"Conts";#N/A,#N/A,TRUE,"VOS";#N/A,#N/A,TRUE,"Warrington";#N/A,#N/A,TRUE,"Widnes"}</definedName>
    <definedName name="sgsghju" localSheetId="14" hidden="1">{#N/A,#N/A,TRUE,"Cover";#N/A,#N/A,TRUE,"Conts";#N/A,#N/A,TRUE,"VOS";#N/A,#N/A,TRUE,"Warrington";#N/A,#N/A,TRUE,"Widnes"}</definedName>
    <definedName name="sgsghju" localSheetId="11" hidden="1">{#N/A,#N/A,TRUE,"Cover";#N/A,#N/A,TRUE,"Conts";#N/A,#N/A,TRUE,"VOS";#N/A,#N/A,TRUE,"Warrington";#N/A,#N/A,TRUE,"Widnes"}</definedName>
    <definedName name="sgsghju" localSheetId="10" hidden="1">{#N/A,#N/A,TRUE,"Cover";#N/A,#N/A,TRUE,"Conts";#N/A,#N/A,TRUE,"VOS";#N/A,#N/A,TRUE,"Warrington";#N/A,#N/A,TRUE,"Widnes"}</definedName>
    <definedName name="sgsghju" localSheetId="20" hidden="1">{#N/A,#N/A,TRUE,"Cover";#N/A,#N/A,TRUE,"Conts";#N/A,#N/A,TRUE,"VOS";#N/A,#N/A,TRUE,"Warrington";#N/A,#N/A,TRUE,"Widnes"}</definedName>
    <definedName name="sgsghju" hidden="1">{#N/A,#N/A,TRUE,"Cover";#N/A,#N/A,TRUE,"Conts";#N/A,#N/A,TRUE,"VOS";#N/A,#N/A,TRUE,"Warrington";#N/A,#N/A,TRUE,"Widnes"}</definedName>
    <definedName name="sgsgr" localSheetId="5" hidden="1">{#N/A,#N/A,TRUE,"Cover";#N/A,#N/A,TRUE,"Conts";#N/A,#N/A,TRUE,"VOS";#N/A,#N/A,TRUE,"Warrington";#N/A,#N/A,TRUE,"Widnes"}</definedName>
    <definedName name="sgsgr" localSheetId="14" hidden="1">{#N/A,#N/A,TRUE,"Cover";#N/A,#N/A,TRUE,"Conts";#N/A,#N/A,TRUE,"VOS";#N/A,#N/A,TRUE,"Warrington";#N/A,#N/A,TRUE,"Widnes"}</definedName>
    <definedName name="sgsgr" localSheetId="11" hidden="1">{#N/A,#N/A,TRUE,"Cover";#N/A,#N/A,TRUE,"Conts";#N/A,#N/A,TRUE,"VOS";#N/A,#N/A,TRUE,"Warrington";#N/A,#N/A,TRUE,"Widnes"}</definedName>
    <definedName name="sgsgr" localSheetId="10" hidden="1">{#N/A,#N/A,TRUE,"Cover";#N/A,#N/A,TRUE,"Conts";#N/A,#N/A,TRUE,"VOS";#N/A,#N/A,TRUE,"Warrington";#N/A,#N/A,TRUE,"Widnes"}</definedName>
    <definedName name="sgsgr" localSheetId="20" hidden="1">{#N/A,#N/A,TRUE,"Cover";#N/A,#N/A,TRUE,"Conts";#N/A,#N/A,TRUE,"VOS";#N/A,#N/A,TRUE,"Warrington";#N/A,#N/A,TRUE,"Widnes"}</definedName>
    <definedName name="sgsgr" hidden="1">{#N/A,#N/A,TRUE,"Cover";#N/A,#N/A,TRUE,"Conts";#N/A,#N/A,TRUE,"VOS";#N/A,#N/A,TRUE,"Warrington";#N/A,#N/A,TRUE,"Widnes"}</definedName>
    <definedName name="sh" localSheetId="5" hidden="1">{"'Bill No. 7'!$A$1:$G$32"}</definedName>
    <definedName name="sh" localSheetId="14" hidden="1">{"'Bill No. 7'!$A$1:$G$32"}</definedName>
    <definedName name="sh" localSheetId="11" hidden="1">{"'Bill No. 7'!$A$1:$G$32"}</definedName>
    <definedName name="sh" localSheetId="10" hidden="1">{"'Bill No. 7'!$A$1:$G$32"}</definedName>
    <definedName name="sh" localSheetId="20" hidden="1">{"'Bill No. 7'!$A$1:$G$32"}</definedName>
    <definedName name="sh" hidden="1">{"'Bill No. 7'!$A$1:$G$32"}</definedName>
    <definedName name="sheet" localSheetId="5" hidden="1">{#N/A,#N/A,TRUE,"Cover";#N/A,#N/A,TRUE,"Conts";#N/A,#N/A,TRUE,"VOS";#N/A,#N/A,TRUE,"Warrington";#N/A,#N/A,TRUE,"Widnes"}</definedName>
    <definedName name="sheet" localSheetId="14" hidden="1">{#N/A,#N/A,TRUE,"Cover";#N/A,#N/A,TRUE,"Conts";#N/A,#N/A,TRUE,"VOS";#N/A,#N/A,TRUE,"Warrington";#N/A,#N/A,TRUE,"Widnes"}</definedName>
    <definedName name="sheet" localSheetId="11" hidden="1">{#N/A,#N/A,TRUE,"Cover";#N/A,#N/A,TRUE,"Conts";#N/A,#N/A,TRUE,"VOS";#N/A,#N/A,TRUE,"Warrington";#N/A,#N/A,TRUE,"Widnes"}</definedName>
    <definedName name="sheet" localSheetId="10" hidden="1">{#N/A,#N/A,TRUE,"Cover";#N/A,#N/A,TRUE,"Conts";#N/A,#N/A,TRUE,"VOS";#N/A,#N/A,TRUE,"Warrington";#N/A,#N/A,TRUE,"Widnes"}</definedName>
    <definedName name="sheet" localSheetId="20" hidden="1">{#N/A,#N/A,TRUE,"Cover";#N/A,#N/A,TRUE,"Conts";#N/A,#N/A,TRUE,"VOS";#N/A,#N/A,TRUE,"Warrington";#N/A,#N/A,TRUE,"Widnes"}</definedName>
    <definedName name="sheet" hidden="1">{#N/A,#N/A,TRUE,"Cover";#N/A,#N/A,TRUE,"Conts";#N/A,#N/A,TRUE,"VOS";#N/A,#N/A,TRUE,"Warrington";#N/A,#N/A,TRUE,"Widnes"}</definedName>
    <definedName name="SHELTER" localSheetId="5" hidden="1">{#N/A,#N/A,TRUE,"Basic";#N/A,#N/A,TRUE,"EXT-TABLE";#N/A,#N/A,TRUE,"STEEL";#N/A,#N/A,TRUE,"INT-Table";#N/A,#N/A,TRUE,"STEEL";#N/A,#N/A,TRUE,"Door"}</definedName>
    <definedName name="SHELTER" localSheetId="14" hidden="1">{#N/A,#N/A,TRUE,"Basic";#N/A,#N/A,TRUE,"EXT-TABLE";#N/A,#N/A,TRUE,"STEEL";#N/A,#N/A,TRUE,"INT-Table";#N/A,#N/A,TRUE,"STEEL";#N/A,#N/A,TRUE,"Door"}</definedName>
    <definedName name="SHELTER" localSheetId="11" hidden="1">{#N/A,#N/A,TRUE,"Basic";#N/A,#N/A,TRUE,"EXT-TABLE";#N/A,#N/A,TRUE,"STEEL";#N/A,#N/A,TRUE,"INT-Table";#N/A,#N/A,TRUE,"STEEL";#N/A,#N/A,TRUE,"Door"}</definedName>
    <definedName name="SHELTER" localSheetId="10" hidden="1">{#N/A,#N/A,TRUE,"Basic";#N/A,#N/A,TRUE,"EXT-TABLE";#N/A,#N/A,TRUE,"STEEL";#N/A,#N/A,TRUE,"INT-Table";#N/A,#N/A,TRUE,"STEEL";#N/A,#N/A,TRUE,"Door"}</definedName>
    <definedName name="SHELTER" localSheetId="20" hidden="1">{#N/A,#N/A,TRUE,"Basic";#N/A,#N/A,TRUE,"EXT-TABLE";#N/A,#N/A,TRUE,"STEEL";#N/A,#N/A,TRUE,"INT-Table";#N/A,#N/A,TRUE,"STEEL";#N/A,#N/A,TRUE,"Door"}</definedName>
    <definedName name="SHELTER" hidden="1">{#N/A,#N/A,TRUE,"Basic";#N/A,#N/A,TRUE,"EXT-TABLE";#N/A,#N/A,TRUE,"STEEL";#N/A,#N/A,TRUE,"INT-Table";#N/A,#N/A,TRUE,"STEEL";#N/A,#N/A,TRUE,"Door"}</definedName>
    <definedName name="shshgtr" localSheetId="5" hidden="1">{#N/A,#N/A,TRUE,"Cover";#N/A,#N/A,TRUE,"Conts";#N/A,#N/A,TRUE,"VOS";#N/A,#N/A,TRUE,"Warrington";#N/A,#N/A,TRUE,"Widnes"}</definedName>
    <definedName name="shshgtr" localSheetId="14" hidden="1">{#N/A,#N/A,TRUE,"Cover";#N/A,#N/A,TRUE,"Conts";#N/A,#N/A,TRUE,"VOS";#N/A,#N/A,TRUE,"Warrington";#N/A,#N/A,TRUE,"Widnes"}</definedName>
    <definedName name="shshgtr" localSheetId="11" hidden="1">{#N/A,#N/A,TRUE,"Cover";#N/A,#N/A,TRUE,"Conts";#N/A,#N/A,TRUE,"VOS";#N/A,#N/A,TRUE,"Warrington";#N/A,#N/A,TRUE,"Widnes"}</definedName>
    <definedName name="shshgtr" localSheetId="10" hidden="1">{#N/A,#N/A,TRUE,"Cover";#N/A,#N/A,TRUE,"Conts";#N/A,#N/A,TRUE,"VOS";#N/A,#N/A,TRUE,"Warrington";#N/A,#N/A,TRUE,"Widnes"}</definedName>
    <definedName name="shshgtr" localSheetId="20" hidden="1">{#N/A,#N/A,TRUE,"Cover";#N/A,#N/A,TRUE,"Conts";#N/A,#N/A,TRUE,"VOS";#N/A,#N/A,TRUE,"Warrington";#N/A,#N/A,TRUE,"Widnes"}</definedName>
    <definedName name="shshgtr" hidden="1">{#N/A,#N/A,TRUE,"Cover";#N/A,#N/A,TRUE,"Conts";#N/A,#N/A,TRUE,"VOS";#N/A,#N/A,TRUE,"Warrington";#N/A,#N/A,TRUE,"Widnes"}</definedName>
    <definedName name="shutt" localSheetId="5" hidden="1">#REF!</definedName>
    <definedName name="shutt" localSheetId="11" hidden="1">#REF!</definedName>
    <definedName name="shutt" localSheetId="4" hidden="1">#REF!</definedName>
    <definedName name="shutt" hidden="1">#REF!</definedName>
    <definedName name="SITE" localSheetId="5" hidden="1">{#N/A,#N/A,TRUE,"Cover";#N/A,#N/A,TRUE,"Conts";#N/A,#N/A,TRUE,"VOS";#N/A,#N/A,TRUE,"Warrington";#N/A,#N/A,TRUE,"Widnes"}</definedName>
    <definedName name="SITE" localSheetId="14" hidden="1">{#N/A,#N/A,TRUE,"Cover";#N/A,#N/A,TRUE,"Conts";#N/A,#N/A,TRUE,"VOS";#N/A,#N/A,TRUE,"Warrington";#N/A,#N/A,TRUE,"Widnes"}</definedName>
    <definedName name="SITE" localSheetId="11" hidden="1">{#N/A,#N/A,TRUE,"Cover";#N/A,#N/A,TRUE,"Conts";#N/A,#N/A,TRUE,"VOS";#N/A,#N/A,TRUE,"Warrington";#N/A,#N/A,TRUE,"Widnes"}</definedName>
    <definedName name="SITE" localSheetId="10" hidden="1">{#N/A,#N/A,TRUE,"Cover";#N/A,#N/A,TRUE,"Conts";#N/A,#N/A,TRUE,"VOS";#N/A,#N/A,TRUE,"Warrington";#N/A,#N/A,TRUE,"Widnes"}</definedName>
    <definedName name="SITE" localSheetId="20" hidden="1">{#N/A,#N/A,TRUE,"Cover";#N/A,#N/A,TRUE,"Conts";#N/A,#N/A,TRUE,"VOS";#N/A,#N/A,TRUE,"Warrington";#N/A,#N/A,TRUE,"Widnes"}</definedName>
    <definedName name="SITE" hidden="1">{#N/A,#N/A,TRUE,"Cover";#N/A,#N/A,TRUE,"Conts";#N/A,#N/A,TRUE,"VOS";#N/A,#N/A,TRUE,"Warrington";#N/A,#N/A,TRUE,"Widnes"}</definedName>
    <definedName name="SITEWORK" localSheetId="5" hidden="1">{#N/A,#N/A,TRUE,"Cover";#N/A,#N/A,TRUE,"Conts";#N/A,#N/A,TRUE,"VOS";#N/A,#N/A,TRUE,"Warrington";#N/A,#N/A,TRUE,"Widnes"}</definedName>
    <definedName name="SITEWORK" localSheetId="14" hidden="1">{#N/A,#N/A,TRUE,"Cover";#N/A,#N/A,TRUE,"Conts";#N/A,#N/A,TRUE,"VOS";#N/A,#N/A,TRUE,"Warrington";#N/A,#N/A,TRUE,"Widnes"}</definedName>
    <definedName name="SITEWORK" localSheetId="11" hidden="1">{#N/A,#N/A,TRUE,"Cover";#N/A,#N/A,TRUE,"Conts";#N/A,#N/A,TRUE,"VOS";#N/A,#N/A,TRUE,"Warrington";#N/A,#N/A,TRUE,"Widnes"}</definedName>
    <definedName name="SITEWORK" localSheetId="10" hidden="1">{#N/A,#N/A,TRUE,"Cover";#N/A,#N/A,TRUE,"Conts";#N/A,#N/A,TRUE,"VOS";#N/A,#N/A,TRUE,"Warrington";#N/A,#N/A,TRUE,"Widnes"}</definedName>
    <definedName name="SITEWORK" localSheetId="20" hidden="1">{#N/A,#N/A,TRUE,"Cover";#N/A,#N/A,TRUE,"Conts";#N/A,#N/A,TRUE,"VOS";#N/A,#N/A,TRUE,"Warrington";#N/A,#N/A,TRUE,"Widnes"}</definedName>
    <definedName name="SITEWORK" hidden="1">{#N/A,#N/A,TRUE,"Cover";#N/A,#N/A,TRUE,"Conts";#N/A,#N/A,TRUE,"VOS";#N/A,#N/A,TRUE,"Warrington";#N/A,#N/A,TRUE,"Widnes"}</definedName>
    <definedName name="ska" localSheetId="5" hidden="1">{#N/A,#N/A,TRUE,"Front";#N/A,#N/A,TRUE,"Simple Letter";#N/A,#N/A,TRUE,"Inside";#N/A,#N/A,TRUE,"Contents";#N/A,#N/A,TRUE,"Basis";#N/A,#N/A,TRUE,"Inclusions";#N/A,#N/A,TRUE,"Exclusions";#N/A,#N/A,TRUE,"Areas";#N/A,#N/A,TRUE,"Summary";#N/A,#N/A,TRUE,"Detail"}</definedName>
    <definedName name="ska" localSheetId="14" hidden="1">{#N/A,#N/A,TRUE,"Front";#N/A,#N/A,TRUE,"Simple Letter";#N/A,#N/A,TRUE,"Inside";#N/A,#N/A,TRUE,"Contents";#N/A,#N/A,TRUE,"Basis";#N/A,#N/A,TRUE,"Inclusions";#N/A,#N/A,TRUE,"Exclusions";#N/A,#N/A,TRUE,"Areas";#N/A,#N/A,TRUE,"Summary";#N/A,#N/A,TRUE,"Detail"}</definedName>
    <definedName name="ska" localSheetId="11" hidden="1">{#N/A,#N/A,TRUE,"Front";#N/A,#N/A,TRUE,"Simple Letter";#N/A,#N/A,TRUE,"Inside";#N/A,#N/A,TRUE,"Contents";#N/A,#N/A,TRUE,"Basis";#N/A,#N/A,TRUE,"Inclusions";#N/A,#N/A,TRUE,"Exclusions";#N/A,#N/A,TRUE,"Areas";#N/A,#N/A,TRUE,"Summary";#N/A,#N/A,TRUE,"Detail"}</definedName>
    <definedName name="ska" localSheetId="10" hidden="1">{#N/A,#N/A,TRUE,"Front";#N/A,#N/A,TRUE,"Simple Letter";#N/A,#N/A,TRUE,"Inside";#N/A,#N/A,TRUE,"Contents";#N/A,#N/A,TRUE,"Basis";#N/A,#N/A,TRUE,"Inclusions";#N/A,#N/A,TRUE,"Exclusions";#N/A,#N/A,TRUE,"Areas";#N/A,#N/A,TRUE,"Summary";#N/A,#N/A,TRUE,"Detail"}</definedName>
    <definedName name="ska" localSheetId="20"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5" hidden="1">{#N/A,#N/A,TRUE,"Front";#N/A,#N/A,TRUE,"Simple Letter";#N/A,#N/A,TRUE,"Inside";#N/A,#N/A,TRUE,"Contents";#N/A,#N/A,TRUE,"Basis";#N/A,#N/A,TRUE,"Inclusions";#N/A,#N/A,TRUE,"Exclusions";#N/A,#N/A,TRUE,"Areas";#N/A,#N/A,TRUE,"Summary";#N/A,#N/A,TRUE,"Detail"}</definedName>
    <definedName name="skq" localSheetId="14" hidden="1">{#N/A,#N/A,TRUE,"Front";#N/A,#N/A,TRUE,"Simple Letter";#N/A,#N/A,TRUE,"Inside";#N/A,#N/A,TRUE,"Contents";#N/A,#N/A,TRUE,"Basis";#N/A,#N/A,TRUE,"Inclusions";#N/A,#N/A,TRUE,"Exclusions";#N/A,#N/A,TRUE,"Areas";#N/A,#N/A,TRUE,"Summary";#N/A,#N/A,TRUE,"Detail"}</definedName>
    <definedName name="skq" localSheetId="11" hidden="1">{#N/A,#N/A,TRUE,"Front";#N/A,#N/A,TRUE,"Simple Letter";#N/A,#N/A,TRUE,"Inside";#N/A,#N/A,TRUE,"Contents";#N/A,#N/A,TRUE,"Basis";#N/A,#N/A,TRUE,"Inclusions";#N/A,#N/A,TRUE,"Exclusions";#N/A,#N/A,TRUE,"Areas";#N/A,#N/A,TRUE,"Summary";#N/A,#N/A,TRUE,"Detail"}</definedName>
    <definedName name="skq" localSheetId="10" hidden="1">{#N/A,#N/A,TRUE,"Front";#N/A,#N/A,TRUE,"Simple Letter";#N/A,#N/A,TRUE,"Inside";#N/A,#N/A,TRUE,"Contents";#N/A,#N/A,TRUE,"Basis";#N/A,#N/A,TRUE,"Inclusions";#N/A,#N/A,TRUE,"Exclusions";#N/A,#N/A,TRUE,"Areas";#N/A,#N/A,TRUE,"Summary";#N/A,#N/A,TRUE,"Detail"}</definedName>
    <definedName name="skq" localSheetId="20"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a" localSheetId="5" hidden="1">{"'Break down'!$A$4"}</definedName>
    <definedName name="sma" localSheetId="14" hidden="1">{"'Break down'!$A$4"}</definedName>
    <definedName name="sma" localSheetId="11" hidden="1">{"'Break down'!$A$4"}</definedName>
    <definedName name="sma" localSheetId="10" hidden="1">{"'Break down'!$A$4"}</definedName>
    <definedName name="sma" localSheetId="20" hidden="1">{"'Break down'!$A$4"}</definedName>
    <definedName name="sma" hidden="1">{"'Break down'!$A$4"}</definedName>
    <definedName name="smo" localSheetId="5" hidden="1">{"'Break down'!$A$4"}</definedName>
    <definedName name="smo" localSheetId="14" hidden="1">{"'Break down'!$A$4"}</definedName>
    <definedName name="smo" localSheetId="11" hidden="1">{"'Break down'!$A$4"}</definedName>
    <definedName name="smo" localSheetId="10" hidden="1">{"'Break down'!$A$4"}</definedName>
    <definedName name="smo" localSheetId="20"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localSheetId="5" hidden="1">#REF!</definedName>
    <definedName name="solver_opt" localSheetId="11" hidden="1">#REF!</definedName>
    <definedName name="solver_opt" localSheetId="4" hidden="1">#REF!</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5" hidden="1">#REF!</definedName>
    <definedName name="SpecialPrice" localSheetId="11" hidden="1">#REF!</definedName>
    <definedName name="SpecialPrice" localSheetId="4" hidden="1">#REF!</definedName>
    <definedName name="SpecialPrice" hidden="1">#REF!</definedName>
    <definedName name="SR" localSheetId="5" hidden="1">#REF!</definedName>
    <definedName name="SR" localSheetId="11" hidden="1">#REF!</definedName>
    <definedName name="SR" localSheetId="4" hidden="1">#REF!</definedName>
    <definedName name="SR" hidden="1">#REF!</definedName>
    <definedName name="SRB" localSheetId="5" hidden="1">{"'Sheet1'!$A$4386:$N$4591"}</definedName>
    <definedName name="SRB" localSheetId="14" hidden="1">{"'Sheet1'!$A$4386:$N$4591"}</definedName>
    <definedName name="SRB" localSheetId="11" hidden="1">{"'Sheet1'!$A$4386:$N$4591"}</definedName>
    <definedName name="SRB" localSheetId="10" hidden="1">{"'Sheet1'!$A$4386:$N$4591"}</definedName>
    <definedName name="SRB" localSheetId="20" hidden="1">{"'Sheet1'!$A$4386:$N$4591"}</definedName>
    <definedName name="SRB" hidden="1">{"'Sheet1'!$A$4386:$N$4591"}</definedName>
    <definedName name="srhrh" localSheetId="5" hidden="1">{#N/A,#N/A,TRUE,"Cover";#N/A,#N/A,TRUE,"Conts";#N/A,#N/A,TRUE,"VOS";#N/A,#N/A,TRUE,"Warrington";#N/A,#N/A,TRUE,"Widnes"}</definedName>
    <definedName name="srhrh" localSheetId="14" hidden="1">{#N/A,#N/A,TRUE,"Cover";#N/A,#N/A,TRUE,"Conts";#N/A,#N/A,TRUE,"VOS";#N/A,#N/A,TRUE,"Warrington";#N/A,#N/A,TRUE,"Widnes"}</definedName>
    <definedName name="srhrh" localSheetId="11" hidden="1">{#N/A,#N/A,TRUE,"Cover";#N/A,#N/A,TRUE,"Conts";#N/A,#N/A,TRUE,"VOS";#N/A,#N/A,TRUE,"Warrington";#N/A,#N/A,TRUE,"Widnes"}</definedName>
    <definedName name="srhrh" localSheetId="10" hidden="1">{#N/A,#N/A,TRUE,"Cover";#N/A,#N/A,TRUE,"Conts";#N/A,#N/A,TRUE,"VOS";#N/A,#N/A,TRUE,"Warrington";#N/A,#N/A,TRUE,"Widnes"}</definedName>
    <definedName name="srhrh" localSheetId="20" hidden="1">{#N/A,#N/A,TRUE,"Cover";#N/A,#N/A,TRUE,"Conts";#N/A,#N/A,TRUE,"VOS";#N/A,#N/A,TRUE,"Warrington";#N/A,#N/A,TRUE,"Widnes"}</definedName>
    <definedName name="srhrh" hidden="1">{#N/A,#N/A,TRUE,"Cover";#N/A,#N/A,TRUE,"Conts";#N/A,#N/A,TRUE,"VOS";#N/A,#N/A,TRUE,"Warrington";#N/A,#N/A,TRUE,"Widnes"}</definedName>
    <definedName name="srsetrthgfh" localSheetId="5" hidden="1">{#N/A,#N/A,TRUE,"Cover";#N/A,#N/A,TRUE,"Conts";#N/A,#N/A,TRUE,"VOS";#N/A,#N/A,TRUE,"Warrington";#N/A,#N/A,TRUE,"Widnes"}</definedName>
    <definedName name="srsetrthgfh" localSheetId="14" hidden="1">{#N/A,#N/A,TRUE,"Cover";#N/A,#N/A,TRUE,"Conts";#N/A,#N/A,TRUE,"VOS";#N/A,#N/A,TRUE,"Warrington";#N/A,#N/A,TRUE,"Widnes"}</definedName>
    <definedName name="srsetrthgfh" localSheetId="11" hidden="1">{#N/A,#N/A,TRUE,"Cover";#N/A,#N/A,TRUE,"Conts";#N/A,#N/A,TRUE,"VOS";#N/A,#N/A,TRUE,"Warrington";#N/A,#N/A,TRUE,"Widnes"}</definedName>
    <definedName name="srsetrthgfh" localSheetId="10" hidden="1">{#N/A,#N/A,TRUE,"Cover";#N/A,#N/A,TRUE,"Conts";#N/A,#N/A,TRUE,"VOS";#N/A,#N/A,TRUE,"Warrington";#N/A,#N/A,TRUE,"Widnes"}</definedName>
    <definedName name="srsetrthgfh" localSheetId="20" hidden="1">{#N/A,#N/A,TRUE,"Cover";#N/A,#N/A,TRUE,"Conts";#N/A,#N/A,TRUE,"VOS";#N/A,#N/A,TRUE,"Warrington";#N/A,#N/A,TRUE,"Widnes"}</definedName>
    <definedName name="srsetrthgfh" hidden="1">{#N/A,#N/A,TRUE,"Cover";#N/A,#N/A,TRUE,"Conts";#N/A,#N/A,TRUE,"VOS";#N/A,#N/A,TRUE,"Warrington";#N/A,#N/A,TRUE,"Widnes"}</definedName>
    <definedName name="srsretr" localSheetId="5" hidden="1">{#N/A,#N/A,TRUE,"Cover";#N/A,#N/A,TRUE,"Conts";#N/A,#N/A,TRUE,"VOS";#N/A,#N/A,TRUE,"Warrington";#N/A,#N/A,TRUE,"Widnes"}</definedName>
    <definedName name="srsretr" localSheetId="14" hidden="1">{#N/A,#N/A,TRUE,"Cover";#N/A,#N/A,TRUE,"Conts";#N/A,#N/A,TRUE,"VOS";#N/A,#N/A,TRUE,"Warrington";#N/A,#N/A,TRUE,"Widnes"}</definedName>
    <definedName name="srsretr" localSheetId="11" hidden="1">{#N/A,#N/A,TRUE,"Cover";#N/A,#N/A,TRUE,"Conts";#N/A,#N/A,TRUE,"VOS";#N/A,#N/A,TRUE,"Warrington";#N/A,#N/A,TRUE,"Widnes"}</definedName>
    <definedName name="srsretr" localSheetId="10" hidden="1">{#N/A,#N/A,TRUE,"Cover";#N/A,#N/A,TRUE,"Conts";#N/A,#N/A,TRUE,"VOS";#N/A,#N/A,TRUE,"Warrington";#N/A,#N/A,TRUE,"Widnes"}</definedName>
    <definedName name="srsretr" localSheetId="20" hidden="1">{#N/A,#N/A,TRUE,"Cover";#N/A,#N/A,TRUE,"Conts";#N/A,#N/A,TRUE,"VOS";#N/A,#N/A,TRUE,"Warrington";#N/A,#N/A,TRUE,"Widnes"}</definedName>
    <definedName name="srsretr" hidden="1">{#N/A,#N/A,TRUE,"Cover";#N/A,#N/A,TRUE,"Conts";#N/A,#N/A,TRUE,"VOS";#N/A,#N/A,TRUE,"Warrington";#N/A,#N/A,TRUE,"Widnes"}</definedName>
    <definedName name="srtthyrt" localSheetId="5" hidden="1">{#N/A,#N/A,TRUE,"Front";#N/A,#N/A,TRUE,"Simple Letter";#N/A,#N/A,TRUE,"Inside";#N/A,#N/A,TRUE,"Contents";#N/A,#N/A,TRUE,"Basis";#N/A,#N/A,TRUE,"Inclusions";#N/A,#N/A,TRUE,"Exclusions";#N/A,#N/A,TRUE,"Areas";#N/A,#N/A,TRUE,"Summary";#N/A,#N/A,TRUE,"Detail"}</definedName>
    <definedName name="srtthyrt" localSheetId="14" hidden="1">{#N/A,#N/A,TRUE,"Front";#N/A,#N/A,TRUE,"Simple Letter";#N/A,#N/A,TRUE,"Inside";#N/A,#N/A,TRUE,"Contents";#N/A,#N/A,TRUE,"Basis";#N/A,#N/A,TRUE,"Inclusions";#N/A,#N/A,TRUE,"Exclusions";#N/A,#N/A,TRUE,"Areas";#N/A,#N/A,TRUE,"Summary";#N/A,#N/A,TRUE,"Detail"}</definedName>
    <definedName name="srtthyrt" localSheetId="11" hidden="1">{#N/A,#N/A,TRUE,"Front";#N/A,#N/A,TRUE,"Simple Letter";#N/A,#N/A,TRUE,"Inside";#N/A,#N/A,TRUE,"Contents";#N/A,#N/A,TRUE,"Basis";#N/A,#N/A,TRUE,"Inclusions";#N/A,#N/A,TRUE,"Exclusions";#N/A,#N/A,TRUE,"Areas";#N/A,#N/A,TRUE,"Summary";#N/A,#N/A,TRUE,"Detail"}</definedName>
    <definedName name="srtthyrt" localSheetId="10" hidden="1">{#N/A,#N/A,TRUE,"Front";#N/A,#N/A,TRUE,"Simple Letter";#N/A,#N/A,TRUE,"Inside";#N/A,#N/A,TRUE,"Contents";#N/A,#N/A,TRUE,"Basis";#N/A,#N/A,TRUE,"Inclusions";#N/A,#N/A,TRUE,"Exclusions";#N/A,#N/A,TRUE,"Areas";#N/A,#N/A,TRUE,"Summary";#N/A,#N/A,TRUE,"Detail"}</definedName>
    <definedName name="srtthyrt" localSheetId="20"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5" hidden="1">{#N/A,#N/A,TRUE,"Cover";#N/A,#N/A,TRUE,"Conts";#N/A,#N/A,TRUE,"VOS";#N/A,#N/A,TRUE,"Warrington";#N/A,#N/A,TRUE,"Widnes"}</definedName>
    <definedName name="sryeysr" localSheetId="14" hidden="1">{#N/A,#N/A,TRUE,"Cover";#N/A,#N/A,TRUE,"Conts";#N/A,#N/A,TRUE,"VOS";#N/A,#N/A,TRUE,"Warrington";#N/A,#N/A,TRUE,"Widnes"}</definedName>
    <definedName name="sryeysr" localSheetId="11" hidden="1">{#N/A,#N/A,TRUE,"Cover";#N/A,#N/A,TRUE,"Conts";#N/A,#N/A,TRUE,"VOS";#N/A,#N/A,TRUE,"Warrington";#N/A,#N/A,TRUE,"Widnes"}</definedName>
    <definedName name="sryeysr" localSheetId="10" hidden="1">{#N/A,#N/A,TRUE,"Cover";#N/A,#N/A,TRUE,"Conts";#N/A,#N/A,TRUE,"VOS";#N/A,#N/A,TRUE,"Warrington";#N/A,#N/A,TRUE,"Widnes"}</definedName>
    <definedName name="sryeysr" localSheetId="20" hidden="1">{#N/A,#N/A,TRUE,"Cover";#N/A,#N/A,TRUE,"Conts";#N/A,#N/A,TRUE,"VOS";#N/A,#N/A,TRUE,"Warrington";#N/A,#N/A,TRUE,"Widnes"}</definedName>
    <definedName name="sryeysr" hidden="1">{#N/A,#N/A,TRUE,"Cover";#N/A,#N/A,TRUE,"Conts";#N/A,#N/A,TRUE,"VOS";#N/A,#N/A,TRUE,"Warrington";#N/A,#N/A,TRUE,"Widnes"}</definedName>
    <definedName name="ss" hidden="1">'[15]Inter unit set off'!$C$7</definedName>
    <definedName name="ssshhh" localSheetId="5" hidden="1">{#N/A,#N/A,FALSE,"SumG";#N/A,#N/A,FALSE,"ElecG";#N/A,#N/A,FALSE,"MechG";#N/A,#N/A,FALSE,"GeotG";#N/A,#N/A,FALSE,"PrcsG";#N/A,#N/A,FALSE,"TunnG";#N/A,#N/A,FALSE,"CivlG";#N/A,#N/A,FALSE,"NtwkG";#N/A,#N/A,FALSE,"EstgG";#N/A,#N/A,FALSE,"PEngG"}</definedName>
    <definedName name="ssshhh" localSheetId="14" hidden="1">{#N/A,#N/A,FALSE,"SumG";#N/A,#N/A,FALSE,"ElecG";#N/A,#N/A,FALSE,"MechG";#N/A,#N/A,FALSE,"GeotG";#N/A,#N/A,FALSE,"PrcsG";#N/A,#N/A,FALSE,"TunnG";#N/A,#N/A,FALSE,"CivlG";#N/A,#N/A,FALSE,"NtwkG";#N/A,#N/A,FALSE,"EstgG";#N/A,#N/A,FALSE,"PEngG"}</definedName>
    <definedName name="ssshhh" localSheetId="11" hidden="1">{#N/A,#N/A,FALSE,"SumG";#N/A,#N/A,FALSE,"ElecG";#N/A,#N/A,FALSE,"MechG";#N/A,#N/A,FALSE,"GeotG";#N/A,#N/A,FALSE,"PrcsG";#N/A,#N/A,FALSE,"TunnG";#N/A,#N/A,FALSE,"CivlG";#N/A,#N/A,FALSE,"NtwkG";#N/A,#N/A,FALSE,"EstgG";#N/A,#N/A,FALSE,"PEngG"}</definedName>
    <definedName name="ssshhh" localSheetId="10" hidden="1">{#N/A,#N/A,FALSE,"SumG";#N/A,#N/A,FALSE,"ElecG";#N/A,#N/A,FALSE,"MechG";#N/A,#N/A,FALSE,"GeotG";#N/A,#N/A,FALSE,"PrcsG";#N/A,#N/A,FALSE,"TunnG";#N/A,#N/A,FALSE,"CivlG";#N/A,#N/A,FALSE,"NtwkG";#N/A,#N/A,FALSE,"EstgG";#N/A,#N/A,FALSE,"PEngG"}</definedName>
    <definedName name="ssshhh" localSheetId="20"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s" localSheetId="5" hidden="1">{#N/A,#N/A,FALSE,"SumD";#N/A,#N/A,FALSE,"ElecD";#N/A,#N/A,FALSE,"MechD";#N/A,#N/A,FALSE,"GeotD";#N/A,#N/A,FALSE,"PrcsD";#N/A,#N/A,FALSE,"TunnD";#N/A,#N/A,FALSE,"CivlD";#N/A,#N/A,FALSE,"NtwkD";#N/A,#N/A,FALSE,"EstgD";#N/A,#N/A,FALSE,"PEngD"}</definedName>
    <definedName name="sssss" localSheetId="14" hidden="1">{#N/A,#N/A,FALSE,"SumD";#N/A,#N/A,FALSE,"ElecD";#N/A,#N/A,FALSE,"MechD";#N/A,#N/A,FALSE,"GeotD";#N/A,#N/A,FALSE,"PrcsD";#N/A,#N/A,FALSE,"TunnD";#N/A,#N/A,FALSE,"CivlD";#N/A,#N/A,FALSE,"NtwkD";#N/A,#N/A,FALSE,"EstgD";#N/A,#N/A,FALSE,"PEngD"}</definedName>
    <definedName name="sssss" localSheetId="11" hidden="1">{#N/A,#N/A,FALSE,"SumD";#N/A,#N/A,FALSE,"ElecD";#N/A,#N/A,FALSE,"MechD";#N/A,#N/A,FALSE,"GeotD";#N/A,#N/A,FALSE,"PrcsD";#N/A,#N/A,FALSE,"TunnD";#N/A,#N/A,FALSE,"CivlD";#N/A,#N/A,FALSE,"NtwkD";#N/A,#N/A,FALSE,"EstgD";#N/A,#N/A,FALSE,"PEngD"}</definedName>
    <definedName name="sssss" localSheetId="10" hidden="1">{#N/A,#N/A,FALSE,"SumD";#N/A,#N/A,FALSE,"ElecD";#N/A,#N/A,FALSE,"MechD";#N/A,#N/A,FALSE,"GeotD";#N/A,#N/A,FALSE,"PrcsD";#N/A,#N/A,FALSE,"TunnD";#N/A,#N/A,FALSE,"CivlD";#N/A,#N/A,FALSE,"NtwkD";#N/A,#N/A,FALSE,"EstgD";#N/A,#N/A,FALSE,"PEngD"}</definedName>
    <definedName name="sssss" localSheetId="20" hidden="1">{#N/A,#N/A,FALSE,"SumD";#N/A,#N/A,FALSE,"ElecD";#N/A,#N/A,FALSE,"MechD";#N/A,#N/A,FALSE,"GeotD";#N/A,#N/A,FALSE,"PrcsD";#N/A,#N/A,FALSE,"TunnD";#N/A,#N/A,FALSE,"CivlD";#N/A,#N/A,FALSE,"NtwkD";#N/A,#N/A,FALSE,"EstgD";#N/A,#N/A,FALSE,"PEngD"}</definedName>
    <definedName name="sssss" hidden="1">{#N/A,#N/A,FALSE,"SumD";#N/A,#N/A,FALSE,"ElecD";#N/A,#N/A,FALSE,"MechD";#N/A,#N/A,FALSE,"GeotD";#N/A,#N/A,FALSE,"PrcsD";#N/A,#N/A,FALSE,"TunnD";#N/A,#N/A,FALSE,"CivlD";#N/A,#N/A,FALSE,"NtwkD";#N/A,#N/A,FALSE,"EstgD";#N/A,#N/A,FALSE,"PEngD"}</definedName>
    <definedName name="staff" localSheetId="5" hidden="1">{#N/A,#N/A,TRUE,"Front";#N/A,#N/A,TRUE,"Simple Letter";#N/A,#N/A,TRUE,"Inside";#N/A,#N/A,TRUE,"Contents";#N/A,#N/A,TRUE,"Basis";#N/A,#N/A,TRUE,"Inclusions";#N/A,#N/A,TRUE,"Exclusions";#N/A,#N/A,TRUE,"Areas";#N/A,#N/A,TRUE,"Summary";#N/A,#N/A,TRUE,"Detail"}</definedName>
    <definedName name="staff" localSheetId="14" hidden="1">{#N/A,#N/A,TRUE,"Front";#N/A,#N/A,TRUE,"Simple Letter";#N/A,#N/A,TRUE,"Inside";#N/A,#N/A,TRUE,"Contents";#N/A,#N/A,TRUE,"Basis";#N/A,#N/A,TRUE,"Inclusions";#N/A,#N/A,TRUE,"Exclusions";#N/A,#N/A,TRUE,"Areas";#N/A,#N/A,TRUE,"Summary";#N/A,#N/A,TRUE,"Detail"}</definedName>
    <definedName name="staff" localSheetId="11" hidden="1">{#N/A,#N/A,TRUE,"Front";#N/A,#N/A,TRUE,"Simple Letter";#N/A,#N/A,TRUE,"Inside";#N/A,#N/A,TRUE,"Contents";#N/A,#N/A,TRUE,"Basis";#N/A,#N/A,TRUE,"Inclusions";#N/A,#N/A,TRUE,"Exclusions";#N/A,#N/A,TRUE,"Areas";#N/A,#N/A,TRUE,"Summary";#N/A,#N/A,TRUE,"Detail"}</definedName>
    <definedName name="staff" localSheetId="10" hidden="1">{#N/A,#N/A,TRUE,"Front";#N/A,#N/A,TRUE,"Simple Letter";#N/A,#N/A,TRUE,"Inside";#N/A,#N/A,TRUE,"Contents";#N/A,#N/A,TRUE,"Basis";#N/A,#N/A,TRUE,"Inclusions";#N/A,#N/A,TRUE,"Exclusions";#N/A,#N/A,TRUE,"Areas";#N/A,#N/A,TRUE,"Summary";#N/A,#N/A,TRUE,"Detail"}</definedName>
    <definedName name="staff" localSheetId="20" hidden="1">{#N/A,#N/A,TRUE,"Front";#N/A,#N/A,TRUE,"Simple Letter";#N/A,#N/A,TRUE,"Inside";#N/A,#N/A,TRUE,"Contents";#N/A,#N/A,TRUE,"Basis";#N/A,#N/A,TRUE,"Inclusions";#N/A,#N/A,TRUE,"Exclusions";#N/A,#N/A,TRUE,"Areas";#N/A,#N/A,TRUE,"Summary";#N/A,#N/A,TRUE,"Detail"}</definedName>
    <definedName name="staff" hidden="1">{#N/A,#N/A,TRUE,"Front";#N/A,#N/A,TRUE,"Simple Letter";#N/A,#N/A,TRUE,"Inside";#N/A,#N/A,TRUE,"Contents";#N/A,#N/A,TRUE,"Basis";#N/A,#N/A,TRUE,"Inclusions";#N/A,#N/A,TRUE,"Exclusions";#N/A,#N/A,TRUE,"Areas";#N/A,#N/A,TRUE,"Summary";#N/A,#N/A,TRUE,"Detail"}</definedName>
    <definedName name="stryt5u8h87" localSheetId="5" hidden="1">{#N/A,#N/A,TRUE,"Cover";#N/A,#N/A,TRUE,"Conts";#N/A,#N/A,TRUE,"VOS";#N/A,#N/A,TRUE,"Warrington";#N/A,#N/A,TRUE,"Widnes"}</definedName>
    <definedName name="stryt5u8h87" localSheetId="14" hidden="1">{#N/A,#N/A,TRUE,"Cover";#N/A,#N/A,TRUE,"Conts";#N/A,#N/A,TRUE,"VOS";#N/A,#N/A,TRUE,"Warrington";#N/A,#N/A,TRUE,"Widnes"}</definedName>
    <definedName name="stryt5u8h87" localSheetId="11" hidden="1">{#N/A,#N/A,TRUE,"Cover";#N/A,#N/A,TRUE,"Conts";#N/A,#N/A,TRUE,"VOS";#N/A,#N/A,TRUE,"Warrington";#N/A,#N/A,TRUE,"Widnes"}</definedName>
    <definedName name="stryt5u8h87" localSheetId="10" hidden="1">{#N/A,#N/A,TRUE,"Cover";#N/A,#N/A,TRUE,"Conts";#N/A,#N/A,TRUE,"VOS";#N/A,#N/A,TRUE,"Warrington";#N/A,#N/A,TRUE,"Widnes"}</definedName>
    <definedName name="stryt5u8h87" localSheetId="20" hidden="1">{#N/A,#N/A,TRUE,"Cover";#N/A,#N/A,TRUE,"Conts";#N/A,#N/A,TRUE,"VOS";#N/A,#N/A,TRUE,"Warrington";#N/A,#N/A,TRUE,"Widnes"}</definedName>
    <definedName name="stryt5u8h87" hidden="1">{#N/A,#N/A,TRUE,"Cover";#N/A,#N/A,TRUE,"Conts";#N/A,#N/A,TRUE,"VOS";#N/A,#N/A,TRUE,"Warrington";#N/A,#N/A,TRUE,"Widnes"}</definedName>
    <definedName name="SUM" localSheetId="5" hidden="1">{"'Sheet1 (2)'!$A$1:$C$61"}</definedName>
    <definedName name="SUM" localSheetId="14" hidden="1">{"'Sheet1 (2)'!$A$1:$C$61"}</definedName>
    <definedName name="SUM" localSheetId="11" hidden="1">{"'Sheet1 (2)'!$A$1:$C$61"}</definedName>
    <definedName name="SUM" localSheetId="10" hidden="1">{"'Sheet1 (2)'!$A$1:$C$61"}</definedName>
    <definedName name="SUM" localSheetId="20" hidden="1">{"'Sheet1 (2)'!$A$1:$C$61"}</definedName>
    <definedName name="SUM" hidden="1">{"'Sheet1 (2)'!$A$1:$C$61"}</definedName>
    <definedName name="summ" localSheetId="5" hidden="1">{#N/A,#N/A,TRUE,"Front";#N/A,#N/A,TRUE,"Simple Letter";#N/A,#N/A,TRUE,"Inside";#N/A,#N/A,TRUE,"Contents";#N/A,#N/A,TRUE,"Basis";#N/A,#N/A,TRUE,"Inclusions";#N/A,#N/A,TRUE,"Exclusions";#N/A,#N/A,TRUE,"Areas";#N/A,#N/A,TRUE,"Summary";#N/A,#N/A,TRUE,"Detail"}</definedName>
    <definedName name="summ" localSheetId="14" hidden="1">{#N/A,#N/A,TRUE,"Front";#N/A,#N/A,TRUE,"Simple Letter";#N/A,#N/A,TRUE,"Inside";#N/A,#N/A,TRUE,"Contents";#N/A,#N/A,TRUE,"Basis";#N/A,#N/A,TRUE,"Inclusions";#N/A,#N/A,TRUE,"Exclusions";#N/A,#N/A,TRUE,"Areas";#N/A,#N/A,TRUE,"Summary";#N/A,#N/A,TRUE,"Detail"}</definedName>
    <definedName name="summ" localSheetId="11" hidden="1">{#N/A,#N/A,TRUE,"Front";#N/A,#N/A,TRUE,"Simple Letter";#N/A,#N/A,TRUE,"Inside";#N/A,#N/A,TRUE,"Contents";#N/A,#N/A,TRUE,"Basis";#N/A,#N/A,TRUE,"Inclusions";#N/A,#N/A,TRUE,"Exclusions";#N/A,#N/A,TRUE,"Areas";#N/A,#N/A,TRUE,"Summary";#N/A,#N/A,TRUE,"Detail"}</definedName>
    <definedName name="summ" localSheetId="10" hidden="1">{#N/A,#N/A,TRUE,"Front";#N/A,#N/A,TRUE,"Simple Letter";#N/A,#N/A,TRUE,"Inside";#N/A,#N/A,TRUE,"Contents";#N/A,#N/A,TRUE,"Basis";#N/A,#N/A,TRUE,"Inclusions";#N/A,#N/A,TRUE,"Exclusions";#N/A,#N/A,TRUE,"Areas";#N/A,#N/A,TRUE,"Summary";#N/A,#N/A,TRUE,"Detail"}</definedName>
    <definedName name="summ" localSheetId="20" hidden="1">{#N/A,#N/A,TRUE,"Front";#N/A,#N/A,TRUE,"Simple Letter";#N/A,#N/A,TRUE,"Inside";#N/A,#N/A,TRUE,"Contents";#N/A,#N/A,TRUE,"Basis";#N/A,#N/A,TRUE,"Inclusions";#N/A,#N/A,TRUE,"Exclusions";#N/A,#N/A,TRUE,"Areas";#N/A,#N/A,TRUE,"Summary";#N/A,#N/A,TRUE,"Detail"}</definedName>
    <definedName name="summ" hidden="1">{#N/A,#N/A,TRUE,"Front";#N/A,#N/A,TRUE,"Simple Letter";#N/A,#N/A,TRUE,"Inside";#N/A,#N/A,TRUE,"Contents";#N/A,#N/A,TRUE,"Basis";#N/A,#N/A,TRUE,"Inclusions";#N/A,#N/A,TRUE,"Exclusions";#N/A,#N/A,TRUE,"Areas";#N/A,#N/A,TRUE,"Summary";#N/A,#N/A,TRUE,"Detail"}</definedName>
    <definedName name="summ1" localSheetId="5" hidden="1">{"'Break down'!$A$4"}</definedName>
    <definedName name="summ1" localSheetId="14" hidden="1">{"'Break down'!$A$4"}</definedName>
    <definedName name="summ1" localSheetId="11" hidden="1">{"'Break down'!$A$4"}</definedName>
    <definedName name="summ1" localSheetId="10" hidden="1">{"'Break down'!$A$4"}</definedName>
    <definedName name="summ1" localSheetId="20" hidden="1">{"'Break down'!$A$4"}</definedName>
    <definedName name="summ1" hidden="1">{"'Break down'!$A$4"}</definedName>
    <definedName name="summariseddiff" localSheetId="5" hidden="1">{"'Break down'!$A$4"}</definedName>
    <definedName name="summariseddiff" localSheetId="14" hidden="1">{"'Break down'!$A$4"}</definedName>
    <definedName name="summariseddiff" localSheetId="11" hidden="1">{"'Break down'!$A$4"}</definedName>
    <definedName name="summariseddiff" localSheetId="10" hidden="1">{"'Break down'!$A$4"}</definedName>
    <definedName name="summariseddiff" localSheetId="20" hidden="1">{"'Break down'!$A$4"}</definedName>
    <definedName name="summariseddiff" hidden="1">{"'Break down'!$A$4"}</definedName>
    <definedName name="summary" localSheetId="5" hidden="1">{"'Break down'!$A$4"}</definedName>
    <definedName name="summary" localSheetId="14" hidden="1">{"'Break down'!$A$4"}</definedName>
    <definedName name="summary" localSheetId="11" hidden="1">{"'Break down'!$A$4"}</definedName>
    <definedName name="summary" localSheetId="10" hidden="1">{"'Break down'!$A$4"}</definedName>
    <definedName name="summary" localSheetId="20" hidden="1">{"'Break down'!$A$4"}</definedName>
    <definedName name="summary" hidden="1">{"'Break down'!$A$4"}</definedName>
    <definedName name="suresh" localSheetId="5" hidden="1">{#N/A,#N/A,TRUE,"Front";#N/A,#N/A,TRUE,"Simple Letter";#N/A,#N/A,TRUE,"Inside";#N/A,#N/A,TRUE,"Contents";#N/A,#N/A,TRUE,"Basis";#N/A,#N/A,TRUE,"Inclusions";#N/A,#N/A,TRUE,"Exclusions";#N/A,#N/A,TRUE,"Areas";#N/A,#N/A,TRUE,"Summary";#N/A,#N/A,TRUE,"Detail"}</definedName>
    <definedName name="suresh" localSheetId="14" hidden="1">{#N/A,#N/A,TRUE,"Front";#N/A,#N/A,TRUE,"Simple Letter";#N/A,#N/A,TRUE,"Inside";#N/A,#N/A,TRUE,"Contents";#N/A,#N/A,TRUE,"Basis";#N/A,#N/A,TRUE,"Inclusions";#N/A,#N/A,TRUE,"Exclusions";#N/A,#N/A,TRUE,"Areas";#N/A,#N/A,TRUE,"Summary";#N/A,#N/A,TRUE,"Detail"}</definedName>
    <definedName name="suresh" localSheetId="11" hidden="1">{#N/A,#N/A,TRUE,"Front";#N/A,#N/A,TRUE,"Simple Letter";#N/A,#N/A,TRUE,"Inside";#N/A,#N/A,TRUE,"Contents";#N/A,#N/A,TRUE,"Basis";#N/A,#N/A,TRUE,"Inclusions";#N/A,#N/A,TRUE,"Exclusions";#N/A,#N/A,TRUE,"Areas";#N/A,#N/A,TRUE,"Summary";#N/A,#N/A,TRUE,"Detail"}</definedName>
    <definedName name="suresh" localSheetId="10" hidden="1">{#N/A,#N/A,TRUE,"Front";#N/A,#N/A,TRUE,"Simple Letter";#N/A,#N/A,TRUE,"Inside";#N/A,#N/A,TRUE,"Contents";#N/A,#N/A,TRUE,"Basis";#N/A,#N/A,TRUE,"Inclusions";#N/A,#N/A,TRUE,"Exclusions";#N/A,#N/A,TRUE,"Areas";#N/A,#N/A,TRUE,"Summary";#N/A,#N/A,TRUE,"Detail"}</definedName>
    <definedName name="suresh" localSheetId="20"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5" hidden="1">{#N/A,#N/A,FALSE,"Pricing";#N/A,#N/A,FALSE,"Summary";#N/A,#N/A,FALSE,"CompProd";#N/A,#N/A,FALSE,"CompJobhrs";#N/A,#N/A,FALSE,"Escalation";#N/A,#N/A,FALSE,"Contingency";#N/A,#N/A,FALSE,"GM";#N/A,#N/A,FALSE,"CompWage";#N/A,#N/A,FALSE,"costSum"}</definedName>
    <definedName name="SWHF" localSheetId="14" hidden="1">{#N/A,#N/A,FALSE,"Pricing";#N/A,#N/A,FALSE,"Summary";#N/A,#N/A,FALSE,"CompProd";#N/A,#N/A,FALSE,"CompJobhrs";#N/A,#N/A,FALSE,"Escalation";#N/A,#N/A,FALSE,"Contingency";#N/A,#N/A,FALSE,"GM";#N/A,#N/A,FALSE,"CompWage";#N/A,#N/A,FALSE,"costSum"}</definedName>
    <definedName name="SWHF" localSheetId="11" hidden="1">{#N/A,#N/A,FALSE,"Pricing";#N/A,#N/A,FALSE,"Summary";#N/A,#N/A,FALSE,"CompProd";#N/A,#N/A,FALSE,"CompJobhrs";#N/A,#N/A,FALSE,"Escalation";#N/A,#N/A,FALSE,"Contingency";#N/A,#N/A,FALSE,"GM";#N/A,#N/A,FALSE,"CompWage";#N/A,#N/A,FALSE,"costSum"}</definedName>
    <definedName name="SWHF" localSheetId="10" hidden="1">{#N/A,#N/A,FALSE,"Pricing";#N/A,#N/A,FALSE,"Summary";#N/A,#N/A,FALSE,"CompProd";#N/A,#N/A,FALSE,"CompJobhrs";#N/A,#N/A,FALSE,"Escalation";#N/A,#N/A,FALSE,"Contingency";#N/A,#N/A,FALSE,"GM";#N/A,#N/A,FALSE,"CompWage";#N/A,#N/A,FALSE,"costSum"}</definedName>
    <definedName name="SWHF" localSheetId="20"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5" hidden="1">{#N/A,#N/A,TRUE,"Cover";#N/A,#N/A,TRUE,"Conts";#N/A,#N/A,TRUE,"VOS";#N/A,#N/A,TRUE,"Warrington";#N/A,#N/A,TRUE,"Widnes"}</definedName>
    <definedName name="swsdfa" localSheetId="14" hidden="1">{#N/A,#N/A,TRUE,"Cover";#N/A,#N/A,TRUE,"Conts";#N/A,#N/A,TRUE,"VOS";#N/A,#N/A,TRUE,"Warrington";#N/A,#N/A,TRUE,"Widnes"}</definedName>
    <definedName name="swsdfa" localSheetId="11" hidden="1">{#N/A,#N/A,TRUE,"Cover";#N/A,#N/A,TRUE,"Conts";#N/A,#N/A,TRUE,"VOS";#N/A,#N/A,TRUE,"Warrington";#N/A,#N/A,TRUE,"Widnes"}</definedName>
    <definedName name="swsdfa" localSheetId="10" hidden="1">{#N/A,#N/A,TRUE,"Cover";#N/A,#N/A,TRUE,"Conts";#N/A,#N/A,TRUE,"VOS";#N/A,#N/A,TRUE,"Warrington";#N/A,#N/A,TRUE,"Widnes"}</definedName>
    <definedName name="swsdfa" localSheetId="20" hidden="1">{#N/A,#N/A,TRUE,"Cover";#N/A,#N/A,TRUE,"Conts";#N/A,#N/A,TRUE,"VOS";#N/A,#N/A,TRUE,"Warrington";#N/A,#N/A,TRUE,"Widnes"}</definedName>
    <definedName name="swsdfa" hidden="1">{#N/A,#N/A,TRUE,"Cover";#N/A,#N/A,TRUE,"Conts";#N/A,#N/A,TRUE,"VOS";#N/A,#N/A,TRUE,"Warrington";#N/A,#N/A,TRUE,"Widnes"}</definedName>
    <definedName name="syu" localSheetId="5" hidden="1">{#N/A,#N/A,TRUE,"Cover";#N/A,#N/A,TRUE,"Conts";#N/A,#N/A,TRUE,"VOS";#N/A,#N/A,TRUE,"Warrington";#N/A,#N/A,TRUE,"Widnes"}</definedName>
    <definedName name="syu" localSheetId="14" hidden="1">{#N/A,#N/A,TRUE,"Cover";#N/A,#N/A,TRUE,"Conts";#N/A,#N/A,TRUE,"VOS";#N/A,#N/A,TRUE,"Warrington";#N/A,#N/A,TRUE,"Widnes"}</definedName>
    <definedName name="syu" localSheetId="11" hidden="1">{#N/A,#N/A,TRUE,"Cover";#N/A,#N/A,TRUE,"Conts";#N/A,#N/A,TRUE,"VOS";#N/A,#N/A,TRUE,"Warrington";#N/A,#N/A,TRUE,"Widnes"}</definedName>
    <definedName name="syu" localSheetId="10" hidden="1">{#N/A,#N/A,TRUE,"Cover";#N/A,#N/A,TRUE,"Conts";#N/A,#N/A,TRUE,"VOS";#N/A,#N/A,TRUE,"Warrington";#N/A,#N/A,TRUE,"Widnes"}</definedName>
    <definedName name="syu" localSheetId="20" hidden="1">{#N/A,#N/A,TRUE,"Cover";#N/A,#N/A,TRUE,"Conts";#N/A,#N/A,TRUE,"VOS";#N/A,#N/A,TRUE,"Warrington";#N/A,#N/A,TRUE,"Widnes"}</definedName>
    <definedName name="syu" hidden="1">{#N/A,#N/A,TRUE,"Cover";#N/A,#N/A,TRUE,"Conts";#N/A,#N/A,TRUE,"VOS";#N/A,#N/A,TRUE,"Warrington";#N/A,#N/A,TRUE,"Widnes"}</definedName>
    <definedName name="TABLE">#N/A</definedName>
    <definedName name="tbl_ProdInfo" localSheetId="5" hidden="1">#REF!</definedName>
    <definedName name="tbl_ProdInfo" localSheetId="11" hidden="1">#REF!</definedName>
    <definedName name="tbl_ProdInfo" localSheetId="4" hidden="1">#REF!</definedName>
    <definedName name="tbl_ProdInfo" hidden="1">#REF!</definedName>
    <definedName name="TDS" localSheetId="5" hidden="1">{"'Sheet1'!$A$4386:$N$4591"}</definedName>
    <definedName name="TDS" localSheetId="14" hidden="1">{"'Sheet1'!$A$4386:$N$4591"}</definedName>
    <definedName name="TDS" localSheetId="11" hidden="1">{"'Sheet1'!$A$4386:$N$4591"}</definedName>
    <definedName name="TDS" localSheetId="10" hidden="1">{"'Sheet1'!$A$4386:$N$4591"}</definedName>
    <definedName name="TDS" localSheetId="20" hidden="1">{"'Sheet1'!$A$4386:$N$4591"}</definedName>
    <definedName name="TDS" hidden="1">{"'Sheet1'!$A$4386:$N$4591"}</definedName>
    <definedName name="tem" localSheetId="5" hidden="1">{#N/A,#N/A,TRUE,"Front";#N/A,#N/A,TRUE,"Simple Letter";#N/A,#N/A,TRUE,"Inside";#N/A,#N/A,TRUE,"Contents";#N/A,#N/A,TRUE,"Basis";#N/A,#N/A,TRUE,"Inclusions";#N/A,#N/A,TRUE,"Exclusions";#N/A,#N/A,TRUE,"Areas";#N/A,#N/A,TRUE,"Summary";#N/A,#N/A,TRUE,"Detail"}</definedName>
    <definedName name="tem" localSheetId="14" hidden="1">{#N/A,#N/A,TRUE,"Front";#N/A,#N/A,TRUE,"Simple Letter";#N/A,#N/A,TRUE,"Inside";#N/A,#N/A,TRUE,"Contents";#N/A,#N/A,TRUE,"Basis";#N/A,#N/A,TRUE,"Inclusions";#N/A,#N/A,TRUE,"Exclusions";#N/A,#N/A,TRUE,"Areas";#N/A,#N/A,TRUE,"Summary";#N/A,#N/A,TRUE,"Detail"}</definedName>
    <definedName name="tem" localSheetId="11" hidden="1">{#N/A,#N/A,TRUE,"Front";#N/A,#N/A,TRUE,"Simple Letter";#N/A,#N/A,TRUE,"Inside";#N/A,#N/A,TRUE,"Contents";#N/A,#N/A,TRUE,"Basis";#N/A,#N/A,TRUE,"Inclusions";#N/A,#N/A,TRUE,"Exclusions";#N/A,#N/A,TRUE,"Areas";#N/A,#N/A,TRUE,"Summary";#N/A,#N/A,TRUE,"Detail"}</definedName>
    <definedName name="tem" localSheetId="10" hidden="1">{#N/A,#N/A,TRUE,"Front";#N/A,#N/A,TRUE,"Simple Letter";#N/A,#N/A,TRUE,"Inside";#N/A,#N/A,TRUE,"Contents";#N/A,#N/A,TRUE,"Basis";#N/A,#N/A,TRUE,"Inclusions";#N/A,#N/A,TRUE,"Exclusions";#N/A,#N/A,TRUE,"Areas";#N/A,#N/A,TRUE,"Summary";#N/A,#N/A,TRUE,"Detail"}</definedName>
    <definedName name="tem" localSheetId="20" hidden="1">{#N/A,#N/A,TRUE,"Front";#N/A,#N/A,TRUE,"Simple Letter";#N/A,#N/A,TRUE,"Inside";#N/A,#N/A,TRUE,"Contents";#N/A,#N/A,TRUE,"Basis";#N/A,#N/A,TRUE,"Inclusions";#N/A,#N/A,TRUE,"Exclusions";#N/A,#N/A,TRUE,"Areas";#N/A,#N/A,TRUE,"Summary";#N/A,#N/A,TRUE,"Detail"}</definedName>
    <definedName name="tem" hidden="1">{#N/A,#N/A,TRUE,"Front";#N/A,#N/A,TRUE,"Simple Letter";#N/A,#N/A,TRUE,"Inside";#N/A,#N/A,TRUE,"Contents";#N/A,#N/A,TRUE,"Basis";#N/A,#N/A,TRUE,"Inclusions";#N/A,#N/A,TRUE,"Exclusions";#N/A,#N/A,TRUE,"Areas";#N/A,#N/A,TRUE,"Summary";#N/A,#N/A,TRUE,"Detail"}</definedName>
    <definedName name="temp" localSheetId="5" hidden="1">[9]analysis!#REF!</definedName>
    <definedName name="temp" localSheetId="11" hidden="1">[9]analysis!#REF!</definedName>
    <definedName name="temp" localSheetId="4" hidden="1">[9]analysis!#REF!</definedName>
    <definedName name="temp" hidden="1">[9]analysis!#REF!</definedName>
    <definedName name="temp1" localSheetId="5" hidden="1">{"'Break down'!$A$4"}</definedName>
    <definedName name="temp1" localSheetId="14" hidden="1">{"'Break down'!$A$4"}</definedName>
    <definedName name="temp1" localSheetId="11" hidden="1">{"'Break down'!$A$4"}</definedName>
    <definedName name="temp1" localSheetId="10" hidden="1">{"'Break down'!$A$4"}</definedName>
    <definedName name="temp1" localSheetId="20" hidden="1">{"'Break down'!$A$4"}</definedName>
    <definedName name="temp1" hidden="1">{"'Break down'!$A$4"}</definedName>
    <definedName name="tempo" localSheetId="5" hidden="1">{"'Break down'!$A$4"}</definedName>
    <definedName name="tempo" localSheetId="14" hidden="1">{"'Break down'!$A$4"}</definedName>
    <definedName name="tempo" localSheetId="11" hidden="1">{"'Break down'!$A$4"}</definedName>
    <definedName name="tempo" localSheetId="10" hidden="1">{"'Break down'!$A$4"}</definedName>
    <definedName name="tempo" localSheetId="20" hidden="1">{"'Break down'!$A$4"}</definedName>
    <definedName name="tempo" hidden="1">{"'Break down'!$A$4"}</definedName>
    <definedName name="teri" localSheetId="5" hidden="1">{#N/A,#N/A,TRUE,"Basic";#N/A,#N/A,TRUE,"EXT-TABLE";#N/A,#N/A,TRUE,"STEEL";#N/A,#N/A,TRUE,"INT-Table";#N/A,#N/A,TRUE,"STEEL";#N/A,#N/A,TRUE,"Door"}</definedName>
    <definedName name="teri" localSheetId="14" hidden="1">{#N/A,#N/A,TRUE,"Basic";#N/A,#N/A,TRUE,"EXT-TABLE";#N/A,#N/A,TRUE,"STEEL";#N/A,#N/A,TRUE,"INT-Table";#N/A,#N/A,TRUE,"STEEL";#N/A,#N/A,TRUE,"Door"}</definedName>
    <definedName name="teri" localSheetId="11" hidden="1">{#N/A,#N/A,TRUE,"Basic";#N/A,#N/A,TRUE,"EXT-TABLE";#N/A,#N/A,TRUE,"STEEL";#N/A,#N/A,TRUE,"INT-Table";#N/A,#N/A,TRUE,"STEEL";#N/A,#N/A,TRUE,"Door"}</definedName>
    <definedName name="teri" localSheetId="10" hidden="1">{#N/A,#N/A,TRUE,"Basic";#N/A,#N/A,TRUE,"EXT-TABLE";#N/A,#N/A,TRUE,"STEEL";#N/A,#N/A,TRUE,"INT-Table";#N/A,#N/A,TRUE,"STEEL";#N/A,#N/A,TRUE,"Door"}</definedName>
    <definedName name="teri" localSheetId="20" hidden="1">{#N/A,#N/A,TRUE,"Basic";#N/A,#N/A,TRUE,"EXT-TABLE";#N/A,#N/A,TRUE,"STEEL";#N/A,#N/A,TRUE,"INT-Table";#N/A,#N/A,TRUE,"STEEL";#N/A,#N/A,TRUE,"Door"}</definedName>
    <definedName name="teri" hidden="1">{#N/A,#N/A,TRUE,"Basic";#N/A,#N/A,TRUE,"EXT-TABLE";#N/A,#N/A,TRUE,"STEEL";#N/A,#N/A,TRUE,"INT-Table";#N/A,#N/A,TRUE,"STEEL";#N/A,#N/A,TRUE,"Door"}</definedName>
    <definedName name="test" localSheetId="5" hidden="1">{#N/A,#N/A,FALSE,"Pricing";#N/A,#N/A,FALSE,"Summary";#N/A,#N/A,FALSE,"CompProd";#N/A,#N/A,FALSE,"CompJobhrs";#N/A,#N/A,FALSE,"Escalation";#N/A,#N/A,FALSE,"Contingency";#N/A,#N/A,FALSE,"GM";#N/A,#N/A,FALSE,"CompWage";#N/A,#N/A,FALSE,"costSum"}</definedName>
    <definedName name="test" localSheetId="14" hidden="1">{#N/A,#N/A,FALSE,"Pricing";#N/A,#N/A,FALSE,"Summary";#N/A,#N/A,FALSE,"CompProd";#N/A,#N/A,FALSE,"CompJobhrs";#N/A,#N/A,FALSE,"Escalation";#N/A,#N/A,FALSE,"Contingency";#N/A,#N/A,FALSE,"GM";#N/A,#N/A,FALSE,"CompWage";#N/A,#N/A,FALSE,"costSum"}</definedName>
    <definedName name="test" localSheetId="11" hidden="1">{#N/A,#N/A,FALSE,"Pricing";#N/A,#N/A,FALSE,"Summary";#N/A,#N/A,FALSE,"CompProd";#N/A,#N/A,FALSE,"CompJobhrs";#N/A,#N/A,FALSE,"Escalation";#N/A,#N/A,FALSE,"Contingency";#N/A,#N/A,FALSE,"GM";#N/A,#N/A,FALSE,"CompWage";#N/A,#N/A,FALSE,"costSum"}</definedName>
    <definedName name="test" localSheetId="10" hidden="1">{#N/A,#N/A,FALSE,"Pricing";#N/A,#N/A,FALSE,"Summary";#N/A,#N/A,FALSE,"CompProd";#N/A,#N/A,FALSE,"CompJobhrs";#N/A,#N/A,FALSE,"Escalation";#N/A,#N/A,FALSE,"Contingency";#N/A,#N/A,FALSE,"GM";#N/A,#N/A,FALSE,"CompWage";#N/A,#N/A,FALSE,"costSum"}</definedName>
    <definedName name="test" localSheetId="20" hidden="1">{#N/A,#N/A,FALSE,"Pricing";#N/A,#N/A,FALSE,"Summary";#N/A,#N/A,FALSE,"CompProd";#N/A,#N/A,FALSE,"CompJobhrs";#N/A,#N/A,FALSE,"Escalation";#N/A,#N/A,FALSE,"Contingency";#N/A,#N/A,FALSE,"GM";#N/A,#N/A,FALSE,"CompWage";#N/A,#N/A,FALSE,"costSum"}</definedName>
    <definedName name="test" hidden="1">{#N/A,#N/A,FALSE,"Pricing";#N/A,#N/A,FALSE,"Summary";#N/A,#N/A,FALSE,"CompProd";#N/A,#N/A,FALSE,"CompJobhrs";#N/A,#N/A,FALSE,"Escalation";#N/A,#N/A,FALSE,"Contingency";#N/A,#N/A,FALSE,"GM";#N/A,#N/A,FALSE,"CompWage";#N/A,#N/A,FALSE,"costSum"}</definedName>
    <definedName name="testt" localSheetId="5" hidden="1">{#N/A,#N/A,TRUE,"Summary";#N/A,#N/A,TRUE,"Overall";#N/A,#N/A,TRUE,"engineering";#N/A,#N/A,TRUE,"Procurement";#N/A,#N/A,TRUE,"Construction"}</definedName>
    <definedName name="testt" localSheetId="14" hidden="1">{#N/A,#N/A,TRUE,"Summary";#N/A,#N/A,TRUE,"Overall";#N/A,#N/A,TRUE,"engineering";#N/A,#N/A,TRUE,"Procurement";#N/A,#N/A,TRUE,"Construction"}</definedName>
    <definedName name="testt" localSheetId="11" hidden="1">{#N/A,#N/A,TRUE,"Summary";#N/A,#N/A,TRUE,"Overall";#N/A,#N/A,TRUE,"engineering";#N/A,#N/A,TRUE,"Procurement";#N/A,#N/A,TRUE,"Construction"}</definedName>
    <definedName name="testt" localSheetId="10" hidden="1">{#N/A,#N/A,TRUE,"Summary";#N/A,#N/A,TRUE,"Overall";#N/A,#N/A,TRUE,"engineering";#N/A,#N/A,TRUE,"Procurement";#N/A,#N/A,TRUE,"Construction"}</definedName>
    <definedName name="testt" localSheetId="20"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localSheetId="5" hidden="1">#REF!</definedName>
    <definedName name="tfgf" localSheetId="11" hidden="1">#REF!</definedName>
    <definedName name="tfgf" localSheetId="4" hidden="1">#REF!</definedName>
    <definedName name="tfgf" hidden="1">#REF!</definedName>
    <definedName name="tghy" localSheetId="5" hidden="1">{"'Break down'!$A$4"}</definedName>
    <definedName name="tghy" localSheetId="14" hidden="1">{"'Break down'!$A$4"}</definedName>
    <definedName name="tghy" localSheetId="11" hidden="1">{"'Break down'!$A$4"}</definedName>
    <definedName name="tghy" localSheetId="10" hidden="1">{"'Break down'!$A$4"}</definedName>
    <definedName name="tghy" localSheetId="20" hidden="1">{"'Break down'!$A$4"}</definedName>
    <definedName name="tghy" hidden="1">{"'Break down'!$A$4"}</definedName>
    <definedName name="thwghrt" localSheetId="5" hidden="1">{#N/A,#N/A,TRUE,"Cover";#N/A,#N/A,TRUE,"Conts";#N/A,#N/A,TRUE,"VOS";#N/A,#N/A,TRUE,"Warrington";#N/A,#N/A,TRUE,"Widnes"}</definedName>
    <definedName name="thwghrt" localSheetId="14" hidden="1">{#N/A,#N/A,TRUE,"Cover";#N/A,#N/A,TRUE,"Conts";#N/A,#N/A,TRUE,"VOS";#N/A,#N/A,TRUE,"Warrington";#N/A,#N/A,TRUE,"Widnes"}</definedName>
    <definedName name="thwghrt" localSheetId="11" hidden="1">{#N/A,#N/A,TRUE,"Cover";#N/A,#N/A,TRUE,"Conts";#N/A,#N/A,TRUE,"VOS";#N/A,#N/A,TRUE,"Warrington";#N/A,#N/A,TRUE,"Widnes"}</definedName>
    <definedName name="thwghrt" localSheetId="10" hidden="1">{#N/A,#N/A,TRUE,"Cover";#N/A,#N/A,TRUE,"Conts";#N/A,#N/A,TRUE,"VOS";#N/A,#N/A,TRUE,"Warrington";#N/A,#N/A,TRUE,"Widnes"}</definedName>
    <definedName name="thwghrt" localSheetId="20" hidden="1">{#N/A,#N/A,TRUE,"Cover";#N/A,#N/A,TRUE,"Conts";#N/A,#N/A,TRUE,"VOS";#N/A,#N/A,TRUE,"Warrington";#N/A,#N/A,TRUE,"Widnes"}</definedName>
    <definedName name="thwghrt" hidden="1">{#N/A,#N/A,TRUE,"Cover";#N/A,#N/A,TRUE,"Conts";#N/A,#N/A,TRUE,"VOS";#N/A,#N/A,TRUE,"Warrington";#N/A,#N/A,TRUE,"Widnes"}</definedName>
    <definedName name="tm" localSheetId="5" hidden="1">{"'Break down'!$A$4"}</definedName>
    <definedName name="tm" localSheetId="14" hidden="1">{"'Break down'!$A$4"}</definedName>
    <definedName name="tm" localSheetId="11" hidden="1">{"'Break down'!$A$4"}</definedName>
    <definedName name="tm" localSheetId="10" hidden="1">{"'Break down'!$A$4"}</definedName>
    <definedName name="tm" localSheetId="20" hidden="1">{"'Break down'!$A$4"}</definedName>
    <definedName name="tm" hidden="1">{"'Break down'!$A$4"}</definedName>
    <definedName name="tmp" localSheetId="5" hidden="1">{"'Break down'!$A$4"}</definedName>
    <definedName name="tmp" localSheetId="14" hidden="1">{"'Break down'!$A$4"}</definedName>
    <definedName name="tmp" localSheetId="11" hidden="1">{"'Break down'!$A$4"}</definedName>
    <definedName name="tmp" localSheetId="10" hidden="1">{"'Break down'!$A$4"}</definedName>
    <definedName name="tmp" localSheetId="20" hidden="1">{"'Break down'!$A$4"}</definedName>
    <definedName name="tmp" hidden="1">{"'Break down'!$A$4"}</definedName>
    <definedName name="tno" localSheetId="5" hidden="1">{"'Break down'!$A$4"}</definedName>
    <definedName name="tno" localSheetId="14" hidden="1">{"'Break down'!$A$4"}</definedName>
    <definedName name="tno" localSheetId="11" hidden="1">{"'Break down'!$A$4"}</definedName>
    <definedName name="tno" localSheetId="10" hidden="1">{"'Break down'!$A$4"}</definedName>
    <definedName name="tno" localSheetId="20" hidden="1">{"'Break down'!$A$4"}</definedName>
    <definedName name="tno" hidden="1">{"'Break down'!$A$4"}</definedName>
    <definedName name="TOK" localSheetId="5" hidden="1">#REF!</definedName>
    <definedName name="TOK" localSheetId="11" hidden="1">#REF!</definedName>
    <definedName name="TOK" localSheetId="4" hidden="1">#REF!</definedName>
    <definedName name="TOK" hidden="1">#REF!</definedName>
    <definedName name="tppp" localSheetId="5" hidden="1">{"'Break down'!$A$4"}</definedName>
    <definedName name="tppp" localSheetId="14" hidden="1">{"'Break down'!$A$4"}</definedName>
    <definedName name="tppp" localSheetId="11" hidden="1">{"'Break down'!$A$4"}</definedName>
    <definedName name="tppp" localSheetId="10" hidden="1">{"'Break down'!$A$4"}</definedName>
    <definedName name="tppp" localSheetId="20" hidden="1">{"'Break down'!$A$4"}</definedName>
    <definedName name="tppp" hidden="1">{"'Break down'!$A$4"}</definedName>
    <definedName name="trbnuomi" localSheetId="5" hidden="1">{#N/A,#N/A,TRUE,"Cover";#N/A,#N/A,TRUE,"Conts";#N/A,#N/A,TRUE,"VOS";#N/A,#N/A,TRUE,"Warrington";#N/A,#N/A,TRUE,"Widnes"}</definedName>
    <definedName name="trbnuomi" localSheetId="14" hidden="1">{#N/A,#N/A,TRUE,"Cover";#N/A,#N/A,TRUE,"Conts";#N/A,#N/A,TRUE,"VOS";#N/A,#N/A,TRUE,"Warrington";#N/A,#N/A,TRUE,"Widnes"}</definedName>
    <definedName name="trbnuomi" localSheetId="11" hidden="1">{#N/A,#N/A,TRUE,"Cover";#N/A,#N/A,TRUE,"Conts";#N/A,#N/A,TRUE,"VOS";#N/A,#N/A,TRUE,"Warrington";#N/A,#N/A,TRUE,"Widnes"}</definedName>
    <definedName name="trbnuomi" localSheetId="10" hidden="1">{#N/A,#N/A,TRUE,"Cover";#N/A,#N/A,TRUE,"Conts";#N/A,#N/A,TRUE,"VOS";#N/A,#N/A,TRUE,"Warrington";#N/A,#N/A,TRUE,"Widnes"}</definedName>
    <definedName name="trbnuomi" localSheetId="20" hidden="1">{#N/A,#N/A,TRUE,"Cover";#N/A,#N/A,TRUE,"Conts";#N/A,#N/A,TRUE,"VOS";#N/A,#N/A,TRUE,"Warrington";#N/A,#N/A,TRUE,"Widnes"}</definedName>
    <definedName name="trbnuomi" hidden="1">{#N/A,#N/A,TRUE,"Cover";#N/A,#N/A,TRUE,"Conts";#N/A,#N/A,TRUE,"VOS";#N/A,#N/A,TRUE,"Warrington";#N/A,#N/A,TRUE,"Widnes"}</definedName>
    <definedName name="trgr" localSheetId="5" hidden="1">{#N/A,#N/A,TRUE,"Cover";#N/A,#N/A,TRUE,"Conts";#N/A,#N/A,TRUE,"VOS";#N/A,#N/A,TRUE,"Warrington";#N/A,#N/A,TRUE,"Widnes"}</definedName>
    <definedName name="trgr" localSheetId="14" hidden="1">{#N/A,#N/A,TRUE,"Cover";#N/A,#N/A,TRUE,"Conts";#N/A,#N/A,TRUE,"VOS";#N/A,#N/A,TRUE,"Warrington";#N/A,#N/A,TRUE,"Widnes"}</definedName>
    <definedName name="trgr" localSheetId="11" hidden="1">{#N/A,#N/A,TRUE,"Cover";#N/A,#N/A,TRUE,"Conts";#N/A,#N/A,TRUE,"VOS";#N/A,#N/A,TRUE,"Warrington";#N/A,#N/A,TRUE,"Widnes"}</definedName>
    <definedName name="trgr" localSheetId="10" hidden="1">{#N/A,#N/A,TRUE,"Cover";#N/A,#N/A,TRUE,"Conts";#N/A,#N/A,TRUE,"VOS";#N/A,#N/A,TRUE,"Warrington";#N/A,#N/A,TRUE,"Widnes"}</definedName>
    <definedName name="trgr" localSheetId="20" hidden="1">{#N/A,#N/A,TRUE,"Cover";#N/A,#N/A,TRUE,"Conts";#N/A,#N/A,TRUE,"VOS";#N/A,#N/A,TRUE,"Warrington";#N/A,#N/A,TRUE,"Widnes"}</definedName>
    <definedName name="trgr" hidden="1">{#N/A,#N/A,TRUE,"Cover";#N/A,#N/A,TRUE,"Conts";#N/A,#N/A,TRUE,"VOS";#N/A,#N/A,TRUE,"Warrington";#N/A,#N/A,TRUE,"Widnes"}</definedName>
    <definedName name="trhe" localSheetId="5" hidden="1">{#N/A,#N/A,TRUE,"Cover";#N/A,#N/A,TRUE,"Conts";#N/A,#N/A,TRUE,"VOS";#N/A,#N/A,TRUE,"Warrington";#N/A,#N/A,TRUE,"Widnes"}</definedName>
    <definedName name="trhe" localSheetId="14" hidden="1">{#N/A,#N/A,TRUE,"Cover";#N/A,#N/A,TRUE,"Conts";#N/A,#N/A,TRUE,"VOS";#N/A,#N/A,TRUE,"Warrington";#N/A,#N/A,TRUE,"Widnes"}</definedName>
    <definedName name="trhe" localSheetId="11" hidden="1">{#N/A,#N/A,TRUE,"Cover";#N/A,#N/A,TRUE,"Conts";#N/A,#N/A,TRUE,"VOS";#N/A,#N/A,TRUE,"Warrington";#N/A,#N/A,TRUE,"Widnes"}</definedName>
    <definedName name="trhe" localSheetId="10" hidden="1">{#N/A,#N/A,TRUE,"Cover";#N/A,#N/A,TRUE,"Conts";#N/A,#N/A,TRUE,"VOS";#N/A,#N/A,TRUE,"Warrington";#N/A,#N/A,TRUE,"Widnes"}</definedName>
    <definedName name="trhe" localSheetId="20" hidden="1">{#N/A,#N/A,TRUE,"Cover";#N/A,#N/A,TRUE,"Conts";#N/A,#N/A,TRUE,"VOS";#N/A,#N/A,TRUE,"Warrington";#N/A,#N/A,TRUE,"Widnes"}</definedName>
    <definedName name="trhe" hidden="1">{#N/A,#N/A,TRUE,"Cover";#N/A,#N/A,TRUE,"Conts";#N/A,#N/A,TRUE,"VOS";#N/A,#N/A,TRUE,"Warrington";#N/A,#N/A,TRUE,"Widnes"}</definedName>
    <definedName name="trhsh" localSheetId="5" hidden="1">{#N/A,#N/A,TRUE,"Cover";#N/A,#N/A,TRUE,"Conts";#N/A,#N/A,TRUE,"VOS";#N/A,#N/A,TRUE,"Warrington";#N/A,#N/A,TRUE,"Widnes"}</definedName>
    <definedName name="trhsh" localSheetId="14" hidden="1">{#N/A,#N/A,TRUE,"Cover";#N/A,#N/A,TRUE,"Conts";#N/A,#N/A,TRUE,"VOS";#N/A,#N/A,TRUE,"Warrington";#N/A,#N/A,TRUE,"Widnes"}</definedName>
    <definedName name="trhsh" localSheetId="11" hidden="1">{#N/A,#N/A,TRUE,"Cover";#N/A,#N/A,TRUE,"Conts";#N/A,#N/A,TRUE,"VOS";#N/A,#N/A,TRUE,"Warrington";#N/A,#N/A,TRUE,"Widnes"}</definedName>
    <definedName name="trhsh" localSheetId="10" hidden="1">{#N/A,#N/A,TRUE,"Cover";#N/A,#N/A,TRUE,"Conts";#N/A,#N/A,TRUE,"VOS";#N/A,#N/A,TRUE,"Warrington";#N/A,#N/A,TRUE,"Widnes"}</definedName>
    <definedName name="trhsh" localSheetId="20" hidden="1">{#N/A,#N/A,TRUE,"Cover";#N/A,#N/A,TRUE,"Conts";#N/A,#N/A,TRUE,"VOS";#N/A,#N/A,TRUE,"Warrington";#N/A,#N/A,TRUE,"Widnes"}</definedName>
    <definedName name="trhsh" hidden="1">{#N/A,#N/A,TRUE,"Cover";#N/A,#N/A,TRUE,"Conts";#N/A,#N/A,TRUE,"VOS";#N/A,#N/A,TRUE,"Warrington";#N/A,#N/A,TRUE,"Widnes"}</definedName>
    <definedName name="trhsw" localSheetId="5" hidden="1">{#N/A,#N/A,TRUE,"Cover";#N/A,#N/A,TRUE,"Conts";#N/A,#N/A,TRUE,"VOS";#N/A,#N/A,TRUE,"Warrington";#N/A,#N/A,TRUE,"Widnes"}</definedName>
    <definedName name="trhsw" localSheetId="14" hidden="1">{#N/A,#N/A,TRUE,"Cover";#N/A,#N/A,TRUE,"Conts";#N/A,#N/A,TRUE,"VOS";#N/A,#N/A,TRUE,"Warrington";#N/A,#N/A,TRUE,"Widnes"}</definedName>
    <definedName name="trhsw" localSheetId="11" hidden="1">{#N/A,#N/A,TRUE,"Cover";#N/A,#N/A,TRUE,"Conts";#N/A,#N/A,TRUE,"VOS";#N/A,#N/A,TRUE,"Warrington";#N/A,#N/A,TRUE,"Widnes"}</definedName>
    <definedName name="trhsw" localSheetId="10" hidden="1">{#N/A,#N/A,TRUE,"Cover";#N/A,#N/A,TRUE,"Conts";#N/A,#N/A,TRUE,"VOS";#N/A,#N/A,TRUE,"Warrington";#N/A,#N/A,TRUE,"Widnes"}</definedName>
    <definedName name="trhsw" localSheetId="20" hidden="1">{#N/A,#N/A,TRUE,"Cover";#N/A,#N/A,TRUE,"Conts";#N/A,#N/A,TRUE,"VOS";#N/A,#N/A,TRUE,"Warrington";#N/A,#N/A,TRUE,"Widnes"}</definedName>
    <definedName name="trhsw" hidden="1">{#N/A,#N/A,TRUE,"Cover";#N/A,#N/A,TRUE,"Conts";#N/A,#N/A,TRUE,"VOS";#N/A,#N/A,TRUE,"Warrington";#N/A,#N/A,TRUE,"Widnes"}</definedName>
    <definedName name="tttt" localSheetId="5" hidden="1">{#N/A,#N/A,TRUE,"Front";#N/A,#N/A,TRUE,"Simple Letter";#N/A,#N/A,TRUE,"Inside";#N/A,#N/A,TRUE,"Contents";#N/A,#N/A,TRUE,"Basis";#N/A,#N/A,TRUE,"Inclusions";#N/A,#N/A,TRUE,"Exclusions";#N/A,#N/A,TRUE,"Areas";#N/A,#N/A,TRUE,"Summary";#N/A,#N/A,TRUE,"Detail"}</definedName>
    <definedName name="tttt" localSheetId="14" hidden="1">{#N/A,#N/A,TRUE,"Front";#N/A,#N/A,TRUE,"Simple Letter";#N/A,#N/A,TRUE,"Inside";#N/A,#N/A,TRUE,"Contents";#N/A,#N/A,TRUE,"Basis";#N/A,#N/A,TRUE,"Inclusions";#N/A,#N/A,TRUE,"Exclusions";#N/A,#N/A,TRUE,"Areas";#N/A,#N/A,TRUE,"Summary";#N/A,#N/A,TRUE,"Detail"}</definedName>
    <definedName name="tttt" localSheetId="11" hidden="1">{#N/A,#N/A,TRUE,"Front";#N/A,#N/A,TRUE,"Simple Letter";#N/A,#N/A,TRUE,"Inside";#N/A,#N/A,TRUE,"Contents";#N/A,#N/A,TRUE,"Basis";#N/A,#N/A,TRUE,"Inclusions";#N/A,#N/A,TRUE,"Exclusions";#N/A,#N/A,TRUE,"Areas";#N/A,#N/A,TRUE,"Summary";#N/A,#N/A,TRUE,"Detail"}</definedName>
    <definedName name="tttt" localSheetId="10" hidden="1">{#N/A,#N/A,TRUE,"Front";#N/A,#N/A,TRUE,"Simple Letter";#N/A,#N/A,TRUE,"Inside";#N/A,#N/A,TRUE,"Contents";#N/A,#N/A,TRUE,"Basis";#N/A,#N/A,TRUE,"Inclusions";#N/A,#N/A,TRUE,"Exclusions";#N/A,#N/A,TRUE,"Areas";#N/A,#N/A,TRUE,"Summary";#N/A,#N/A,TRUE,"Detail"}</definedName>
    <definedName name="tttt" localSheetId="20"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i" localSheetId="5" hidden="1">{#N/A,#N/A,TRUE,"Cover";#N/A,#N/A,TRUE,"Conts";#N/A,#N/A,TRUE,"VOS";#N/A,#N/A,TRUE,"Warrington";#N/A,#N/A,TRUE,"Widnes"}</definedName>
    <definedName name="tui" localSheetId="14" hidden="1">{#N/A,#N/A,TRUE,"Cover";#N/A,#N/A,TRUE,"Conts";#N/A,#N/A,TRUE,"VOS";#N/A,#N/A,TRUE,"Warrington";#N/A,#N/A,TRUE,"Widnes"}</definedName>
    <definedName name="tui" localSheetId="11" hidden="1">{#N/A,#N/A,TRUE,"Cover";#N/A,#N/A,TRUE,"Conts";#N/A,#N/A,TRUE,"VOS";#N/A,#N/A,TRUE,"Warrington";#N/A,#N/A,TRUE,"Widnes"}</definedName>
    <definedName name="tui" localSheetId="10" hidden="1">{#N/A,#N/A,TRUE,"Cover";#N/A,#N/A,TRUE,"Conts";#N/A,#N/A,TRUE,"VOS";#N/A,#N/A,TRUE,"Warrington";#N/A,#N/A,TRUE,"Widnes"}</definedName>
    <definedName name="tui" localSheetId="20" hidden="1">{#N/A,#N/A,TRUE,"Cover";#N/A,#N/A,TRUE,"Conts";#N/A,#N/A,TRUE,"VOS";#N/A,#N/A,TRUE,"Warrington";#N/A,#N/A,TRUE,"Widnes"}</definedName>
    <definedName name="tui" hidden="1">{#N/A,#N/A,TRUE,"Cover";#N/A,#N/A,TRUE,"Conts";#N/A,#N/A,TRUE,"VOS";#N/A,#N/A,TRUE,"Warrington";#N/A,#N/A,TRUE,"Widnes"}</definedName>
    <definedName name="tuite" localSheetId="5" hidden="1">{#N/A,#N/A,TRUE,"Cover";#N/A,#N/A,TRUE,"Conts";#N/A,#N/A,TRUE,"VOS";#N/A,#N/A,TRUE,"Warrington";#N/A,#N/A,TRUE,"Widnes"}</definedName>
    <definedName name="tuite" localSheetId="14" hidden="1">{#N/A,#N/A,TRUE,"Cover";#N/A,#N/A,TRUE,"Conts";#N/A,#N/A,TRUE,"VOS";#N/A,#N/A,TRUE,"Warrington";#N/A,#N/A,TRUE,"Widnes"}</definedName>
    <definedName name="tuite" localSheetId="11" hidden="1">{#N/A,#N/A,TRUE,"Cover";#N/A,#N/A,TRUE,"Conts";#N/A,#N/A,TRUE,"VOS";#N/A,#N/A,TRUE,"Warrington";#N/A,#N/A,TRUE,"Widnes"}</definedName>
    <definedName name="tuite" localSheetId="10" hidden="1">{#N/A,#N/A,TRUE,"Cover";#N/A,#N/A,TRUE,"Conts";#N/A,#N/A,TRUE,"VOS";#N/A,#N/A,TRUE,"Warrington";#N/A,#N/A,TRUE,"Widnes"}</definedName>
    <definedName name="tuite" localSheetId="20" hidden="1">{#N/A,#N/A,TRUE,"Cover";#N/A,#N/A,TRUE,"Conts";#N/A,#N/A,TRUE,"VOS";#N/A,#N/A,TRUE,"Warrington";#N/A,#N/A,TRUE,"Widnes"}</definedName>
    <definedName name="tuite" hidden="1">{#N/A,#N/A,TRUE,"Cover";#N/A,#N/A,TRUE,"Conts";#N/A,#N/A,TRUE,"VOS";#N/A,#N/A,TRUE,"Warrington";#N/A,#N/A,TRUE,"Widnes"}</definedName>
    <definedName name="tvtyiuoujl" localSheetId="5" hidden="1">{#N/A,#N/A,TRUE,"Cover";#N/A,#N/A,TRUE,"Conts";#N/A,#N/A,TRUE,"VOS";#N/A,#N/A,TRUE,"Warrington";#N/A,#N/A,TRUE,"Widnes"}</definedName>
    <definedName name="tvtyiuoujl" localSheetId="14" hidden="1">{#N/A,#N/A,TRUE,"Cover";#N/A,#N/A,TRUE,"Conts";#N/A,#N/A,TRUE,"VOS";#N/A,#N/A,TRUE,"Warrington";#N/A,#N/A,TRUE,"Widnes"}</definedName>
    <definedName name="tvtyiuoujl" localSheetId="11" hidden="1">{#N/A,#N/A,TRUE,"Cover";#N/A,#N/A,TRUE,"Conts";#N/A,#N/A,TRUE,"VOS";#N/A,#N/A,TRUE,"Warrington";#N/A,#N/A,TRUE,"Widnes"}</definedName>
    <definedName name="tvtyiuoujl" localSheetId="10" hidden="1">{#N/A,#N/A,TRUE,"Cover";#N/A,#N/A,TRUE,"Conts";#N/A,#N/A,TRUE,"VOS";#N/A,#N/A,TRUE,"Warrington";#N/A,#N/A,TRUE,"Widnes"}</definedName>
    <definedName name="tvtyiuoujl" localSheetId="20" hidden="1">{#N/A,#N/A,TRUE,"Cover";#N/A,#N/A,TRUE,"Conts";#N/A,#N/A,TRUE,"VOS";#N/A,#N/A,TRUE,"Warrington";#N/A,#N/A,TRUE,"Widnes"}</definedName>
    <definedName name="tvtyiuoujl" hidden="1">{#N/A,#N/A,TRUE,"Cover";#N/A,#N/A,TRUE,"Conts";#N/A,#N/A,TRUE,"VOS";#N/A,#N/A,TRUE,"Warrington";#N/A,#N/A,TRUE,"Widnes"}</definedName>
    <definedName name="ty" localSheetId="5" hidden="1">{#N/A,#N/A,TRUE,"Cover";#N/A,#N/A,TRUE,"Conts";#N/A,#N/A,TRUE,"VOS";#N/A,#N/A,TRUE,"Warrington";#N/A,#N/A,TRUE,"Widnes"}</definedName>
    <definedName name="ty" localSheetId="14" hidden="1">{#N/A,#N/A,TRUE,"Cover";#N/A,#N/A,TRUE,"Conts";#N/A,#N/A,TRUE,"VOS";#N/A,#N/A,TRUE,"Warrington";#N/A,#N/A,TRUE,"Widnes"}</definedName>
    <definedName name="ty" localSheetId="11" hidden="1">{#N/A,#N/A,TRUE,"Cover";#N/A,#N/A,TRUE,"Conts";#N/A,#N/A,TRUE,"VOS";#N/A,#N/A,TRUE,"Warrington";#N/A,#N/A,TRUE,"Widnes"}</definedName>
    <definedName name="ty" localSheetId="10" hidden="1">{#N/A,#N/A,TRUE,"Cover";#N/A,#N/A,TRUE,"Conts";#N/A,#N/A,TRUE,"VOS";#N/A,#N/A,TRUE,"Warrington";#N/A,#N/A,TRUE,"Widnes"}</definedName>
    <definedName name="ty" localSheetId="20" hidden="1">{#N/A,#N/A,TRUE,"Cover";#N/A,#N/A,TRUE,"Conts";#N/A,#N/A,TRUE,"VOS";#N/A,#N/A,TRUE,"Warrington";#N/A,#N/A,TRUE,"Widnes"}</definedName>
    <definedName name="ty" hidden="1">{#N/A,#N/A,TRUE,"Cover";#N/A,#N/A,TRUE,"Conts";#N/A,#N/A,TRUE,"VOS";#N/A,#N/A,TRUE,"Warrington";#N/A,#N/A,TRUE,"Widnes"}</definedName>
    <definedName name="tyutri" localSheetId="5" hidden="1">{#N/A,#N/A,TRUE,"Cover";#N/A,#N/A,TRUE,"Conts";#N/A,#N/A,TRUE,"VOS";#N/A,#N/A,TRUE,"Warrington";#N/A,#N/A,TRUE,"Widnes"}</definedName>
    <definedName name="tyutri" localSheetId="14" hidden="1">{#N/A,#N/A,TRUE,"Cover";#N/A,#N/A,TRUE,"Conts";#N/A,#N/A,TRUE,"VOS";#N/A,#N/A,TRUE,"Warrington";#N/A,#N/A,TRUE,"Widnes"}</definedName>
    <definedName name="tyutri" localSheetId="11" hidden="1">{#N/A,#N/A,TRUE,"Cover";#N/A,#N/A,TRUE,"Conts";#N/A,#N/A,TRUE,"VOS";#N/A,#N/A,TRUE,"Warrington";#N/A,#N/A,TRUE,"Widnes"}</definedName>
    <definedName name="tyutri" localSheetId="10" hidden="1">{#N/A,#N/A,TRUE,"Cover";#N/A,#N/A,TRUE,"Conts";#N/A,#N/A,TRUE,"VOS";#N/A,#N/A,TRUE,"Warrington";#N/A,#N/A,TRUE,"Widnes"}</definedName>
    <definedName name="tyutri" localSheetId="20" hidden="1">{#N/A,#N/A,TRUE,"Cover";#N/A,#N/A,TRUE,"Conts";#N/A,#N/A,TRUE,"VOS";#N/A,#N/A,TRUE,"Warrington";#N/A,#N/A,TRUE,"Widnes"}</definedName>
    <definedName name="tyutri" hidden="1">{#N/A,#N/A,TRUE,"Cover";#N/A,#N/A,TRUE,"Conts";#N/A,#N/A,TRUE,"VOS";#N/A,#N/A,TRUE,"Warrington";#N/A,#N/A,TRUE,"Widnes"}</definedName>
    <definedName name="ubaid" localSheetId="5" hidden="1">{#N/A,#N/A,FALSE,"VCR"}</definedName>
    <definedName name="ubaid" localSheetId="14" hidden="1">{#N/A,#N/A,FALSE,"VCR"}</definedName>
    <definedName name="ubaid" localSheetId="11" hidden="1">{#N/A,#N/A,FALSE,"VCR"}</definedName>
    <definedName name="ubaid" localSheetId="10" hidden="1">{#N/A,#N/A,FALSE,"VCR"}</definedName>
    <definedName name="ubaid" localSheetId="20" hidden="1">{#N/A,#N/A,FALSE,"VCR"}</definedName>
    <definedName name="ubaid" hidden="1">{#N/A,#N/A,FALSE,"VCR"}</definedName>
    <definedName name="Ubaide" localSheetId="5" hidden="1">{#N/A,#N/A,FALSE,"VCR"}</definedName>
    <definedName name="Ubaide" localSheetId="14" hidden="1">{#N/A,#N/A,FALSE,"VCR"}</definedName>
    <definedName name="Ubaide" localSheetId="11" hidden="1">{#N/A,#N/A,FALSE,"VCR"}</definedName>
    <definedName name="Ubaide" localSheetId="10" hidden="1">{#N/A,#N/A,FALSE,"VCR"}</definedName>
    <definedName name="Ubaide" localSheetId="20" hidden="1">{#N/A,#N/A,FALSE,"VCR"}</definedName>
    <definedName name="Ubaide" hidden="1">{#N/A,#N/A,FALSE,"VCR"}</definedName>
    <definedName name="uhhtrytrs" localSheetId="5" hidden="1">{#N/A,#N/A,TRUE,"Cover";#N/A,#N/A,TRUE,"Conts";#N/A,#N/A,TRUE,"VOS";#N/A,#N/A,TRUE,"Warrington";#N/A,#N/A,TRUE,"Widnes"}</definedName>
    <definedName name="uhhtrytrs" localSheetId="14" hidden="1">{#N/A,#N/A,TRUE,"Cover";#N/A,#N/A,TRUE,"Conts";#N/A,#N/A,TRUE,"VOS";#N/A,#N/A,TRUE,"Warrington";#N/A,#N/A,TRUE,"Widnes"}</definedName>
    <definedName name="uhhtrytrs" localSheetId="11" hidden="1">{#N/A,#N/A,TRUE,"Cover";#N/A,#N/A,TRUE,"Conts";#N/A,#N/A,TRUE,"VOS";#N/A,#N/A,TRUE,"Warrington";#N/A,#N/A,TRUE,"Widnes"}</definedName>
    <definedName name="uhhtrytrs" localSheetId="10" hidden="1">{#N/A,#N/A,TRUE,"Cover";#N/A,#N/A,TRUE,"Conts";#N/A,#N/A,TRUE,"VOS";#N/A,#N/A,TRUE,"Warrington";#N/A,#N/A,TRUE,"Widnes"}</definedName>
    <definedName name="uhhtrytrs" localSheetId="20" hidden="1">{#N/A,#N/A,TRUE,"Cover";#N/A,#N/A,TRUE,"Conts";#N/A,#N/A,TRUE,"VOS";#N/A,#N/A,TRUE,"Warrington";#N/A,#N/A,TRUE,"Widnes"}</definedName>
    <definedName name="uhhtrytrs" hidden="1">{#N/A,#N/A,TRUE,"Cover";#N/A,#N/A,TRUE,"Conts";#N/A,#N/A,TRUE,"VOS";#N/A,#N/A,TRUE,"Warrington";#N/A,#N/A,TRUE,"Widnes"}</definedName>
    <definedName name="UI" localSheetId="5" hidden="1">{#N/A,#N/A,FALSE,"SumD";#N/A,#N/A,FALSE,"ElecD";#N/A,#N/A,FALSE,"MechD";#N/A,#N/A,FALSE,"GeotD";#N/A,#N/A,FALSE,"PrcsD";#N/A,#N/A,FALSE,"TunnD";#N/A,#N/A,FALSE,"CivlD";#N/A,#N/A,FALSE,"NtwkD";#N/A,#N/A,FALSE,"EstgD";#N/A,#N/A,FALSE,"PEngD"}</definedName>
    <definedName name="UI" localSheetId="14" hidden="1">{#N/A,#N/A,FALSE,"SumD";#N/A,#N/A,FALSE,"ElecD";#N/A,#N/A,FALSE,"MechD";#N/A,#N/A,FALSE,"GeotD";#N/A,#N/A,FALSE,"PrcsD";#N/A,#N/A,FALSE,"TunnD";#N/A,#N/A,FALSE,"CivlD";#N/A,#N/A,FALSE,"NtwkD";#N/A,#N/A,FALSE,"EstgD";#N/A,#N/A,FALSE,"PEngD"}</definedName>
    <definedName name="UI" localSheetId="11" hidden="1">{#N/A,#N/A,FALSE,"SumD";#N/A,#N/A,FALSE,"ElecD";#N/A,#N/A,FALSE,"MechD";#N/A,#N/A,FALSE,"GeotD";#N/A,#N/A,FALSE,"PrcsD";#N/A,#N/A,FALSE,"TunnD";#N/A,#N/A,FALSE,"CivlD";#N/A,#N/A,FALSE,"NtwkD";#N/A,#N/A,FALSE,"EstgD";#N/A,#N/A,FALSE,"PEngD"}</definedName>
    <definedName name="UI" localSheetId="10" hidden="1">{#N/A,#N/A,FALSE,"SumD";#N/A,#N/A,FALSE,"ElecD";#N/A,#N/A,FALSE,"MechD";#N/A,#N/A,FALSE,"GeotD";#N/A,#N/A,FALSE,"PrcsD";#N/A,#N/A,FALSE,"TunnD";#N/A,#N/A,FALSE,"CivlD";#N/A,#N/A,FALSE,"NtwkD";#N/A,#N/A,FALSE,"EstgD";#N/A,#N/A,FALSE,"PEngD"}</definedName>
    <definedName name="UI" localSheetId="20" hidden="1">{#N/A,#N/A,FALSE,"SumD";#N/A,#N/A,FALSE,"ElecD";#N/A,#N/A,FALSE,"MechD";#N/A,#N/A,FALSE,"GeotD";#N/A,#N/A,FALSE,"PrcsD";#N/A,#N/A,FALSE,"TunnD";#N/A,#N/A,FALSE,"CivlD";#N/A,#N/A,FALSE,"NtwkD";#N/A,#N/A,FALSE,"EstgD";#N/A,#N/A,FALSE,"PEngD"}</definedName>
    <definedName name="UI" hidden="1">{#N/A,#N/A,FALSE,"SumD";#N/A,#N/A,FALSE,"ElecD";#N/A,#N/A,FALSE,"MechD";#N/A,#N/A,FALSE,"GeotD";#N/A,#N/A,FALSE,"PrcsD";#N/A,#N/A,FALSE,"TunnD";#N/A,#N/A,FALSE,"CivlD";#N/A,#N/A,FALSE,"NtwkD";#N/A,#N/A,FALSE,"EstgD";#N/A,#N/A,FALSE,"PEngD"}</definedName>
    <definedName name="uih" localSheetId="5" hidden="1">{#N/A,#N/A,TRUE,"Cover";#N/A,#N/A,TRUE,"Conts";#N/A,#N/A,TRUE,"VOS";#N/A,#N/A,TRUE,"Warrington";#N/A,#N/A,TRUE,"Widnes"}</definedName>
    <definedName name="uih" localSheetId="14" hidden="1">{#N/A,#N/A,TRUE,"Cover";#N/A,#N/A,TRUE,"Conts";#N/A,#N/A,TRUE,"VOS";#N/A,#N/A,TRUE,"Warrington";#N/A,#N/A,TRUE,"Widnes"}</definedName>
    <definedName name="uih" localSheetId="11" hidden="1">{#N/A,#N/A,TRUE,"Cover";#N/A,#N/A,TRUE,"Conts";#N/A,#N/A,TRUE,"VOS";#N/A,#N/A,TRUE,"Warrington";#N/A,#N/A,TRUE,"Widnes"}</definedName>
    <definedName name="uih" localSheetId="10" hidden="1">{#N/A,#N/A,TRUE,"Cover";#N/A,#N/A,TRUE,"Conts";#N/A,#N/A,TRUE,"VOS";#N/A,#N/A,TRUE,"Warrington";#N/A,#N/A,TRUE,"Widnes"}</definedName>
    <definedName name="uih" localSheetId="20" hidden="1">{#N/A,#N/A,TRUE,"Cover";#N/A,#N/A,TRUE,"Conts";#N/A,#N/A,TRUE,"VOS";#N/A,#N/A,TRUE,"Warrington";#N/A,#N/A,TRUE,"Widnes"}</definedName>
    <definedName name="uih" hidden="1">{#N/A,#N/A,TRUE,"Cover";#N/A,#N/A,TRUE,"Conts";#N/A,#N/A,TRUE,"VOS";#N/A,#N/A,TRUE,"Warrington";#N/A,#N/A,TRUE,"Widnes"}</definedName>
    <definedName name="uit" localSheetId="5" hidden="1">{#N/A,#N/A,TRUE,"Cover";#N/A,#N/A,TRUE,"Conts";#N/A,#N/A,TRUE,"VOS";#N/A,#N/A,TRUE,"Warrington";#N/A,#N/A,TRUE,"Widnes"}</definedName>
    <definedName name="uit" localSheetId="14" hidden="1">{#N/A,#N/A,TRUE,"Cover";#N/A,#N/A,TRUE,"Conts";#N/A,#N/A,TRUE,"VOS";#N/A,#N/A,TRUE,"Warrington";#N/A,#N/A,TRUE,"Widnes"}</definedName>
    <definedName name="uit" localSheetId="11" hidden="1">{#N/A,#N/A,TRUE,"Cover";#N/A,#N/A,TRUE,"Conts";#N/A,#N/A,TRUE,"VOS";#N/A,#N/A,TRUE,"Warrington";#N/A,#N/A,TRUE,"Widnes"}</definedName>
    <definedName name="uit" localSheetId="10" hidden="1">{#N/A,#N/A,TRUE,"Cover";#N/A,#N/A,TRUE,"Conts";#N/A,#N/A,TRUE,"VOS";#N/A,#N/A,TRUE,"Warrington";#N/A,#N/A,TRUE,"Widnes"}</definedName>
    <definedName name="uit" localSheetId="20" hidden="1">{#N/A,#N/A,TRUE,"Cover";#N/A,#N/A,TRUE,"Conts";#N/A,#N/A,TRUE,"VOS";#N/A,#N/A,TRUE,"Warrington";#N/A,#N/A,TRUE,"Widnes"}</definedName>
    <definedName name="uit" hidden="1">{#N/A,#N/A,TRUE,"Cover";#N/A,#N/A,TRUE,"Conts";#N/A,#N/A,TRUE,"VOS";#N/A,#N/A,TRUE,"Warrington";#N/A,#N/A,TRUE,"Widnes"}</definedName>
    <definedName name="uiuif" localSheetId="5" hidden="1">{#N/A,#N/A,TRUE,"Cover";#N/A,#N/A,TRUE,"Conts";#N/A,#N/A,TRUE,"VOS";#N/A,#N/A,TRUE,"Warrington";#N/A,#N/A,TRUE,"Widnes"}</definedName>
    <definedName name="uiuif" localSheetId="14" hidden="1">{#N/A,#N/A,TRUE,"Cover";#N/A,#N/A,TRUE,"Conts";#N/A,#N/A,TRUE,"VOS";#N/A,#N/A,TRUE,"Warrington";#N/A,#N/A,TRUE,"Widnes"}</definedName>
    <definedName name="uiuif" localSheetId="11" hidden="1">{#N/A,#N/A,TRUE,"Cover";#N/A,#N/A,TRUE,"Conts";#N/A,#N/A,TRUE,"VOS";#N/A,#N/A,TRUE,"Warrington";#N/A,#N/A,TRUE,"Widnes"}</definedName>
    <definedName name="uiuif" localSheetId="10" hidden="1">{#N/A,#N/A,TRUE,"Cover";#N/A,#N/A,TRUE,"Conts";#N/A,#N/A,TRUE,"VOS";#N/A,#N/A,TRUE,"Warrington";#N/A,#N/A,TRUE,"Widnes"}</definedName>
    <definedName name="uiuif" localSheetId="20" hidden="1">{#N/A,#N/A,TRUE,"Cover";#N/A,#N/A,TRUE,"Conts";#N/A,#N/A,TRUE,"VOS";#N/A,#N/A,TRUE,"Warrington";#N/A,#N/A,TRUE,"Widnes"}</definedName>
    <definedName name="uiuif" hidden="1">{#N/A,#N/A,TRUE,"Cover";#N/A,#N/A,TRUE,"Conts";#N/A,#N/A,TRUE,"VOS";#N/A,#N/A,TRUE,"Warrington";#N/A,#N/A,TRUE,"Widnes"}</definedName>
    <definedName name="uiy" localSheetId="5" hidden="1">{#N/A,#N/A,TRUE,"Cover";#N/A,#N/A,TRUE,"Conts";#N/A,#N/A,TRUE,"VOS";#N/A,#N/A,TRUE,"Warrington";#N/A,#N/A,TRUE,"Widnes"}</definedName>
    <definedName name="uiy" localSheetId="14" hidden="1">{#N/A,#N/A,TRUE,"Cover";#N/A,#N/A,TRUE,"Conts";#N/A,#N/A,TRUE,"VOS";#N/A,#N/A,TRUE,"Warrington";#N/A,#N/A,TRUE,"Widnes"}</definedName>
    <definedName name="uiy" localSheetId="11" hidden="1">{#N/A,#N/A,TRUE,"Cover";#N/A,#N/A,TRUE,"Conts";#N/A,#N/A,TRUE,"VOS";#N/A,#N/A,TRUE,"Warrington";#N/A,#N/A,TRUE,"Widnes"}</definedName>
    <definedName name="uiy" localSheetId="10" hidden="1">{#N/A,#N/A,TRUE,"Cover";#N/A,#N/A,TRUE,"Conts";#N/A,#N/A,TRUE,"VOS";#N/A,#N/A,TRUE,"Warrington";#N/A,#N/A,TRUE,"Widnes"}</definedName>
    <definedName name="uiy" localSheetId="20" hidden="1">{#N/A,#N/A,TRUE,"Cover";#N/A,#N/A,TRUE,"Conts";#N/A,#N/A,TRUE,"VOS";#N/A,#N/A,TRUE,"Warrington";#N/A,#N/A,TRUE,"Widnes"}</definedName>
    <definedName name="uiy" hidden="1">{#N/A,#N/A,TRUE,"Cover";#N/A,#N/A,TRUE,"Conts";#N/A,#N/A,TRUE,"VOS";#N/A,#N/A,TRUE,"Warrington";#N/A,#N/A,TRUE,"Widnes"}</definedName>
    <definedName name="uiyuitii" localSheetId="5" hidden="1">{#N/A,#N/A,TRUE,"Cover";#N/A,#N/A,TRUE,"Conts";#N/A,#N/A,TRUE,"VOS";#N/A,#N/A,TRUE,"Warrington";#N/A,#N/A,TRUE,"Widnes"}</definedName>
    <definedName name="uiyuitii" localSheetId="14" hidden="1">{#N/A,#N/A,TRUE,"Cover";#N/A,#N/A,TRUE,"Conts";#N/A,#N/A,TRUE,"VOS";#N/A,#N/A,TRUE,"Warrington";#N/A,#N/A,TRUE,"Widnes"}</definedName>
    <definedName name="uiyuitii" localSheetId="11" hidden="1">{#N/A,#N/A,TRUE,"Cover";#N/A,#N/A,TRUE,"Conts";#N/A,#N/A,TRUE,"VOS";#N/A,#N/A,TRUE,"Warrington";#N/A,#N/A,TRUE,"Widnes"}</definedName>
    <definedName name="uiyuitii" localSheetId="10" hidden="1">{#N/A,#N/A,TRUE,"Cover";#N/A,#N/A,TRUE,"Conts";#N/A,#N/A,TRUE,"VOS";#N/A,#N/A,TRUE,"Warrington";#N/A,#N/A,TRUE,"Widnes"}</definedName>
    <definedName name="uiyuitii" localSheetId="20" hidden="1">{#N/A,#N/A,TRUE,"Cover";#N/A,#N/A,TRUE,"Conts";#N/A,#N/A,TRUE,"VOS";#N/A,#N/A,TRUE,"Warrington";#N/A,#N/A,TRUE,"Widnes"}</definedName>
    <definedName name="uiyuitii" hidden="1">{#N/A,#N/A,TRUE,"Cover";#N/A,#N/A,TRUE,"Conts";#N/A,#N/A,TRUE,"VOS";#N/A,#N/A,TRUE,"Warrington";#N/A,#N/A,TRUE,"Widnes"}</definedName>
    <definedName name="uj" localSheetId="5" hidden="1">{#N/A,#N/A,FALSE,"SumG";#N/A,#N/A,FALSE,"ElecG";#N/A,#N/A,FALSE,"MechG";#N/A,#N/A,FALSE,"GeotG";#N/A,#N/A,FALSE,"PrcsG";#N/A,#N/A,FALSE,"TunnG";#N/A,#N/A,FALSE,"CivlG";#N/A,#N/A,FALSE,"NtwkG";#N/A,#N/A,FALSE,"EstgG";#N/A,#N/A,FALSE,"PEngG"}</definedName>
    <definedName name="uj" localSheetId="14" hidden="1">{#N/A,#N/A,FALSE,"SumG";#N/A,#N/A,FALSE,"ElecG";#N/A,#N/A,FALSE,"MechG";#N/A,#N/A,FALSE,"GeotG";#N/A,#N/A,FALSE,"PrcsG";#N/A,#N/A,FALSE,"TunnG";#N/A,#N/A,FALSE,"CivlG";#N/A,#N/A,FALSE,"NtwkG";#N/A,#N/A,FALSE,"EstgG";#N/A,#N/A,FALSE,"PEngG"}</definedName>
    <definedName name="uj" localSheetId="11" hidden="1">{#N/A,#N/A,FALSE,"SumG";#N/A,#N/A,FALSE,"ElecG";#N/A,#N/A,FALSE,"MechG";#N/A,#N/A,FALSE,"GeotG";#N/A,#N/A,FALSE,"PrcsG";#N/A,#N/A,FALSE,"TunnG";#N/A,#N/A,FALSE,"CivlG";#N/A,#N/A,FALSE,"NtwkG";#N/A,#N/A,FALSE,"EstgG";#N/A,#N/A,FALSE,"PEngG"}</definedName>
    <definedName name="uj" localSheetId="10" hidden="1">{#N/A,#N/A,FALSE,"SumG";#N/A,#N/A,FALSE,"ElecG";#N/A,#N/A,FALSE,"MechG";#N/A,#N/A,FALSE,"GeotG";#N/A,#N/A,FALSE,"PrcsG";#N/A,#N/A,FALSE,"TunnG";#N/A,#N/A,FALSE,"CivlG";#N/A,#N/A,FALSE,"NtwkG";#N/A,#N/A,FALSE,"EstgG";#N/A,#N/A,FALSE,"PEngG"}</definedName>
    <definedName name="uj" localSheetId="20" hidden="1">{#N/A,#N/A,FALSE,"SumG";#N/A,#N/A,FALSE,"ElecG";#N/A,#N/A,FALSE,"MechG";#N/A,#N/A,FALSE,"GeotG";#N/A,#N/A,FALSE,"PrcsG";#N/A,#N/A,FALSE,"TunnG";#N/A,#N/A,FALSE,"CivlG";#N/A,#N/A,FALSE,"NtwkG";#N/A,#N/A,FALSE,"EstgG";#N/A,#N/A,FALSE,"PEngG"}</definedName>
    <definedName name="uj" hidden="1">{#N/A,#N/A,FALSE,"SumG";#N/A,#N/A,FALSE,"ElecG";#N/A,#N/A,FALSE,"MechG";#N/A,#N/A,FALSE,"GeotG";#N/A,#N/A,FALSE,"PrcsG";#N/A,#N/A,FALSE,"TunnG";#N/A,#N/A,FALSE,"CivlG";#N/A,#N/A,FALSE,"NtwkG";#N/A,#N/A,FALSE,"EstgG";#N/A,#N/A,FALSE,"PEngG"}</definedName>
    <definedName name="ulppuipui" localSheetId="5" hidden="1">{#N/A,#N/A,TRUE,"Cover";#N/A,#N/A,TRUE,"Conts";#N/A,#N/A,TRUE,"VOS";#N/A,#N/A,TRUE,"Warrington";#N/A,#N/A,TRUE,"Widnes"}</definedName>
    <definedName name="ulppuipui" localSheetId="14" hidden="1">{#N/A,#N/A,TRUE,"Cover";#N/A,#N/A,TRUE,"Conts";#N/A,#N/A,TRUE,"VOS";#N/A,#N/A,TRUE,"Warrington";#N/A,#N/A,TRUE,"Widnes"}</definedName>
    <definedName name="ulppuipui" localSheetId="11" hidden="1">{#N/A,#N/A,TRUE,"Cover";#N/A,#N/A,TRUE,"Conts";#N/A,#N/A,TRUE,"VOS";#N/A,#N/A,TRUE,"Warrington";#N/A,#N/A,TRUE,"Widnes"}</definedName>
    <definedName name="ulppuipui" localSheetId="10" hidden="1">{#N/A,#N/A,TRUE,"Cover";#N/A,#N/A,TRUE,"Conts";#N/A,#N/A,TRUE,"VOS";#N/A,#N/A,TRUE,"Warrington";#N/A,#N/A,TRUE,"Widnes"}</definedName>
    <definedName name="ulppuipui" localSheetId="20" hidden="1">{#N/A,#N/A,TRUE,"Cover";#N/A,#N/A,TRUE,"Conts";#N/A,#N/A,TRUE,"VOS";#N/A,#N/A,TRUE,"Warrington";#N/A,#N/A,TRUE,"Widnes"}</definedName>
    <definedName name="ulppuipui" hidden="1">{#N/A,#N/A,TRUE,"Cover";#N/A,#N/A,TRUE,"Conts";#N/A,#N/A,TRUE,"VOS";#N/A,#N/A,TRUE,"Warrington";#N/A,#N/A,TRUE,"Widnes"}</definedName>
    <definedName name="undo" localSheetId="5" hidden="1">{#N/A,#N/A,TRUE,"Cover";#N/A,#N/A,TRUE,"Conts";#N/A,#N/A,TRUE,"VOS";#N/A,#N/A,TRUE,"Warrington";#N/A,#N/A,TRUE,"Widnes"}</definedName>
    <definedName name="undo" localSheetId="14" hidden="1">{#N/A,#N/A,TRUE,"Cover";#N/A,#N/A,TRUE,"Conts";#N/A,#N/A,TRUE,"VOS";#N/A,#N/A,TRUE,"Warrington";#N/A,#N/A,TRUE,"Widnes"}</definedName>
    <definedName name="undo" localSheetId="11" hidden="1">{#N/A,#N/A,TRUE,"Cover";#N/A,#N/A,TRUE,"Conts";#N/A,#N/A,TRUE,"VOS";#N/A,#N/A,TRUE,"Warrington";#N/A,#N/A,TRUE,"Widnes"}</definedName>
    <definedName name="undo" localSheetId="10" hidden="1">{#N/A,#N/A,TRUE,"Cover";#N/A,#N/A,TRUE,"Conts";#N/A,#N/A,TRUE,"VOS";#N/A,#N/A,TRUE,"Warrington";#N/A,#N/A,TRUE,"Widnes"}</definedName>
    <definedName name="undo" localSheetId="20"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5" hidden="1">{#N/A,#N/A,TRUE,"Cover";#N/A,#N/A,TRUE,"Conts";#N/A,#N/A,TRUE,"VOS";#N/A,#N/A,TRUE,"Warrington";#N/A,#N/A,TRUE,"Widnes"}</definedName>
    <definedName name="uolougouio" localSheetId="14" hidden="1">{#N/A,#N/A,TRUE,"Cover";#N/A,#N/A,TRUE,"Conts";#N/A,#N/A,TRUE,"VOS";#N/A,#N/A,TRUE,"Warrington";#N/A,#N/A,TRUE,"Widnes"}</definedName>
    <definedName name="uolougouio" localSheetId="11" hidden="1">{#N/A,#N/A,TRUE,"Cover";#N/A,#N/A,TRUE,"Conts";#N/A,#N/A,TRUE,"VOS";#N/A,#N/A,TRUE,"Warrington";#N/A,#N/A,TRUE,"Widnes"}</definedName>
    <definedName name="uolougouio" localSheetId="10" hidden="1">{#N/A,#N/A,TRUE,"Cover";#N/A,#N/A,TRUE,"Conts";#N/A,#N/A,TRUE,"VOS";#N/A,#N/A,TRUE,"Warrington";#N/A,#N/A,TRUE,"Widnes"}</definedName>
    <definedName name="uolougouio" localSheetId="20" hidden="1">{#N/A,#N/A,TRUE,"Cover";#N/A,#N/A,TRUE,"Conts";#N/A,#N/A,TRUE,"VOS";#N/A,#N/A,TRUE,"Warrington";#N/A,#N/A,TRUE,"Widnes"}</definedName>
    <definedName name="uolougouio" hidden="1">{#N/A,#N/A,TRUE,"Cover";#N/A,#N/A,TRUE,"Conts";#N/A,#N/A,TRUE,"VOS";#N/A,#N/A,TRUE,"Warrington";#N/A,#N/A,TRUE,"Widnes"}</definedName>
    <definedName name="upo" localSheetId="5" hidden="1">{"'Break down'!$A$4"}</definedName>
    <definedName name="upo" localSheetId="14" hidden="1">{"'Break down'!$A$4"}</definedName>
    <definedName name="upo" localSheetId="11" hidden="1">{"'Break down'!$A$4"}</definedName>
    <definedName name="upo" localSheetId="10" hidden="1">{"'Break down'!$A$4"}</definedName>
    <definedName name="upo" localSheetId="20" hidden="1">{"'Break down'!$A$4"}</definedName>
    <definedName name="upo" hidden="1">{"'Break down'!$A$4"}</definedName>
    <definedName name="UUU" localSheetId="5" hidden="1">{"'Break down'!$A$4"}</definedName>
    <definedName name="UUU" localSheetId="14" hidden="1">{"'Break down'!$A$4"}</definedName>
    <definedName name="UUU" localSheetId="11" hidden="1">{"'Break down'!$A$4"}</definedName>
    <definedName name="UUU" localSheetId="10" hidden="1">{"'Break down'!$A$4"}</definedName>
    <definedName name="UUU" localSheetId="20" hidden="1">{"'Break down'!$A$4"}</definedName>
    <definedName name="UUU" hidden="1">{"'Break down'!$A$4"}</definedName>
    <definedName name="uuuu" localSheetId="5" hidden="1">{"'Break down'!$A$4"}</definedName>
    <definedName name="uuuu" localSheetId="14" hidden="1">{"'Break down'!$A$4"}</definedName>
    <definedName name="uuuu" localSheetId="11" hidden="1">{"'Break down'!$A$4"}</definedName>
    <definedName name="uuuu" localSheetId="10" hidden="1">{"'Break down'!$A$4"}</definedName>
    <definedName name="uuuu" localSheetId="20" hidden="1">{"'Break down'!$A$4"}</definedName>
    <definedName name="uuuu" hidden="1">{"'Break down'!$A$4"}</definedName>
    <definedName name="uuuyi" localSheetId="5" hidden="1">{"'Break down'!$A$4"}</definedName>
    <definedName name="uuuyi" localSheetId="14" hidden="1">{"'Break down'!$A$4"}</definedName>
    <definedName name="uuuyi" localSheetId="11" hidden="1">{"'Break down'!$A$4"}</definedName>
    <definedName name="uuuyi" localSheetId="10" hidden="1">{"'Break down'!$A$4"}</definedName>
    <definedName name="uuuyi" localSheetId="20" hidden="1">{"'Break down'!$A$4"}</definedName>
    <definedName name="uuuyi" hidden="1">{"'Break down'!$A$4"}</definedName>
    <definedName name="uy" localSheetId="5" hidden="1">{"'Break down'!$A$4"}</definedName>
    <definedName name="uy" localSheetId="14" hidden="1">{"'Break down'!$A$4"}</definedName>
    <definedName name="uy" localSheetId="11" hidden="1">{"'Break down'!$A$4"}</definedName>
    <definedName name="uy" localSheetId="10" hidden="1">{"'Break down'!$A$4"}</definedName>
    <definedName name="uy" localSheetId="20" hidden="1">{"'Break down'!$A$4"}</definedName>
    <definedName name="uy" hidden="1">{"'Break down'!$A$4"}</definedName>
    <definedName name="v" localSheetId="5" hidden="1">{#N/A,#N/A,TRUE,"Cover";#N/A,#N/A,TRUE,"Conts";#N/A,#N/A,TRUE,"VOS";#N/A,#N/A,TRUE,"Warrington";#N/A,#N/A,TRUE,"Widnes"}</definedName>
    <definedName name="v" localSheetId="14" hidden="1">{#N/A,#N/A,TRUE,"Cover";#N/A,#N/A,TRUE,"Conts";#N/A,#N/A,TRUE,"VOS";#N/A,#N/A,TRUE,"Warrington";#N/A,#N/A,TRUE,"Widnes"}</definedName>
    <definedName name="v" localSheetId="11" hidden="1">{#N/A,#N/A,TRUE,"Cover";#N/A,#N/A,TRUE,"Conts";#N/A,#N/A,TRUE,"VOS";#N/A,#N/A,TRUE,"Warrington";#N/A,#N/A,TRUE,"Widnes"}</definedName>
    <definedName name="v" localSheetId="10" hidden="1">{#N/A,#N/A,TRUE,"Cover";#N/A,#N/A,TRUE,"Conts";#N/A,#N/A,TRUE,"VOS";#N/A,#N/A,TRUE,"Warrington";#N/A,#N/A,TRUE,"Widnes"}</definedName>
    <definedName name="v" localSheetId="20" hidden="1">{#N/A,#N/A,TRUE,"Cover";#N/A,#N/A,TRUE,"Conts";#N/A,#N/A,TRUE,"VOS";#N/A,#N/A,TRUE,"Warrington";#N/A,#N/A,TRUE,"Widnes"}</definedName>
    <definedName name="v" hidden="1">{#N/A,#N/A,TRUE,"Cover";#N/A,#N/A,TRUE,"Conts";#N/A,#N/A,TRUE,"VOS";#N/A,#N/A,TRUE,"Warrington";#N/A,#N/A,TRUE,"Widnes"}</definedName>
    <definedName name="Variation" localSheetId="5" hidden="1">{#N/A,#N/A,FALSE,"SumD";#N/A,#N/A,FALSE,"ElecD";#N/A,#N/A,FALSE,"MechD";#N/A,#N/A,FALSE,"GeotD";#N/A,#N/A,FALSE,"PrcsD";#N/A,#N/A,FALSE,"TunnD";#N/A,#N/A,FALSE,"CivlD";#N/A,#N/A,FALSE,"NtwkD";#N/A,#N/A,FALSE,"EstgD";#N/A,#N/A,FALSE,"PEngD"}</definedName>
    <definedName name="Variation" localSheetId="14" hidden="1">{#N/A,#N/A,FALSE,"SumD";#N/A,#N/A,FALSE,"ElecD";#N/A,#N/A,FALSE,"MechD";#N/A,#N/A,FALSE,"GeotD";#N/A,#N/A,FALSE,"PrcsD";#N/A,#N/A,FALSE,"TunnD";#N/A,#N/A,FALSE,"CivlD";#N/A,#N/A,FALSE,"NtwkD";#N/A,#N/A,FALSE,"EstgD";#N/A,#N/A,FALSE,"PEngD"}</definedName>
    <definedName name="Variation" localSheetId="11" hidden="1">{#N/A,#N/A,FALSE,"SumD";#N/A,#N/A,FALSE,"ElecD";#N/A,#N/A,FALSE,"MechD";#N/A,#N/A,FALSE,"GeotD";#N/A,#N/A,FALSE,"PrcsD";#N/A,#N/A,FALSE,"TunnD";#N/A,#N/A,FALSE,"CivlD";#N/A,#N/A,FALSE,"NtwkD";#N/A,#N/A,FALSE,"EstgD";#N/A,#N/A,FALSE,"PEngD"}</definedName>
    <definedName name="Variation" localSheetId="10" hidden="1">{#N/A,#N/A,FALSE,"SumD";#N/A,#N/A,FALSE,"ElecD";#N/A,#N/A,FALSE,"MechD";#N/A,#N/A,FALSE,"GeotD";#N/A,#N/A,FALSE,"PrcsD";#N/A,#N/A,FALSE,"TunnD";#N/A,#N/A,FALSE,"CivlD";#N/A,#N/A,FALSE,"NtwkD";#N/A,#N/A,FALSE,"EstgD";#N/A,#N/A,FALSE,"PEngD"}</definedName>
    <definedName name="Variation" localSheetId="20"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5" hidden="1">{#N/A,#N/A,TRUE,"Front";#N/A,#N/A,TRUE,"Simple Letter";#N/A,#N/A,TRUE,"Inside";#N/A,#N/A,TRUE,"Contents";#N/A,#N/A,TRUE,"Basis";#N/A,#N/A,TRUE,"Inclusions";#N/A,#N/A,TRUE,"Exclusions";#N/A,#N/A,TRUE,"Areas";#N/A,#N/A,TRUE,"Summary";#N/A,#N/A,TRUE,"Detail"}</definedName>
    <definedName name="vbvbvb" localSheetId="14" hidden="1">{#N/A,#N/A,TRUE,"Front";#N/A,#N/A,TRUE,"Simple Letter";#N/A,#N/A,TRUE,"Inside";#N/A,#N/A,TRUE,"Contents";#N/A,#N/A,TRUE,"Basis";#N/A,#N/A,TRUE,"Inclusions";#N/A,#N/A,TRUE,"Exclusions";#N/A,#N/A,TRUE,"Areas";#N/A,#N/A,TRUE,"Summary";#N/A,#N/A,TRUE,"Detail"}</definedName>
    <definedName name="vbvbvb" localSheetId="11" hidden="1">{#N/A,#N/A,TRUE,"Front";#N/A,#N/A,TRUE,"Simple Letter";#N/A,#N/A,TRUE,"Inside";#N/A,#N/A,TRUE,"Contents";#N/A,#N/A,TRUE,"Basis";#N/A,#N/A,TRUE,"Inclusions";#N/A,#N/A,TRUE,"Exclusions";#N/A,#N/A,TRUE,"Areas";#N/A,#N/A,TRUE,"Summary";#N/A,#N/A,TRUE,"Detail"}</definedName>
    <definedName name="vbvbvb" localSheetId="10" hidden="1">{#N/A,#N/A,TRUE,"Front";#N/A,#N/A,TRUE,"Simple Letter";#N/A,#N/A,TRUE,"Inside";#N/A,#N/A,TRUE,"Contents";#N/A,#N/A,TRUE,"Basis";#N/A,#N/A,TRUE,"Inclusions";#N/A,#N/A,TRUE,"Exclusions";#N/A,#N/A,TRUE,"Areas";#N/A,#N/A,TRUE,"Summary";#N/A,#N/A,TRUE,"Detail"}</definedName>
    <definedName name="vbvbvb" localSheetId="20"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5" hidden="1">{#N/A,#N/A,TRUE,"Front";#N/A,#N/A,TRUE,"Simple Letter";#N/A,#N/A,TRUE,"Inside";#N/A,#N/A,TRUE,"Contents";#N/A,#N/A,TRUE,"Basis";#N/A,#N/A,TRUE,"Inclusions";#N/A,#N/A,TRUE,"Exclusions";#N/A,#N/A,TRUE,"Areas";#N/A,#N/A,TRUE,"Summary";#N/A,#N/A,TRUE,"Detail"}</definedName>
    <definedName name="vbvbvvv" localSheetId="14" hidden="1">{#N/A,#N/A,TRUE,"Front";#N/A,#N/A,TRUE,"Simple Letter";#N/A,#N/A,TRUE,"Inside";#N/A,#N/A,TRUE,"Contents";#N/A,#N/A,TRUE,"Basis";#N/A,#N/A,TRUE,"Inclusions";#N/A,#N/A,TRUE,"Exclusions";#N/A,#N/A,TRUE,"Areas";#N/A,#N/A,TRUE,"Summary";#N/A,#N/A,TRUE,"Detail"}</definedName>
    <definedName name="vbvbvvv" localSheetId="11" hidden="1">{#N/A,#N/A,TRUE,"Front";#N/A,#N/A,TRUE,"Simple Letter";#N/A,#N/A,TRUE,"Inside";#N/A,#N/A,TRUE,"Contents";#N/A,#N/A,TRUE,"Basis";#N/A,#N/A,TRUE,"Inclusions";#N/A,#N/A,TRUE,"Exclusions";#N/A,#N/A,TRUE,"Areas";#N/A,#N/A,TRUE,"Summary";#N/A,#N/A,TRUE,"Detail"}</definedName>
    <definedName name="vbvbvvv" localSheetId="10" hidden="1">{#N/A,#N/A,TRUE,"Front";#N/A,#N/A,TRUE,"Simple Letter";#N/A,#N/A,TRUE,"Inside";#N/A,#N/A,TRUE,"Contents";#N/A,#N/A,TRUE,"Basis";#N/A,#N/A,TRUE,"Inclusions";#N/A,#N/A,TRUE,"Exclusions";#N/A,#N/A,TRUE,"Areas";#N/A,#N/A,TRUE,"Summary";#N/A,#N/A,TRUE,"Detail"}</definedName>
    <definedName name="vbvbvvv" localSheetId="20"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ffsfs" localSheetId="5" hidden="1">{#N/A,#N/A,TRUE,"Basic";#N/A,#N/A,TRUE,"EXT-TABLE";#N/A,#N/A,TRUE,"STEEL";#N/A,#N/A,TRUE,"INT-Table";#N/A,#N/A,TRUE,"STEEL";#N/A,#N/A,TRUE,"Door"}</definedName>
    <definedName name="vffsfs" localSheetId="14" hidden="1">{#N/A,#N/A,TRUE,"Basic";#N/A,#N/A,TRUE,"EXT-TABLE";#N/A,#N/A,TRUE,"STEEL";#N/A,#N/A,TRUE,"INT-Table";#N/A,#N/A,TRUE,"STEEL";#N/A,#N/A,TRUE,"Door"}</definedName>
    <definedName name="vffsfs" localSheetId="11" hidden="1">{#N/A,#N/A,TRUE,"Basic";#N/A,#N/A,TRUE,"EXT-TABLE";#N/A,#N/A,TRUE,"STEEL";#N/A,#N/A,TRUE,"INT-Table";#N/A,#N/A,TRUE,"STEEL";#N/A,#N/A,TRUE,"Door"}</definedName>
    <definedName name="vffsfs" localSheetId="10" hidden="1">{#N/A,#N/A,TRUE,"Basic";#N/A,#N/A,TRUE,"EXT-TABLE";#N/A,#N/A,TRUE,"STEEL";#N/A,#N/A,TRUE,"INT-Table";#N/A,#N/A,TRUE,"STEEL";#N/A,#N/A,TRUE,"Door"}</definedName>
    <definedName name="vffsfs" localSheetId="20" hidden="1">{#N/A,#N/A,TRUE,"Basic";#N/A,#N/A,TRUE,"EXT-TABLE";#N/A,#N/A,TRUE,"STEEL";#N/A,#N/A,TRUE,"INT-Table";#N/A,#N/A,TRUE,"STEEL";#N/A,#N/A,TRUE,"Door"}</definedName>
    <definedName name="vffsfs" hidden="1">{#N/A,#N/A,TRUE,"Basic";#N/A,#N/A,TRUE,"EXT-TABLE";#N/A,#N/A,TRUE,"STEEL";#N/A,#N/A,TRUE,"INT-Table";#N/A,#N/A,TRUE,"STEEL";#N/A,#N/A,TRUE,"Door"}</definedName>
    <definedName name="vj" localSheetId="5" hidden="1">{#N/A,#N/A,TRUE,"Cover";#N/A,#N/A,TRUE,"Conts";#N/A,#N/A,TRUE,"VOS";#N/A,#N/A,TRUE,"Warrington";#N/A,#N/A,TRUE,"Widnes"}</definedName>
    <definedName name="vj" localSheetId="14" hidden="1">{#N/A,#N/A,TRUE,"Cover";#N/A,#N/A,TRUE,"Conts";#N/A,#N/A,TRUE,"VOS";#N/A,#N/A,TRUE,"Warrington";#N/A,#N/A,TRUE,"Widnes"}</definedName>
    <definedName name="vj" localSheetId="11" hidden="1">{#N/A,#N/A,TRUE,"Cover";#N/A,#N/A,TRUE,"Conts";#N/A,#N/A,TRUE,"VOS";#N/A,#N/A,TRUE,"Warrington";#N/A,#N/A,TRUE,"Widnes"}</definedName>
    <definedName name="vj" localSheetId="10" hidden="1">{#N/A,#N/A,TRUE,"Cover";#N/A,#N/A,TRUE,"Conts";#N/A,#N/A,TRUE,"VOS";#N/A,#N/A,TRUE,"Warrington";#N/A,#N/A,TRUE,"Widnes"}</definedName>
    <definedName name="vj" localSheetId="20" hidden="1">{#N/A,#N/A,TRUE,"Cover";#N/A,#N/A,TRUE,"Conts";#N/A,#N/A,TRUE,"VOS";#N/A,#N/A,TRUE,"Warrington";#N/A,#N/A,TRUE,"Widnes"}</definedName>
    <definedName name="vj" hidden="1">{#N/A,#N/A,TRUE,"Cover";#N/A,#N/A,TRUE,"Conts";#N/A,#N/A,TRUE,"VOS";#N/A,#N/A,TRUE,"Warrington";#N/A,#N/A,TRUE,"Widnes"}</definedName>
    <definedName name="vv" localSheetId="5" hidden="1">{#N/A,#N/A,FALSE,"SumD";#N/A,#N/A,FALSE,"ElecD";#N/A,#N/A,FALSE,"MechD";#N/A,#N/A,FALSE,"GeotD";#N/A,#N/A,FALSE,"PrcsD";#N/A,#N/A,FALSE,"TunnD";#N/A,#N/A,FALSE,"CivlD";#N/A,#N/A,FALSE,"NtwkD";#N/A,#N/A,FALSE,"EstgD";#N/A,#N/A,FALSE,"PEngD"}</definedName>
    <definedName name="vv" localSheetId="14" hidden="1">{#N/A,#N/A,FALSE,"SumD";#N/A,#N/A,FALSE,"ElecD";#N/A,#N/A,FALSE,"MechD";#N/A,#N/A,FALSE,"GeotD";#N/A,#N/A,FALSE,"PrcsD";#N/A,#N/A,FALSE,"TunnD";#N/A,#N/A,FALSE,"CivlD";#N/A,#N/A,FALSE,"NtwkD";#N/A,#N/A,FALSE,"EstgD";#N/A,#N/A,FALSE,"PEngD"}</definedName>
    <definedName name="vv" localSheetId="11" hidden="1">{#N/A,#N/A,FALSE,"SumD";#N/A,#N/A,FALSE,"ElecD";#N/A,#N/A,FALSE,"MechD";#N/A,#N/A,FALSE,"GeotD";#N/A,#N/A,FALSE,"PrcsD";#N/A,#N/A,FALSE,"TunnD";#N/A,#N/A,FALSE,"CivlD";#N/A,#N/A,FALSE,"NtwkD";#N/A,#N/A,FALSE,"EstgD";#N/A,#N/A,FALSE,"PEngD"}</definedName>
    <definedName name="vv" localSheetId="10" hidden="1">{#N/A,#N/A,FALSE,"SumD";#N/A,#N/A,FALSE,"ElecD";#N/A,#N/A,FALSE,"MechD";#N/A,#N/A,FALSE,"GeotD";#N/A,#N/A,FALSE,"PrcsD";#N/A,#N/A,FALSE,"TunnD";#N/A,#N/A,FALSE,"CivlD";#N/A,#N/A,FALSE,"NtwkD";#N/A,#N/A,FALSE,"EstgD";#N/A,#N/A,FALSE,"PEngD"}</definedName>
    <definedName name="vv" localSheetId="20" hidden="1">{#N/A,#N/A,FALSE,"SumD";#N/A,#N/A,FALSE,"ElecD";#N/A,#N/A,FALSE,"MechD";#N/A,#N/A,FALSE,"GeotD";#N/A,#N/A,FALSE,"PrcsD";#N/A,#N/A,FALSE,"TunnD";#N/A,#N/A,FALSE,"CivlD";#N/A,#N/A,FALSE,"NtwkD";#N/A,#N/A,FALSE,"EstgD";#N/A,#N/A,FALSE,"PEngD"}</definedName>
    <definedName name="vv" hidden="1">{#N/A,#N/A,FALSE,"SumD";#N/A,#N/A,FALSE,"ElecD";#N/A,#N/A,FALSE,"MechD";#N/A,#N/A,FALSE,"GeotD";#N/A,#N/A,FALSE,"PrcsD";#N/A,#N/A,FALSE,"TunnD";#N/A,#N/A,FALSE,"CivlD";#N/A,#N/A,FALSE,"NtwkD";#N/A,#N/A,FALSE,"EstgD";#N/A,#N/A,FALSE,"PEngD"}</definedName>
    <definedName name="w" localSheetId="5" hidden="1">{#N/A,#N/A,TRUE,"Front";#N/A,#N/A,TRUE,"Simple Letter";#N/A,#N/A,TRUE,"Inside";#N/A,#N/A,TRUE,"Contents";#N/A,#N/A,TRUE,"Basis";#N/A,#N/A,TRUE,"Inclusions";#N/A,#N/A,TRUE,"Exclusions";#N/A,#N/A,TRUE,"Areas";#N/A,#N/A,TRUE,"Summary";#N/A,#N/A,TRUE,"Detail"}</definedName>
    <definedName name="w" localSheetId="14" hidden="1">{#N/A,#N/A,TRUE,"Front";#N/A,#N/A,TRUE,"Simple Letter";#N/A,#N/A,TRUE,"Inside";#N/A,#N/A,TRUE,"Contents";#N/A,#N/A,TRUE,"Basis";#N/A,#N/A,TRUE,"Inclusions";#N/A,#N/A,TRUE,"Exclusions";#N/A,#N/A,TRUE,"Areas";#N/A,#N/A,TRUE,"Summary";#N/A,#N/A,TRUE,"Detail"}</definedName>
    <definedName name="w" localSheetId="11" hidden="1">{#N/A,#N/A,TRUE,"Front";#N/A,#N/A,TRUE,"Simple Letter";#N/A,#N/A,TRUE,"Inside";#N/A,#N/A,TRUE,"Contents";#N/A,#N/A,TRUE,"Basis";#N/A,#N/A,TRUE,"Inclusions";#N/A,#N/A,TRUE,"Exclusions";#N/A,#N/A,TRUE,"Areas";#N/A,#N/A,TRUE,"Summary";#N/A,#N/A,TRUE,"Detail"}</definedName>
    <definedName name="w" localSheetId="10" hidden="1">{#N/A,#N/A,TRUE,"Front";#N/A,#N/A,TRUE,"Simple Letter";#N/A,#N/A,TRUE,"Inside";#N/A,#N/A,TRUE,"Contents";#N/A,#N/A,TRUE,"Basis";#N/A,#N/A,TRUE,"Inclusions";#N/A,#N/A,TRUE,"Exclusions";#N/A,#N/A,TRUE,"Areas";#N/A,#N/A,TRUE,"Summary";#N/A,#N/A,TRUE,"Detail"}</definedName>
    <definedName name="w" localSheetId="20" hidden="1">{#N/A,#N/A,TRUE,"Front";#N/A,#N/A,TRUE,"Simple Letter";#N/A,#N/A,TRUE,"Inside";#N/A,#N/A,TRUE,"Contents";#N/A,#N/A,TRUE,"Basis";#N/A,#N/A,TRUE,"Inclusions";#N/A,#N/A,TRUE,"Exclusions";#N/A,#N/A,TRUE,"Areas";#N/A,#N/A,TRUE,"Summary";#N/A,#N/A,TRUE,"Detail"}</definedName>
    <definedName name="w" hidden="1">{#N/A,#N/A,TRUE,"Front";#N/A,#N/A,TRUE,"Simple Letter";#N/A,#N/A,TRUE,"Inside";#N/A,#N/A,TRUE,"Contents";#N/A,#N/A,TRUE,"Basis";#N/A,#N/A,TRUE,"Inclusions";#N/A,#N/A,TRUE,"Exclusions";#N/A,#N/A,TRUE,"Areas";#N/A,#N/A,TRUE,"Summary";#N/A,#N/A,TRUE,"Detail"}</definedName>
    <definedName name="w26te" localSheetId="5" hidden="1">{#N/A,#N/A,TRUE,"Cover";#N/A,#N/A,TRUE,"Conts";#N/A,#N/A,TRUE,"VOS";#N/A,#N/A,TRUE,"Warrington";#N/A,#N/A,TRUE,"Widnes"}</definedName>
    <definedName name="w26te" localSheetId="14" hidden="1">{#N/A,#N/A,TRUE,"Cover";#N/A,#N/A,TRUE,"Conts";#N/A,#N/A,TRUE,"VOS";#N/A,#N/A,TRUE,"Warrington";#N/A,#N/A,TRUE,"Widnes"}</definedName>
    <definedName name="w26te" localSheetId="11" hidden="1">{#N/A,#N/A,TRUE,"Cover";#N/A,#N/A,TRUE,"Conts";#N/A,#N/A,TRUE,"VOS";#N/A,#N/A,TRUE,"Warrington";#N/A,#N/A,TRUE,"Widnes"}</definedName>
    <definedName name="w26te" localSheetId="10" hidden="1">{#N/A,#N/A,TRUE,"Cover";#N/A,#N/A,TRUE,"Conts";#N/A,#N/A,TRUE,"VOS";#N/A,#N/A,TRUE,"Warrington";#N/A,#N/A,TRUE,"Widnes"}</definedName>
    <definedName name="w26te" localSheetId="20" hidden="1">{#N/A,#N/A,TRUE,"Cover";#N/A,#N/A,TRUE,"Conts";#N/A,#N/A,TRUE,"VOS";#N/A,#N/A,TRUE,"Warrington";#N/A,#N/A,TRUE,"Widnes"}</definedName>
    <definedName name="w26te" hidden="1">{#N/A,#N/A,TRUE,"Cover";#N/A,#N/A,TRUE,"Conts";#N/A,#N/A,TRUE,"VOS";#N/A,#N/A,TRUE,"Warrington";#N/A,#N/A,TRUE,"Widnes"}</definedName>
    <definedName name="w6y" localSheetId="5" hidden="1">{#N/A,#N/A,TRUE,"Cover";#N/A,#N/A,TRUE,"Conts";#N/A,#N/A,TRUE,"VOS";#N/A,#N/A,TRUE,"Warrington";#N/A,#N/A,TRUE,"Widnes"}</definedName>
    <definedName name="w6y" localSheetId="14" hidden="1">{#N/A,#N/A,TRUE,"Cover";#N/A,#N/A,TRUE,"Conts";#N/A,#N/A,TRUE,"VOS";#N/A,#N/A,TRUE,"Warrington";#N/A,#N/A,TRUE,"Widnes"}</definedName>
    <definedName name="w6y" localSheetId="11" hidden="1">{#N/A,#N/A,TRUE,"Cover";#N/A,#N/A,TRUE,"Conts";#N/A,#N/A,TRUE,"VOS";#N/A,#N/A,TRUE,"Warrington";#N/A,#N/A,TRUE,"Widnes"}</definedName>
    <definedName name="w6y" localSheetId="10" hidden="1">{#N/A,#N/A,TRUE,"Cover";#N/A,#N/A,TRUE,"Conts";#N/A,#N/A,TRUE,"VOS";#N/A,#N/A,TRUE,"Warrington";#N/A,#N/A,TRUE,"Widnes"}</definedName>
    <definedName name="w6y" localSheetId="20" hidden="1">{#N/A,#N/A,TRUE,"Cover";#N/A,#N/A,TRUE,"Conts";#N/A,#N/A,TRUE,"VOS";#N/A,#N/A,TRUE,"Warrington";#N/A,#N/A,TRUE,"Widnes"}</definedName>
    <definedName name="w6y" hidden="1">{#N/A,#N/A,TRUE,"Cover";#N/A,#N/A,TRUE,"Conts";#N/A,#N/A,TRUE,"VOS";#N/A,#N/A,TRUE,"Warrington";#N/A,#N/A,TRUE,"Widnes"}</definedName>
    <definedName name="waff" localSheetId="5" hidden="1">{#N/A,#N/A,TRUE,"Cover";#N/A,#N/A,TRUE,"Conts";#N/A,#N/A,TRUE,"VOS";#N/A,#N/A,TRUE,"Warrington";#N/A,#N/A,TRUE,"Widnes"}</definedName>
    <definedName name="waff" localSheetId="14" hidden="1">{#N/A,#N/A,TRUE,"Cover";#N/A,#N/A,TRUE,"Conts";#N/A,#N/A,TRUE,"VOS";#N/A,#N/A,TRUE,"Warrington";#N/A,#N/A,TRUE,"Widnes"}</definedName>
    <definedName name="waff" localSheetId="11" hidden="1">{#N/A,#N/A,TRUE,"Cover";#N/A,#N/A,TRUE,"Conts";#N/A,#N/A,TRUE,"VOS";#N/A,#N/A,TRUE,"Warrington";#N/A,#N/A,TRUE,"Widnes"}</definedName>
    <definedName name="waff" localSheetId="10" hidden="1">{#N/A,#N/A,TRUE,"Cover";#N/A,#N/A,TRUE,"Conts";#N/A,#N/A,TRUE,"VOS";#N/A,#N/A,TRUE,"Warrington";#N/A,#N/A,TRUE,"Widnes"}</definedName>
    <definedName name="waff" localSheetId="20" hidden="1">{#N/A,#N/A,TRUE,"Cover";#N/A,#N/A,TRUE,"Conts";#N/A,#N/A,TRUE,"VOS";#N/A,#N/A,TRUE,"Warrington";#N/A,#N/A,TRUE,"Widnes"}</definedName>
    <definedName name="waff" hidden="1">{#N/A,#N/A,TRUE,"Cover";#N/A,#N/A,TRUE,"Conts";#N/A,#N/A,TRUE,"VOS";#N/A,#N/A,TRUE,"Warrington";#N/A,#N/A,TRUE,"Widnes"}</definedName>
    <definedName name="warergtrjyiu" localSheetId="5" hidden="1">{#N/A,#N/A,TRUE,"Cover";#N/A,#N/A,TRUE,"Conts";#N/A,#N/A,TRUE,"VOS";#N/A,#N/A,TRUE,"Warrington";#N/A,#N/A,TRUE,"Widnes"}</definedName>
    <definedName name="warergtrjyiu" localSheetId="14" hidden="1">{#N/A,#N/A,TRUE,"Cover";#N/A,#N/A,TRUE,"Conts";#N/A,#N/A,TRUE,"VOS";#N/A,#N/A,TRUE,"Warrington";#N/A,#N/A,TRUE,"Widnes"}</definedName>
    <definedName name="warergtrjyiu" localSheetId="11" hidden="1">{#N/A,#N/A,TRUE,"Cover";#N/A,#N/A,TRUE,"Conts";#N/A,#N/A,TRUE,"VOS";#N/A,#N/A,TRUE,"Warrington";#N/A,#N/A,TRUE,"Widnes"}</definedName>
    <definedName name="warergtrjyiu" localSheetId="10" hidden="1">{#N/A,#N/A,TRUE,"Cover";#N/A,#N/A,TRUE,"Conts";#N/A,#N/A,TRUE,"VOS";#N/A,#N/A,TRUE,"Warrington";#N/A,#N/A,TRUE,"Widnes"}</definedName>
    <definedName name="warergtrjyiu" localSheetId="20" hidden="1">{#N/A,#N/A,TRUE,"Cover";#N/A,#N/A,TRUE,"Conts";#N/A,#N/A,TRUE,"VOS";#N/A,#N/A,TRUE,"Warrington";#N/A,#N/A,TRUE,"Widnes"}</definedName>
    <definedName name="warergtrjyiu" hidden="1">{#N/A,#N/A,TRUE,"Cover";#N/A,#N/A,TRUE,"Conts";#N/A,#N/A,TRUE,"VOS";#N/A,#N/A,TRUE,"Warrington";#N/A,#N/A,TRUE,"Widnes"}</definedName>
    <definedName name="Waste" localSheetId="5" hidden="1">{#N/A,#N/A,TRUE,"Basic";#N/A,#N/A,TRUE,"EXT-TABLE";#N/A,#N/A,TRUE,"STEEL";#N/A,#N/A,TRUE,"INT-Table";#N/A,#N/A,TRUE,"STEEL";#N/A,#N/A,TRUE,"Door"}</definedName>
    <definedName name="Waste" localSheetId="14" hidden="1">{#N/A,#N/A,TRUE,"Basic";#N/A,#N/A,TRUE,"EXT-TABLE";#N/A,#N/A,TRUE,"STEEL";#N/A,#N/A,TRUE,"INT-Table";#N/A,#N/A,TRUE,"STEEL";#N/A,#N/A,TRUE,"Door"}</definedName>
    <definedName name="Waste" localSheetId="11" hidden="1">{#N/A,#N/A,TRUE,"Basic";#N/A,#N/A,TRUE,"EXT-TABLE";#N/A,#N/A,TRUE,"STEEL";#N/A,#N/A,TRUE,"INT-Table";#N/A,#N/A,TRUE,"STEEL";#N/A,#N/A,TRUE,"Door"}</definedName>
    <definedName name="Waste" localSheetId="10" hidden="1">{#N/A,#N/A,TRUE,"Basic";#N/A,#N/A,TRUE,"EXT-TABLE";#N/A,#N/A,TRUE,"STEEL";#N/A,#N/A,TRUE,"INT-Table";#N/A,#N/A,TRUE,"STEEL";#N/A,#N/A,TRUE,"Door"}</definedName>
    <definedName name="Waste" localSheetId="20" hidden="1">{#N/A,#N/A,TRUE,"Basic";#N/A,#N/A,TRUE,"EXT-TABLE";#N/A,#N/A,TRUE,"STEEL";#N/A,#N/A,TRUE,"INT-Table";#N/A,#N/A,TRUE,"STEEL";#N/A,#N/A,TRUE,"Door"}</definedName>
    <definedName name="Waste" hidden="1">{#N/A,#N/A,TRUE,"Basic";#N/A,#N/A,TRUE,"EXT-TABLE";#N/A,#N/A,TRUE,"STEEL";#N/A,#N/A,TRUE,"INT-Table";#N/A,#N/A,TRUE,"STEEL";#N/A,#N/A,TRUE,"Door"}</definedName>
    <definedName name="water_funds" localSheetId="5" hidden="1">{"'Sheet1'!$A$4386:$N$4591"}</definedName>
    <definedName name="water_funds" localSheetId="14" hidden="1">{"'Sheet1'!$A$4386:$N$4591"}</definedName>
    <definedName name="water_funds" localSheetId="11" hidden="1">{"'Sheet1'!$A$4386:$N$4591"}</definedName>
    <definedName name="water_funds" localSheetId="10" hidden="1">{"'Sheet1'!$A$4386:$N$4591"}</definedName>
    <definedName name="water_funds" localSheetId="20" hidden="1">{"'Sheet1'!$A$4386:$N$4591"}</definedName>
    <definedName name="water_funds" hidden="1">{"'Sheet1'!$A$4386:$N$4591"}</definedName>
    <definedName name="wawst" localSheetId="5" hidden="1">{#N/A,#N/A,TRUE,"Cover";#N/A,#N/A,TRUE,"Conts";#N/A,#N/A,TRUE,"VOS";#N/A,#N/A,TRUE,"Warrington";#N/A,#N/A,TRUE,"Widnes"}</definedName>
    <definedName name="wawst" localSheetId="14" hidden="1">{#N/A,#N/A,TRUE,"Cover";#N/A,#N/A,TRUE,"Conts";#N/A,#N/A,TRUE,"VOS";#N/A,#N/A,TRUE,"Warrington";#N/A,#N/A,TRUE,"Widnes"}</definedName>
    <definedName name="wawst" localSheetId="11" hidden="1">{#N/A,#N/A,TRUE,"Cover";#N/A,#N/A,TRUE,"Conts";#N/A,#N/A,TRUE,"VOS";#N/A,#N/A,TRUE,"Warrington";#N/A,#N/A,TRUE,"Widnes"}</definedName>
    <definedName name="wawst" localSheetId="10" hidden="1">{#N/A,#N/A,TRUE,"Cover";#N/A,#N/A,TRUE,"Conts";#N/A,#N/A,TRUE,"VOS";#N/A,#N/A,TRUE,"Warrington";#N/A,#N/A,TRUE,"Widnes"}</definedName>
    <definedName name="wawst" localSheetId="20" hidden="1">{#N/A,#N/A,TRUE,"Cover";#N/A,#N/A,TRUE,"Conts";#N/A,#N/A,TRUE,"VOS";#N/A,#N/A,TRUE,"Warrington";#N/A,#N/A,TRUE,"Widnes"}</definedName>
    <definedName name="wawst" hidden="1">{#N/A,#N/A,TRUE,"Cover";#N/A,#N/A,TRUE,"Conts";#N/A,#N/A,TRUE,"VOS";#N/A,#N/A,TRUE,"Warrington";#N/A,#N/A,TRUE,"Widnes"}</definedName>
    <definedName name="wegywegt" localSheetId="5" hidden="1">{#N/A,#N/A,TRUE,"Cover";#N/A,#N/A,TRUE,"Conts";#N/A,#N/A,TRUE,"VOS";#N/A,#N/A,TRUE,"Warrington";#N/A,#N/A,TRUE,"Widnes"}</definedName>
    <definedName name="wegywegt" localSheetId="14" hidden="1">{#N/A,#N/A,TRUE,"Cover";#N/A,#N/A,TRUE,"Conts";#N/A,#N/A,TRUE,"VOS";#N/A,#N/A,TRUE,"Warrington";#N/A,#N/A,TRUE,"Widnes"}</definedName>
    <definedName name="wegywegt" localSheetId="11" hidden="1">{#N/A,#N/A,TRUE,"Cover";#N/A,#N/A,TRUE,"Conts";#N/A,#N/A,TRUE,"VOS";#N/A,#N/A,TRUE,"Warrington";#N/A,#N/A,TRUE,"Widnes"}</definedName>
    <definedName name="wegywegt" localSheetId="10" hidden="1">{#N/A,#N/A,TRUE,"Cover";#N/A,#N/A,TRUE,"Conts";#N/A,#N/A,TRUE,"VOS";#N/A,#N/A,TRUE,"Warrington";#N/A,#N/A,TRUE,"Widnes"}</definedName>
    <definedName name="wegywegt" localSheetId="20" hidden="1">{#N/A,#N/A,TRUE,"Cover";#N/A,#N/A,TRUE,"Conts";#N/A,#N/A,TRUE,"VOS";#N/A,#N/A,TRUE,"Warrington";#N/A,#N/A,TRUE,"Widnes"}</definedName>
    <definedName name="wegywegt" hidden="1">{#N/A,#N/A,TRUE,"Cover";#N/A,#N/A,TRUE,"Conts";#N/A,#N/A,TRUE,"VOS";#N/A,#N/A,TRUE,"Warrington";#N/A,#N/A,TRUE,"Widnes"}</definedName>
    <definedName name="weo" localSheetId="5" hidden="1">{"'Break down'!$A$4"}</definedName>
    <definedName name="weo" localSheetId="14" hidden="1">{"'Break down'!$A$4"}</definedName>
    <definedName name="weo" localSheetId="11" hidden="1">{"'Break down'!$A$4"}</definedName>
    <definedName name="weo" localSheetId="10" hidden="1">{"'Break down'!$A$4"}</definedName>
    <definedName name="weo" localSheetId="20" hidden="1">{"'Break down'!$A$4"}</definedName>
    <definedName name="weo" hidden="1">{"'Break down'!$A$4"}</definedName>
    <definedName name="weq" localSheetId="5" hidden="1">{#N/A,#N/A,FALSE,"SumD";#N/A,#N/A,FALSE,"ElecD";#N/A,#N/A,FALSE,"MechD";#N/A,#N/A,FALSE,"GeotD";#N/A,#N/A,FALSE,"PrcsD";#N/A,#N/A,FALSE,"TunnD";#N/A,#N/A,FALSE,"CivlD";#N/A,#N/A,FALSE,"NtwkD";#N/A,#N/A,FALSE,"EstgD";#N/A,#N/A,FALSE,"PEngD"}</definedName>
    <definedName name="weq" localSheetId="14" hidden="1">{#N/A,#N/A,FALSE,"SumD";#N/A,#N/A,FALSE,"ElecD";#N/A,#N/A,FALSE,"MechD";#N/A,#N/A,FALSE,"GeotD";#N/A,#N/A,FALSE,"PrcsD";#N/A,#N/A,FALSE,"TunnD";#N/A,#N/A,FALSE,"CivlD";#N/A,#N/A,FALSE,"NtwkD";#N/A,#N/A,FALSE,"EstgD";#N/A,#N/A,FALSE,"PEngD"}</definedName>
    <definedName name="weq" localSheetId="11" hidden="1">{#N/A,#N/A,FALSE,"SumD";#N/A,#N/A,FALSE,"ElecD";#N/A,#N/A,FALSE,"MechD";#N/A,#N/A,FALSE,"GeotD";#N/A,#N/A,FALSE,"PrcsD";#N/A,#N/A,FALSE,"TunnD";#N/A,#N/A,FALSE,"CivlD";#N/A,#N/A,FALSE,"NtwkD";#N/A,#N/A,FALSE,"EstgD";#N/A,#N/A,FALSE,"PEngD"}</definedName>
    <definedName name="weq" localSheetId="10" hidden="1">{#N/A,#N/A,FALSE,"SumD";#N/A,#N/A,FALSE,"ElecD";#N/A,#N/A,FALSE,"MechD";#N/A,#N/A,FALSE,"GeotD";#N/A,#N/A,FALSE,"PrcsD";#N/A,#N/A,FALSE,"TunnD";#N/A,#N/A,FALSE,"CivlD";#N/A,#N/A,FALSE,"NtwkD";#N/A,#N/A,FALSE,"EstgD";#N/A,#N/A,FALSE,"PEngD"}</definedName>
    <definedName name="weq" localSheetId="20"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r" localSheetId="5" hidden="1">#REF!</definedName>
    <definedName name="wer" localSheetId="11" hidden="1">#REF!</definedName>
    <definedName name="wer" localSheetId="4" hidden="1">#REF!</definedName>
    <definedName name="wer" hidden="1">#REF!</definedName>
    <definedName name="wert" localSheetId="5" hidden="1">{#N/A,#N/A,TRUE,"Cover";#N/A,#N/A,TRUE,"Conts";#N/A,#N/A,TRUE,"VOS";#N/A,#N/A,TRUE,"Warrington";#N/A,#N/A,TRUE,"Widnes"}</definedName>
    <definedName name="wert" localSheetId="14" hidden="1">{#N/A,#N/A,TRUE,"Cover";#N/A,#N/A,TRUE,"Conts";#N/A,#N/A,TRUE,"VOS";#N/A,#N/A,TRUE,"Warrington";#N/A,#N/A,TRUE,"Widnes"}</definedName>
    <definedName name="wert" localSheetId="11" hidden="1">{#N/A,#N/A,TRUE,"Cover";#N/A,#N/A,TRUE,"Conts";#N/A,#N/A,TRUE,"VOS";#N/A,#N/A,TRUE,"Warrington";#N/A,#N/A,TRUE,"Widnes"}</definedName>
    <definedName name="wert" localSheetId="10" hidden="1">{#N/A,#N/A,TRUE,"Cover";#N/A,#N/A,TRUE,"Conts";#N/A,#N/A,TRUE,"VOS";#N/A,#N/A,TRUE,"Warrington";#N/A,#N/A,TRUE,"Widnes"}</definedName>
    <definedName name="wert" localSheetId="20" hidden="1">{#N/A,#N/A,TRUE,"Cover";#N/A,#N/A,TRUE,"Conts";#N/A,#N/A,TRUE,"VOS";#N/A,#N/A,TRUE,"Warrington";#N/A,#N/A,TRUE,"Widnes"}</definedName>
    <definedName name="wert" hidden="1">{#N/A,#N/A,TRUE,"Cover";#N/A,#N/A,TRUE,"Conts";#N/A,#N/A,TRUE,"VOS";#N/A,#N/A,TRUE,"Warrington";#N/A,#N/A,TRUE,"Widnes"}</definedName>
    <definedName name="werttt" localSheetId="5" hidden="1">{"'Break down'!$A$4"}</definedName>
    <definedName name="werttt" localSheetId="14" hidden="1">{"'Break down'!$A$4"}</definedName>
    <definedName name="werttt" localSheetId="11" hidden="1">{"'Break down'!$A$4"}</definedName>
    <definedName name="werttt" localSheetId="10" hidden="1">{"'Break down'!$A$4"}</definedName>
    <definedName name="werttt" localSheetId="20" hidden="1">{"'Break down'!$A$4"}</definedName>
    <definedName name="werttt" hidden="1">{"'Break down'!$A$4"}</definedName>
    <definedName name="wetjy" localSheetId="5" hidden="1">{#N/A,#N/A,TRUE,"Cover";#N/A,#N/A,TRUE,"Conts";#N/A,#N/A,TRUE,"VOS";#N/A,#N/A,TRUE,"Warrington";#N/A,#N/A,TRUE,"Widnes"}</definedName>
    <definedName name="wetjy" localSheetId="14" hidden="1">{#N/A,#N/A,TRUE,"Cover";#N/A,#N/A,TRUE,"Conts";#N/A,#N/A,TRUE,"VOS";#N/A,#N/A,TRUE,"Warrington";#N/A,#N/A,TRUE,"Widnes"}</definedName>
    <definedName name="wetjy" localSheetId="11" hidden="1">{#N/A,#N/A,TRUE,"Cover";#N/A,#N/A,TRUE,"Conts";#N/A,#N/A,TRUE,"VOS";#N/A,#N/A,TRUE,"Warrington";#N/A,#N/A,TRUE,"Widnes"}</definedName>
    <definedName name="wetjy" localSheetId="10" hidden="1">{#N/A,#N/A,TRUE,"Cover";#N/A,#N/A,TRUE,"Conts";#N/A,#N/A,TRUE,"VOS";#N/A,#N/A,TRUE,"Warrington";#N/A,#N/A,TRUE,"Widnes"}</definedName>
    <definedName name="wetjy" localSheetId="20" hidden="1">{#N/A,#N/A,TRUE,"Cover";#N/A,#N/A,TRUE,"Conts";#N/A,#N/A,TRUE,"VOS";#N/A,#N/A,TRUE,"Warrington";#N/A,#N/A,TRUE,"Widnes"}</definedName>
    <definedName name="wetjy" hidden="1">{#N/A,#N/A,TRUE,"Cover";#N/A,#N/A,TRUE,"Conts";#N/A,#N/A,TRUE,"VOS";#N/A,#N/A,TRUE,"Warrington";#N/A,#N/A,TRUE,"Widnes"}</definedName>
    <definedName name="wetyrutu" localSheetId="5" hidden="1">{#N/A,#N/A,TRUE,"Cover";#N/A,#N/A,TRUE,"Conts";#N/A,#N/A,TRUE,"VOS";#N/A,#N/A,TRUE,"Warrington";#N/A,#N/A,TRUE,"Widnes"}</definedName>
    <definedName name="wetyrutu" localSheetId="14" hidden="1">{#N/A,#N/A,TRUE,"Cover";#N/A,#N/A,TRUE,"Conts";#N/A,#N/A,TRUE,"VOS";#N/A,#N/A,TRUE,"Warrington";#N/A,#N/A,TRUE,"Widnes"}</definedName>
    <definedName name="wetyrutu" localSheetId="11" hidden="1">{#N/A,#N/A,TRUE,"Cover";#N/A,#N/A,TRUE,"Conts";#N/A,#N/A,TRUE,"VOS";#N/A,#N/A,TRUE,"Warrington";#N/A,#N/A,TRUE,"Widnes"}</definedName>
    <definedName name="wetyrutu" localSheetId="10" hidden="1">{#N/A,#N/A,TRUE,"Cover";#N/A,#N/A,TRUE,"Conts";#N/A,#N/A,TRUE,"VOS";#N/A,#N/A,TRUE,"Warrington";#N/A,#N/A,TRUE,"Widnes"}</definedName>
    <definedName name="wetyrutu" localSheetId="20" hidden="1">{#N/A,#N/A,TRUE,"Cover";#N/A,#N/A,TRUE,"Conts";#N/A,#N/A,TRUE,"VOS";#N/A,#N/A,TRUE,"Warrington";#N/A,#N/A,TRUE,"Widnes"}</definedName>
    <definedName name="wetyrutu" hidden="1">{#N/A,#N/A,TRUE,"Cover";#N/A,#N/A,TRUE,"Conts";#N/A,#N/A,TRUE,"VOS";#N/A,#N/A,TRUE,"Warrington";#N/A,#N/A,TRUE,"Widnes"}</definedName>
    <definedName name="WORKSHOP" localSheetId="5" hidden="1">{#N/A,#N/A,TRUE,"Basic";#N/A,#N/A,TRUE,"EXT-TABLE";#N/A,#N/A,TRUE,"STEEL";#N/A,#N/A,TRUE,"INT-Table";#N/A,#N/A,TRUE,"STEEL";#N/A,#N/A,TRUE,"Door"}</definedName>
    <definedName name="WORKSHOP" localSheetId="14" hidden="1">{#N/A,#N/A,TRUE,"Basic";#N/A,#N/A,TRUE,"EXT-TABLE";#N/A,#N/A,TRUE,"STEEL";#N/A,#N/A,TRUE,"INT-Table";#N/A,#N/A,TRUE,"STEEL";#N/A,#N/A,TRUE,"Door"}</definedName>
    <definedName name="WORKSHOP" localSheetId="11" hidden="1">{#N/A,#N/A,TRUE,"Basic";#N/A,#N/A,TRUE,"EXT-TABLE";#N/A,#N/A,TRUE,"STEEL";#N/A,#N/A,TRUE,"INT-Table";#N/A,#N/A,TRUE,"STEEL";#N/A,#N/A,TRUE,"Door"}</definedName>
    <definedName name="WORKSHOP" localSheetId="10" hidden="1">{#N/A,#N/A,TRUE,"Basic";#N/A,#N/A,TRUE,"EXT-TABLE";#N/A,#N/A,TRUE,"STEEL";#N/A,#N/A,TRUE,"INT-Table";#N/A,#N/A,TRUE,"STEEL";#N/A,#N/A,TRUE,"Door"}</definedName>
    <definedName name="WORKSHOP" localSheetId="20" hidden="1">{#N/A,#N/A,TRUE,"Basic";#N/A,#N/A,TRUE,"EXT-TABLE";#N/A,#N/A,TRUE,"STEEL";#N/A,#N/A,TRUE,"INT-Table";#N/A,#N/A,TRUE,"STEEL";#N/A,#N/A,TRUE,"Door"}</definedName>
    <definedName name="WORKSHOP" hidden="1">{#N/A,#N/A,TRUE,"Basic";#N/A,#N/A,TRUE,"EXT-TABLE";#N/A,#N/A,TRUE,"STEEL";#N/A,#N/A,TRUE,"INT-Table";#N/A,#N/A,TRUE,"STEEL";#N/A,#N/A,TRUE,"Door"}</definedName>
    <definedName name="WPG" localSheetId="5" hidden="1">{"'Revised (2)'!$A$1:$K$76"}</definedName>
    <definedName name="WPG" localSheetId="14" hidden="1">{"'Revised (2)'!$A$1:$K$76"}</definedName>
    <definedName name="WPG" localSheetId="11" hidden="1">{"'Revised (2)'!$A$1:$K$76"}</definedName>
    <definedName name="WPG" localSheetId="10" hidden="1">{"'Revised (2)'!$A$1:$K$76"}</definedName>
    <definedName name="WPG" localSheetId="20" hidden="1">{"'Revised (2)'!$A$1:$K$76"}</definedName>
    <definedName name="WPG" hidden="1">{"'Revised (2)'!$A$1:$K$76"}</definedName>
    <definedName name="wqer" localSheetId="5" hidden="1">{#N/A,#N/A,TRUE,"Cover";#N/A,#N/A,TRUE,"Conts";#N/A,#N/A,TRUE,"VOS";#N/A,#N/A,TRUE,"Warrington";#N/A,#N/A,TRUE,"Widnes"}</definedName>
    <definedName name="wqer" localSheetId="14" hidden="1">{#N/A,#N/A,TRUE,"Cover";#N/A,#N/A,TRUE,"Conts";#N/A,#N/A,TRUE,"VOS";#N/A,#N/A,TRUE,"Warrington";#N/A,#N/A,TRUE,"Widnes"}</definedName>
    <definedName name="wqer" localSheetId="11" hidden="1">{#N/A,#N/A,TRUE,"Cover";#N/A,#N/A,TRUE,"Conts";#N/A,#N/A,TRUE,"VOS";#N/A,#N/A,TRUE,"Warrington";#N/A,#N/A,TRUE,"Widnes"}</definedName>
    <definedName name="wqer" localSheetId="10" hidden="1">{#N/A,#N/A,TRUE,"Cover";#N/A,#N/A,TRUE,"Conts";#N/A,#N/A,TRUE,"VOS";#N/A,#N/A,TRUE,"Warrington";#N/A,#N/A,TRUE,"Widnes"}</definedName>
    <definedName name="wqer" localSheetId="20" hidden="1">{#N/A,#N/A,TRUE,"Cover";#N/A,#N/A,TRUE,"Conts";#N/A,#N/A,TRUE,"VOS";#N/A,#N/A,TRUE,"Warrington";#N/A,#N/A,TRUE,"Widnes"}</definedName>
    <definedName name="wqer" hidden="1">{#N/A,#N/A,TRUE,"Cover";#N/A,#N/A,TRUE,"Conts";#N/A,#N/A,TRUE,"VOS";#N/A,#N/A,TRUE,"Warrington";#N/A,#N/A,TRUE,"Widnes"}</definedName>
    <definedName name="wrn" localSheetId="5" hidden="1">{#N/A,#N/A,TRUE,"11"", 9-5'8 Csg";#N/A,#N/A,TRUE,"11"", 7"" Csg";#N/A,#N/A,TRUE,"11"", 2-7'8 Tbg"}</definedName>
    <definedName name="wrn" localSheetId="14" hidden="1">{#N/A,#N/A,TRUE,"11"", 9-5'8 Csg";#N/A,#N/A,TRUE,"11"", 7"" Csg";#N/A,#N/A,TRUE,"11"", 2-7'8 Tbg"}</definedName>
    <definedName name="wrn" localSheetId="11" hidden="1">{#N/A,#N/A,TRUE,"11"", 9-5'8 Csg";#N/A,#N/A,TRUE,"11"", 7"" Csg";#N/A,#N/A,TRUE,"11"", 2-7'8 Tbg"}</definedName>
    <definedName name="wrn" localSheetId="10" hidden="1">{#N/A,#N/A,TRUE,"11"", 9-5'8 Csg";#N/A,#N/A,TRUE,"11"", 7"" Csg";#N/A,#N/A,TRUE,"11"", 2-7'8 Tbg"}</definedName>
    <definedName name="wrn" localSheetId="20" hidden="1">{#N/A,#N/A,TRUE,"11"", 9-5'8 Csg";#N/A,#N/A,TRUE,"11"", 7"" Csg";#N/A,#N/A,TRUE,"11"", 2-7'8 Tbg"}</definedName>
    <definedName name="wrn" hidden="1">{#N/A,#N/A,TRUE,"11"", 9-5'8 Csg";#N/A,#N/A,TRUE,"11"", 7"" Csg";#N/A,#N/A,TRUE,"11"", 2-7'8 Tbg"}</definedName>
    <definedName name="wrn.11in._.Wellhead._.Cost._.Sheets." localSheetId="5" hidden="1">{#N/A,#N/A,TRUE,"11"", 9-5'8 Csg";#N/A,#N/A,TRUE,"11"", 7"" Csg";#N/A,#N/A,TRUE,"11"", 2-7'8 Tbg"}</definedName>
    <definedName name="wrn.11in._.Wellhead._.Cost._.Sheets." localSheetId="14" hidden="1">{#N/A,#N/A,TRUE,"11"", 9-5'8 Csg";#N/A,#N/A,TRUE,"11"", 7"" Csg";#N/A,#N/A,TRUE,"11"", 2-7'8 Tbg"}</definedName>
    <definedName name="wrn.11in._.Wellhead._.Cost._.Sheets." localSheetId="11" hidden="1">{#N/A,#N/A,TRUE,"11"", 9-5'8 Csg";#N/A,#N/A,TRUE,"11"", 7"" Csg";#N/A,#N/A,TRUE,"11"", 2-7'8 Tbg"}</definedName>
    <definedName name="wrn.11in._.Wellhead._.Cost._.Sheets." localSheetId="10" hidden="1">{#N/A,#N/A,TRUE,"11"", 9-5'8 Csg";#N/A,#N/A,TRUE,"11"", 7"" Csg";#N/A,#N/A,TRUE,"11"", 2-7'8 Tbg"}</definedName>
    <definedName name="wrn.11in._.Wellhead._.Cost._.Sheets." localSheetId="20" hidden="1">{#N/A,#N/A,TRUE,"11"", 9-5'8 Csg";#N/A,#N/A,TRUE,"11"", 7"" Csg";#N/A,#N/A,TRUE,"11"", 2-7'8 Tbg"}</definedName>
    <definedName name="wrn.11in._.Wellhead._.Cost._.Sheets." hidden="1">{#N/A,#N/A,TRUE,"11"", 9-5'8 Csg";#N/A,#N/A,TRUE,"11"", 7"" Csg";#N/A,#N/A,TRUE,"11"", 2-7'8 Tbg"}</definedName>
    <definedName name="wrn.9in._.Twin._.Splitter._.Cost._.Sheets." localSheetId="5" hidden="1">{#N/A,#N/A,TRUE,"9"" Twin, 26"" Csg";#N/A,#N/A,TRUE,"9"" Twin, 9-5'8 Csg";#N/A,#N/A,TRUE,"9"" Twin, 7"" Csg";#N/A,#N/A,TRUE,"9"" Twin, 2-7'8 Tbg"}</definedName>
    <definedName name="wrn.9in._.Twin._.Splitter._.Cost._.Sheets." localSheetId="14" hidden="1">{#N/A,#N/A,TRUE,"9"" Twin, 26"" Csg";#N/A,#N/A,TRUE,"9"" Twin, 9-5'8 Csg";#N/A,#N/A,TRUE,"9"" Twin, 7"" Csg";#N/A,#N/A,TRUE,"9"" Twin, 2-7'8 Tbg"}</definedName>
    <definedName name="wrn.9in._.Twin._.Splitter._.Cost._.Sheets." localSheetId="11" hidden="1">{#N/A,#N/A,TRUE,"9"" Twin, 26"" Csg";#N/A,#N/A,TRUE,"9"" Twin, 9-5'8 Csg";#N/A,#N/A,TRUE,"9"" Twin, 7"" Csg";#N/A,#N/A,TRUE,"9"" Twin, 2-7'8 Tbg"}</definedName>
    <definedName name="wrn.9in._.Twin._.Splitter._.Cost._.Sheets." localSheetId="10" hidden="1">{#N/A,#N/A,TRUE,"9"" Twin, 26"" Csg";#N/A,#N/A,TRUE,"9"" Twin, 9-5'8 Csg";#N/A,#N/A,TRUE,"9"" Twin, 7"" Csg";#N/A,#N/A,TRUE,"9"" Twin, 2-7'8 Tbg"}</definedName>
    <definedName name="wrn.9in._.Twin._.Splitter._.Cost._.Sheets." localSheetId="20" hidden="1">{#N/A,#N/A,TRUE,"9"" Twin, 26"" Csg";#N/A,#N/A,TRUE,"9"" Twin, 9-5'8 Csg";#N/A,#N/A,TRUE,"9"" Twin, 7"" Csg";#N/A,#N/A,TRUE,"9"" Twin, 2-7'8 Tbg"}</definedName>
    <definedName name="wrn.9in._.Twin._.Splitter._.Cost._.Sheets." hidden="1">{#N/A,#N/A,TRUE,"9"" Twin, 26"" Csg";#N/A,#N/A,TRUE,"9"" Twin, 9-5'8 Csg";#N/A,#N/A,TRUE,"9"" Twin, 7"" Csg";#N/A,#N/A,TRUE,"9"" Twin, 2-7'8 Tbg"}</definedName>
    <definedName name="wrn.all." localSheetId="5" hidden="1">{#N/A,#N/A,FALSE,"Pricing";#N/A,#N/A,FALSE,"Summary";#N/A,#N/A,FALSE,"CompProd";#N/A,#N/A,FALSE,"CompJobhrs";#N/A,#N/A,FALSE,"Escalation";#N/A,#N/A,FALSE,"Contingency";#N/A,#N/A,FALSE,"GM";#N/A,#N/A,FALSE,"CompWage";#N/A,#N/A,FALSE,"costSum"}</definedName>
    <definedName name="wrn.all." localSheetId="14" hidden="1">{#N/A,#N/A,FALSE,"Pricing";#N/A,#N/A,FALSE,"Summary";#N/A,#N/A,FALSE,"CompProd";#N/A,#N/A,FALSE,"CompJobhrs";#N/A,#N/A,FALSE,"Escalation";#N/A,#N/A,FALSE,"Contingency";#N/A,#N/A,FALSE,"GM";#N/A,#N/A,FALSE,"CompWage";#N/A,#N/A,FALSE,"costSum"}</definedName>
    <definedName name="wrn.all." localSheetId="11" hidden="1">{#N/A,#N/A,FALSE,"Pricing";#N/A,#N/A,FALSE,"Summary";#N/A,#N/A,FALSE,"CompProd";#N/A,#N/A,FALSE,"CompJobhrs";#N/A,#N/A,FALSE,"Escalation";#N/A,#N/A,FALSE,"Contingency";#N/A,#N/A,FALSE,"GM";#N/A,#N/A,FALSE,"CompWage";#N/A,#N/A,FALSE,"costSum"}</definedName>
    <definedName name="wrn.all." localSheetId="10" hidden="1">{#N/A,#N/A,FALSE,"Pricing";#N/A,#N/A,FALSE,"Summary";#N/A,#N/A,FALSE,"CompProd";#N/A,#N/A,FALSE,"CompJobhrs";#N/A,#N/A,FALSE,"Escalation";#N/A,#N/A,FALSE,"Contingency";#N/A,#N/A,FALSE,"GM";#N/A,#N/A,FALSE,"CompWage";#N/A,#N/A,FALSE,"costSum"}</definedName>
    <definedName name="wrn.all." localSheetId="20"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5" hidden="1">{#N/A,#N/A,TRUE,"11"", 9-5'8 Csg";#N/A,#N/A,TRUE,"11"", 7"" Csg";#N/A,#N/A,TRUE,"11"", 2-7'8 Tbg";#N/A,#N/A,TRUE,"9"" Twin, 26"" Csg";#N/A,#N/A,TRUE,"9"" Twin, 9-5'8 Csg";#N/A,#N/A,TRUE,"9"" Twin, 7"" Csg";#N/A,#N/A,TRUE,"9"" Twin, 2-7'8 Tbg"}</definedName>
    <definedName name="wrn.All._.Cost._.Sheets." localSheetId="14" hidden="1">{#N/A,#N/A,TRUE,"11"", 9-5'8 Csg";#N/A,#N/A,TRUE,"11"", 7"" Csg";#N/A,#N/A,TRUE,"11"", 2-7'8 Tbg";#N/A,#N/A,TRUE,"9"" Twin, 26"" Csg";#N/A,#N/A,TRUE,"9"" Twin, 9-5'8 Csg";#N/A,#N/A,TRUE,"9"" Twin, 7"" Csg";#N/A,#N/A,TRUE,"9"" Twin, 2-7'8 Tbg"}</definedName>
    <definedName name="wrn.All._.Cost._.Sheets." localSheetId="11" hidden="1">{#N/A,#N/A,TRUE,"11"", 9-5'8 Csg";#N/A,#N/A,TRUE,"11"", 7"" Csg";#N/A,#N/A,TRUE,"11"", 2-7'8 Tbg";#N/A,#N/A,TRUE,"9"" Twin, 26"" Csg";#N/A,#N/A,TRUE,"9"" Twin, 9-5'8 Csg";#N/A,#N/A,TRUE,"9"" Twin, 7"" Csg";#N/A,#N/A,TRUE,"9"" Twin, 2-7'8 Tbg"}</definedName>
    <definedName name="wrn.All._.Cost._.Sheets." localSheetId="10" hidden="1">{#N/A,#N/A,TRUE,"11"", 9-5'8 Csg";#N/A,#N/A,TRUE,"11"", 7"" Csg";#N/A,#N/A,TRUE,"11"", 2-7'8 Tbg";#N/A,#N/A,TRUE,"9"" Twin, 26"" Csg";#N/A,#N/A,TRUE,"9"" Twin, 9-5'8 Csg";#N/A,#N/A,TRUE,"9"" Twin, 7"" Csg";#N/A,#N/A,TRUE,"9"" Twin, 2-7'8 Tbg"}</definedName>
    <definedName name="wrn.All._.Cost._.Sheets." localSheetId="20"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lines." localSheetId="5" hidden="1">{#N/A,#N/A,FALSE,"Summary";#N/A,#N/A,FALSE,"3TJ";#N/A,#N/A,FALSE,"3TN";#N/A,#N/A,FALSE,"3TP";#N/A,#N/A,FALSE,"3SJ";#N/A,#N/A,FALSE,"3CJ";#N/A,#N/A,FALSE,"3CN";#N/A,#N/A,FALSE,"3CP";#N/A,#N/A,FALSE,"3A"}</definedName>
    <definedName name="wrn.all._.lines." localSheetId="14" hidden="1">{#N/A,#N/A,FALSE,"Summary";#N/A,#N/A,FALSE,"3TJ";#N/A,#N/A,FALSE,"3TN";#N/A,#N/A,FALSE,"3TP";#N/A,#N/A,FALSE,"3SJ";#N/A,#N/A,FALSE,"3CJ";#N/A,#N/A,FALSE,"3CN";#N/A,#N/A,FALSE,"3CP";#N/A,#N/A,FALSE,"3A"}</definedName>
    <definedName name="wrn.all._.lines." localSheetId="11" hidden="1">{#N/A,#N/A,FALSE,"Summary";#N/A,#N/A,FALSE,"3TJ";#N/A,#N/A,FALSE,"3TN";#N/A,#N/A,FALSE,"3TP";#N/A,#N/A,FALSE,"3SJ";#N/A,#N/A,FALSE,"3CJ";#N/A,#N/A,FALSE,"3CN";#N/A,#N/A,FALSE,"3CP";#N/A,#N/A,FALSE,"3A"}</definedName>
    <definedName name="wrn.all._.lines." localSheetId="10" hidden="1">{#N/A,#N/A,FALSE,"Summary";#N/A,#N/A,FALSE,"3TJ";#N/A,#N/A,FALSE,"3TN";#N/A,#N/A,FALSE,"3TP";#N/A,#N/A,FALSE,"3SJ";#N/A,#N/A,FALSE,"3CJ";#N/A,#N/A,FALSE,"3CN";#N/A,#N/A,FALSE,"3CP";#N/A,#N/A,FALSE,"3A"}</definedName>
    <definedName name="wrn.all._.lines." localSheetId="20"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SHEETS." localSheetId="5" hidden="1">{#N/A,#N/A,FALSE,"Info";#N/A,#N/A,FALSE,"Cost 1";#N/A,#N/A,FALSE,"Cost 2";#N/A,#N/A,FALSE,"Cost 3";#N/A,#N/A,FALSE,"Bits";#N/A,#N/A,FALSE,"Drilling";#N/A,#N/A,FALSE,"Casing";#N/A,#N/A,FALSE,"Completion";#N/A,#N/A,FALSE,"Tubing";#N/A,#N/A,FALSE,"Wellhead";#N/A,#N/A,FALSE,"Equip";#N/A,#N/A,FALSE,"Misc";#N/A,#N/A,FALSE,"Stock";#N/A,#N/A,FALSE,"Supplies"}</definedName>
    <definedName name="wrn.ALL._.SHEETS." localSheetId="14" hidden="1">{#N/A,#N/A,FALSE,"Info";#N/A,#N/A,FALSE,"Cost 1";#N/A,#N/A,FALSE,"Cost 2";#N/A,#N/A,FALSE,"Cost 3";#N/A,#N/A,FALSE,"Bits";#N/A,#N/A,FALSE,"Drilling";#N/A,#N/A,FALSE,"Casing";#N/A,#N/A,FALSE,"Completion";#N/A,#N/A,FALSE,"Tubing";#N/A,#N/A,FALSE,"Wellhead";#N/A,#N/A,FALSE,"Equip";#N/A,#N/A,FALSE,"Misc";#N/A,#N/A,FALSE,"Stock";#N/A,#N/A,FALSE,"Supplies"}</definedName>
    <definedName name="wrn.ALL._.SHEETS." localSheetId="11" hidden="1">{#N/A,#N/A,FALSE,"Info";#N/A,#N/A,FALSE,"Cost 1";#N/A,#N/A,FALSE,"Cost 2";#N/A,#N/A,FALSE,"Cost 3";#N/A,#N/A,FALSE,"Bits";#N/A,#N/A,FALSE,"Drilling";#N/A,#N/A,FALSE,"Casing";#N/A,#N/A,FALSE,"Completion";#N/A,#N/A,FALSE,"Tubing";#N/A,#N/A,FALSE,"Wellhead";#N/A,#N/A,FALSE,"Equip";#N/A,#N/A,FALSE,"Misc";#N/A,#N/A,FALSE,"Stock";#N/A,#N/A,FALSE,"Supplies"}</definedName>
    <definedName name="wrn.ALL._.SHEETS." localSheetId="10" hidden="1">{#N/A,#N/A,FALSE,"Info";#N/A,#N/A,FALSE,"Cost 1";#N/A,#N/A,FALSE,"Cost 2";#N/A,#N/A,FALSE,"Cost 3";#N/A,#N/A,FALSE,"Bits";#N/A,#N/A,FALSE,"Drilling";#N/A,#N/A,FALSE,"Casing";#N/A,#N/A,FALSE,"Completion";#N/A,#N/A,FALSE,"Tubing";#N/A,#N/A,FALSE,"Wellhead";#N/A,#N/A,FALSE,"Equip";#N/A,#N/A,FALSE,"Misc";#N/A,#N/A,FALSE,"Stock";#N/A,#N/A,FALSE,"Supplies"}</definedName>
    <definedName name="wrn.ALL._.SHEETS." localSheetId="20"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Barbara._.Modular._.Indirects." localSheetId="5" hidden="1">{#N/A,#N/A,FALSE,"COVER";#N/A,#N/A,FALSE,"RECAP";#N/A,#N/A,FALSE,"SANTA BARBARA NONMANUAL";#N/A,#N/A,FALSE,"CEQUIP";#N/A,#N/A,FALSE,"WRATE";#N/A,#N/A,FALSE,"INDIRECT";#N/A,#N/A,FALSE,"TRAIN";#N/A,#N/A,FALSE,"MANLOADED SCHEDULE"}</definedName>
    <definedName name="wrn.Barbara._.Modular._.Indirects." localSheetId="14" hidden="1">{#N/A,#N/A,FALSE,"COVER";#N/A,#N/A,FALSE,"RECAP";#N/A,#N/A,FALSE,"SANTA BARBARA NONMANUAL";#N/A,#N/A,FALSE,"CEQUIP";#N/A,#N/A,FALSE,"WRATE";#N/A,#N/A,FALSE,"INDIRECT";#N/A,#N/A,FALSE,"TRAIN";#N/A,#N/A,FALSE,"MANLOADED SCHEDULE"}</definedName>
    <definedName name="wrn.Barbara._.Modular._.Indirects." localSheetId="11" hidden="1">{#N/A,#N/A,FALSE,"COVER";#N/A,#N/A,FALSE,"RECAP";#N/A,#N/A,FALSE,"SANTA BARBARA NONMANUAL";#N/A,#N/A,FALSE,"CEQUIP";#N/A,#N/A,FALSE,"WRATE";#N/A,#N/A,FALSE,"INDIRECT";#N/A,#N/A,FALSE,"TRAIN";#N/A,#N/A,FALSE,"MANLOADED SCHEDULE"}</definedName>
    <definedName name="wrn.Barbara._.Modular._.Indirects." localSheetId="10" hidden="1">{#N/A,#N/A,FALSE,"COVER";#N/A,#N/A,FALSE,"RECAP";#N/A,#N/A,FALSE,"SANTA BARBARA NONMANUAL";#N/A,#N/A,FALSE,"CEQUIP";#N/A,#N/A,FALSE,"WRATE";#N/A,#N/A,FALSE,"INDIRECT";#N/A,#N/A,FALSE,"TRAIN";#N/A,#N/A,FALSE,"MANLOADED SCHEDULE"}</definedName>
    <definedName name="wrn.Barbara._.Modular._.Indirects." localSheetId="20"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M." localSheetId="5" hidden="1">{#N/A,#N/A,TRUE,"Basic";#N/A,#N/A,TRUE,"EXT-TABLE";#N/A,#N/A,TRUE,"STEEL";#N/A,#N/A,TRUE,"INT-Table";#N/A,#N/A,TRUE,"STEEL";#N/A,#N/A,TRUE,"Door"}</definedName>
    <definedName name="wrn.BM." localSheetId="14" hidden="1">{#N/A,#N/A,TRUE,"Basic";#N/A,#N/A,TRUE,"EXT-TABLE";#N/A,#N/A,TRUE,"STEEL";#N/A,#N/A,TRUE,"INT-Table";#N/A,#N/A,TRUE,"STEEL";#N/A,#N/A,TRUE,"Door"}</definedName>
    <definedName name="wrn.BM." localSheetId="11" hidden="1">{#N/A,#N/A,TRUE,"Basic";#N/A,#N/A,TRUE,"EXT-TABLE";#N/A,#N/A,TRUE,"STEEL";#N/A,#N/A,TRUE,"INT-Table";#N/A,#N/A,TRUE,"STEEL";#N/A,#N/A,TRUE,"Door"}</definedName>
    <definedName name="wrn.BM." localSheetId="10" hidden="1">{#N/A,#N/A,TRUE,"Basic";#N/A,#N/A,TRUE,"EXT-TABLE";#N/A,#N/A,TRUE,"STEEL";#N/A,#N/A,TRUE,"INT-Table";#N/A,#N/A,TRUE,"STEEL";#N/A,#N/A,TRUE,"Door"}</definedName>
    <definedName name="wrn.BM." localSheetId="20" hidden="1">{#N/A,#N/A,TRUE,"Basic";#N/A,#N/A,TRUE,"EXT-TABLE";#N/A,#N/A,TRUE,"STEEL";#N/A,#N/A,TRUE,"INT-Table";#N/A,#N/A,TRUE,"STEEL";#N/A,#N/A,TRUE,"Door"}</definedName>
    <definedName name="wrn.BM." hidden="1">{#N/A,#N/A,TRUE,"Basic";#N/A,#N/A,TRUE,"EXT-TABLE";#N/A,#N/A,TRUE,"STEEL";#N/A,#N/A,TRUE,"INT-Table";#N/A,#N/A,TRUE,"STEEL";#N/A,#N/A,TRUE,"Door"}</definedName>
    <definedName name="wrn.Chandana." localSheetId="5" hidden="1">{#N/A,#N/A,FALSE,"VCR"}</definedName>
    <definedName name="wrn.Chandana." localSheetId="14" hidden="1">{#N/A,#N/A,FALSE,"VCR"}</definedName>
    <definedName name="wrn.Chandana." localSheetId="11" hidden="1">{#N/A,#N/A,FALSE,"VCR"}</definedName>
    <definedName name="wrn.Chandana." localSheetId="10" hidden="1">{#N/A,#N/A,FALSE,"VCR"}</definedName>
    <definedName name="wrn.Chandana." localSheetId="20" hidden="1">{#N/A,#N/A,FALSE,"VCR"}</definedName>
    <definedName name="wrn.Chandana." hidden="1">{#N/A,#N/A,FALSE,"VCR"}</definedName>
    <definedName name="wrn.CHIEF._.REVIEW." localSheetId="5" hidden="1">{#N/A,#N/A,FALSE,"Q&amp;AE";#N/A,#N/A,FALSE,"Params";#N/A,#N/A,FALSE,"ReconE";#N/A,#N/A,FALSE,"CostCompE";#N/A,#N/A,FALSE,"SummaryE";#N/A,#N/A,FALSE,"Detail";#N/A,#N/A,FALSE,"PayItem"}</definedName>
    <definedName name="wrn.CHIEF._.REVIEW." localSheetId="14" hidden="1">{#N/A,#N/A,FALSE,"Q&amp;AE";#N/A,#N/A,FALSE,"Params";#N/A,#N/A,FALSE,"ReconE";#N/A,#N/A,FALSE,"CostCompE";#N/A,#N/A,FALSE,"SummaryE";#N/A,#N/A,FALSE,"Detail";#N/A,#N/A,FALSE,"PayItem"}</definedName>
    <definedName name="wrn.CHIEF._.REVIEW." localSheetId="11" hidden="1">{#N/A,#N/A,FALSE,"Q&amp;AE";#N/A,#N/A,FALSE,"Params";#N/A,#N/A,FALSE,"ReconE";#N/A,#N/A,FALSE,"CostCompE";#N/A,#N/A,FALSE,"SummaryE";#N/A,#N/A,FALSE,"Detail";#N/A,#N/A,FALSE,"PayItem"}</definedName>
    <definedName name="wrn.CHIEF._.REVIEW." localSheetId="10" hidden="1">{#N/A,#N/A,FALSE,"Q&amp;AE";#N/A,#N/A,FALSE,"Params";#N/A,#N/A,FALSE,"ReconE";#N/A,#N/A,FALSE,"CostCompE";#N/A,#N/A,FALSE,"SummaryE";#N/A,#N/A,FALSE,"Detail";#N/A,#N/A,FALSE,"PayItem"}</definedName>
    <definedName name="wrn.CHIEF._.REVIEW." localSheetId="20"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5" hidden="1">{"DBANK",#N/A,FALSE,"PriceE";"CKTS",#N/A,FALSE,"PriceE"}</definedName>
    <definedName name="wrn.CIRCUITS." localSheetId="14" hidden="1">{"DBANK",#N/A,FALSE,"PriceE";"CKTS",#N/A,FALSE,"PriceE"}</definedName>
    <definedName name="wrn.CIRCUITS." localSheetId="11" hidden="1">{"DBANK",#N/A,FALSE,"PriceE";"CKTS",#N/A,FALSE,"PriceE"}</definedName>
    <definedName name="wrn.CIRCUITS." localSheetId="10" hidden="1">{"DBANK",#N/A,FALSE,"PriceE";"CKTS",#N/A,FALSE,"PriceE"}</definedName>
    <definedName name="wrn.CIRCUITS." localSheetId="20" hidden="1">{"DBANK",#N/A,FALSE,"PriceE";"CKTS",#N/A,FALSE,"PriceE"}</definedName>
    <definedName name="wrn.CIRCUITS." hidden="1">{"DBANK",#N/A,FALSE,"PriceE";"CKTS",#N/A,FALSE,"PriceE"}</definedName>
    <definedName name="wrn.Complete._.Cost._.Sheet."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1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1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1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2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st._.Summary." localSheetId="5" hidden="1">{"Cost Summary",#N/A,FALSE,"B";"Cost Detail 1",#N/A,FALSE,"C";"Cost Detail 2",#N/A,FALSE,"C"}</definedName>
    <definedName name="wrn.Cost._.Summary." localSheetId="14" hidden="1">{"Cost Summary",#N/A,FALSE,"B";"Cost Detail 1",#N/A,FALSE,"C";"Cost Detail 2",#N/A,FALSE,"C"}</definedName>
    <definedName name="wrn.Cost._.Summary." localSheetId="11" hidden="1">{"Cost Summary",#N/A,FALSE,"B";"Cost Detail 1",#N/A,FALSE,"C";"Cost Detail 2",#N/A,FALSE,"C"}</definedName>
    <definedName name="wrn.Cost._.Summary." localSheetId="10" hidden="1">{"Cost Summary",#N/A,FALSE,"B";"Cost Detail 1",#N/A,FALSE,"C";"Cost Detail 2",#N/A,FALSE,"C"}</definedName>
    <definedName name="wrn.Cost._.Summary." localSheetId="20" hidden="1">{"Cost Summary",#N/A,FALSE,"B";"Cost Detail 1",#N/A,FALSE,"C";"Cost Detail 2",#N/A,FALSE,"C"}</definedName>
    <definedName name="wrn.Cost._.Summary." hidden="1">{"Cost Summary",#N/A,FALSE,"B";"Cost Detail 1",#N/A,FALSE,"C";"Cost Detail 2",#N/A,FALSE,"C"}</definedName>
    <definedName name="wrn.COST_SHEETS." localSheetId="5" hidden="1">{#N/A,#N/A,FALSE,"WBS 1.06";#N/A,#N/A,FALSE,"WBS 1.14";#N/A,#N/A,FALSE,"WBS 1.17";#N/A,#N/A,FALSE,"WBS 1.18"}</definedName>
    <definedName name="wrn.COST_SHEETS." localSheetId="14" hidden="1">{#N/A,#N/A,FALSE,"WBS 1.06";#N/A,#N/A,FALSE,"WBS 1.14";#N/A,#N/A,FALSE,"WBS 1.17";#N/A,#N/A,FALSE,"WBS 1.18"}</definedName>
    <definedName name="wrn.COST_SHEETS." localSheetId="11" hidden="1">{#N/A,#N/A,FALSE,"WBS 1.06";#N/A,#N/A,FALSE,"WBS 1.14";#N/A,#N/A,FALSE,"WBS 1.17";#N/A,#N/A,FALSE,"WBS 1.18"}</definedName>
    <definedName name="wrn.COST_SHEETS." localSheetId="10" hidden="1">{#N/A,#N/A,FALSE,"WBS 1.06";#N/A,#N/A,FALSE,"WBS 1.14";#N/A,#N/A,FALSE,"WBS 1.17";#N/A,#N/A,FALSE,"WBS 1.18"}</definedName>
    <definedName name="wrn.COST_SHEETS." localSheetId="20" hidden="1">{#N/A,#N/A,FALSE,"WBS 1.06";#N/A,#N/A,FALSE,"WBS 1.14";#N/A,#N/A,FALSE,"WBS 1.17";#N/A,#N/A,FALSE,"WBS 1.18"}</definedName>
    <definedName name="wrn.COST_SHEETS." hidden="1">{#N/A,#N/A,FALSE,"WBS 1.06";#N/A,#N/A,FALSE,"WBS 1.14";#N/A,#N/A,FALSE,"WBS 1.17";#N/A,#N/A,FALSE,"WBS 1.18"}</definedName>
    <definedName name="wrn.costprint." localSheetId="5" hidden="1">{"cost",#N/A,FALSE,"B";"Sum",#N/A,FALSE,"C";"Sal1",#N/A,FALSE,"D";"Sal2",#N/A,FALSE,"D";"Mob",#N/A,FALSE,"E";"Eqpcst1",#N/A,FALSE,"F";"Eqpcst2",#N/A,FALSE,"F";"Eqpcst3",#N/A,FALSE,"F";"Est1",#N/A,FALSE,"G";"Est2",#N/A,FALSE,"G";"Fin",#N/A,FALSE,"H";"EqpCal",#N/A,FALSE,"I";"ManCal1",#N/A,FALSE,"J";"ManCal2",#N/A,FALSE,"J";"Consm",#N/A,FALSE,"L";"B O",#N/A,FALSE,"M";"S C",#N/A,FALSE,"N"}</definedName>
    <definedName name="wrn.costprint." localSheetId="14" hidden="1">{"cost",#N/A,FALSE,"B";"Sum",#N/A,FALSE,"C";"Sal1",#N/A,FALSE,"D";"Sal2",#N/A,FALSE,"D";"Mob",#N/A,FALSE,"E";"Eqpcst1",#N/A,FALSE,"F";"Eqpcst2",#N/A,FALSE,"F";"Eqpcst3",#N/A,FALSE,"F";"Est1",#N/A,FALSE,"G";"Est2",#N/A,FALSE,"G";"Fin",#N/A,FALSE,"H";"EqpCal",#N/A,FALSE,"I";"ManCal1",#N/A,FALSE,"J";"ManCal2",#N/A,FALSE,"J";"Consm",#N/A,FALSE,"L";"B O",#N/A,FALSE,"M";"S C",#N/A,FALSE,"N"}</definedName>
    <definedName name="wrn.costprint." localSheetId="11" hidden="1">{"cost",#N/A,FALSE,"B";"Sum",#N/A,FALSE,"C";"Sal1",#N/A,FALSE,"D";"Sal2",#N/A,FALSE,"D";"Mob",#N/A,FALSE,"E";"Eqpcst1",#N/A,FALSE,"F";"Eqpcst2",#N/A,FALSE,"F";"Eqpcst3",#N/A,FALSE,"F";"Est1",#N/A,FALSE,"G";"Est2",#N/A,FALSE,"G";"Fin",#N/A,FALSE,"H";"EqpCal",#N/A,FALSE,"I";"ManCal1",#N/A,FALSE,"J";"ManCal2",#N/A,FALSE,"J";"Consm",#N/A,FALSE,"L";"B O",#N/A,FALSE,"M";"S C",#N/A,FALSE,"N"}</definedName>
    <definedName name="wrn.costprint." localSheetId="10" hidden="1">{"cost",#N/A,FALSE,"B";"Sum",#N/A,FALSE,"C";"Sal1",#N/A,FALSE,"D";"Sal2",#N/A,FALSE,"D";"Mob",#N/A,FALSE,"E";"Eqpcst1",#N/A,FALSE,"F";"Eqpcst2",#N/A,FALSE,"F";"Eqpcst3",#N/A,FALSE,"F";"Est1",#N/A,FALSE,"G";"Est2",#N/A,FALSE,"G";"Fin",#N/A,FALSE,"H";"EqpCal",#N/A,FALSE,"I";"ManCal1",#N/A,FALSE,"J";"ManCal2",#N/A,FALSE,"J";"Consm",#N/A,FALSE,"L";"B O",#N/A,FALSE,"M";"S C",#N/A,FALSE,"N"}</definedName>
    <definedName name="wrn.costprint." localSheetId="20"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5" hidden="1">{#N/A,#N/A,FALSE,"MARCH"}</definedName>
    <definedName name="wrn.Cumulative._.Material._.Cost." localSheetId="14" hidden="1">{#N/A,#N/A,FALSE,"MARCH"}</definedName>
    <definedName name="wrn.Cumulative._.Material._.Cost." localSheetId="11" hidden="1">{#N/A,#N/A,FALSE,"MARCH"}</definedName>
    <definedName name="wrn.Cumulative._.Material._.Cost." localSheetId="10" hidden="1">{#N/A,#N/A,FALSE,"MARCH"}</definedName>
    <definedName name="wrn.Cumulative._.Material._.Cost." localSheetId="20" hidden="1">{#N/A,#N/A,FALSE,"MARCH"}</definedName>
    <definedName name="wrn.Cumulative._.Material._.Cost." hidden="1">{#N/A,#N/A,FALSE,"MARCH"}</definedName>
    <definedName name="wrn.CVR._.FOR._.DIRECTORS." localSheetId="5" hidden="1">{#N/A,#N/A,FALSE,"cvr2 ";#N/A,#N/A,FALSE,"cvr3ic";#N/A,#N/A,FALSE,"cvr5";#N/A,#N/A,FALSE,"cvr5a";#N/A,#N/A,FALSE,"cvr6";#N/A,#N/A,FALSE,"CVR1";#N/A,#N/A,FALSE,"7A";#N/A,#N/A,FALSE,"7BL";#N/A,#N/A,FALSE,"7BP";#N/A,#N/A,FALSE,"7BM";#N/A,#N/A,FALSE,"7C";#N/A,#N/A,FALSE,"7C LO"}</definedName>
    <definedName name="wrn.CVR._.FOR._.DIRECTORS." localSheetId="14" hidden="1">{#N/A,#N/A,FALSE,"cvr2 ";#N/A,#N/A,FALSE,"cvr3ic";#N/A,#N/A,FALSE,"cvr5";#N/A,#N/A,FALSE,"cvr5a";#N/A,#N/A,FALSE,"cvr6";#N/A,#N/A,FALSE,"CVR1";#N/A,#N/A,FALSE,"7A";#N/A,#N/A,FALSE,"7BL";#N/A,#N/A,FALSE,"7BP";#N/A,#N/A,FALSE,"7BM";#N/A,#N/A,FALSE,"7C";#N/A,#N/A,FALSE,"7C LO"}</definedName>
    <definedName name="wrn.CVR._.FOR._.DIRECTORS." localSheetId="11" hidden="1">{#N/A,#N/A,FALSE,"cvr2 ";#N/A,#N/A,FALSE,"cvr3ic";#N/A,#N/A,FALSE,"cvr5";#N/A,#N/A,FALSE,"cvr5a";#N/A,#N/A,FALSE,"cvr6";#N/A,#N/A,FALSE,"CVR1";#N/A,#N/A,FALSE,"7A";#N/A,#N/A,FALSE,"7BL";#N/A,#N/A,FALSE,"7BP";#N/A,#N/A,FALSE,"7BM";#N/A,#N/A,FALSE,"7C";#N/A,#N/A,FALSE,"7C LO"}</definedName>
    <definedName name="wrn.CVR._.FOR._.DIRECTORS." localSheetId="10" hidden="1">{#N/A,#N/A,FALSE,"cvr2 ";#N/A,#N/A,FALSE,"cvr3ic";#N/A,#N/A,FALSE,"cvr5";#N/A,#N/A,FALSE,"cvr5a";#N/A,#N/A,FALSE,"cvr6";#N/A,#N/A,FALSE,"CVR1";#N/A,#N/A,FALSE,"7A";#N/A,#N/A,FALSE,"7BL";#N/A,#N/A,FALSE,"7BP";#N/A,#N/A,FALSE,"7BM";#N/A,#N/A,FALSE,"7C";#N/A,#N/A,FALSE,"7C LO"}</definedName>
    <definedName name="wrn.CVR._.FOR._.DIRECTORS." localSheetId="20"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FINAL._.ESTIMATE." localSheetId="5" hidden="1">{#N/A,#N/A,FALSE,"ProjInfo";#N/A,#N/A,FALSE,"Params";#N/A,#N/A,FALSE,"Q&amp;AE";#N/A,#N/A,FALSE,"CostCompE";#N/A,#N/A,FALSE,"SummaryE";#N/A,#N/A,FALSE,"PayItem";#N/A,#N/A,FALSE,"Detail";#N/A,#N/A,FALSE,"ReconE"}</definedName>
    <definedName name="wrn.FINAL._.ESTIMATE." localSheetId="14" hidden="1">{#N/A,#N/A,FALSE,"ProjInfo";#N/A,#N/A,FALSE,"Params";#N/A,#N/A,FALSE,"Q&amp;AE";#N/A,#N/A,FALSE,"CostCompE";#N/A,#N/A,FALSE,"SummaryE";#N/A,#N/A,FALSE,"PayItem";#N/A,#N/A,FALSE,"Detail";#N/A,#N/A,FALSE,"ReconE"}</definedName>
    <definedName name="wrn.FINAL._.ESTIMATE." localSheetId="11" hidden="1">{#N/A,#N/A,FALSE,"ProjInfo";#N/A,#N/A,FALSE,"Params";#N/A,#N/A,FALSE,"Q&amp;AE";#N/A,#N/A,FALSE,"CostCompE";#N/A,#N/A,FALSE,"SummaryE";#N/A,#N/A,FALSE,"PayItem";#N/A,#N/A,FALSE,"Detail";#N/A,#N/A,FALSE,"ReconE"}</definedName>
    <definedName name="wrn.FINAL._.ESTIMATE." localSheetId="10" hidden="1">{#N/A,#N/A,FALSE,"ProjInfo";#N/A,#N/A,FALSE,"Params";#N/A,#N/A,FALSE,"Q&amp;AE";#N/A,#N/A,FALSE,"CostCompE";#N/A,#N/A,FALSE,"SummaryE";#N/A,#N/A,FALSE,"PayItem";#N/A,#N/A,FALSE,"Detail";#N/A,#N/A,FALSE,"ReconE"}</definedName>
    <definedName name="wrn.FINAL._.ESTIMATE." localSheetId="20"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uel._.oil._.option." localSheetId="5" hidden="1">{"FUEL OIL",#N/A,FALSE,"Option"}</definedName>
    <definedName name="wrn.Fuel._.oil._.option." localSheetId="14" hidden="1">{"FUEL OIL",#N/A,FALSE,"Option"}</definedName>
    <definedName name="wrn.Fuel._.oil._.option." localSheetId="11" hidden="1">{"FUEL OIL",#N/A,FALSE,"Option"}</definedName>
    <definedName name="wrn.Fuel._.oil._.option." localSheetId="10" hidden="1">{"FUEL OIL",#N/A,FALSE,"Option"}</definedName>
    <definedName name="wrn.Fuel._.oil._.option." localSheetId="20" hidden="1">{"FUEL OIL",#N/A,FALSE,"Option"}</definedName>
    <definedName name="wrn.Fuel._.oil._.option." hidden="1">{"FUEL OIL",#N/A,FALSE,"Option"}</definedName>
    <definedName name="wrn.full." localSheetId="5" hidden="1">{"b",#N/A,FALSE,"B";"C 1",#N/A,FALSE,"C";"C 2",#N/A,FALSE,"C";"D 1",#N/A,FALSE,"D";"d 2",#N/A,FALSE,"D";"D 3",#N/A,FALSE,"D";"E",#N/A,FALSE,"E";"F 1",#N/A,FALSE,"F";"F 2",#N/A,FALSE,"F";"F 3",#N/A,FALSE,"F";"G 1",#N/A,FALSE,"G";"G 2",#N/A,FALSE,"G";"I 1",#N/A,FALSE,"I";"J 1",#N/A,FALSE,"J";"J 2",#N/A,FALSE,"J";"L",#N/A,FALSE,"L";"M 1",#N/A,FALSE,"M";"N",#N/A,FALSE,"N"}</definedName>
    <definedName name="wrn.full." localSheetId="14" hidden="1">{"b",#N/A,FALSE,"B";"C 1",#N/A,FALSE,"C";"C 2",#N/A,FALSE,"C";"D 1",#N/A,FALSE,"D";"d 2",#N/A,FALSE,"D";"D 3",#N/A,FALSE,"D";"E",#N/A,FALSE,"E";"F 1",#N/A,FALSE,"F";"F 2",#N/A,FALSE,"F";"F 3",#N/A,FALSE,"F";"G 1",#N/A,FALSE,"G";"G 2",#N/A,FALSE,"G";"I 1",#N/A,FALSE,"I";"J 1",#N/A,FALSE,"J";"J 2",#N/A,FALSE,"J";"L",#N/A,FALSE,"L";"M 1",#N/A,FALSE,"M";"N",#N/A,FALSE,"N"}</definedName>
    <definedName name="wrn.full." localSheetId="11" hidden="1">{"b",#N/A,FALSE,"B";"C 1",#N/A,FALSE,"C";"C 2",#N/A,FALSE,"C";"D 1",#N/A,FALSE,"D";"d 2",#N/A,FALSE,"D";"D 3",#N/A,FALSE,"D";"E",#N/A,FALSE,"E";"F 1",#N/A,FALSE,"F";"F 2",#N/A,FALSE,"F";"F 3",#N/A,FALSE,"F";"G 1",#N/A,FALSE,"G";"G 2",#N/A,FALSE,"G";"I 1",#N/A,FALSE,"I";"J 1",#N/A,FALSE,"J";"J 2",#N/A,FALSE,"J";"L",#N/A,FALSE,"L";"M 1",#N/A,FALSE,"M";"N",#N/A,FALSE,"N"}</definedName>
    <definedName name="wrn.full." localSheetId="10" hidden="1">{"b",#N/A,FALSE,"B";"C 1",#N/A,FALSE,"C";"C 2",#N/A,FALSE,"C";"D 1",#N/A,FALSE,"D";"d 2",#N/A,FALSE,"D";"D 3",#N/A,FALSE,"D";"E",#N/A,FALSE,"E";"F 1",#N/A,FALSE,"F";"F 2",#N/A,FALSE,"F";"F 3",#N/A,FALSE,"F";"G 1",#N/A,FALSE,"G";"G 2",#N/A,FALSE,"G";"I 1",#N/A,FALSE,"I";"J 1",#N/A,FALSE,"J";"J 2",#N/A,FALSE,"J";"L",#N/A,FALSE,"L";"M 1",#N/A,FALSE,"M";"N",#N/A,FALSE,"N"}</definedName>
    <definedName name="wrn.full." localSheetId="20"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5" hidden="1">{#N/A,#N/A,TRUE,"Financials";#N/A,#N/A,TRUE,"Operating Statistics";#N/A,#N/A,TRUE,"Capex &amp; Depreciation";#N/A,#N/A,TRUE,"Debt"}</definedName>
    <definedName name="wrn.Full._.Financials." localSheetId="14" hidden="1">{#N/A,#N/A,TRUE,"Financials";#N/A,#N/A,TRUE,"Operating Statistics";#N/A,#N/A,TRUE,"Capex &amp; Depreciation";#N/A,#N/A,TRUE,"Debt"}</definedName>
    <definedName name="wrn.Full._.Financials." localSheetId="11" hidden="1">{#N/A,#N/A,TRUE,"Financials";#N/A,#N/A,TRUE,"Operating Statistics";#N/A,#N/A,TRUE,"Capex &amp; Depreciation";#N/A,#N/A,TRUE,"Debt"}</definedName>
    <definedName name="wrn.Full._.Financials." localSheetId="10" hidden="1">{#N/A,#N/A,TRUE,"Financials";#N/A,#N/A,TRUE,"Operating Statistics";#N/A,#N/A,TRUE,"Capex &amp; Depreciation";#N/A,#N/A,TRUE,"Debt"}</definedName>
    <definedName name="wrn.Full._.Financials." localSheetId="20"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5" hidden="1">{#N/A,#N/A,TRUE,"Front";#N/A,#N/A,TRUE,"Simple Letter";#N/A,#N/A,TRUE,"Inside";#N/A,#N/A,TRUE,"Contents";#N/A,#N/A,TRUE,"Basis";#N/A,#N/A,TRUE,"Inclusions";#N/A,#N/A,TRUE,"Exclusions";#N/A,#N/A,TRUE,"Areas";#N/A,#N/A,TRUE,"Summary";#N/A,#N/A,TRUE,"Detail"}</definedName>
    <definedName name="wrn.Full._.Report." localSheetId="14" hidden="1">{#N/A,#N/A,TRUE,"Front";#N/A,#N/A,TRUE,"Simple Letter";#N/A,#N/A,TRUE,"Inside";#N/A,#N/A,TRUE,"Contents";#N/A,#N/A,TRUE,"Basis";#N/A,#N/A,TRUE,"Inclusions";#N/A,#N/A,TRUE,"Exclusions";#N/A,#N/A,TRUE,"Areas";#N/A,#N/A,TRUE,"Summary";#N/A,#N/A,TRUE,"Detail"}</definedName>
    <definedName name="wrn.Full._.Report." localSheetId="11" hidden="1">{#N/A,#N/A,TRUE,"Front";#N/A,#N/A,TRUE,"Simple Letter";#N/A,#N/A,TRUE,"Inside";#N/A,#N/A,TRUE,"Contents";#N/A,#N/A,TRUE,"Basis";#N/A,#N/A,TRUE,"Inclusions";#N/A,#N/A,TRUE,"Exclusions";#N/A,#N/A,TRUE,"Areas";#N/A,#N/A,TRUE,"Summary";#N/A,#N/A,TRUE,"Detail"}</definedName>
    <definedName name="wrn.Full._.Report." localSheetId="10" hidden="1">{#N/A,#N/A,TRUE,"Front";#N/A,#N/A,TRUE,"Simple Letter";#N/A,#N/A,TRUE,"Inside";#N/A,#N/A,TRUE,"Contents";#N/A,#N/A,TRUE,"Basis";#N/A,#N/A,TRUE,"Inclusions";#N/A,#N/A,TRUE,"Exclusions";#N/A,#N/A,TRUE,"Areas";#N/A,#N/A,TRUE,"Summary";#N/A,#N/A,TRUE,"Detail"}</definedName>
    <definedName name="wrn.Full._.Report." localSheetId="20"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Legal." localSheetId="5"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14"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11"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10"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20"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5"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14"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1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10"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20"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Manpower._.Details." localSheetId="5"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14"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11"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10"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20"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OCS._.REPORT." localSheetId="5" hidden="1">{#N/A,#N/A,FALSE,"Cover";#N/A,#N/A,FALSE,"Index";#N/A,#N/A,FALSE,"Spec";#N/A,#N/A,FALSE,"Breakdown";#N/A,#N/A,FALSE,"Cost Plan"}</definedName>
    <definedName name="wrn.OCS._.REPORT." localSheetId="14" hidden="1">{#N/A,#N/A,FALSE,"Cover";#N/A,#N/A,FALSE,"Index";#N/A,#N/A,FALSE,"Spec";#N/A,#N/A,FALSE,"Breakdown";#N/A,#N/A,FALSE,"Cost Plan"}</definedName>
    <definedName name="wrn.OCS._.REPORT." localSheetId="11" hidden="1">{#N/A,#N/A,FALSE,"Cover";#N/A,#N/A,FALSE,"Index";#N/A,#N/A,FALSE,"Spec";#N/A,#N/A,FALSE,"Breakdown";#N/A,#N/A,FALSE,"Cost Plan"}</definedName>
    <definedName name="wrn.OCS._.REPORT." localSheetId="10" hidden="1">{#N/A,#N/A,FALSE,"Cover";#N/A,#N/A,FALSE,"Index";#N/A,#N/A,FALSE,"Spec";#N/A,#N/A,FALSE,"Breakdown";#N/A,#N/A,FALSE,"Cost Plan"}</definedName>
    <definedName name="wrn.OCS._.REPORT." localSheetId="20" hidden="1">{#N/A,#N/A,FALSE,"Cover";#N/A,#N/A,FALSE,"Index";#N/A,#N/A,FALSE,"Spec";#N/A,#N/A,FALSE,"Breakdown";#N/A,#N/A,FALSE,"Cost Plan"}</definedName>
    <definedName name="wrn.OCS._.REPORT." hidden="1">{#N/A,#N/A,FALSE,"Cover";#N/A,#N/A,FALSE,"Index";#N/A,#N/A,FALSE,"Spec";#N/A,#N/A,FALSE,"Breakdown";#N/A,#N/A,FALSE,"Cost Plan"}</definedName>
    <definedName name="wrn.ON_COSTS." localSheetId="5" hidden="1">{#N/A,#N/A,FALSE,"Summary";#N/A,#N/A,FALSE,"Plant";#N/A,#N/A,FALSE,"Staff";#N/A,#N/A,FALSE,"Prelim";#N/A,#N/A,FALSE,"Others"}</definedName>
    <definedName name="wrn.ON_COSTS." localSheetId="14" hidden="1">{#N/A,#N/A,FALSE,"Summary";#N/A,#N/A,FALSE,"Plant";#N/A,#N/A,FALSE,"Staff";#N/A,#N/A,FALSE,"Prelim";#N/A,#N/A,FALSE,"Others"}</definedName>
    <definedName name="wrn.ON_COSTS." localSheetId="11" hidden="1">{#N/A,#N/A,FALSE,"Summary";#N/A,#N/A,FALSE,"Plant";#N/A,#N/A,FALSE,"Staff";#N/A,#N/A,FALSE,"Prelim";#N/A,#N/A,FALSE,"Others"}</definedName>
    <definedName name="wrn.ON_COSTS." localSheetId="10" hidden="1">{#N/A,#N/A,FALSE,"Summary";#N/A,#N/A,FALSE,"Plant";#N/A,#N/A,FALSE,"Staff";#N/A,#N/A,FALSE,"Prelim";#N/A,#N/A,FALSE,"Others"}</definedName>
    <definedName name="wrn.ON_COSTS." localSheetId="20" hidden="1">{#N/A,#N/A,FALSE,"Summary";#N/A,#N/A,FALSE,"Plant";#N/A,#N/A,FALSE,"Staff";#N/A,#N/A,FALSE,"Prelim";#N/A,#N/A,FALSE,"Others"}</definedName>
    <definedName name="wrn.ON_COSTS." hidden="1">{#N/A,#N/A,FALSE,"Summary";#N/A,#N/A,FALSE,"Plant";#N/A,#N/A,FALSE,"Staff";#N/A,#N/A,FALSE,"Prelim";#N/A,#N/A,FALSE,"Others"}</definedName>
    <definedName name="wrn.One._.Pager._.plus._.Technicals." localSheetId="5" hidden="1">{#N/A,#N/A,FALSE,"One Pager";#N/A,#N/A,FALSE,"Technical"}</definedName>
    <definedName name="wrn.One._.Pager._.plus._.Technicals." localSheetId="14" hidden="1">{#N/A,#N/A,FALSE,"One Pager";#N/A,#N/A,FALSE,"Technical"}</definedName>
    <definedName name="wrn.One._.Pager._.plus._.Technicals." localSheetId="11" hidden="1">{#N/A,#N/A,FALSE,"One Pager";#N/A,#N/A,FALSE,"Technical"}</definedName>
    <definedName name="wrn.One._.Pager._.plus._.Technicals." localSheetId="10" hidden="1">{#N/A,#N/A,FALSE,"One Pager";#N/A,#N/A,FALSE,"Technical"}</definedName>
    <definedName name="wrn.One._.Pager._.plus._.Technicals." localSheetId="20" hidden="1">{#N/A,#N/A,FALSE,"One Pager";#N/A,#N/A,FALSE,"Technical"}</definedName>
    <definedName name="wrn.One._.Pager._.plus._.Technicals." hidden="1">{#N/A,#N/A,FALSE,"One Pager";#N/A,#N/A,FALSE,"Technical"}</definedName>
    <definedName name="wrn.PRINT._.REPORT." localSheetId="5" hidden="1">{#N/A,#N/A,FALSE,"summary";#N/A,#N/A,FALSE,"preliminy";#N/A,#N/A,FALSE,"bill 3";#N/A,#N/A,FALSE,"bill 4"}</definedName>
    <definedName name="wrn.PRINT._.REPORT." localSheetId="14" hidden="1">{#N/A,#N/A,FALSE,"summary";#N/A,#N/A,FALSE,"preliminy";#N/A,#N/A,FALSE,"bill 3";#N/A,#N/A,FALSE,"bill 4"}</definedName>
    <definedName name="wrn.PRINT._.REPORT." localSheetId="11" hidden="1">{#N/A,#N/A,FALSE,"summary";#N/A,#N/A,FALSE,"preliminy";#N/A,#N/A,FALSE,"bill 3";#N/A,#N/A,FALSE,"bill 4"}</definedName>
    <definedName name="wrn.PRINT._.REPORT." localSheetId="10" hidden="1">{#N/A,#N/A,FALSE,"summary";#N/A,#N/A,FALSE,"preliminy";#N/A,#N/A,FALSE,"bill 3";#N/A,#N/A,FALSE,"bill 4"}</definedName>
    <definedName name="wrn.PRINT._.REPORT." localSheetId="20" hidden="1">{#N/A,#N/A,FALSE,"summary";#N/A,#N/A,FALSE,"preliminy";#N/A,#N/A,FALSE,"bill 3";#N/A,#N/A,FALSE,"bill 4"}</definedName>
    <definedName name="wrn.PRINT._.REPORT." hidden="1">{#N/A,#N/A,FALSE,"summary";#N/A,#N/A,FALSE,"preliminy";#N/A,#N/A,FALSE,"bill 3";#N/A,#N/A,FALSE,"bill 4"}</definedName>
    <definedName name="wrn.PrintallD." localSheetId="5" hidden="1">{#N/A,#N/A,FALSE,"SumD";#N/A,#N/A,FALSE,"ElecD";#N/A,#N/A,FALSE,"MechD";#N/A,#N/A,FALSE,"GeotD";#N/A,#N/A,FALSE,"PrcsD";#N/A,#N/A,FALSE,"TunnD";#N/A,#N/A,FALSE,"CivlD";#N/A,#N/A,FALSE,"NtwkD";#N/A,#N/A,FALSE,"EstgD";#N/A,#N/A,FALSE,"PEngD"}</definedName>
    <definedName name="wrn.PrintallD." localSheetId="14" hidden="1">{#N/A,#N/A,FALSE,"SumD";#N/A,#N/A,FALSE,"ElecD";#N/A,#N/A,FALSE,"MechD";#N/A,#N/A,FALSE,"GeotD";#N/A,#N/A,FALSE,"PrcsD";#N/A,#N/A,FALSE,"TunnD";#N/A,#N/A,FALSE,"CivlD";#N/A,#N/A,FALSE,"NtwkD";#N/A,#N/A,FALSE,"EstgD";#N/A,#N/A,FALSE,"PEngD"}</definedName>
    <definedName name="wrn.PrintallD." localSheetId="11" hidden="1">{#N/A,#N/A,FALSE,"SumD";#N/A,#N/A,FALSE,"ElecD";#N/A,#N/A,FALSE,"MechD";#N/A,#N/A,FALSE,"GeotD";#N/A,#N/A,FALSE,"PrcsD";#N/A,#N/A,FALSE,"TunnD";#N/A,#N/A,FALSE,"CivlD";#N/A,#N/A,FALSE,"NtwkD";#N/A,#N/A,FALSE,"EstgD";#N/A,#N/A,FALSE,"PEngD"}</definedName>
    <definedName name="wrn.PrintallD." localSheetId="10" hidden="1">{#N/A,#N/A,FALSE,"SumD";#N/A,#N/A,FALSE,"ElecD";#N/A,#N/A,FALSE,"MechD";#N/A,#N/A,FALSE,"GeotD";#N/A,#N/A,FALSE,"PrcsD";#N/A,#N/A,FALSE,"TunnD";#N/A,#N/A,FALSE,"CivlD";#N/A,#N/A,FALSE,"NtwkD";#N/A,#N/A,FALSE,"EstgD";#N/A,#N/A,FALSE,"PEngD"}</definedName>
    <definedName name="wrn.PrintallD." localSheetId="20"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5" hidden="1">{#N/A,#N/A,FALSE,"SumG";#N/A,#N/A,FALSE,"ElecG";#N/A,#N/A,FALSE,"MechG";#N/A,#N/A,FALSE,"GeotG";#N/A,#N/A,FALSE,"PrcsG";#N/A,#N/A,FALSE,"TunnG";#N/A,#N/A,FALSE,"CivlG";#N/A,#N/A,FALSE,"NtwkG";#N/A,#N/A,FALSE,"EstgG";#N/A,#N/A,FALSE,"PEngG"}</definedName>
    <definedName name="wrn.PrintallG." localSheetId="14" hidden="1">{#N/A,#N/A,FALSE,"SumG";#N/A,#N/A,FALSE,"ElecG";#N/A,#N/A,FALSE,"MechG";#N/A,#N/A,FALSE,"GeotG";#N/A,#N/A,FALSE,"PrcsG";#N/A,#N/A,FALSE,"TunnG";#N/A,#N/A,FALSE,"CivlG";#N/A,#N/A,FALSE,"NtwkG";#N/A,#N/A,FALSE,"EstgG";#N/A,#N/A,FALSE,"PEngG"}</definedName>
    <definedName name="wrn.PrintallG." localSheetId="11" hidden="1">{#N/A,#N/A,FALSE,"SumG";#N/A,#N/A,FALSE,"ElecG";#N/A,#N/A,FALSE,"MechG";#N/A,#N/A,FALSE,"GeotG";#N/A,#N/A,FALSE,"PrcsG";#N/A,#N/A,FALSE,"TunnG";#N/A,#N/A,FALSE,"CivlG";#N/A,#N/A,FALSE,"NtwkG";#N/A,#N/A,FALSE,"EstgG";#N/A,#N/A,FALSE,"PEngG"}</definedName>
    <definedName name="wrn.PrintallG." localSheetId="10" hidden="1">{#N/A,#N/A,FALSE,"SumG";#N/A,#N/A,FALSE,"ElecG";#N/A,#N/A,FALSE,"MechG";#N/A,#N/A,FALSE,"GeotG";#N/A,#N/A,FALSE,"PrcsG";#N/A,#N/A,FALSE,"TunnG";#N/A,#N/A,FALSE,"CivlG";#N/A,#N/A,FALSE,"NtwkG";#N/A,#N/A,FALSE,"EstgG";#N/A,#N/A,FALSE,"PEngG"}</definedName>
    <definedName name="wrn.PrintallG." localSheetId="20"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Curr." localSheetId="5" hidden="1">{#N/A,#N/A,FALSE,"Sheet1";#N/A,#N/A,FALSE,"Sheet2";#N/A,#N/A,FALSE,"Sheet3"}</definedName>
    <definedName name="wrn.PrintCurr." localSheetId="14" hidden="1">{#N/A,#N/A,FALSE,"Sheet1";#N/A,#N/A,FALSE,"Sheet2";#N/A,#N/A,FALSE,"Sheet3"}</definedName>
    <definedName name="wrn.PrintCurr." localSheetId="11" hidden="1">{#N/A,#N/A,FALSE,"Sheet1";#N/A,#N/A,FALSE,"Sheet2";#N/A,#N/A,FALSE,"Sheet3"}</definedName>
    <definedName name="wrn.PrintCurr." localSheetId="10" hidden="1">{#N/A,#N/A,FALSE,"Sheet1";#N/A,#N/A,FALSE,"Sheet2";#N/A,#N/A,FALSE,"Sheet3"}</definedName>
    <definedName name="wrn.PrintCurr." localSheetId="20" hidden="1">{#N/A,#N/A,FALSE,"Sheet1";#N/A,#N/A,FALSE,"Sheet2";#N/A,#N/A,FALSE,"Sheet3"}</definedName>
    <definedName name="wrn.PrintCurr." hidden="1">{#N/A,#N/A,FALSE,"Sheet1";#N/A,#N/A,FALSE,"Sheet2";#N/A,#N/A,FALSE,"Sheet3"}</definedName>
    <definedName name="wrn.PrintPrev1." localSheetId="5" hidden="1">{#N/A,#N/A,FALSE,"Sheet4";#N/A,#N/A,FALSE,"Sheet5";#N/A,#N/A,FALSE,"Sheet6"}</definedName>
    <definedName name="wrn.PrintPrev1." localSheetId="14" hidden="1">{#N/A,#N/A,FALSE,"Sheet4";#N/A,#N/A,FALSE,"Sheet5";#N/A,#N/A,FALSE,"Sheet6"}</definedName>
    <definedName name="wrn.PrintPrev1." localSheetId="11" hidden="1">{#N/A,#N/A,FALSE,"Sheet4";#N/A,#N/A,FALSE,"Sheet5";#N/A,#N/A,FALSE,"Sheet6"}</definedName>
    <definedName name="wrn.PrintPrev1." localSheetId="10" hidden="1">{#N/A,#N/A,FALSE,"Sheet4";#N/A,#N/A,FALSE,"Sheet5";#N/A,#N/A,FALSE,"Sheet6"}</definedName>
    <definedName name="wrn.PrintPrev1." localSheetId="20" hidden="1">{#N/A,#N/A,FALSE,"Sheet4";#N/A,#N/A,FALSE,"Sheet5";#N/A,#N/A,FALSE,"Sheet6"}</definedName>
    <definedName name="wrn.PrintPrev1." hidden="1">{#N/A,#N/A,FALSE,"Sheet4";#N/A,#N/A,FALSE,"Sheet5";#N/A,#N/A,FALSE,"Sheet6"}</definedName>
    <definedName name="wrn.PrintPrev2." localSheetId="5" hidden="1">{#N/A,#N/A,FALSE,"Sheet7";#N/A,#N/A,FALSE,"Sheet8";#N/A,#N/A,FALSE,"Sheet9"}</definedName>
    <definedName name="wrn.PrintPrev2." localSheetId="14" hidden="1">{#N/A,#N/A,FALSE,"Sheet7";#N/A,#N/A,FALSE,"Sheet8";#N/A,#N/A,FALSE,"Sheet9"}</definedName>
    <definedName name="wrn.PrintPrev2." localSheetId="11" hidden="1">{#N/A,#N/A,FALSE,"Sheet7";#N/A,#N/A,FALSE,"Sheet8";#N/A,#N/A,FALSE,"Sheet9"}</definedName>
    <definedName name="wrn.PrintPrev2." localSheetId="10" hidden="1">{#N/A,#N/A,FALSE,"Sheet7";#N/A,#N/A,FALSE,"Sheet8";#N/A,#N/A,FALSE,"Sheet9"}</definedName>
    <definedName name="wrn.PrintPrev2." localSheetId="20" hidden="1">{#N/A,#N/A,FALSE,"Sheet7";#N/A,#N/A,FALSE,"Sheet8";#N/A,#N/A,FALSE,"Sheet9"}</definedName>
    <definedName name="wrn.PrintPrev2." hidden="1">{#N/A,#N/A,FALSE,"Sheet7";#N/A,#N/A,FALSE,"Sheet8";#N/A,#N/A,FALSE,"Sheet9"}</definedName>
    <definedName name="wrn.Redundant._.Equipment._.Option." localSheetId="5" hidden="1">{"pumps",#N/A,FALSE,"Option"}</definedName>
    <definedName name="wrn.Redundant._.Equipment._.Option." localSheetId="14" hidden="1">{"pumps",#N/A,FALSE,"Option"}</definedName>
    <definedName name="wrn.Redundant._.Equipment._.Option." localSheetId="11" hidden="1">{"pumps",#N/A,FALSE,"Option"}</definedName>
    <definedName name="wrn.Redundant._.Equipment._.Option." localSheetId="10" hidden="1">{"pumps",#N/A,FALSE,"Option"}</definedName>
    <definedName name="wrn.Redundant._.Equipment._.Option." localSheetId="20" hidden="1">{"pumps",#N/A,FALSE,"Option"}</definedName>
    <definedName name="wrn.Redundant._.Equipment._.Option." hidden="1">{"pumps",#N/A,FALSE,"Option"}</definedName>
    <definedName name="wrn.STG._.BLDG._.ENCLOSURE." localSheetId="5" hidden="1">{"turbine",#N/A,FALSE,"Option"}</definedName>
    <definedName name="wrn.STG._.BLDG._.ENCLOSURE." localSheetId="14" hidden="1">{"turbine",#N/A,FALSE,"Option"}</definedName>
    <definedName name="wrn.STG._.BLDG._.ENCLOSURE." localSheetId="11" hidden="1">{"turbine",#N/A,FALSE,"Option"}</definedName>
    <definedName name="wrn.STG._.BLDG._.ENCLOSURE." localSheetId="10" hidden="1">{"turbine",#N/A,FALSE,"Option"}</definedName>
    <definedName name="wrn.STG._.BLDG._.ENCLOSURE." localSheetId="20" hidden="1">{"turbine",#N/A,FALSE,"Option"}</definedName>
    <definedName name="wrn.STG._.BLDG._.ENCLOSURE." hidden="1">{"turbine",#N/A,FALSE,"Option"}</definedName>
    <definedName name="wrn.struckgi." localSheetId="5" hidden="1">{#N/A,#N/A,TRUE,"arnitower";#N/A,#N/A,TRUE,"arnigarage "}</definedName>
    <definedName name="wrn.struckgi." localSheetId="14" hidden="1">{#N/A,#N/A,TRUE,"arnitower";#N/A,#N/A,TRUE,"arnigarage "}</definedName>
    <definedName name="wrn.struckgi." localSheetId="11" hidden="1">{#N/A,#N/A,TRUE,"arnitower";#N/A,#N/A,TRUE,"arnigarage "}</definedName>
    <definedName name="wrn.struckgi." localSheetId="10" hidden="1">{#N/A,#N/A,TRUE,"arnitower";#N/A,#N/A,TRUE,"arnigarage "}</definedName>
    <definedName name="wrn.struckgi." localSheetId="20" hidden="1">{#N/A,#N/A,TRUE,"arnitower";#N/A,#N/A,TRUE,"arnigarage "}</definedName>
    <definedName name="wrn.struckgi." hidden="1">{#N/A,#N/A,TRUE,"arnitower";#N/A,#N/A,TRUE,"arnigarage "}</definedName>
    <definedName name="wrn.Warrington._.Widnes._.QS._.Costs." localSheetId="5" hidden="1">{#N/A,#N/A,TRUE,"Cover";#N/A,#N/A,TRUE,"Conts";#N/A,#N/A,TRUE,"VOS";#N/A,#N/A,TRUE,"Warrington";#N/A,#N/A,TRUE,"Widnes"}</definedName>
    <definedName name="wrn.Warrington._.Widnes._.QS._.Costs." localSheetId="14" hidden="1">{#N/A,#N/A,TRUE,"Cover";#N/A,#N/A,TRUE,"Conts";#N/A,#N/A,TRUE,"VOS";#N/A,#N/A,TRUE,"Warrington";#N/A,#N/A,TRUE,"Widnes"}</definedName>
    <definedName name="wrn.Warrington._.Widnes._.QS._.Costs." localSheetId="11" hidden="1">{#N/A,#N/A,TRUE,"Cover";#N/A,#N/A,TRUE,"Conts";#N/A,#N/A,TRUE,"VOS";#N/A,#N/A,TRUE,"Warrington";#N/A,#N/A,TRUE,"Widnes"}</definedName>
    <definedName name="wrn.Warrington._.Widnes._.QS._.Costs." localSheetId="10" hidden="1">{#N/A,#N/A,TRUE,"Cover";#N/A,#N/A,TRUE,"Conts";#N/A,#N/A,TRUE,"VOS";#N/A,#N/A,TRUE,"Warrington";#N/A,#N/A,TRUE,"Widnes"}</definedName>
    <definedName name="wrn.Warrington._.Widnes._.QS._.Costs." localSheetId="20" hidden="1">{#N/A,#N/A,TRUE,"Cover";#N/A,#N/A,TRUE,"Conts";#N/A,#N/A,TRUE,"VOS";#N/A,#N/A,TRUE,"Warrington";#N/A,#N/A,TRUE,"Widnes"}</definedName>
    <definedName name="wrn.Warrington._.Widnes._.QS._.Costs." hidden="1">{#N/A,#N/A,TRUE,"Cover";#N/A,#N/A,TRUE,"Conts";#N/A,#N/A,TRUE,"VOS";#N/A,#N/A,TRUE,"Warrington";#N/A,#N/A,TRUE,"Widnes"}</definedName>
    <definedName name="wrn.WHOUSE._.CT." localSheetId="5" hidden="1">{"WESTINGHOUSE",#N/A,FALSE,"Option"}</definedName>
    <definedName name="wrn.WHOUSE._.CT." localSheetId="14" hidden="1">{"WESTINGHOUSE",#N/A,FALSE,"Option"}</definedName>
    <definedName name="wrn.WHOUSE._.CT." localSheetId="11" hidden="1">{"WESTINGHOUSE",#N/A,FALSE,"Option"}</definedName>
    <definedName name="wrn.WHOUSE._.CT." localSheetId="10" hidden="1">{"WESTINGHOUSE",#N/A,FALSE,"Option"}</definedName>
    <definedName name="wrn.WHOUSE._.CT." localSheetId="20" hidden="1">{"WESTINGHOUSE",#N/A,FALSE,"Option"}</definedName>
    <definedName name="wrn.WHOUSE._.CT." hidden="1">{"WESTINGHOUSE",#N/A,FALSE,"Option"}</definedName>
    <definedName name="wrn.WorkBook._.Print." localSheetId="5"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14"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1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10"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20"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fulla" localSheetId="5" hidden="1">{#N/A,#N/A,TRUE,"Front";#N/A,#N/A,TRUE,"Simple Letter";#N/A,#N/A,TRUE,"Inside";#N/A,#N/A,TRUE,"Contents";#N/A,#N/A,TRUE,"Basis";#N/A,#N/A,TRUE,"Inclusions";#N/A,#N/A,TRUE,"Exclusions";#N/A,#N/A,TRUE,"Areas";#N/A,#N/A,TRUE,"Summary";#N/A,#N/A,TRUE,"Detail"}</definedName>
    <definedName name="wrnfulla" localSheetId="14" hidden="1">{#N/A,#N/A,TRUE,"Front";#N/A,#N/A,TRUE,"Simple Letter";#N/A,#N/A,TRUE,"Inside";#N/A,#N/A,TRUE,"Contents";#N/A,#N/A,TRUE,"Basis";#N/A,#N/A,TRUE,"Inclusions";#N/A,#N/A,TRUE,"Exclusions";#N/A,#N/A,TRUE,"Areas";#N/A,#N/A,TRUE,"Summary";#N/A,#N/A,TRUE,"Detail"}</definedName>
    <definedName name="wrnfulla" localSheetId="11" hidden="1">{#N/A,#N/A,TRUE,"Front";#N/A,#N/A,TRUE,"Simple Letter";#N/A,#N/A,TRUE,"Inside";#N/A,#N/A,TRUE,"Contents";#N/A,#N/A,TRUE,"Basis";#N/A,#N/A,TRUE,"Inclusions";#N/A,#N/A,TRUE,"Exclusions";#N/A,#N/A,TRUE,"Areas";#N/A,#N/A,TRUE,"Summary";#N/A,#N/A,TRUE,"Detail"}</definedName>
    <definedName name="wrnfulla" localSheetId="10" hidden="1">{#N/A,#N/A,TRUE,"Front";#N/A,#N/A,TRUE,"Simple Letter";#N/A,#N/A,TRUE,"Inside";#N/A,#N/A,TRUE,"Contents";#N/A,#N/A,TRUE,"Basis";#N/A,#N/A,TRUE,"Inclusions";#N/A,#N/A,TRUE,"Exclusions";#N/A,#N/A,TRUE,"Areas";#N/A,#N/A,TRUE,"Summary";#N/A,#N/A,TRUE,"Detail"}</definedName>
    <definedName name="wrnfulla" localSheetId="20"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5" hidden="1">{#N/A,#N/A,TRUE,"Front";#N/A,#N/A,TRUE,"Simple Letter";#N/A,#N/A,TRUE,"Inside";#N/A,#N/A,TRUE,"Contents";#N/A,#N/A,TRUE,"Basis";#N/A,#N/A,TRUE,"Inclusions";#N/A,#N/A,TRUE,"Exclusions";#N/A,#N/A,TRUE,"Areas";#N/A,#N/A,TRUE,"Summary";#N/A,#N/A,TRUE,"Detail"}</definedName>
    <definedName name="WRNFULLA1" localSheetId="14" hidden="1">{#N/A,#N/A,TRUE,"Front";#N/A,#N/A,TRUE,"Simple Letter";#N/A,#N/A,TRUE,"Inside";#N/A,#N/A,TRUE,"Contents";#N/A,#N/A,TRUE,"Basis";#N/A,#N/A,TRUE,"Inclusions";#N/A,#N/A,TRUE,"Exclusions";#N/A,#N/A,TRUE,"Areas";#N/A,#N/A,TRUE,"Summary";#N/A,#N/A,TRUE,"Detail"}</definedName>
    <definedName name="WRNFULLA1" localSheetId="11" hidden="1">{#N/A,#N/A,TRUE,"Front";#N/A,#N/A,TRUE,"Simple Letter";#N/A,#N/A,TRUE,"Inside";#N/A,#N/A,TRUE,"Contents";#N/A,#N/A,TRUE,"Basis";#N/A,#N/A,TRUE,"Inclusions";#N/A,#N/A,TRUE,"Exclusions";#N/A,#N/A,TRUE,"Areas";#N/A,#N/A,TRUE,"Summary";#N/A,#N/A,TRUE,"Detail"}</definedName>
    <definedName name="WRNFULLA1" localSheetId="10" hidden="1">{#N/A,#N/A,TRUE,"Front";#N/A,#N/A,TRUE,"Simple Letter";#N/A,#N/A,TRUE,"Inside";#N/A,#N/A,TRUE,"Contents";#N/A,#N/A,TRUE,"Basis";#N/A,#N/A,TRUE,"Inclusions";#N/A,#N/A,TRUE,"Exclusions";#N/A,#N/A,TRUE,"Areas";#N/A,#N/A,TRUE,"Summary";#N/A,#N/A,TRUE,"Detail"}</definedName>
    <definedName name="WRNFULLA1" localSheetId="20"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rwerwrew" localSheetId="5" hidden="1">{#N/A,#N/A,TRUE,"Cover";#N/A,#N/A,TRUE,"Conts";#N/A,#N/A,TRUE,"VOS";#N/A,#N/A,TRUE,"Warrington";#N/A,#N/A,TRUE,"Widnes"}</definedName>
    <definedName name="wrrwerwrew" localSheetId="14" hidden="1">{#N/A,#N/A,TRUE,"Cover";#N/A,#N/A,TRUE,"Conts";#N/A,#N/A,TRUE,"VOS";#N/A,#N/A,TRUE,"Warrington";#N/A,#N/A,TRUE,"Widnes"}</definedName>
    <definedName name="wrrwerwrew" localSheetId="11" hidden="1">{#N/A,#N/A,TRUE,"Cover";#N/A,#N/A,TRUE,"Conts";#N/A,#N/A,TRUE,"VOS";#N/A,#N/A,TRUE,"Warrington";#N/A,#N/A,TRUE,"Widnes"}</definedName>
    <definedName name="wrrwerwrew" localSheetId="10" hidden="1">{#N/A,#N/A,TRUE,"Cover";#N/A,#N/A,TRUE,"Conts";#N/A,#N/A,TRUE,"VOS";#N/A,#N/A,TRUE,"Warrington";#N/A,#N/A,TRUE,"Widnes"}</definedName>
    <definedName name="wrrwerwrew" localSheetId="20" hidden="1">{#N/A,#N/A,TRUE,"Cover";#N/A,#N/A,TRUE,"Conts";#N/A,#N/A,TRUE,"VOS";#N/A,#N/A,TRUE,"Warrington";#N/A,#N/A,TRUE,"Widnes"}</definedName>
    <definedName name="wrrwerwrew" hidden="1">{#N/A,#N/A,TRUE,"Cover";#N/A,#N/A,TRUE,"Conts";#N/A,#N/A,TRUE,"VOS";#N/A,#N/A,TRUE,"Warrington";#N/A,#N/A,TRUE,"Widnes"}</definedName>
    <definedName name="WRS" localSheetId="5" hidden="1">{"'장비'!$A$3:$M$12"}</definedName>
    <definedName name="WRS" localSheetId="14" hidden="1">{"'장비'!$A$3:$M$12"}</definedName>
    <definedName name="WRS" localSheetId="11" hidden="1">{"'장비'!$A$3:$M$12"}</definedName>
    <definedName name="WRS" localSheetId="10" hidden="1">{"'장비'!$A$3:$M$12"}</definedName>
    <definedName name="WRS" localSheetId="20" hidden="1">{"'장비'!$A$3:$M$12"}</definedName>
    <definedName name="WRS" hidden="1">{"'장비'!$A$3:$M$12"}</definedName>
    <definedName name="wrw" localSheetId="5" hidden="1">{"'Break down'!$A$4"}</definedName>
    <definedName name="wrw" localSheetId="14" hidden="1">{"'Break down'!$A$4"}</definedName>
    <definedName name="wrw" localSheetId="11" hidden="1">{"'Break down'!$A$4"}</definedName>
    <definedName name="wrw" localSheetId="10" hidden="1">{"'Break down'!$A$4"}</definedName>
    <definedName name="wrw" localSheetId="20" hidden="1">{"'Break down'!$A$4"}</definedName>
    <definedName name="wrw" hidden="1">{"'Break down'!$A$4"}</definedName>
    <definedName name="wryuwyrututwys" localSheetId="5" hidden="1">{#N/A,#N/A,TRUE,"Cover";#N/A,#N/A,TRUE,"Conts";#N/A,#N/A,TRUE,"VOS";#N/A,#N/A,TRUE,"Warrington";#N/A,#N/A,TRUE,"Widnes"}</definedName>
    <definedName name="wryuwyrututwys" localSheetId="14" hidden="1">{#N/A,#N/A,TRUE,"Cover";#N/A,#N/A,TRUE,"Conts";#N/A,#N/A,TRUE,"VOS";#N/A,#N/A,TRUE,"Warrington";#N/A,#N/A,TRUE,"Widnes"}</definedName>
    <definedName name="wryuwyrututwys" localSheetId="11" hidden="1">{#N/A,#N/A,TRUE,"Cover";#N/A,#N/A,TRUE,"Conts";#N/A,#N/A,TRUE,"VOS";#N/A,#N/A,TRUE,"Warrington";#N/A,#N/A,TRUE,"Widnes"}</definedName>
    <definedName name="wryuwyrututwys" localSheetId="10" hidden="1">{#N/A,#N/A,TRUE,"Cover";#N/A,#N/A,TRUE,"Conts";#N/A,#N/A,TRUE,"VOS";#N/A,#N/A,TRUE,"Warrington";#N/A,#N/A,TRUE,"Widnes"}</definedName>
    <definedName name="wryuwyrututwys" localSheetId="20" hidden="1">{#N/A,#N/A,TRUE,"Cover";#N/A,#N/A,TRUE,"Conts";#N/A,#N/A,TRUE,"VOS";#N/A,#N/A,TRUE,"Warrington";#N/A,#N/A,TRUE,"Widnes"}</definedName>
    <definedName name="wryuwyrututwys" hidden="1">{#N/A,#N/A,TRUE,"Cover";#N/A,#N/A,TRUE,"Conts";#N/A,#N/A,TRUE,"VOS";#N/A,#N/A,TRUE,"Warrington";#N/A,#N/A,TRUE,"Widnes"}</definedName>
    <definedName name="WT" localSheetId="5" hidden="1">{#N/A,#N/A,TRUE,"Cover";#N/A,#N/A,TRUE,"Conts";#N/A,#N/A,TRUE,"VOS";#N/A,#N/A,TRUE,"Warrington";#N/A,#N/A,TRUE,"Widnes"}</definedName>
    <definedName name="WT" localSheetId="14" hidden="1">{#N/A,#N/A,TRUE,"Cover";#N/A,#N/A,TRUE,"Conts";#N/A,#N/A,TRUE,"VOS";#N/A,#N/A,TRUE,"Warrington";#N/A,#N/A,TRUE,"Widnes"}</definedName>
    <definedName name="WT" localSheetId="11" hidden="1">{#N/A,#N/A,TRUE,"Cover";#N/A,#N/A,TRUE,"Conts";#N/A,#N/A,TRUE,"VOS";#N/A,#N/A,TRUE,"Warrington";#N/A,#N/A,TRUE,"Widnes"}</definedName>
    <definedName name="WT" localSheetId="10" hidden="1">{#N/A,#N/A,TRUE,"Cover";#N/A,#N/A,TRUE,"Conts";#N/A,#N/A,TRUE,"VOS";#N/A,#N/A,TRUE,"Warrington";#N/A,#N/A,TRUE,"Widnes"}</definedName>
    <definedName name="WT" localSheetId="20" hidden="1">{#N/A,#N/A,TRUE,"Cover";#N/A,#N/A,TRUE,"Conts";#N/A,#N/A,TRUE,"VOS";#N/A,#N/A,TRUE,"Warrington";#N/A,#N/A,TRUE,"Widnes"}</definedName>
    <definedName name="WT" hidden="1">{#N/A,#N/A,TRUE,"Cover";#N/A,#N/A,TRUE,"Conts";#N/A,#N/A,TRUE,"VOS";#N/A,#N/A,TRUE,"Warrington";#N/A,#N/A,TRUE,"Widnes"}</definedName>
    <definedName name="wtey" localSheetId="5" hidden="1">{#N/A,#N/A,TRUE,"Cover";#N/A,#N/A,TRUE,"Conts";#N/A,#N/A,TRUE,"VOS";#N/A,#N/A,TRUE,"Warrington";#N/A,#N/A,TRUE,"Widnes"}</definedName>
    <definedName name="wtey" localSheetId="14" hidden="1">{#N/A,#N/A,TRUE,"Cover";#N/A,#N/A,TRUE,"Conts";#N/A,#N/A,TRUE,"VOS";#N/A,#N/A,TRUE,"Warrington";#N/A,#N/A,TRUE,"Widnes"}</definedName>
    <definedName name="wtey" localSheetId="11" hidden="1">{#N/A,#N/A,TRUE,"Cover";#N/A,#N/A,TRUE,"Conts";#N/A,#N/A,TRUE,"VOS";#N/A,#N/A,TRUE,"Warrington";#N/A,#N/A,TRUE,"Widnes"}</definedName>
    <definedName name="wtey" localSheetId="10" hidden="1">{#N/A,#N/A,TRUE,"Cover";#N/A,#N/A,TRUE,"Conts";#N/A,#N/A,TRUE,"VOS";#N/A,#N/A,TRUE,"Warrington";#N/A,#N/A,TRUE,"Widnes"}</definedName>
    <definedName name="wtey" localSheetId="20" hidden="1">{#N/A,#N/A,TRUE,"Cover";#N/A,#N/A,TRUE,"Conts";#N/A,#N/A,TRUE,"VOS";#N/A,#N/A,TRUE,"Warrington";#N/A,#N/A,TRUE,"Widnes"}</definedName>
    <definedName name="wtey" hidden="1">{#N/A,#N/A,TRUE,"Cover";#N/A,#N/A,TRUE,"Conts";#N/A,#N/A,TRUE,"VOS";#N/A,#N/A,TRUE,"Warrington";#N/A,#N/A,TRUE,"Widnes"}</definedName>
    <definedName name="wtrwt" localSheetId="5" hidden="1">{#N/A,#N/A,TRUE,"Cover";#N/A,#N/A,TRUE,"Conts";#N/A,#N/A,TRUE,"VOS";#N/A,#N/A,TRUE,"Warrington";#N/A,#N/A,TRUE,"Widnes"}</definedName>
    <definedName name="wtrwt" localSheetId="14" hidden="1">{#N/A,#N/A,TRUE,"Cover";#N/A,#N/A,TRUE,"Conts";#N/A,#N/A,TRUE,"VOS";#N/A,#N/A,TRUE,"Warrington";#N/A,#N/A,TRUE,"Widnes"}</definedName>
    <definedName name="wtrwt" localSheetId="11" hidden="1">{#N/A,#N/A,TRUE,"Cover";#N/A,#N/A,TRUE,"Conts";#N/A,#N/A,TRUE,"VOS";#N/A,#N/A,TRUE,"Warrington";#N/A,#N/A,TRUE,"Widnes"}</definedName>
    <definedName name="wtrwt" localSheetId="10" hidden="1">{#N/A,#N/A,TRUE,"Cover";#N/A,#N/A,TRUE,"Conts";#N/A,#N/A,TRUE,"VOS";#N/A,#N/A,TRUE,"Warrington";#N/A,#N/A,TRUE,"Widnes"}</definedName>
    <definedName name="wtrwt" localSheetId="20" hidden="1">{#N/A,#N/A,TRUE,"Cover";#N/A,#N/A,TRUE,"Conts";#N/A,#N/A,TRUE,"VOS";#N/A,#N/A,TRUE,"Warrington";#N/A,#N/A,TRUE,"Widnes"}</definedName>
    <definedName name="wtrwt" hidden="1">{#N/A,#N/A,TRUE,"Cover";#N/A,#N/A,TRUE,"Conts";#N/A,#N/A,TRUE,"VOS";#N/A,#N/A,TRUE,"Warrington";#N/A,#N/A,TRUE,"Widnes"}</definedName>
    <definedName name="wtrywryt" localSheetId="5" hidden="1">{#N/A,#N/A,TRUE,"Cover";#N/A,#N/A,TRUE,"Conts";#N/A,#N/A,TRUE,"VOS";#N/A,#N/A,TRUE,"Warrington";#N/A,#N/A,TRUE,"Widnes"}</definedName>
    <definedName name="wtrywryt" localSheetId="14" hidden="1">{#N/A,#N/A,TRUE,"Cover";#N/A,#N/A,TRUE,"Conts";#N/A,#N/A,TRUE,"VOS";#N/A,#N/A,TRUE,"Warrington";#N/A,#N/A,TRUE,"Widnes"}</definedName>
    <definedName name="wtrywryt" localSheetId="11" hidden="1">{#N/A,#N/A,TRUE,"Cover";#N/A,#N/A,TRUE,"Conts";#N/A,#N/A,TRUE,"VOS";#N/A,#N/A,TRUE,"Warrington";#N/A,#N/A,TRUE,"Widnes"}</definedName>
    <definedName name="wtrywryt" localSheetId="10" hidden="1">{#N/A,#N/A,TRUE,"Cover";#N/A,#N/A,TRUE,"Conts";#N/A,#N/A,TRUE,"VOS";#N/A,#N/A,TRUE,"Warrington";#N/A,#N/A,TRUE,"Widnes"}</definedName>
    <definedName name="wtrywryt" localSheetId="20" hidden="1">{#N/A,#N/A,TRUE,"Cover";#N/A,#N/A,TRUE,"Conts";#N/A,#N/A,TRUE,"VOS";#N/A,#N/A,TRUE,"Warrington";#N/A,#N/A,TRUE,"Widnes"}</definedName>
    <definedName name="wtrywryt" hidden="1">{#N/A,#N/A,TRUE,"Cover";#N/A,#N/A,TRUE,"Conts";#N/A,#N/A,TRUE,"VOS";#N/A,#N/A,TRUE,"Warrington";#N/A,#N/A,TRUE,"Widnes"}</definedName>
    <definedName name="wtwt" localSheetId="5" hidden="1">{#N/A,#N/A,TRUE,"Cover";#N/A,#N/A,TRUE,"Conts";#N/A,#N/A,TRUE,"VOS";#N/A,#N/A,TRUE,"Warrington";#N/A,#N/A,TRUE,"Widnes"}</definedName>
    <definedName name="wtwt" localSheetId="14" hidden="1">{#N/A,#N/A,TRUE,"Cover";#N/A,#N/A,TRUE,"Conts";#N/A,#N/A,TRUE,"VOS";#N/A,#N/A,TRUE,"Warrington";#N/A,#N/A,TRUE,"Widnes"}</definedName>
    <definedName name="wtwt" localSheetId="11" hidden="1">{#N/A,#N/A,TRUE,"Cover";#N/A,#N/A,TRUE,"Conts";#N/A,#N/A,TRUE,"VOS";#N/A,#N/A,TRUE,"Warrington";#N/A,#N/A,TRUE,"Widnes"}</definedName>
    <definedName name="wtwt" localSheetId="10" hidden="1">{#N/A,#N/A,TRUE,"Cover";#N/A,#N/A,TRUE,"Conts";#N/A,#N/A,TRUE,"VOS";#N/A,#N/A,TRUE,"Warrington";#N/A,#N/A,TRUE,"Widnes"}</definedName>
    <definedName name="wtwt" localSheetId="20" hidden="1">{#N/A,#N/A,TRUE,"Cover";#N/A,#N/A,TRUE,"Conts";#N/A,#N/A,TRUE,"VOS";#N/A,#N/A,TRUE,"Warrington";#N/A,#N/A,TRUE,"Widnes"}</definedName>
    <definedName name="wtwt" hidden="1">{#N/A,#N/A,TRUE,"Cover";#N/A,#N/A,TRUE,"Conts";#N/A,#N/A,TRUE,"VOS";#N/A,#N/A,TRUE,"Warrington";#N/A,#N/A,TRUE,"Widnes"}</definedName>
    <definedName name="wtwy" localSheetId="5" hidden="1">{#N/A,#N/A,TRUE,"Cover";#N/A,#N/A,TRUE,"Conts";#N/A,#N/A,TRUE,"VOS";#N/A,#N/A,TRUE,"Warrington";#N/A,#N/A,TRUE,"Widnes"}</definedName>
    <definedName name="wtwy" localSheetId="14" hidden="1">{#N/A,#N/A,TRUE,"Cover";#N/A,#N/A,TRUE,"Conts";#N/A,#N/A,TRUE,"VOS";#N/A,#N/A,TRUE,"Warrington";#N/A,#N/A,TRUE,"Widnes"}</definedName>
    <definedName name="wtwy" localSheetId="11" hidden="1">{#N/A,#N/A,TRUE,"Cover";#N/A,#N/A,TRUE,"Conts";#N/A,#N/A,TRUE,"VOS";#N/A,#N/A,TRUE,"Warrington";#N/A,#N/A,TRUE,"Widnes"}</definedName>
    <definedName name="wtwy" localSheetId="10" hidden="1">{#N/A,#N/A,TRUE,"Cover";#N/A,#N/A,TRUE,"Conts";#N/A,#N/A,TRUE,"VOS";#N/A,#N/A,TRUE,"Warrington";#N/A,#N/A,TRUE,"Widnes"}</definedName>
    <definedName name="wtwy" localSheetId="20" hidden="1">{#N/A,#N/A,TRUE,"Cover";#N/A,#N/A,TRUE,"Conts";#N/A,#N/A,TRUE,"VOS";#N/A,#N/A,TRUE,"Warrington";#N/A,#N/A,TRUE,"Widnes"}</definedName>
    <definedName name="wtwy" hidden="1">{#N/A,#N/A,TRUE,"Cover";#N/A,#N/A,TRUE,"Conts";#N/A,#N/A,TRUE,"VOS";#N/A,#N/A,TRUE,"Warrington";#N/A,#N/A,TRUE,"Widnes"}</definedName>
    <definedName name="WW" localSheetId="5" hidden="1">{"'Sheet1'!$A$4386:$N$4591"}</definedName>
    <definedName name="WW" localSheetId="14" hidden="1">{"'Sheet1'!$A$4386:$N$4591"}</definedName>
    <definedName name="WW" localSheetId="11" hidden="1">{"'Sheet1'!$A$4386:$N$4591"}</definedName>
    <definedName name="WW" localSheetId="10" hidden="1">{"'Sheet1'!$A$4386:$N$4591"}</definedName>
    <definedName name="WW" localSheetId="20" hidden="1">{"'Sheet1'!$A$4386:$N$4591"}</definedName>
    <definedName name="WW" hidden="1">{"'Sheet1'!$A$4386:$N$4591"}</definedName>
    <definedName name="wwr" localSheetId="5" hidden="1">{"'Break down'!$A$4"}</definedName>
    <definedName name="wwr" localSheetId="14" hidden="1">{"'Break down'!$A$4"}</definedName>
    <definedName name="wwr" localSheetId="11" hidden="1">{"'Break down'!$A$4"}</definedName>
    <definedName name="wwr" localSheetId="10" hidden="1">{"'Break down'!$A$4"}</definedName>
    <definedName name="wwr" localSheetId="20" hidden="1">{"'Break down'!$A$4"}</definedName>
    <definedName name="wwr" hidden="1">{"'Break down'!$A$4"}</definedName>
    <definedName name="www" localSheetId="5" hidden="1">{#N/A,#N/A,TRUE,"Cover";#N/A,#N/A,TRUE,"Conts";#N/A,#N/A,TRUE,"VOS";#N/A,#N/A,TRUE,"Warrington";#N/A,#N/A,TRUE,"Widnes"}</definedName>
    <definedName name="www" localSheetId="14" hidden="1">{#N/A,#N/A,TRUE,"Cover";#N/A,#N/A,TRUE,"Conts";#N/A,#N/A,TRUE,"VOS";#N/A,#N/A,TRUE,"Warrington";#N/A,#N/A,TRUE,"Widnes"}</definedName>
    <definedName name="www" localSheetId="11" hidden="1">{#N/A,#N/A,TRUE,"Cover";#N/A,#N/A,TRUE,"Conts";#N/A,#N/A,TRUE,"VOS";#N/A,#N/A,TRUE,"Warrington";#N/A,#N/A,TRUE,"Widnes"}</definedName>
    <definedName name="www" localSheetId="10" hidden="1">{#N/A,#N/A,TRUE,"Cover";#N/A,#N/A,TRUE,"Conts";#N/A,#N/A,TRUE,"VOS";#N/A,#N/A,TRUE,"Warrington";#N/A,#N/A,TRUE,"Widnes"}</definedName>
    <definedName name="www" localSheetId="20" hidden="1">{#N/A,#N/A,TRUE,"Cover";#N/A,#N/A,TRUE,"Conts";#N/A,#N/A,TRUE,"VOS";#N/A,#N/A,TRUE,"Warrington";#N/A,#N/A,TRUE,"Widnes"}</definedName>
    <definedName name="www" hidden="1">{#N/A,#N/A,TRUE,"Cover";#N/A,#N/A,TRUE,"Conts";#N/A,#N/A,TRUE,"VOS";#N/A,#N/A,TRUE,"Warrington";#N/A,#N/A,TRUE,"Widnes"}</definedName>
    <definedName name="wwwww" localSheetId="5" hidden="1">#REF!</definedName>
    <definedName name="wwwww" localSheetId="11" hidden="1">#REF!</definedName>
    <definedName name="wwwww" localSheetId="4" hidden="1">#REF!</definedName>
    <definedName name="wwwww" hidden="1">#REF!</definedName>
    <definedName name="wy7u7y" localSheetId="5" hidden="1">{#N/A,#N/A,TRUE,"Cover";#N/A,#N/A,TRUE,"Conts";#N/A,#N/A,TRUE,"VOS";#N/A,#N/A,TRUE,"Warrington";#N/A,#N/A,TRUE,"Widnes"}</definedName>
    <definedName name="wy7u7y" localSheetId="14" hidden="1">{#N/A,#N/A,TRUE,"Cover";#N/A,#N/A,TRUE,"Conts";#N/A,#N/A,TRUE,"VOS";#N/A,#N/A,TRUE,"Warrington";#N/A,#N/A,TRUE,"Widnes"}</definedName>
    <definedName name="wy7u7y" localSheetId="11" hidden="1">{#N/A,#N/A,TRUE,"Cover";#N/A,#N/A,TRUE,"Conts";#N/A,#N/A,TRUE,"VOS";#N/A,#N/A,TRUE,"Warrington";#N/A,#N/A,TRUE,"Widnes"}</definedName>
    <definedName name="wy7u7y" localSheetId="10" hidden="1">{#N/A,#N/A,TRUE,"Cover";#N/A,#N/A,TRUE,"Conts";#N/A,#N/A,TRUE,"VOS";#N/A,#N/A,TRUE,"Warrington";#N/A,#N/A,TRUE,"Widnes"}</definedName>
    <definedName name="wy7u7y" localSheetId="20" hidden="1">{#N/A,#N/A,TRUE,"Cover";#N/A,#N/A,TRUE,"Conts";#N/A,#N/A,TRUE,"VOS";#N/A,#N/A,TRUE,"Warrington";#N/A,#N/A,TRUE,"Widnes"}</definedName>
    <definedName name="wy7u7y" hidden="1">{#N/A,#N/A,TRUE,"Cover";#N/A,#N/A,TRUE,"Conts";#N/A,#N/A,TRUE,"VOS";#N/A,#N/A,TRUE,"Warrington";#N/A,#N/A,TRUE,"Widnes"}</definedName>
    <definedName name="xc" localSheetId="5" hidden="1">{#N/A,#N/A,FALSE,"SumD";#N/A,#N/A,FALSE,"ElecD";#N/A,#N/A,FALSE,"MechD";#N/A,#N/A,FALSE,"GeotD";#N/A,#N/A,FALSE,"PrcsD";#N/A,#N/A,FALSE,"TunnD";#N/A,#N/A,FALSE,"CivlD";#N/A,#N/A,FALSE,"NtwkD";#N/A,#N/A,FALSE,"EstgD";#N/A,#N/A,FALSE,"PEngD"}</definedName>
    <definedName name="xc" localSheetId="14" hidden="1">{#N/A,#N/A,FALSE,"SumD";#N/A,#N/A,FALSE,"ElecD";#N/A,#N/A,FALSE,"MechD";#N/A,#N/A,FALSE,"GeotD";#N/A,#N/A,FALSE,"PrcsD";#N/A,#N/A,FALSE,"TunnD";#N/A,#N/A,FALSE,"CivlD";#N/A,#N/A,FALSE,"NtwkD";#N/A,#N/A,FALSE,"EstgD";#N/A,#N/A,FALSE,"PEngD"}</definedName>
    <definedName name="xc" localSheetId="11" hidden="1">{#N/A,#N/A,FALSE,"SumD";#N/A,#N/A,FALSE,"ElecD";#N/A,#N/A,FALSE,"MechD";#N/A,#N/A,FALSE,"GeotD";#N/A,#N/A,FALSE,"PrcsD";#N/A,#N/A,FALSE,"TunnD";#N/A,#N/A,FALSE,"CivlD";#N/A,#N/A,FALSE,"NtwkD";#N/A,#N/A,FALSE,"EstgD";#N/A,#N/A,FALSE,"PEngD"}</definedName>
    <definedName name="xc" localSheetId="10" hidden="1">{#N/A,#N/A,FALSE,"SumD";#N/A,#N/A,FALSE,"ElecD";#N/A,#N/A,FALSE,"MechD";#N/A,#N/A,FALSE,"GeotD";#N/A,#N/A,FALSE,"PrcsD";#N/A,#N/A,FALSE,"TunnD";#N/A,#N/A,FALSE,"CivlD";#N/A,#N/A,FALSE,"NtwkD";#N/A,#N/A,FALSE,"EstgD";#N/A,#N/A,FALSE,"PEngD"}</definedName>
    <definedName name="xc" localSheetId="20"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5" hidden="1">{"'Break down'!$A$4"}</definedName>
    <definedName name="XLK" localSheetId="14" hidden="1">{"'Break down'!$A$4"}</definedName>
    <definedName name="XLK" localSheetId="11" hidden="1">{"'Break down'!$A$4"}</definedName>
    <definedName name="XLK" localSheetId="10" hidden="1">{"'Break down'!$A$4"}</definedName>
    <definedName name="XLK" localSheetId="20" hidden="1">{"'Break down'!$A$4"}</definedName>
    <definedName name="XLK" hidden="1">{"'Break down'!$A$4"}</definedName>
    <definedName name="xls" localSheetId="5" hidden="1">{#N/A,#N/A,TRUE,"Front";#N/A,#N/A,TRUE,"Simple Letter";#N/A,#N/A,TRUE,"Inside";#N/A,#N/A,TRUE,"Contents";#N/A,#N/A,TRUE,"Basis";#N/A,#N/A,TRUE,"Inclusions";#N/A,#N/A,TRUE,"Exclusions";#N/A,#N/A,TRUE,"Areas";#N/A,#N/A,TRUE,"Summary";#N/A,#N/A,TRUE,"Detail"}</definedName>
    <definedName name="xls" localSheetId="14" hidden="1">{#N/A,#N/A,TRUE,"Front";#N/A,#N/A,TRUE,"Simple Letter";#N/A,#N/A,TRUE,"Inside";#N/A,#N/A,TRUE,"Contents";#N/A,#N/A,TRUE,"Basis";#N/A,#N/A,TRUE,"Inclusions";#N/A,#N/A,TRUE,"Exclusions";#N/A,#N/A,TRUE,"Areas";#N/A,#N/A,TRUE,"Summary";#N/A,#N/A,TRUE,"Detail"}</definedName>
    <definedName name="xls" localSheetId="11" hidden="1">{#N/A,#N/A,TRUE,"Front";#N/A,#N/A,TRUE,"Simple Letter";#N/A,#N/A,TRUE,"Inside";#N/A,#N/A,TRUE,"Contents";#N/A,#N/A,TRUE,"Basis";#N/A,#N/A,TRUE,"Inclusions";#N/A,#N/A,TRUE,"Exclusions";#N/A,#N/A,TRUE,"Areas";#N/A,#N/A,TRUE,"Summary";#N/A,#N/A,TRUE,"Detail"}</definedName>
    <definedName name="xls" localSheetId="10" hidden="1">{#N/A,#N/A,TRUE,"Front";#N/A,#N/A,TRUE,"Simple Letter";#N/A,#N/A,TRUE,"Inside";#N/A,#N/A,TRUE,"Contents";#N/A,#N/A,TRUE,"Basis";#N/A,#N/A,TRUE,"Inclusions";#N/A,#N/A,TRUE,"Exclusions";#N/A,#N/A,TRUE,"Areas";#N/A,#N/A,TRUE,"Summary";#N/A,#N/A,TRUE,"Detail"}</definedName>
    <definedName name="xls" localSheetId="20"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5" hidden="1">{"'Break down'!$A$4"}</definedName>
    <definedName name="xls." localSheetId="14" hidden="1">{"'Break down'!$A$4"}</definedName>
    <definedName name="xls." localSheetId="11" hidden="1">{"'Break down'!$A$4"}</definedName>
    <definedName name="xls." localSheetId="10" hidden="1">{"'Break down'!$A$4"}</definedName>
    <definedName name="xls." localSheetId="20" hidden="1">{"'Break down'!$A$4"}</definedName>
    <definedName name="xls." hidden="1">{"'Break down'!$A$4"}</definedName>
    <definedName name="xls1" localSheetId="5" hidden="1">{"'Break down'!$A$4"}</definedName>
    <definedName name="xls1" localSheetId="14" hidden="1">{"'Break down'!$A$4"}</definedName>
    <definedName name="xls1" localSheetId="11" hidden="1">{"'Break down'!$A$4"}</definedName>
    <definedName name="xls1" localSheetId="10" hidden="1">{"'Break down'!$A$4"}</definedName>
    <definedName name="xls1" localSheetId="20" hidden="1">{"'Break down'!$A$4"}</definedName>
    <definedName name="xls1" hidden="1">{"'Break down'!$A$4"}</definedName>
    <definedName name="xls2" localSheetId="5" hidden="1">{"'Break down'!$A$4"}</definedName>
    <definedName name="xls2" localSheetId="14" hidden="1">{"'Break down'!$A$4"}</definedName>
    <definedName name="xls2" localSheetId="11" hidden="1">{"'Break down'!$A$4"}</definedName>
    <definedName name="xls2" localSheetId="10" hidden="1">{"'Break down'!$A$4"}</definedName>
    <definedName name="xls2" localSheetId="20" hidden="1">{"'Break down'!$A$4"}</definedName>
    <definedName name="xls2" hidden="1">{"'Break down'!$A$4"}</definedName>
    <definedName name="XLSS" localSheetId="5" hidden="1">{"'Break down'!$A$4"}</definedName>
    <definedName name="XLSS" localSheetId="14" hidden="1">{"'Break down'!$A$4"}</definedName>
    <definedName name="XLSS" localSheetId="11" hidden="1">{"'Break down'!$A$4"}</definedName>
    <definedName name="XLSS" localSheetId="10" hidden="1">{"'Break down'!$A$4"}</definedName>
    <definedName name="XLSS" localSheetId="20" hidden="1">{"'Break down'!$A$4"}</definedName>
    <definedName name="XLSS" hidden="1">{"'Break down'!$A$4"}</definedName>
    <definedName name="xlst" localSheetId="5" hidden="1">{"'Break down'!$A$4"}</definedName>
    <definedName name="xlst" localSheetId="14" hidden="1">{"'Break down'!$A$4"}</definedName>
    <definedName name="xlst" localSheetId="11" hidden="1">{"'Break down'!$A$4"}</definedName>
    <definedName name="xlst" localSheetId="10" hidden="1">{"'Break down'!$A$4"}</definedName>
    <definedName name="xlst" localSheetId="20" hidden="1">{"'Break down'!$A$4"}</definedName>
    <definedName name="xlst" hidden="1">{"'Break down'!$A$4"}</definedName>
    <definedName name="XREF_COLUMN_1" localSheetId="5" hidden="1">#REF!</definedName>
    <definedName name="XREF_COLUMN_1" localSheetId="11" hidden="1">#REF!</definedName>
    <definedName name="XREF_COLUMN_1" localSheetId="4" hidden="1">#REF!</definedName>
    <definedName name="XREF_COLUMN_1" hidden="1">#REF!</definedName>
    <definedName name="XREF_COLUMN_15" localSheetId="5" hidden="1">[16]Consolidated!#REF!</definedName>
    <definedName name="XREF_COLUMN_15" localSheetId="14" hidden="1">[16]Consolidated!#REF!</definedName>
    <definedName name="XREF_COLUMN_15" localSheetId="11" hidden="1">[16]Consolidated!#REF!</definedName>
    <definedName name="XREF_COLUMN_15" localSheetId="4" hidden="1">[16]Consolidated!#REF!</definedName>
    <definedName name="XREF_COLUMN_15" localSheetId="20" hidden="1">[16]Consolidated!#REF!</definedName>
    <definedName name="XREF_COLUMN_15" hidden="1">[16]Consolidated!#REF!</definedName>
    <definedName name="XREF_COLUMN_7" localSheetId="5" hidden="1">#REF!</definedName>
    <definedName name="XREF_COLUMN_7" localSheetId="11" hidden="1">#REF!</definedName>
    <definedName name="XREF_COLUMN_7" localSheetId="4" hidden="1">#REF!</definedName>
    <definedName name="XREF_COLUMN_7" hidden="1">#REF!</definedName>
    <definedName name="XRefActiveRow" localSheetId="5" hidden="1">#REF!</definedName>
    <definedName name="XRefActiveRow" localSheetId="11" hidden="1">#REF!</definedName>
    <definedName name="XRefActiveRow" localSheetId="4" hidden="1">#REF!</definedName>
    <definedName name="XRefActiveRow" hidden="1">#REF!</definedName>
    <definedName name="XRefColumnsCount" hidden="1">12</definedName>
    <definedName name="XRefCopy1" localSheetId="5" hidden="1">#REF!</definedName>
    <definedName name="XRefCopy1" localSheetId="11" hidden="1">#REF!</definedName>
    <definedName name="XRefCopy1" localSheetId="4" hidden="1">#REF!</definedName>
    <definedName name="XRefCopy1" hidden="1">#REF!</definedName>
    <definedName name="XRefCopy1Row" localSheetId="5" hidden="1">#REF!</definedName>
    <definedName name="XRefCopy1Row" localSheetId="11" hidden="1">#REF!</definedName>
    <definedName name="XRefCopy1Row" localSheetId="4" hidden="1">#REF!</definedName>
    <definedName name="XRefCopy1Row" hidden="1">#REF!</definedName>
    <definedName name="XRefCopy2" localSheetId="5" hidden="1">#REF!</definedName>
    <definedName name="XRefCopy2" localSheetId="11" hidden="1">#REF!</definedName>
    <definedName name="XRefCopy2" localSheetId="4" hidden="1">#REF!</definedName>
    <definedName name="XRefCopy2" hidden="1">#REF!</definedName>
    <definedName name="XRefCopy3" localSheetId="5" hidden="1">#REF!</definedName>
    <definedName name="XRefCopy3" localSheetId="11" hidden="1">#REF!</definedName>
    <definedName name="XRefCopy3" localSheetId="4" hidden="1">#REF!</definedName>
    <definedName name="XRefCopy3" hidden="1">#REF!</definedName>
    <definedName name="XRefCopy7Row" localSheetId="5" hidden="1">[12]XREF!#REF!</definedName>
    <definedName name="XRefCopy7Row" localSheetId="14" hidden="1">[12]XREF!#REF!</definedName>
    <definedName name="XRefCopy7Row" localSheetId="11" hidden="1">[12]XREF!#REF!</definedName>
    <definedName name="XRefCopy7Row" localSheetId="4" hidden="1">[12]XREF!#REF!</definedName>
    <definedName name="XRefCopy7Row" localSheetId="20" hidden="1">[12]XREF!#REF!</definedName>
    <definedName name="XRefCopy7Row" hidden="1">[12]XREF!#REF!</definedName>
    <definedName name="XRefCopyRangeCount" hidden="1">7</definedName>
    <definedName name="XRefPaste1" localSheetId="5" hidden="1">#REF!</definedName>
    <definedName name="XRefPaste1" localSheetId="11" hidden="1">#REF!</definedName>
    <definedName name="XRefPaste1" localSheetId="4" hidden="1">#REF!</definedName>
    <definedName name="XRefPaste1" hidden="1">#REF!</definedName>
    <definedName name="XRefPaste110Row" localSheetId="5" hidden="1">[12]XREF!#REF!</definedName>
    <definedName name="XRefPaste110Row" localSheetId="14" hidden="1">[12]XREF!#REF!</definedName>
    <definedName name="XRefPaste110Row" localSheetId="11" hidden="1">[12]XREF!#REF!</definedName>
    <definedName name="XRefPaste110Row" localSheetId="4" hidden="1">[12]XREF!#REF!</definedName>
    <definedName name="XRefPaste110Row" localSheetId="20" hidden="1">[12]XREF!#REF!</definedName>
    <definedName name="XRefPaste110Row" hidden="1">[12]XREF!#REF!</definedName>
    <definedName name="XRefPaste110Row1" localSheetId="5" hidden="1">[12]XREF!#REF!</definedName>
    <definedName name="XRefPaste110Row1" localSheetId="11" hidden="1">[12]XREF!#REF!</definedName>
    <definedName name="XRefPaste110Row1" localSheetId="4" hidden="1">[12]XREF!#REF!</definedName>
    <definedName name="XRefPaste110Row1" hidden="1">[12]XREF!#REF!</definedName>
    <definedName name="XRefPaste111Row" localSheetId="5" hidden="1">[12]XREF!#REF!</definedName>
    <definedName name="XRefPaste111Row" localSheetId="11" hidden="1">[12]XREF!#REF!</definedName>
    <definedName name="XRefPaste111Row" localSheetId="4" hidden="1">[12]XREF!#REF!</definedName>
    <definedName name="XRefPaste111Row" hidden="1">[12]XREF!#REF!</definedName>
    <definedName name="XRefPaste112Row" localSheetId="5" hidden="1">[12]XREF!#REF!</definedName>
    <definedName name="XRefPaste112Row" localSheetId="11" hidden="1">[12]XREF!#REF!</definedName>
    <definedName name="XRefPaste112Row" localSheetId="4" hidden="1">[12]XREF!#REF!</definedName>
    <definedName name="XRefPaste112Row" hidden="1">[12]XREF!#REF!</definedName>
    <definedName name="XRefPaste113Row" localSheetId="5" hidden="1">[12]XREF!#REF!</definedName>
    <definedName name="XRefPaste113Row" localSheetId="11" hidden="1">[12]XREF!#REF!</definedName>
    <definedName name="XRefPaste113Row" localSheetId="4" hidden="1">[12]XREF!#REF!</definedName>
    <definedName name="XRefPaste113Row" hidden="1">[12]XREF!#REF!</definedName>
    <definedName name="XRefPaste120Row" localSheetId="5" hidden="1">[12]XREF!#REF!</definedName>
    <definedName name="XRefPaste120Row" localSheetId="11" hidden="1">[12]XREF!#REF!</definedName>
    <definedName name="XRefPaste120Row" localSheetId="4" hidden="1">[12]XREF!#REF!</definedName>
    <definedName name="XRefPaste120Row" hidden="1">[12]XREF!#REF!</definedName>
    <definedName name="XRefPaste121Row" localSheetId="5" hidden="1">[12]XREF!#REF!</definedName>
    <definedName name="XRefPaste121Row" localSheetId="11" hidden="1">[12]XREF!#REF!</definedName>
    <definedName name="XRefPaste121Row" localSheetId="4" hidden="1">[12]XREF!#REF!</definedName>
    <definedName name="XRefPaste121Row" hidden="1">[12]XREF!#REF!</definedName>
    <definedName name="XRefPaste1Row" localSheetId="5" hidden="1">#REF!</definedName>
    <definedName name="XRefPaste1Row" localSheetId="11" hidden="1">#REF!</definedName>
    <definedName name="XRefPaste1Row" localSheetId="4" hidden="1">#REF!</definedName>
    <definedName name="XRefPaste1Row" hidden="1">#REF!</definedName>
    <definedName name="XRefPasteRangeCount" hidden="1">142</definedName>
    <definedName name="xx" localSheetId="5" hidden="1">{#N/A,#N/A,TRUE,"Front";#N/A,#N/A,TRUE,"Simple Letter";#N/A,#N/A,TRUE,"Inside";#N/A,#N/A,TRUE,"Contents";#N/A,#N/A,TRUE,"Basis";#N/A,#N/A,TRUE,"Inclusions";#N/A,#N/A,TRUE,"Exclusions";#N/A,#N/A,TRUE,"Areas";#N/A,#N/A,TRUE,"Summary";#N/A,#N/A,TRUE,"Detail"}</definedName>
    <definedName name="xx" localSheetId="14" hidden="1">{#N/A,#N/A,TRUE,"Front";#N/A,#N/A,TRUE,"Simple Letter";#N/A,#N/A,TRUE,"Inside";#N/A,#N/A,TRUE,"Contents";#N/A,#N/A,TRUE,"Basis";#N/A,#N/A,TRUE,"Inclusions";#N/A,#N/A,TRUE,"Exclusions";#N/A,#N/A,TRUE,"Areas";#N/A,#N/A,TRUE,"Summary";#N/A,#N/A,TRUE,"Detail"}</definedName>
    <definedName name="xx" localSheetId="11" hidden="1">{#N/A,#N/A,TRUE,"Front";#N/A,#N/A,TRUE,"Simple Letter";#N/A,#N/A,TRUE,"Inside";#N/A,#N/A,TRUE,"Contents";#N/A,#N/A,TRUE,"Basis";#N/A,#N/A,TRUE,"Inclusions";#N/A,#N/A,TRUE,"Exclusions";#N/A,#N/A,TRUE,"Areas";#N/A,#N/A,TRUE,"Summary";#N/A,#N/A,TRUE,"Detail"}</definedName>
    <definedName name="xx" localSheetId="10" hidden="1">{#N/A,#N/A,TRUE,"Front";#N/A,#N/A,TRUE,"Simple Letter";#N/A,#N/A,TRUE,"Inside";#N/A,#N/A,TRUE,"Contents";#N/A,#N/A,TRUE,"Basis";#N/A,#N/A,TRUE,"Inclusions";#N/A,#N/A,TRUE,"Exclusions";#N/A,#N/A,TRUE,"Areas";#N/A,#N/A,TRUE,"Summary";#N/A,#N/A,TRUE,"Detail"}</definedName>
    <definedName name="xx" localSheetId="20" hidden="1">{#N/A,#N/A,TRUE,"Front";#N/A,#N/A,TRUE,"Simple Letter";#N/A,#N/A,TRUE,"Inside";#N/A,#N/A,TRUE,"Contents";#N/A,#N/A,TRUE,"Basis";#N/A,#N/A,TRUE,"Inclusions";#N/A,#N/A,TRUE,"Exclusions";#N/A,#N/A,TRUE,"Areas";#N/A,#N/A,TRUE,"Summary";#N/A,#N/A,TRUE,"Detail"}</definedName>
    <definedName name="xx" hidden="1">{#N/A,#N/A,TRUE,"Front";#N/A,#N/A,TRUE,"Simple Letter";#N/A,#N/A,TRUE,"Inside";#N/A,#N/A,TRUE,"Contents";#N/A,#N/A,TRUE,"Basis";#N/A,#N/A,TRUE,"Inclusions";#N/A,#N/A,TRUE,"Exclusions";#N/A,#N/A,TRUE,"Areas";#N/A,#N/A,TRUE,"Summary";#N/A,#N/A,TRUE,"Detail"}</definedName>
    <definedName name="XXX" localSheetId="5" hidden="1">{#N/A,#N/A,TRUE,"Front";#N/A,#N/A,TRUE,"Simple Letter";#N/A,#N/A,TRUE,"Inside";#N/A,#N/A,TRUE,"Contents";#N/A,#N/A,TRUE,"Basis";#N/A,#N/A,TRUE,"Inclusions";#N/A,#N/A,TRUE,"Exclusions";#N/A,#N/A,TRUE,"Areas";#N/A,#N/A,TRUE,"Summary";#N/A,#N/A,TRUE,"Detail"}</definedName>
    <definedName name="XXX" localSheetId="14" hidden="1">{#N/A,#N/A,TRUE,"Front";#N/A,#N/A,TRUE,"Simple Letter";#N/A,#N/A,TRUE,"Inside";#N/A,#N/A,TRUE,"Contents";#N/A,#N/A,TRUE,"Basis";#N/A,#N/A,TRUE,"Inclusions";#N/A,#N/A,TRUE,"Exclusions";#N/A,#N/A,TRUE,"Areas";#N/A,#N/A,TRUE,"Summary";#N/A,#N/A,TRUE,"Detail"}</definedName>
    <definedName name="XXX" localSheetId="11" hidden="1">{#N/A,#N/A,TRUE,"Front";#N/A,#N/A,TRUE,"Simple Letter";#N/A,#N/A,TRUE,"Inside";#N/A,#N/A,TRUE,"Contents";#N/A,#N/A,TRUE,"Basis";#N/A,#N/A,TRUE,"Inclusions";#N/A,#N/A,TRUE,"Exclusions";#N/A,#N/A,TRUE,"Areas";#N/A,#N/A,TRUE,"Summary";#N/A,#N/A,TRUE,"Detail"}</definedName>
    <definedName name="XXX" localSheetId="10" hidden="1">{#N/A,#N/A,TRUE,"Front";#N/A,#N/A,TRUE,"Simple Letter";#N/A,#N/A,TRUE,"Inside";#N/A,#N/A,TRUE,"Contents";#N/A,#N/A,TRUE,"Basis";#N/A,#N/A,TRUE,"Inclusions";#N/A,#N/A,TRUE,"Exclusions";#N/A,#N/A,TRUE,"Areas";#N/A,#N/A,TRUE,"Summary";#N/A,#N/A,TRUE,"Detail"}</definedName>
    <definedName name="XXX" localSheetId="20" hidden="1">{#N/A,#N/A,TRUE,"Front";#N/A,#N/A,TRUE,"Simple Letter";#N/A,#N/A,TRUE,"Inside";#N/A,#N/A,TRUE,"Contents";#N/A,#N/A,TRUE,"Basis";#N/A,#N/A,TRUE,"Inclusions";#N/A,#N/A,TRUE,"Exclusions";#N/A,#N/A,TRUE,"Areas";#N/A,#N/A,TRUE,"Summary";#N/A,#N/A,TRUE,"Detail"}</definedName>
    <definedName name="XXX" hidden="1">{#N/A,#N/A,TRUE,"Front";#N/A,#N/A,TRUE,"Simple Letter";#N/A,#N/A,TRUE,"Inside";#N/A,#N/A,TRUE,"Contents";#N/A,#N/A,TRUE,"Basis";#N/A,#N/A,TRUE,"Inclusions";#N/A,#N/A,TRUE,"Exclusions";#N/A,#N/A,TRUE,"Areas";#N/A,#N/A,TRUE,"Summary";#N/A,#N/A,TRUE,"Detail"}</definedName>
    <definedName name="xxxx" localSheetId="5" hidden="1">{#N/A,#N/A,TRUE,"Front";#N/A,#N/A,TRUE,"Simple Letter";#N/A,#N/A,TRUE,"Inside";#N/A,#N/A,TRUE,"Contents";#N/A,#N/A,TRUE,"Basis";#N/A,#N/A,TRUE,"Inclusions";#N/A,#N/A,TRUE,"Exclusions";#N/A,#N/A,TRUE,"Areas";#N/A,#N/A,TRUE,"Summary";#N/A,#N/A,TRUE,"Detail"}</definedName>
    <definedName name="xxxx" localSheetId="14" hidden="1">{#N/A,#N/A,TRUE,"Front";#N/A,#N/A,TRUE,"Simple Letter";#N/A,#N/A,TRUE,"Inside";#N/A,#N/A,TRUE,"Contents";#N/A,#N/A,TRUE,"Basis";#N/A,#N/A,TRUE,"Inclusions";#N/A,#N/A,TRUE,"Exclusions";#N/A,#N/A,TRUE,"Areas";#N/A,#N/A,TRUE,"Summary";#N/A,#N/A,TRUE,"Detail"}</definedName>
    <definedName name="xxxx" localSheetId="11" hidden="1">{#N/A,#N/A,TRUE,"Front";#N/A,#N/A,TRUE,"Simple Letter";#N/A,#N/A,TRUE,"Inside";#N/A,#N/A,TRUE,"Contents";#N/A,#N/A,TRUE,"Basis";#N/A,#N/A,TRUE,"Inclusions";#N/A,#N/A,TRUE,"Exclusions";#N/A,#N/A,TRUE,"Areas";#N/A,#N/A,TRUE,"Summary";#N/A,#N/A,TRUE,"Detail"}</definedName>
    <definedName name="xxxx" localSheetId="10" hidden="1">{#N/A,#N/A,TRUE,"Front";#N/A,#N/A,TRUE,"Simple Letter";#N/A,#N/A,TRUE,"Inside";#N/A,#N/A,TRUE,"Contents";#N/A,#N/A,TRUE,"Basis";#N/A,#N/A,TRUE,"Inclusions";#N/A,#N/A,TRUE,"Exclusions";#N/A,#N/A,TRUE,"Areas";#N/A,#N/A,TRUE,"Summary";#N/A,#N/A,TRUE,"Detail"}</definedName>
    <definedName name="xxxx" localSheetId="20" hidden="1">{#N/A,#N/A,TRUE,"Front";#N/A,#N/A,TRUE,"Simple Letter";#N/A,#N/A,TRUE,"Inside";#N/A,#N/A,TRUE,"Contents";#N/A,#N/A,TRUE,"Basis";#N/A,#N/A,TRUE,"Inclusions";#N/A,#N/A,TRUE,"Exclusions";#N/A,#N/A,TRUE,"Areas";#N/A,#N/A,TRUE,"Summary";#N/A,#N/A,TRUE,"Detail"}</definedName>
    <definedName name="xxxx" hidden="1">{#N/A,#N/A,TRUE,"Front";#N/A,#N/A,TRUE,"Simple Letter";#N/A,#N/A,TRUE,"Inside";#N/A,#N/A,TRUE,"Contents";#N/A,#N/A,TRUE,"Basis";#N/A,#N/A,TRUE,"Inclusions";#N/A,#N/A,TRUE,"Exclusions";#N/A,#N/A,TRUE,"Areas";#N/A,#N/A,TRUE,"Summary";#N/A,#N/A,TRUE,"Detail"}</definedName>
    <definedName name="xxxxxxx" localSheetId="5" hidden="1">{#N/A,#N/A,FALSE,"MARCH"}</definedName>
    <definedName name="xxxxxxx" localSheetId="14" hidden="1">{#N/A,#N/A,FALSE,"MARCH"}</definedName>
    <definedName name="xxxxxxx" localSheetId="11" hidden="1">{#N/A,#N/A,FALSE,"MARCH"}</definedName>
    <definedName name="xxxxxxx" localSheetId="10" hidden="1">{#N/A,#N/A,FALSE,"MARCH"}</definedName>
    <definedName name="xxxxxxx" localSheetId="20" hidden="1">{#N/A,#N/A,FALSE,"MARCH"}</definedName>
    <definedName name="xxxxxxx" hidden="1">{#N/A,#N/A,FALSE,"MARCH"}</definedName>
    <definedName name="Y" localSheetId="5" hidden="1">{#N/A,#N/A,TRUE,"Front";#N/A,#N/A,TRUE,"Simple Letter";#N/A,#N/A,TRUE,"Inside";#N/A,#N/A,TRUE,"Contents";#N/A,#N/A,TRUE,"Basis";#N/A,#N/A,TRUE,"Inclusions";#N/A,#N/A,TRUE,"Exclusions";#N/A,#N/A,TRUE,"Areas";#N/A,#N/A,TRUE,"Summary";#N/A,#N/A,TRUE,"Detail"}</definedName>
    <definedName name="Y" localSheetId="14" hidden="1">{#N/A,#N/A,TRUE,"Front";#N/A,#N/A,TRUE,"Simple Letter";#N/A,#N/A,TRUE,"Inside";#N/A,#N/A,TRUE,"Contents";#N/A,#N/A,TRUE,"Basis";#N/A,#N/A,TRUE,"Inclusions";#N/A,#N/A,TRUE,"Exclusions";#N/A,#N/A,TRUE,"Areas";#N/A,#N/A,TRUE,"Summary";#N/A,#N/A,TRUE,"Detail"}</definedName>
    <definedName name="Y" localSheetId="11" hidden="1">{#N/A,#N/A,TRUE,"Front";#N/A,#N/A,TRUE,"Simple Letter";#N/A,#N/A,TRUE,"Inside";#N/A,#N/A,TRUE,"Contents";#N/A,#N/A,TRUE,"Basis";#N/A,#N/A,TRUE,"Inclusions";#N/A,#N/A,TRUE,"Exclusions";#N/A,#N/A,TRUE,"Areas";#N/A,#N/A,TRUE,"Summary";#N/A,#N/A,TRUE,"Detail"}</definedName>
    <definedName name="Y" localSheetId="10" hidden="1">{#N/A,#N/A,TRUE,"Front";#N/A,#N/A,TRUE,"Simple Letter";#N/A,#N/A,TRUE,"Inside";#N/A,#N/A,TRUE,"Contents";#N/A,#N/A,TRUE,"Basis";#N/A,#N/A,TRUE,"Inclusions";#N/A,#N/A,TRUE,"Exclusions";#N/A,#N/A,TRUE,"Areas";#N/A,#N/A,TRUE,"Summary";#N/A,#N/A,TRUE,"Detail"}</definedName>
    <definedName name="Y" localSheetId="20" hidden="1">{#N/A,#N/A,TRUE,"Front";#N/A,#N/A,TRUE,"Simple Letter";#N/A,#N/A,TRUE,"Inside";#N/A,#N/A,TRUE,"Contents";#N/A,#N/A,TRUE,"Basis";#N/A,#N/A,TRUE,"Inclusions";#N/A,#N/A,TRUE,"Exclusions";#N/A,#N/A,TRUE,"Areas";#N/A,#N/A,TRUE,"Summary";#N/A,#N/A,TRUE,"Detail"}</definedName>
    <definedName name="Y" hidden="1">{#N/A,#N/A,TRUE,"Front";#N/A,#N/A,TRUE,"Simple Letter";#N/A,#N/A,TRUE,"Inside";#N/A,#N/A,TRUE,"Contents";#N/A,#N/A,TRUE,"Basis";#N/A,#N/A,TRUE,"Inclusions";#N/A,#N/A,TRUE,"Exclusions";#N/A,#N/A,TRUE,"Areas";#N/A,#N/A,TRUE,"Summary";#N/A,#N/A,TRUE,"Detail"}</definedName>
    <definedName name="yes" localSheetId="5" hidden="1">[12]XREF!#REF!</definedName>
    <definedName name="yes" localSheetId="11" hidden="1">[12]XREF!#REF!</definedName>
    <definedName name="yes" localSheetId="4" hidden="1">[12]XREF!#REF!</definedName>
    <definedName name="yes" hidden="1">[12]XREF!#REF!</definedName>
    <definedName name="yhrsh" localSheetId="5" hidden="1">{#N/A,#N/A,TRUE,"Cover";#N/A,#N/A,TRUE,"Conts";#N/A,#N/A,TRUE,"VOS";#N/A,#N/A,TRUE,"Warrington";#N/A,#N/A,TRUE,"Widnes"}</definedName>
    <definedName name="yhrsh" localSheetId="14" hidden="1">{#N/A,#N/A,TRUE,"Cover";#N/A,#N/A,TRUE,"Conts";#N/A,#N/A,TRUE,"VOS";#N/A,#N/A,TRUE,"Warrington";#N/A,#N/A,TRUE,"Widnes"}</definedName>
    <definedName name="yhrsh" localSheetId="11" hidden="1">{#N/A,#N/A,TRUE,"Cover";#N/A,#N/A,TRUE,"Conts";#N/A,#N/A,TRUE,"VOS";#N/A,#N/A,TRUE,"Warrington";#N/A,#N/A,TRUE,"Widnes"}</definedName>
    <definedName name="yhrsh" localSheetId="10" hidden="1">{#N/A,#N/A,TRUE,"Cover";#N/A,#N/A,TRUE,"Conts";#N/A,#N/A,TRUE,"VOS";#N/A,#N/A,TRUE,"Warrington";#N/A,#N/A,TRUE,"Widnes"}</definedName>
    <definedName name="yhrsh" localSheetId="20" hidden="1">{#N/A,#N/A,TRUE,"Cover";#N/A,#N/A,TRUE,"Conts";#N/A,#N/A,TRUE,"VOS";#N/A,#N/A,TRUE,"Warrington";#N/A,#N/A,TRUE,"Widnes"}</definedName>
    <definedName name="yhrsh" hidden="1">{#N/A,#N/A,TRUE,"Cover";#N/A,#N/A,TRUE,"Conts";#N/A,#N/A,TRUE,"VOS";#N/A,#N/A,TRUE,"Warrington";#N/A,#N/A,TRUE,"Widnes"}</definedName>
    <definedName name="ykhljkdggzsf" localSheetId="5" hidden="1">{#N/A,#N/A,TRUE,"Cover";#N/A,#N/A,TRUE,"Conts";#N/A,#N/A,TRUE,"VOS";#N/A,#N/A,TRUE,"Warrington";#N/A,#N/A,TRUE,"Widnes"}</definedName>
    <definedName name="ykhljkdggzsf" localSheetId="14" hidden="1">{#N/A,#N/A,TRUE,"Cover";#N/A,#N/A,TRUE,"Conts";#N/A,#N/A,TRUE,"VOS";#N/A,#N/A,TRUE,"Warrington";#N/A,#N/A,TRUE,"Widnes"}</definedName>
    <definedName name="ykhljkdggzsf" localSheetId="11" hidden="1">{#N/A,#N/A,TRUE,"Cover";#N/A,#N/A,TRUE,"Conts";#N/A,#N/A,TRUE,"VOS";#N/A,#N/A,TRUE,"Warrington";#N/A,#N/A,TRUE,"Widnes"}</definedName>
    <definedName name="ykhljkdggzsf" localSheetId="10" hidden="1">{#N/A,#N/A,TRUE,"Cover";#N/A,#N/A,TRUE,"Conts";#N/A,#N/A,TRUE,"VOS";#N/A,#N/A,TRUE,"Warrington";#N/A,#N/A,TRUE,"Widnes"}</definedName>
    <definedName name="ykhljkdggzsf" localSheetId="20" hidden="1">{#N/A,#N/A,TRUE,"Cover";#N/A,#N/A,TRUE,"Conts";#N/A,#N/A,TRUE,"VOS";#N/A,#N/A,TRUE,"Warrington";#N/A,#N/A,TRUE,"Widnes"}</definedName>
    <definedName name="ykhljkdggzsf" hidden="1">{#N/A,#N/A,TRUE,"Cover";#N/A,#N/A,TRUE,"Conts";#N/A,#N/A,TRUE,"VOS";#N/A,#N/A,TRUE,"Warrington";#N/A,#N/A,TRUE,"Widnes"}</definedName>
    <definedName name="ykkllylulf" localSheetId="5" hidden="1">{#N/A,#N/A,TRUE,"Cover";#N/A,#N/A,TRUE,"Conts";#N/A,#N/A,TRUE,"VOS";#N/A,#N/A,TRUE,"Warrington";#N/A,#N/A,TRUE,"Widnes"}</definedName>
    <definedName name="ykkllylulf" localSheetId="14" hidden="1">{#N/A,#N/A,TRUE,"Cover";#N/A,#N/A,TRUE,"Conts";#N/A,#N/A,TRUE,"VOS";#N/A,#N/A,TRUE,"Warrington";#N/A,#N/A,TRUE,"Widnes"}</definedName>
    <definedName name="ykkllylulf" localSheetId="11" hidden="1">{#N/A,#N/A,TRUE,"Cover";#N/A,#N/A,TRUE,"Conts";#N/A,#N/A,TRUE,"VOS";#N/A,#N/A,TRUE,"Warrington";#N/A,#N/A,TRUE,"Widnes"}</definedName>
    <definedName name="ykkllylulf" localSheetId="10" hidden="1">{#N/A,#N/A,TRUE,"Cover";#N/A,#N/A,TRUE,"Conts";#N/A,#N/A,TRUE,"VOS";#N/A,#N/A,TRUE,"Warrington";#N/A,#N/A,TRUE,"Widnes"}</definedName>
    <definedName name="ykkllylulf" localSheetId="20" hidden="1">{#N/A,#N/A,TRUE,"Cover";#N/A,#N/A,TRUE,"Conts";#N/A,#N/A,TRUE,"VOS";#N/A,#N/A,TRUE,"Warrington";#N/A,#N/A,TRUE,"Widnes"}</definedName>
    <definedName name="ykkllylulf" hidden="1">{#N/A,#N/A,TRUE,"Cover";#N/A,#N/A,TRUE,"Conts";#N/A,#N/A,TRUE,"VOS";#N/A,#N/A,TRUE,"Warrington";#N/A,#N/A,TRUE,"Widnes"}</definedName>
    <definedName name="ynkim" localSheetId="5" hidden="1">{#N/A,#N/A,TRUE,"Basic";#N/A,#N/A,TRUE,"EXT-TABLE";#N/A,#N/A,TRUE,"STEEL";#N/A,#N/A,TRUE,"INT-Table";#N/A,#N/A,TRUE,"STEEL";#N/A,#N/A,TRUE,"Door"}</definedName>
    <definedName name="ynkim" localSheetId="14" hidden="1">{#N/A,#N/A,TRUE,"Basic";#N/A,#N/A,TRUE,"EXT-TABLE";#N/A,#N/A,TRUE,"STEEL";#N/A,#N/A,TRUE,"INT-Table";#N/A,#N/A,TRUE,"STEEL";#N/A,#N/A,TRUE,"Door"}</definedName>
    <definedName name="ynkim" localSheetId="11" hidden="1">{#N/A,#N/A,TRUE,"Basic";#N/A,#N/A,TRUE,"EXT-TABLE";#N/A,#N/A,TRUE,"STEEL";#N/A,#N/A,TRUE,"INT-Table";#N/A,#N/A,TRUE,"STEEL";#N/A,#N/A,TRUE,"Door"}</definedName>
    <definedName name="ynkim" localSheetId="10" hidden="1">{#N/A,#N/A,TRUE,"Basic";#N/A,#N/A,TRUE,"EXT-TABLE";#N/A,#N/A,TRUE,"STEEL";#N/A,#N/A,TRUE,"INT-Table";#N/A,#N/A,TRUE,"STEEL";#N/A,#N/A,TRUE,"Door"}</definedName>
    <definedName name="ynkim" localSheetId="20" hidden="1">{#N/A,#N/A,TRUE,"Basic";#N/A,#N/A,TRUE,"EXT-TABLE";#N/A,#N/A,TRUE,"STEEL";#N/A,#N/A,TRUE,"INT-Table";#N/A,#N/A,TRUE,"STEEL";#N/A,#N/A,TRUE,"Door"}</definedName>
    <definedName name="ynkim" hidden="1">{#N/A,#N/A,TRUE,"Basic";#N/A,#N/A,TRUE,"EXT-TABLE";#N/A,#N/A,TRUE,"STEEL";#N/A,#N/A,TRUE,"INT-Table";#N/A,#N/A,TRUE,"STEEL";#N/A,#N/A,TRUE,"Door"}</definedName>
    <definedName name="yrtyet" localSheetId="5" hidden="1">{#N/A,#N/A,TRUE,"Cover";#N/A,#N/A,TRUE,"Conts";#N/A,#N/A,TRUE,"VOS";#N/A,#N/A,TRUE,"Warrington";#N/A,#N/A,TRUE,"Widnes"}</definedName>
    <definedName name="yrtyet" localSheetId="14" hidden="1">{#N/A,#N/A,TRUE,"Cover";#N/A,#N/A,TRUE,"Conts";#N/A,#N/A,TRUE,"VOS";#N/A,#N/A,TRUE,"Warrington";#N/A,#N/A,TRUE,"Widnes"}</definedName>
    <definedName name="yrtyet" localSheetId="11" hidden="1">{#N/A,#N/A,TRUE,"Cover";#N/A,#N/A,TRUE,"Conts";#N/A,#N/A,TRUE,"VOS";#N/A,#N/A,TRUE,"Warrington";#N/A,#N/A,TRUE,"Widnes"}</definedName>
    <definedName name="yrtyet" localSheetId="10" hidden="1">{#N/A,#N/A,TRUE,"Cover";#N/A,#N/A,TRUE,"Conts";#N/A,#N/A,TRUE,"VOS";#N/A,#N/A,TRUE,"Warrington";#N/A,#N/A,TRUE,"Widnes"}</definedName>
    <definedName name="yrtyet" localSheetId="20" hidden="1">{#N/A,#N/A,TRUE,"Cover";#N/A,#N/A,TRUE,"Conts";#N/A,#N/A,TRUE,"VOS";#N/A,#N/A,TRUE,"Warrington";#N/A,#N/A,TRUE,"Widnes"}</definedName>
    <definedName name="yrtyet" hidden="1">{#N/A,#N/A,TRUE,"Cover";#N/A,#N/A,TRUE,"Conts";#N/A,#N/A,TRUE,"VOS";#N/A,#N/A,TRUE,"Warrington";#N/A,#N/A,TRUE,"Widnes"}</definedName>
    <definedName name="yry" localSheetId="5" hidden="1">{#N/A,#N/A,TRUE,"Cover";#N/A,#N/A,TRUE,"Conts";#N/A,#N/A,TRUE,"VOS";#N/A,#N/A,TRUE,"Warrington";#N/A,#N/A,TRUE,"Widnes"}</definedName>
    <definedName name="yry" localSheetId="14" hidden="1">{#N/A,#N/A,TRUE,"Cover";#N/A,#N/A,TRUE,"Conts";#N/A,#N/A,TRUE,"VOS";#N/A,#N/A,TRUE,"Warrington";#N/A,#N/A,TRUE,"Widnes"}</definedName>
    <definedName name="yry" localSheetId="11" hidden="1">{#N/A,#N/A,TRUE,"Cover";#N/A,#N/A,TRUE,"Conts";#N/A,#N/A,TRUE,"VOS";#N/A,#N/A,TRUE,"Warrington";#N/A,#N/A,TRUE,"Widnes"}</definedName>
    <definedName name="yry" localSheetId="10" hidden="1">{#N/A,#N/A,TRUE,"Cover";#N/A,#N/A,TRUE,"Conts";#N/A,#N/A,TRUE,"VOS";#N/A,#N/A,TRUE,"Warrington";#N/A,#N/A,TRUE,"Widnes"}</definedName>
    <definedName name="yry" localSheetId="20" hidden="1">{#N/A,#N/A,TRUE,"Cover";#N/A,#N/A,TRUE,"Conts";#N/A,#N/A,TRUE,"VOS";#N/A,#N/A,TRUE,"Warrington";#N/A,#N/A,TRUE,"Widnes"}</definedName>
    <definedName name="yry" hidden="1">{#N/A,#N/A,TRUE,"Cover";#N/A,#N/A,TRUE,"Conts";#N/A,#N/A,TRUE,"VOS";#N/A,#N/A,TRUE,"Warrington";#N/A,#N/A,TRUE,"Widnes"}</definedName>
    <definedName name="yt" localSheetId="5" hidden="1">{#N/A,#N/A,TRUE,"Cover";#N/A,#N/A,TRUE,"Conts";#N/A,#N/A,TRUE,"VOS";#N/A,#N/A,TRUE,"Warrington";#N/A,#N/A,TRUE,"Widnes"}</definedName>
    <definedName name="yt" localSheetId="14" hidden="1">{#N/A,#N/A,TRUE,"Cover";#N/A,#N/A,TRUE,"Conts";#N/A,#N/A,TRUE,"VOS";#N/A,#N/A,TRUE,"Warrington";#N/A,#N/A,TRUE,"Widnes"}</definedName>
    <definedName name="yt" localSheetId="11" hidden="1">{#N/A,#N/A,TRUE,"Cover";#N/A,#N/A,TRUE,"Conts";#N/A,#N/A,TRUE,"VOS";#N/A,#N/A,TRUE,"Warrington";#N/A,#N/A,TRUE,"Widnes"}</definedName>
    <definedName name="yt" localSheetId="10" hidden="1">{#N/A,#N/A,TRUE,"Cover";#N/A,#N/A,TRUE,"Conts";#N/A,#N/A,TRUE,"VOS";#N/A,#N/A,TRUE,"Warrington";#N/A,#N/A,TRUE,"Widnes"}</definedName>
    <definedName name="yt" localSheetId="20" hidden="1">{#N/A,#N/A,TRUE,"Cover";#N/A,#N/A,TRUE,"Conts";#N/A,#N/A,TRUE,"VOS";#N/A,#N/A,TRUE,"Warrington";#N/A,#N/A,TRUE,"Widnes"}</definedName>
    <definedName name="yt" hidden="1">{#N/A,#N/A,TRUE,"Cover";#N/A,#N/A,TRUE,"Conts";#N/A,#N/A,TRUE,"VOS";#N/A,#N/A,TRUE,"Warrington";#N/A,#N/A,TRUE,"Widnes"}</definedName>
    <definedName name="ytjtyjre" localSheetId="5" hidden="1">{#N/A,#N/A,TRUE,"Cover";#N/A,#N/A,TRUE,"Conts";#N/A,#N/A,TRUE,"VOS";#N/A,#N/A,TRUE,"Warrington";#N/A,#N/A,TRUE,"Widnes"}</definedName>
    <definedName name="ytjtyjre" localSheetId="14" hidden="1">{#N/A,#N/A,TRUE,"Cover";#N/A,#N/A,TRUE,"Conts";#N/A,#N/A,TRUE,"VOS";#N/A,#N/A,TRUE,"Warrington";#N/A,#N/A,TRUE,"Widnes"}</definedName>
    <definedName name="ytjtyjre" localSheetId="11" hidden="1">{#N/A,#N/A,TRUE,"Cover";#N/A,#N/A,TRUE,"Conts";#N/A,#N/A,TRUE,"VOS";#N/A,#N/A,TRUE,"Warrington";#N/A,#N/A,TRUE,"Widnes"}</definedName>
    <definedName name="ytjtyjre" localSheetId="10" hidden="1">{#N/A,#N/A,TRUE,"Cover";#N/A,#N/A,TRUE,"Conts";#N/A,#N/A,TRUE,"VOS";#N/A,#N/A,TRUE,"Warrington";#N/A,#N/A,TRUE,"Widnes"}</definedName>
    <definedName name="ytjtyjre" localSheetId="20" hidden="1">{#N/A,#N/A,TRUE,"Cover";#N/A,#N/A,TRUE,"Conts";#N/A,#N/A,TRUE,"VOS";#N/A,#N/A,TRUE,"Warrington";#N/A,#N/A,TRUE,"Widnes"}</definedName>
    <definedName name="ytjtyjre" hidden="1">{#N/A,#N/A,TRUE,"Cover";#N/A,#N/A,TRUE,"Conts";#N/A,#N/A,TRUE,"VOS";#N/A,#N/A,TRUE,"Warrington";#N/A,#N/A,TRUE,"Widnes"}</definedName>
    <definedName name="ytr" localSheetId="5" hidden="1">{"'Break down'!$A$4"}</definedName>
    <definedName name="ytr" localSheetId="14" hidden="1">{"'Break down'!$A$4"}</definedName>
    <definedName name="ytr" localSheetId="11" hidden="1">{"'Break down'!$A$4"}</definedName>
    <definedName name="ytr" localSheetId="10" hidden="1">{"'Break down'!$A$4"}</definedName>
    <definedName name="ytr" localSheetId="20" hidden="1">{"'Break down'!$A$4"}</definedName>
    <definedName name="ytr" hidden="1">{"'Break down'!$A$4"}</definedName>
    <definedName name="ytuloioio" localSheetId="5" hidden="1">{#N/A,#N/A,TRUE,"Cover";#N/A,#N/A,TRUE,"Conts";#N/A,#N/A,TRUE,"VOS";#N/A,#N/A,TRUE,"Warrington";#N/A,#N/A,TRUE,"Widnes"}</definedName>
    <definedName name="ytuloioio" localSheetId="14" hidden="1">{#N/A,#N/A,TRUE,"Cover";#N/A,#N/A,TRUE,"Conts";#N/A,#N/A,TRUE,"VOS";#N/A,#N/A,TRUE,"Warrington";#N/A,#N/A,TRUE,"Widnes"}</definedName>
    <definedName name="ytuloioio" localSheetId="11" hidden="1">{#N/A,#N/A,TRUE,"Cover";#N/A,#N/A,TRUE,"Conts";#N/A,#N/A,TRUE,"VOS";#N/A,#N/A,TRUE,"Warrington";#N/A,#N/A,TRUE,"Widnes"}</definedName>
    <definedName name="ytuloioio" localSheetId="10" hidden="1">{#N/A,#N/A,TRUE,"Cover";#N/A,#N/A,TRUE,"Conts";#N/A,#N/A,TRUE,"VOS";#N/A,#N/A,TRUE,"Warrington";#N/A,#N/A,TRUE,"Widnes"}</definedName>
    <definedName name="ytuloioio" localSheetId="20" hidden="1">{#N/A,#N/A,TRUE,"Cover";#N/A,#N/A,TRUE,"Conts";#N/A,#N/A,TRUE,"VOS";#N/A,#N/A,TRUE,"Warrington";#N/A,#N/A,TRUE,"Widnes"}</definedName>
    <definedName name="ytuloioio" hidden="1">{#N/A,#N/A,TRUE,"Cover";#N/A,#N/A,TRUE,"Conts";#N/A,#N/A,TRUE,"VOS";#N/A,#N/A,TRUE,"Warrington";#N/A,#N/A,TRUE,"Widnes"}</definedName>
    <definedName name="yui" localSheetId="5" hidden="1">{"'Break down'!$A$4"}</definedName>
    <definedName name="yui" localSheetId="14" hidden="1">{"'Break down'!$A$4"}</definedName>
    <definedName name="yui" localSheetId="11" hidden="1">{"'Break down'!$A$4"}</definedName>
    <definedName name="yui" localSheetId="10" hidden="1">{"'Break down'!$A$4"}</definedName>
    <definedName name="yui" localSheetId="20" hidden="1">{"'Break down'!$A$4"}</definedName>
    <definedName name="yui" hidden="1">{"'Break down'!$A$4"}</definedName>
    <definedName name="yup" localSheetId="5" hidden="1">{"'Break down'!$A$4"}</definedName>
    <definedName name="yup" localSheetId="14" hidden="1">{"'Break down'!$A$4"}</definedName>
    <definedName name="yup" localSheetId="11" hidden="1">{"'Break down'!$A$4"}</definedName>
    <definedName name="yup" localSheetId="10" hidden="1">{"'Break down'!$A$4"}</definedName>
    <definedName name="yup" localSheetId="20" hidden="1">{"'Break down'!$A$4"}</definedName>
    <definedName name="yup" hidden="1">{"'Break down'!$A$4"}</definedName>
    <definedName name="yuti7i78o" localSheetId="5" hidden="1">{#N/A,#N/A,TRUE,"Cover";#N/A,#N/A,TRUE,"Conts";#N/A,#N/A,TRUE,"VOS";#N/A,#N/A,TRUE,"Warrington";#N/A,#N/A,TRUE,"Widnes"}</definedName>
    <definedName name="yuti7i78o" localSheetId="14" hidden="1">{#N/A,#N/A,TRUE,"Cover";#N/A,#N/A,TRUE,"Conts";#N/A,#N/A,TRUE,"VOS";#N/A,#N/A,TRUE,"Warrington";#N/A,#N/A,TRUE,"Widnes"}</definedName>
    <definedName name="yuti7i78o" localSheetId="11" hidden="1">{#N/A,#N/A,TRUE,"Cover";#N/A,#N/A,TRUE,"Conts";#N/A,#N/A,TRUE,"VOS";#N/A,#N/A,TRUE,"Warrington";#N/A,#N/A,TRUE,"Widnes"}</definedName>
    <definedName name="yuti7i78o" localSheetId="10" hidden="1">{#N/A,#N/A,TRUE,"Cover";#N/A,#N/A,TRUE,"Conts";#N/A,#N/A,TRUE,"VOS";#N/A,#N/A,TRUE,"Warrington";#N/A,#N/A,TRUE,"Widnes"}</definedName>
    <definedName name="yuti7i78o" localSheetId="20" hidden="1">{#N/A,#N/A,TRUE,"Cover";#N/A,#N/A,TRUE,"Conts";#N/A,#N/A,TRUE,"VOS";#N/A,#N/A,TRUE,"Warrington";#N/A,#N/A,TRUE,"Widnes"}</definedName>
    <definedName name="yuti7i78o" hidden="1">{#N/A,#N/A,TRUE,"Cover";#N/A,#N/A,TRUE,"Conts";#N/A,#N/A,TRUE,"VOS";#N/A,#N/A,TRUE,"Warrington";#N/A,#N/A,TRUE,"Widnes"}</definedName>
    <definedName name="yy" localSheetId="5" hidden="1">{"'장비'!$A$3:$M$12"}</definedName>
    <definedName name="yy" localSheetId="14" hidden="1">{"'장비'!$A$3:$M$12"}</definedName>
    <definedName name="yy" localSheetId="11" hidden="1">{"'장비'!$A$3:$M$12"}</definedName>
    <definedName name="yy" localSheetId="10" hidden="1">{"'장비'!$A$3:$M$12"}</definedName>
    <definedName name="yy" localSheetId="20" hidden="1">{"'장비'!$A$3:$M$12"}</definedName>
    <definedName name="yy" hidden="1">{"'장비'!$A$3:$M$12"}</definedName>
    <definedName name="yyy" localSheetId="5" hidden="1">{#N/A,#N/A,TRUE,"Cover";#N/A,#N/A,TRUE,"Conts";#N/A,#N/A,TRUE,"VOS";#N/A,#N/A,TRUE,"Warrington";#N/A,#N/A,TRUE,"Widnes"}</definedName>
    <definedName name="yyy" localSheetId="14" hidden="1">{#N/A,#N/A,TRUE,"Cover";#N/A,#N/A,TRUE,"Conts";#N/A,#N/A,TRUE,"VOS";#N/A,#N/A,TRUE,"Warrington";#N/A,#N/A,TRUE,"Widnes"}</definedName>
    <definedName name="yyy" localSheetId="11" hidden="1">{#N/A,#N/A,TRUE,"Cover";#N/A,#N/A,TRUE,"Conts";#N/A,#N/A,TRUE,"VOS";#N/A,#N/A,TRUE,"Warrington";#N/A,#N/A,TRUE,"Widnes"}</definedName>
    <definedName name="yyy" localSheetId="10" hidden="1">{#N/A,#N/A,TRUE,"Cover";#N/A,#N/A,TRUE,"Conts";#N/A,#N/A,TRUE,"VOS";#N/A,#N/A,TRUE,"Warrington";#N/A,#N/A,TRUE,"Widnes"}</definedName>
    <definedName name="yyy" localSheetId="20" hidden="1">{#N/A,#N/A,TRUE,"Cover";#N/A,#N/A,TRUE,"Conts";#N/A,#N/A,TRUE,"VOS";#N/A,#N/A,TRUE,"Warrington";#N/A,#N/A,TRUE,"Widnes"}</definedName>
    <definedName name="yyy" hidden="1">{#N/A,#N/A,TRUE,"Cover";#N/A,#N/A,TRUE,"Conts";#N/A,#N/A,TRUE,"VOS";#N/A,#N/A,TRUE,"Warrington";#N/A,#N/A,TRUE,"Widnes"}</definedName>
    <definedName name="yyyy" localSheetId="5" hidden="1">{#N/A,#N/A,TRUE,"Front";#N/A,#N/A,TRUE,"Simple Letter";#N/A,#N/A,TRUE,"Inside";#N/A,#N/A,TRUE,"Contents";#N/A,#N/A,TRUE,"Basis";#N/A,#N/A,TRUE,"Inclusions";#N/A,#N/A,TRUE,"Exclusions";#N/A,#N/A,TRUE,"Areas";#N/A,#N/A,TRUE,"Summary";#N/A,#N/A,TRUE,"Detail"}</definedName>
    <definedName name="yyyy" localSheetId="14" hidden="1">{#N/A,#N/A,TRUE,"Front";#N/A,#N/A,TRUE,"Simple Letter";#N/A,#N/A,TRUE,"Inside";#N/A,#N/A,TRUE,"Contents";#N/A,#N/A,TRUE,"Basis";#N/A,#N/A,TRUE,"Inclusions";#N/A,#N/A,TRUE,"Exclusions";#N/A,#N/A,TRUE,"Areas";#N/A,#N/A,TRUE,"Summary";#N/A,#N/A,TRUE,"Detail"}</definedName>
    <definedName name="yyyy" localSheetId="11" hidden="1">{#N/A,#N/A,TRUE,"Front";#N/A,#N/A,TRUE,"Simple Letter";#N/A,#N/A,TRUE,"Inside";#N/A,#N/A,TRUE,"Contents";#N/A,#N/A,TRUE,"Basis";#N/A,#N/A,TRUE,"Inclusions";#N/A,#N/A,TRUE,"Exclusions";#N/A,#N/A,TRUE,"Areas";#N/A,#N/A,TRUE,"Summary";#N/A,#N/A,TRUE,"Detail"}</definedName>
    <definedName name="yyyy" localSheetId="10" hidden="1">{#N/A,#N/A,TRUE,"Front";#N/A,#N/A,TRUE,"Simple Letter";#N/A,#N/A,TRUE,"Inside";#N/A,#N/A,TRUE,"Contents";#N/A,#N/A,TRUE,"Basis";#N/A,#N/A,TRUE,"Inclusions";#N/A,#N/A,TRUE,"Exclusions";#N/A,#N/A,TRUE,"Areas";#N/A,#N/A,TRUE,"Summary";#N/A,#N/A,TRUE,"Detail"}</definedName>
    <definedName name="yyyy" localSheetId="20"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5" hidden="1">{#N/A,#N/A,TRUE,"Front";#N/A,#N/A,TRUE,"Simple Letter";#N/A,#N/A,TRUE,"Inside";#N/A,#N/A,TRUE,"Contents";#N/A,#N/A,TRUE,"Basis";#N/A,#N/A,TRUE,"Inclusions";#N/A,#N/A,TRUE,"Exclusions";#N/A,#N/A,TRUE,"Areas";#N/A,#N/A,TRUE,"Summary";#N/A,#N/A,TRUE,"Detail"}</definedName>
    <definedName name="yyyyyy" localSheetId="14" hidden="1">{#N/A,#N/A,TRUE,"Front";#N/A,#N/A,TRUE,"Simple Letter";#N/A,#N/A,TRUE,"Inside";#N/A,#N/A,TRUE,"Contents";#N/A,#N/A,TRUE,"Basis";#N/A,#N/A,TRUE,"Inclusions";#N/A,#N/A,TRUE,"Exclusions";#N/A,#N/A,TRUE,"Areas";#N/A,#N/A,TRUE,"Summary";#N/A,#N/A,TRUE,"Detail"}</definedName>
    <definedName name="yyyyyy" localSheetId="11" hidden="1">{#N/A,#N/A,TRUE,"Front";#N/A,#N/A,TRUE,"Simple Letter";#N/A,#N/A,TRUE,"Inside";#N/A,#N/A,TRUE,"Contents";#N/A,#N/A,TRUE,"Basis";#N/A,#N/A,TRUE,"Inclusions";#N/A,#N/A,TRUE,"Exclusions";#N/A,#N/A,TRUE,"Areas";#N/A,#N/A,TRUE,"Summary";#N/A,#N/A,TRUE,"Detail"}</definedName>
    <definedName name="yyyyyy" localSheetId="10" hidden="1">{#N/A,#N/A,TRUE,"Front";#N/A,#N/A,TRUE,"Simple Letter";#N/A,#N/A,TRUE,"Inside";#N/A,#N/A,TRUE,"Contents";#N/A,#N/A,TRUE,"Basis";#N/A,#N/A,TRUE,"Inclusions";#N/A,#N/A,TRUE,"Exclusions";#N/A,#N/A,TRUE,"Areas";#N/A,#N/A,TRUE,"Summary";#N/A,#N/A,TRUE,"Detail"}</definedName>
    <definedName name="yyyyyy" localSheetId="20"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localSheetId="5" hidden="1">#REF!</definedName>
    <definedName name="Z_0C509CAE_4B28_497F_9463_E056D87AE422_.wvu.Rows" localSheetId="11" hidden="1">#REF!</definedName>
    <definedName name="Z_0C509CAE_4B28_497F_9463_E056D87AE422_.wvu.Rows" localSheetId="4" hidden="1">#REF!</definedName>
    <definedName name="Z_0C509CAE_4B28_497F_9463_E056D87AE422_.wvu.Rows" hidden="1">#REF!</definedName>
    <definedName name="Z_5A4CDE39_BC84_48C0_8208_6970E7A71896_.wvu.Cols" hidden="1">'[17]GM &amp; TA'!$F$1:$F$65536,'[17]GM &amp; TA'!$G$1:$G$65536,'[17]GM &amp; TA'!$I$1:$T$65536</definedName>
    <definedName name="Z_64FBE21F_D610_4122_B662_C1CA556F0E6B_.wvu.Rows" hidden="1">[18]Macro!$A$9:$IV$47,[18]Macro!$A$49:$IV$49</definedName>
    <definedName name="Z_821080B5_A53F_46D5_A7A8_C550E9A6DB8E_.wvu.Rows" localSheetId="5" hidden="1">#REF!</definedName>
    <definedName name="Z_821080B5_A53F_46D5_A7A8_C550E9A6DB8E_.wvu.Rows" localSheetId="11" hidden="1">#REF!</definedName>
    <definedName name="Z_821080B5_A53F_46D5_A7A8_C550E9A6DB8E_.wvu.Rows" localSheetId="4" hidden="1">#REF!</definedName>
    <definedName name="Z_821080B5_A53F_46D5_A7A8_C550E9A6DB8E_.wvu.Rows" hidden="1">#REF!</definedName>
    <definedName name="Z_89FC4C3A_6586_42BA_B0E6_F0959042E6A0_.wvu.Rows" localSheetId="5" hidden="1">#REF!</definedName>
    <definedName name="Z_89FC4C3A_6586_42BA_B0E6_F0959042E6A0_.wvu.Rows" localSheetId="11" hidden="1">#REF!</definedName>
    <definedName name="Z_89FC4C3A_6586_42BA_B0E6_F0959042E6A0_.wvu.Rows" localSheetId="4" hidden="1">#REF!</definedName>
    <definedName name="Z_89FC4C3A_6586_42BA_B0E6_F0959042E6A0_.wvu.Rows" hidden="1">#REF!</definedName>
    <definedName name="Z_8FCC9949_BB10_48DD_835F_9D6E68B3AE12_.wvu.PrintTitles" localSheetId="5" hidden="1">#REF!</definedName>
    <definedName name="Z_8FCC9949_BB10_48DD_835F_9D6E68B3AE12_.wvu.PrintTitles" localSheetId="11" hidden="1">#REF!</definedName>
    <definedName name="Z_8FCC9949_BB10_48DD_835F_9D6E68B3AE12_.wvu.PrintTitles" localSheetId="4" hidden="1">#REF!</definedName>
    <definedName name="Z_8FCC9949_BB10_48DD_835F_9D6E68B3AE12_.wvu.PrintTitles" hidden="1">#REF!</definedName>
    <definedName name="Z_8FCC9949_BB10_48DD_835F_9D6E68B3AE12_.wvu.Rows" localSheetId="5" hidden="1">#REF!,#REF!</definedName>
    <definedName name="Z_8FCC9949_BB10_48DD_835F_9D6E68B3AE12_.wvu.Rows" localSheetId="11" hidden="1">#REF!,#REF!</definedName>
    <definedName name="Z_8FCC9949_BB10_48DD_835F_9D6E68B3AE12_.wvu.Rows" localSheetId="4" hidden="1">#REF!,#REF!</definedName>
    <definedName name="Z_8FCC9949_BB10_48DD_835F_9D6E68B3AE12_.wvu.Rows" hidden="1">#REF!,#REF!</definedName>
    <definedName name="Z_E61184E6_4A82_48AD_BD46_AD03682B9E61_.wvu.Rows" localSheetId="5" hidden="1">#REF!</definedName>
    <definedName name="Z_E61184E6_4A82_48AD_BD46_AD03682B9E61_.wvu.Rows" localSheetId="11" hidden="1">#REF!</definedName>
    <definedName name="Z_E61184E6_4A82_48AD_BD46_AD03682B9E61_.wvu.Rows" localSheetId="4" hidden="1">#REF!</definedName>
    <definedName name="Z_E61184E6_4A82_48AD_BD46_AD03682B9E61_.wvu.Rows" hidden="1">#REF!</definedName>
    <definedName name="zaed" localSheetId="5" hidden="1">{#N/A,#N/A,TRUE,"Cover";#N/A,#N/A,TRUE,"Conts";#N/A,#N/A,TRUE,"VOS";#N/A,#N/A,TRUE,"Warrington";#N/A,#N/A,TRUE,"Widnes"}</definedName>
    <definedName name="zaed" localSheetId="14" hidden="1">{#N/A,#N/A,TRUE,"Cover";#N/A,#N/A,TRUE,"Conts";#N/A,#N/A,TRUE,"VOS";#N/A,#N/A,TRUE,"Warrington";#N/A,#N/A,TRUE,"Widnes"}</definedName>
    <definedName name="zaed" localSheetId="11" hidden="1">{#N/A,#N/A,TRUE,"Cover";#N/A,#N/A,TRUE,"Conts";#N/A,#N/A,TRUE,"VOS";#N/A,#N/A,TRUE,"Warrington";#N/A,#N/A,TRUE,"Widnes"}</definedName>
    <definedName name="zaed" localSheetId="10" hidden="1">{#N/A,#N/A,TRUE,"Cover";#N/A,#N/A,TRUE,"Conts";#N/A,#N/A,TRUE,"VOS";#N/A,#N/A,TRUE,"Warrington";#N/A,#N/A,TRUE,"Widnes"}</definedName>
    <definedName name="zaed" localSheetId="20" hidden="1">{#N/A,#N/A,TRUE,"Cover";#N/A,#N/A,TRUE,"Conts";#N/A,#N/A,TRUE,"VOS";#N/A,#N/A,TRUE,"Warrington";#N/A,#N/A,TRUE,"Widnes"}</definedName>
    <definedName name="zaed" hidden="1">{#N/A,#N/A,TRUE,"Cover";#N/A,#N/A,TRUE,"Conts";#N/A,#N/A,TRUE,"VOS";#N/A,#N/A,TRUE,"Warrington";#N/A,#N/A,TRUE,"Widnes"}</definedName>
    <definedName name="ZBDZBDFB" localSheetId="5" hidden="1">{#N/A,#N/A,TRUE,"Cover";#N/A,#N/A,TRUE,"Conts";#N/A,#N/A,TRUE,"VOS";#N/A,#N/A,TRUE,"Warrington";#N/A,#N/A,TRUE,"Widnes"}</definedName>
    <definedName name="ZBDZBDFB" localSheetId="14" hidden="1">{#N/A,#N/A,TRUE,"Cover";#N/A,#N/A,TRUE,"Conts";#N/A,#N/A,TRUE,"VOS";#N/A,#N/A,TRUE,"Warrington";#N/A,#N/A,TRUE,"Widnes"}</definedName>
    <definedName name="ZBDZBDFB" localSheetId="11" hidden="1">{#N/A,#N/A,TRUE,"Cover";#N/A,#N/A,TRUE,"Conts";#N/A,#N/A,TRUE,"VOS";#N/A,#N/A,TRUE,"Warrington";#N/A,#N/A,TRUE,"Widnes"}</definedName>
    <definedName name="ZBDZBDFB" localSheetId="10" hidden="1">{#N/A,#N/A,TRUE,"Cover";#N/A,#N/A,TRUE,"Conts";#N/A,#N/A,TRUE,"VOS";#N/A,#N/A,TRUE,"Warrington";#N/A,#N/A,TRUE,"Widnes"}</definedName>
    <definedName name="ZBDZBDFB" localSheetId="20" hidden="1">{#N/A,#N/A,TRUE,"Cover";#N/A,#N/A,TRUE,"Conts";#N/A,#N/A,TRUE,"VOS";#N/A,#N/A,TRUE,"Warrington";#N/A,#N/A,TRUE,"Widnes"}</definedName>
    <definedName name="ZBDZBDFB" hidden="1">{#N/A,#N/A,TRUE,"Cover";#N/A,#N/A,TRUE,"Conts";#N/A,#N/A,TRUE,"VOS";#N/A,#N/A,TRUE,"Warrington";#N/A,#N/A,TRUE,"Widnes"}</definedName>
    <definedName name="Zip1" localSheetId="5" hidden="1">{#N/A,#N/A,TRUE,"Front";#N/A,#N/A,TRUE,"Simple Letter";#N/A,#N/A,TRUE,"Inside";#N/A,#N/A,TRUE,"Contents";#N/A,#N/A,TRUE,"Basis";#N/A,#N/A,TRUE,"Inclusions";#N/A,#N/A,TRUE,"Exclusions";#N/A,#N/A,TRUE,"Areas";#N/A,#N/A,TRUE,"Summary";#N/A,#N/A,TRUE,"Detail"}</definedName>
    <definedName name="Zip1" localSheetId="14" hidden="1">{#N/A,#N/A,TRUE,"Front";#N/A,#N/A,TRUE,"Simple Letter";#N/A,#N/A,TRUE,"Inside";#N/A,#N/A,TRUE,"Contents";#N/A,#N/A,TRUE,"Basis";#N/A,#N/A,TRUE,"Inclusions";#N/A,#N/A,TRUE,"Exclusions";#N/A,#N/A,TRUE,"Areas";#N/A,#N/A,TRUE,"Summary";#N/A,#N/A,TRUE,"Detail"}</definedName>
    <definedName name="Zip1" localSheetId="11" hidden="1">{#N/A,#N/A,TRUE,"Front";#N/A,#N/A,TRUE,"Simple Letter";#N/A,#N/A,TRUE,"Inside";#N/A,#N/A,TRUE,"Contents";#N/A,#N/A,TRUE,"Basis";#N/A,#N/A,TRUE,"Inclusions";#N/A,#N/A,TRUE,"Exclusions";#N/A,#N/A,TRUE,"Areas";#N/A,#N/A,TRUE,"Summary";#N/A,#N/A,TRUE,"Detail"}</definedName>
    <definedName name="Zip1" localSheetId="10" hidden="1">{#N/A,#N/A,TRUE,"Front";#N/A,#N/A,TRUE,"Simple Letter";#N/A,#N/A,TRUE,"Inside";#N/A,#N/A,TRUE,"Contents";#N/A,#N/A,TRUE,"Basis";#N/A,#N/A,TRUE,"Inclusions";#N/A,#N/A,TRUE,"Exclusions";#N/A,#N/A,TRUE,"Areas";#N/A,#N/A,TRUE,"Summary";#N/A,#N/A,TRUE,"Detail"}</definedName>
    <definedName name="Zip1" localSheetId="20"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5" hidden="1">{#N/A,#N/A,FALSE,"SumG";#N/A,#N/A,FALSE,"ElecG";#N/A,#N/A,FALSE,"MechG";#N/A,#N/A,FALSE,"GeotG";#N/A,#N/A,FALSE,"PrcsG";#N/A,#N/A,FALSE,"TunnG";#N/A,#N/A,FALSE,"CivlG";#N/A,#N/A,FALSE,"NtwkG";#N/A,#N/A,FALSE,"EstgG";#N/A,#N/A,FALSE,"PEngG"}</definedName>
    <definedName name="zse" localSheetId="14" hidden="1">{#N/A,#N/A,FALSE,"SumG";#N/A,#N/A,FALSE,"ElecG";#N/A,#N/A,FALSE,"MechG";#N/A,#N/A,FALSE,"GeotG";#N/A,#N/A,FALSE,"PrcsG";#N/A,#N/A,FALSE,"TunnG";#N/A,#N/A,FALSE,"CivlG";#N/A,#N/A,FALSE,"NtwkG";#N/A,#N/A,FALSE,"EstgG";#N/A,#N/A,FALSE,"PEngG"}</definedName>
    <definedName name="zse" localSheetId="11" hidden="1">{#N/A,#N/A,FALSE,"SumG";#N/A,#N/A,FALSE,"ElecG";#N/A,#N/A,FALSE,"MechG";#N/A,#N/A,FALSE,"GeotG";#N/A,#N/A,FALSE,"PrcsG";#N/A,#N/A,FALSE,"TunnG";#N/A,#N/A,FALSE,"CivlG";#N/A,#N/A,FALSE,"NtwkG";#N/A,#N/A,FALSE,"EstgG";#N/A,#N/A,FALSE,"PEngG"}</definedName>
    <definedName name="zse" localSheetId="10" hidden="1">{#N/A,#N/A,FALSE,"SumG";#N/A,#N/A,FALSE,"ElecG";#N/A,#N/A,FALSE,"MechG";#N/A,#N/A,FALSE,"GeotG";#N/A,#N/A,FALSE,"PrcsG";#N/A,#N/A,FALSE,"TunnG";#N/A,#N/A,FALSE,"CivlG";#N/A,#N/A,FALSE,"NtwkG";#N/A,#N/A,FALSE,"EstgG";#N/A,#N/A,FALSE,"PEngG"}</definedName>
    <definedName name="zse" localSheetId="20"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5" hidden="1">{#N/A,#N/A,TRUE,"Cover";#N/A,#N/A,TRUE,"Conts";#N/A,#N/A,TRUE,"VOS";#N/A,#N/A,TRUE,"Warrington";#N/A,#N/A,TRUE,"Widnes"}</definedName>
    <definedName name="zxdvzdv" localSheetId="14" hidden="1">{#N/A,#N/A,TRUE,"Cover";#N/A,#N/A,TRUE,"Conts";#N/A,#N/A,TRUE,"VOS";#N/A,#N/A,TRUE,"Warrington";#N/A,#N/A,TRUE,"Widnes"}</definedName>
    <definedName name="zxdvzdv" localSheetId="11" hidden="1">{#N/A,#N/A,TRUE,"Cover";#N/A,#N/A,TRUE,"Conts";#N/A,#N/A,TRUE,"VOS";#N/A,#N/A,TRUE,"Warrington";#N/A,#N/A,TRUE,"Widnes"}</definedName>
    <definedName name="zxdvzdv" localSheetId="10" hidden="1">{#N/A,#N/A,TRUE,"Cover";#N/A,#N/A,TRUE,"Conts";#N/A,#N/A,TRUE,"VOS";#N/A,#N/A,TRUE,"Warrington";#N/A,#N/A,TRUE,"Widnes"}</definedName>
    <definedName name="zxdvzdv" localSheetId="20" hidden="1">{#N/A,#N/A,TRUE,"Cover";#N/A,#N/A,TRUE,"Conts";#N/A,#N/A,TRUE,"VOS";#N/A,#N/A,TRUE,"Warrington";#N/A,#N/A,TRUE,"Widnes"}</definedName>
    <definedName name="zxdvzdv" hidden="1">{#N/A,#N/A,TRUE,"Cover";#N/A,#N/A,TRUE,"Conts";#N/A,#N/A,TRUE,"VOS";#N/A,#N/A,TRUE,"Warrington";#N/A,#N/A,TRUE,"Widnes"}</definedName>
    <definedName name="zxgsdfg" localSheetId="5" hidden="1">{"'Bill No. 7'!$A$1:$G$32"}</definedName>
    <definedName name="zxgsdfg" localSheetId="14" hidden="1">{"'Bill No. 7'!$A$1:$G$32"}</definedName>
    <definedName name="zxgsdfg" localSheetId="11" hidden="1">{"'Bill No. 7'!$A$1:$G$32"}</definedName>
    <definedName name="zxgsdfg" localSheetId="10" hidden="1">{"'Bill No. 7'!$A$1:$G$32"}</definedName>
    <definedName name="zxgsdfg" localSheetId="20" hidden="1">{"'Bill No. 7'!$A$1:$G$32"}</definedName>
    <definedName name="zxgsdfg" hidden="1">{"'Bill No. 7'!$A$1:$G$32"}</definedName>
    <definedName name="ZYZ" localSheetId="5" hidden="1">[5]FitOutConfCentre!#REF!</definedName>
    <definedName name="ZYZ" localSheetId="11" hidden="1">[5]FitOutConfCentre!#REF!</definedName>
    <definedName name="ZYZ" localSheetId="4" hidden="1">[5]FitOutConfCentre!#REF!</definedName>
    <definedName name="ZYZ" hidden="1">[5]FitOutConfCentre!#REF!</definedName>
    <definedName name="zz" localSheetId="5" hidden="1">{#N/A,#N/A,FALSE,"SumD";#N/A,#N/A,FALSE,"ElecD";#N/A,#N/A,FALSE,"MechD";#N/A,#N/A,FALSE,"GeotD";#N/A,#N/A,FALSE,"PrcsD";#N/A,#N/A,FALSE,"TunnD";#N/A,#N/A,FALSE,"CivlD";#N/A,#N/A,FALSE,"NtwkD";#N/A,#N/A,FALSE,"EstgD";#N/A,#N/A,FALSE,"PEngD"}</definedName>
    <definedName name="zz" localSheetId="14" hidden="1">{#N/A,#N/A,FALSE,"SumD";#N/A,#N/A,FALSE,"ElecD";#N/A,#N/A,FALSE,"MechD";#N/A,#N/A,FALSE,"GeotD";#N/A,#N/A,FALSE,"PrcsD";#N/A,#N/A,FALSE,"TunnD";#N/A,#N/A,FALSE,"CivlD";#N/A,#N/A,FALSE,"NtwkD";#N/A,#N/A,FALSE,"EstgD";#N/A,#N/A,FALSE,"PEngD"}</definedName>
    <definedName name="zz" localSheetId="11" hidden="1">{#N/A,#N/A,FALSE,"SumD";#N/A,#N/A,FALSE,"ElecD";#N/A,#N/A,FALSE,"MechD";#N/A,#N/A,FALSE,"GeotD";#N/A,#N/A,FALSE,"PrcsD";#N/A,#N/A,FALSE,"TunnD";#N/A,#N/A,FALSE,"CivlD";#N/A,#N/A,FALSE,"NtwkD";#N/A,#N/A,FALSE,"EstgD";#N/A,#N/A,FALSE,"PEngD"}</definedName>
    <definedName name="zz" localSheetId="10" hidden="1">{#N/A,#N/A,FALSE,"SumD";#N/A,#N/A,FALSE,"ElecD";#N/A,#N/A,FALSE,"MechD";#N/A,#N/A,FALSE,"GeotD";#N/A,#N/A,FALSE,"PrcsD";#N/A,#N/A,FALSE,"TunnD";#N/A,#N/A,FALSE,"CivlD";#N/A,#N/A,FALSE,"NtwkD";#N/A,#N/A,FALSE,"EstgD";#N/A,#N/A,FALSE,"PEngD"}</definedName>
    <definedName name="zz" localSheetId="20" hidden="1">{#N/A,#N/A,FALSE,"SumD";#N/A,#N/A,FALSE,"ElecD";#N/A,#N/A,FALSE,"MechD";#N/A,#N/A,FALSE,"GeotD";#N/A,#N/A,FALSE,"PrcsD";#N/A,#N/A,FALSE,"TunnD";#N/A,#N/A,FALSE,"CivlD";#N/A,#N/A,FALSE,"NtwkD";#N/A,#N/A,FALSE,"EstgD";#N/A,#N/A,FALSE,"PEngD"}</definedName>
    <definedName name="zz" hidden="1">{#N/A,#N/A,FALSE,"SumD";#N/A,#N/A,FALSE,"ElecD";#N/A,#N/A,FALSE,"MechD";#N/A,#N/A,FALSE,"GeotD";#N/A,#N/A,FALSE,"PrcsD";#N/A,#N/A,FALSE,"TunnD";#N/A,#N/A,FALSE,"CivlD";#N/A,#N/A,FALSE,"NtwkD";#N/A,#N/A,FALSE,"EstgD";#N/A,#N/A,FALSE,"PEngD"}</definedName>
    <definedName name="zzz" localSheetId="5" hidden="1">[5]FitOutConfCentre!#REF!</definedName>
    <definedName name="zzz" localSheetId="11" hidden="1">[5]FitOutConfCentre!#REF!</definedName>
    <definedName name="zzz" localSheetId="4" hidden="1">[5]FitOutConfCentre!#REF!</definedName>
    <definedName name="zzz" hidden="1">[5]FitOutConfCentre!#REF!</definedName>
    <definedName name="ZZZZZZZZZZZZZZ" localSheetId="5" hidden="1">#REF!</definedName>
    <definedName name="ZZZZZZZZZZZZZZ" localSheetId="11" hidden="1">#REF!</definedName>
    <definedName name="ZZZZZZZZZZZZZZ" localSheetId="4" hidden="1">#REF!</definedName>
    <definedName name="ZZZZZZZZZZZZZZ" hidden="1">#REF!</definedName>
    <definedName name="ㄱ미" localSheetId="5" hidden="1">{#N/A,#N/A,TRUE,"Basic";#N/A,#N/A,TRUE,"EXT-TABLE";#N/A,#N/A,TRUE,"STEEL";#N/A,#N/A,TRUE,"INT-Table";#N/A,#N/A,TRUE,"STEEL";#N/A,#N/A,TRUE,"Door"}</definedName>
    <definedName name="ㄱ미" localSheetId="14" hidden="1">{#N/A,#N/A,TRUE,"Basic";#N/A,#N/A,TRUE,"EXT-TABLE";#N/A,#N/A,TRUE,"STEEL";#N/A,#N/A,TRUE,"INT-Table";#N/A,#N/A,TRUE,"STEEL";#N/A,#N/A,TRUE,"Door"}</definedName>
    <definedName name="ㄱ미" localSheetId="11" hidden="1">{#N/A,#N/A,TRUE,"Basic";#N/A,#N/A,TRUE,"EXT-TABLE";#N/A,#N/A,TRUE,"STEEL";#N/A,#N/A,TRUE,"INT-Table";#N/A,#N/A,TRUE,"STEEL";#N/A,#N/A,TRUE,"Door"}</definedName>
    <definedName name="ㄱ미" localSheetId="10" hidden="1">{#N/A,#N/A,TRUE,"Basic";#N/A,#N/A,TRUE,"EXT-TABLE";#N/A,#N/A,TRUE,"STEEL";#N/A,#N/A,TRUE,"INT-Table";#N/A,#N/A,TRUE,"STEEL";#N/A,#N/A,TRUE,"Door"}</definedName>
    <definedName name="ㄱ미" localSheetId="20" hidden="1">{#N/A,#N/A,TRUE,"Basic";#N/A,#N/A,TRUE,"EXT-TABLE";#N/A,#N/A,TRUE,"STEEL";#N/A,#N/A,TRUE,"INT-Table";#N/A,#N/A,TRUE,"STEEL";#N/A,#N/A,TRUE,"Door"}</definedName>
    <definedName name="ㄱ미" hidden="1">{#N/A,#N/A,TRUE,"Basic";#N/A,#N/A,TRUE,"EXT-TABLE";#N/A,#N/A,TRUE,"STEEL";#N/A,#N/A,TRUE,"INT-Table";#N/A,#N/A,TRUE,"STEEL";#N/A,#N/A,TRUE,"Door"}</definedName>
    <definedName name="감" localSheetId="5" hidden="1">{#N/A,#N/A,TRUE,"Basic";#N/A,#N/A,TRUE,"EXT-TABLE";#N/A,#N/A,TRUE,"STEEL";#N/A,#N/A,TRUE,"INT-Table";#N/A,#N/A,TRUE,"STEEL";#N/A,#N/A,TRUE,"Door"}</definedName>
    <definedName name="감" localSheetId="14" hidden="1">{#N/A,#N/A,TRUE,"Basic";#N/A,#N/A,TRUE,"EXT-TABLE";#N/A,#N/A,TRUE,"STEEL";#N/A,#N/A,TRUE,"INT-Table";#N/A,#N/A,TRUE,"STEEL";#N/A,#N/A,TRUE,"Door"}</definedName>
    <definedName name="감" localSheetId="11" hidden="1">{#N/A,#N/A,TRUE,"Basic";#N/A,#N/A,TRUE,"EXT-TABLE";#N/A,#N/A,TRUE,"STEEL";#N/A,#N/A,TRUE,"INT-Table";#N/A,#N/A,TRUE,"STEEL";#N/A,#N/A,TRUE,"Door"}</definedName>
    <definedName name="감" localSheetId="10" hidden="1">{#N/A,#N/A,TRUE,"Basic";#N/A,#N/A,TRUE,"EXT-TABLE";#N/A,#N/A,TRUE,"STEEL";#N/A,#N/A,TRUE,"INT-Table";#N/A,#N/A,TRUE,"STEEL";#N/A,#N/A,TRUE,"Door"}</definedName>
    <definedName name="감" localSheetId="20" hidden="1">{#N/A,#N/A,TRUE,"Basic";#N/A,#N/A,TRUE,"EXT-TABLE";#N/A,#N/A,TRUE,"STEEL";#N/A,#N/A,TRUE,"INT-Table";#N/A,#N/A,TRUE,"STEEL";#N/A,#N/A,TRUE,"Door"}</definedName>
    <definedName name="감" hidden="1">{#N/A,#N/A,TRUE,"Basic";#N/A,#N/A,TRUE,"EXT-TABLE";#N/A,#N/A,TRUE,"STEEL";#N/A,#N/A,TRUE,"INT-Table";#N/A,#N/A,TRUE,"STEEL";#N/A,#N/A,TRUE,"Door"}</definedName>
    <definedName name="겉표지" localSheetId="5" hidden="1">{#N/A,#N/A,TRUE,"Basic";#N/A,#N/A,TRUE,"EXT-TABLE";#N/A,#N/A,TRUE,"STEEL";#N/A,#N/A,TRUE,"INT-Table";#N/A,#N/A,TRUE,"STEEL";#N/A,#N/A,TRUE,"Door"}</definedName>
    <definedName name="겉표지" localSheetId="14" hidden="1">{#N/A,#N/A,TRUE,"Basic";#N/A,#N/A,TRUE,"EXT-TABLE";#N/A,#N/A,TRUE,"STEEL";#N/A,#N/A,TRUE,"INT-Table";#N/A,#N/A,TRUE,"STEEL";#N/A,#N/A,TRUE,"Door"}</definedName>
    <definedName name="겉표지" localSheetId="11" hidden="1">{#N/A,#N/A,TRUE,"Basic";#N/A,#N/A,TRUE,"EXT-TABLE";#N/A,#N/A,TRUE,"STEEL";#N/A,#N/A,TRUE,"INT-Table";#N/A,#N/A,TRUE,"STEEL";#N/A,#N/A,TRUE,"Door"}</definedName>
    <definedName name="겉표지" localSheetId="10" hidden="1">{#N/A,#N/A,TRUE,"Basic";#N/A,#N/A,TRUE,"EXT-TABLE";#N/A,#N/A,TRUE,"STEEL";#N/A,#N/A,TRUE,"INT-Table";#N/A,#N/A,TRUE,"STEEL";#N/A,#N/A,TRUE,"Door"}</definedName>
    <definedName name="겉표지" localSheetId="20" hidden="1">{#N/A,#N/A,TRUE,"Basic";#N/A,#N/A,TRUE,"EXT-TABLE";#N/A,#N/A,TRUE,"STEEL";#N/A,#N/A,TRUE,"INT-Table";#N/A,#N/A,TRUE,"STEEL";#N/A,#N/A,TRUE,"Door"}</definedName>
    <definedName name="겉표지" hidden="1">{#N/A,#N/A,TRUE,"Basic";#N/A,#N/A,TRUE,"EXT-TABLE";#N/A,#N/A,TRUE,"STEEL";#N/A,#N/A,TRUE,"INT-Table";#N/A,#N/A,TRUE,"STEEL";#N/A,#N/A,TRUE,"Door"}</definedName>
    <definedName name="견적조건" localSheetId="5" hidden="1">[19]산근!#REF!</definedName>
    <definedName name="견적조건" localSheetId="14" hidden="1">[19]산근!#REF!</definedName>
    <definedName name="견적조건" localSheetId="11" hidden="1">[20]산근!#REF!</definedName>
    <definedName name="견적조건" localSheetId="4" hidden="1">[19]산근!#REF!</definedName>
    <definedName name="견적조건" localSheetId="20" hidden="1">[19]산근!#REF!</definedName>
    <definedName name="견적조건" hidden="1">[20]산근!#REF!</definedName>
    <definedName name="견적품의서" localSheetId="5" hidden="1">{"'장비'!$A$3:$M$12"}</definedName>
    <definedName name="견적품의서" localSheetId="14" hidden="1">{"'장비'!$A$3:$M$12"}</definedName>
    <definedName name="견적품의서" localSheetId="11" hidden="1">{"'장비'!$A$3:$M$12"}</definedName>
    <definedName name="견적품의서" localSheetId="10" hidden="1">{"'장비'!$A$3:$M$12"}</definedName>
    <definedName name="견적품의서" localSheetId="20" hidden="1">{"'장비'!$A$3:$M$12"}</definedName>
    <definedName name="견적품의서" hidden="1">{"'장비'!$A$3:$M$12"}</definedName>
    <definedName name="김" localSheetId="5" hidden="1">{#N/A,#N/A,TRUE,"Basic";#N/A,#N/A,TRUE,"EXT-TABLE";#N/A,#N/A,TRUE,"STEEL";#N/A,#N/A,TRUE,"INT-Table";#N/A,#N/A,TRUE,"STEEL";#N/A,#N/A,TRUE,"Door"}</definedName>
    <definedName name="김" localSheetId="14" hidden="1">{#N/A,#N/A,TRUE,"Basic";#N/A,#N/A,TRUE,"EXT-TABLE";#N/A,#N/A,TRUE,"STEEL";#N/A,#N/A,TRUE,"INT-Table";#N/A,#N/A,TRUE,"STEEL";#N/A,#N/A,TRUE,"Door"}</definedName>
    <definedName name="김" localSheetId="11" hidden="1">{#N/A,#N/A,TRUE,"Basic";#N/A,#N/A,TRUE,"EXT-TABLE";#N/A,#N/A,TRUE,"STEEL";#N/A,#N/A,TRUE,"INT-Table";#N/A,#N/A,TRUE,"STEEL";#N/A,#N/A,TRUE,"Door"}</definedName>
    <definedName name="김" localSheetId="10" hidden="1">{#N/A,#N/A,TRUE,"Basic";#N/A,#N/A,TRUE,"EXT-TABLE";#N/A,#N/A,TRUE,"STEEL";#N/A,#N/A,TRUE,"INT-Table";#N/A,#N/A,TRUE,"STEEL";#N/A,#N/A,TRUE,"Door"}</definedName>
    <definedName name="김" localSheetId="20" hidden="1">{#N/A,#N/A,TRUE,"Basic";#N/A,#N/A,TRUE,"EXT-TABLE";#N/A,#N/A,TRUE,"STEEL";#N/A,#N/A,TRUE,"INT-Table";#N/A,#N/A,TRUE,"STEEL";#N/A,#N/A,TRUE,"Door"}</definedName>
    <definedName name="김" hidden="1">{#N/A,#N/A,TRUE,"Basic";#N/A,#N/A,TRUE,"EXT-TABLE";#N/A,#N/A,TRUE,"STEEL";#N/A,#N/A,TRUE,"INT-Table";#N/A,#N/A,TRUE,"STEEL";#N/A,#N/A,TRUE,"Door"}</definedName>
    <definedName name="김1" localSheetId="5" hidden="1">{#N/A,#N/A,TRUE,"Basic";#N/A,#N/A,TRUE,"EXT-TABLE";#N/A,#N/A,TRUE,"STEEL";#N/A,#N/A,TRUE,"INT-Table";#N/A,#N/A,TRUE,"STEEL";#N/A,#N/A,TRUE,"Door"}</definedName>
    <definedName name="김1" localSheetId="14" hidden="1">{#N/A,#N/A,TRUE,"Basic";#N/A,#N/A,TRUE,"EXT-TABLE";#N/A,#N/A,TRUE,"STEEL";#N/A,#N/A,TRUE,"INT-Table";#N/A,#N/A,TRUE,"STEEL";#N/A,#N/A,TRUE,"Door"}</definedName>
    <definedName name="김1" localSheetId="11" hidden="1">{#N/A,#N/A,TRUE,"Basic";#N/A,#N/A,TRUE,"EXT-TABLE";#N/A,#N/A,TRUE,"STEEL";#N/A,#N/A,TRUE,"INT-Table";#N/A,#N/A,TRUE,"STEEL";#N/A,#N/A,TRUE,"Door"}</definedName>
    <definedName name="김1" localSheetId="10" hidden="1">{#N/A,#N/A,TRUE,"Basic";#N/A,#N/A,TRUE,"EXT-TABLE";#N/A,#N/A,TRUE,"STEEL";#N/A,#N/A,TRUE,"INT-Table";#N/A,#N/A,TRUE,"STEEL";#N/A,#N/A,TRUE,"Door"}</definedName>
    <definedName name="김1" localSheetId="20" hidden="1">{#N/A,#N/A,TRUE,"Basic";#N/A,#N/A,TRUE,"EXT-TABLE";#N/A,#N/A,TRUE,"STEEL";#N/A,#N/A,TRUE,"INT-Table";#N/A,#N/A,TRUE,"STEEL";#N/A,#N/A,TRUE,"Door"}</definedName>
    <definedName name="김1" hidden="1">{#N/A,#N/A,TRUE,"Basic";#N/A,#N/A,TRUE,"EXT-TABLE";#N/A,#N/A,TRUE,"STEEL";#N/A,#N/A,TRUE,"INT-Table";#N/A,#N/A,TRUE,"STEEL";#N/A,#N/A,TRUE,"Door"}</definedName>
    <definedName name="김3" localSheetId="5" hidden="1">{#N/A,#N/A,TRUE,"Basic";#N/A,#N/A,TRUE,"EXT-TABLE";#N/A,#N/A,TRUE,"STEEL";#N/A,#N/A,TRUE,"INT-Table";#N/A,#N/A,TRUE,"STEEL";#N/A,#N/A,TRUE,"Door"}</definedName>
    <definedName name="김3" localSheetId="14" hidden="1">{#N/A,#N/A,TRUE,"Basic";#N/A,#N/A,TRUE,"EXT-TABLE";#N/A,#N/A,TRUE,"STEEL";#N/A,#N/A,TRUE,"INT-Table";#N/A,#N/A,TRUE,"STEEL";#N/A,#N/A,TRUE,"Door"}</definedName>
    <definedName name="김3" localSheetId="11" hidden="1">{#N/A,#N/A,TRUE,"Basic";#N/A,#N/A,TRUE,"EXT-TABLE";#N/A,#N/A,TRUE,"STEEL";#N/A,#N/A,TRUE,"INT-Table";#N/A,#N/A,TRUE,"STEEL";#N/A,#N/A,TRUE,"Door"}</definedName>
    <definedName name="김3" localSheetId="10" hidden="1">{#N/A,#N/A,TRUE,"Basic";#N/A,#N/A,TRUE,"EXT-TABLE";#N/A,#N/A,TRUE,"STEEL";#N/A,#N/A,TRUE,"INT-Table";#N/A,#N/A,TRUE,"STEEL";#N/A,#N/A,TRUE,"Door"}</definedName>
    <definedName name="김3" localSheetId="20" hidden="1">{#N/A,#N/A,TRUE,"Basic";#N/A,#N/A,TRUE,"EXT-TABLE";#N/A,#N/A,TRUE,"STEEL";#N/A,#N/A,TRUE,"INT-Table";#N/A,#N/A,TRUE,"STEEL";#N/A,#N/A,TRUE,"Door"}</definedName>
    <definedName name="김3" hidden="1">{#N/A,#N/A,TRUE,"Basic";#N/A,#N/A,TRUE,"EXT-TABLE";#N/A,#N/A,TRUE,"STEEL";#N/A,#N/A,TRUE,"INT-Table";#N/A,#N/A,TRUE,"STEEL";#N/A,#N/A,TRUE,"Door"}</definedName>
    <definedName name="ㄷㄳ" localSheetId="5" hidden="1">{"'장비'!$A$3:$M$12"}</definedName>
    <definedName name="ㄷㄳ" localSheetId="14" hidden="1">{"'장비'!$A$3:$M$12"}</definedName>
    <definedName name="ㄷㄳ" localSheetId="11" hidden="1">{"'장비'!$A$3:$M$12"}</definedName>
    <definedName name="ㄷㄳ" localSheetId="10" hidden="1">{"'장비'!$A$3:$M$12"}</definedName>
    <definedName name="ㄷㄳ" localSheetId="20" hidden="1">{"'장비'!$A$3:$M$12"}</definedName>
    <definedName name="ㄷㄳ" hidden="1">{"'장비'!$A$3:$M$12"}</definedName>
    <definedName name="ㄷㄷㄷㄷ" localSheetId="5" hidden="1">{"'장비'!$A$3:$M$12"}</definedName>
    <definedName name="ㄷㄷㄷㄷ" localSheetId="14" hidden="1">{"'장비'!$A$3:$M$12"}</definedName>
    <definedName name="ㄷㄷㄷㄷ" localSheetId="11" hidden="1">{"'장비'!$A$3:$M$12"}</definedName>
    <definedName name="ㄷㄷㄷㄷ" localSheetId="10" hidden="1">{"'장비'!$A$3:$M$12"}</definedName>
    <definedName name="ㄷㄷㄷㄷ" localSheetId="20" hidden="1">{"'장비'!$A$3:$M$12"}</definedName>
    <definedName name="ㄷㄷㄷㄷ" hidden="1">{"'장비'!$A$3:$M$12"}</definedName>
    <definedName name="ㄷㅈㅂㄷ" localSheetId="5" hidden="1">{"'장비'!$A$3:$M$12"}</definedName>
    <definedName name="ㄷㅈㅂㄷ" localSheetId="14" hidden="1">{"'장비'!$A$3:$M$12"}</definedName>
    <definedName name="ㄷㅈㅂㄷ" localSheetId="11" hidden="1">{"'장비'!$A$3:$M$12"}</definedName>
    <definedName name="ㄷㅈㅂㄷ" localSheetId="10" hidden="1">{"'장비'!$A$3:$M$12"}</definedName>
    <definedName name="ㄷㅈㅂㄷ" localSheetId="20" hidden="1">{"'장비'!$A$3:$M$12"}</definedName>
    <definedName name="ㄷㅈㅂㄷ" hidden="1">{"'장비'!$A$3:$M$12"}</definedName>
    <definedName name="당초계획" localSheetId="5" hidden="1">#REF!</definedName>
    <definedName name="당초계획" localSheetId="11" hidden="1">#REF!</definedName>
    <definedName name="당초계획" localSheetId="4" hidden="1">#REF!</definedName>
    <definedName name="당초계획" hidden="1">#REF!</definedName>
    <definedName name="ㄹㄹ" localSheetId="5" hidden="1">{"'장비'!$A$3:$M$12"}</definedName>
    <definedName name="ㄹㄹ" localSheetId="14" hidden="1">{"'장비'!$A$3:$M$12"}</definedName>
    <definedName name="ㄹㄹ" localSheetId="11" hidden="1">{"'장비'!$A$3:$M$12"}</definedName>
    <definedName name="ㄹㄹ" localSheetId="10" hidden="1">{"'장비'!$A$3:$M$12"}</definedName>
    <definedName name="ㄹㄹ" localSheetId="20" hidden="1">{"'장비'!$A$3:$M$12"}</definedName>
    <definedName name="ㄹㄹ" hidden="1">{"'장비'!$A$3:$M$12"}</definedName>
    <definedName name="먁" localSheetId="5" hidden="1">#REF!</definedName>
    <definedName name="먁" localSheetId="11" hidden="1">#REF!</definedName>
    <definedName name="먁" localSheetId="4" hidden="1">#REF!</definedName>
    <definedName name="먁" hidden="1">#REF!</definedName>
    <definedName name="뭉" localSheetId="5" hidden="1">{"'장비'!$A$3:$M$12"}</definedName>
    <definedName name="뭉" localSheetId="14" hidden="1">{"'장비'!$A$3:$M$12"}</definedName>
    <definedName name="뭉" localSheetId="11" hidden="1">{"'장비'!$A$3:$M$12"}</definedName>
    <definedName name="뭉" localSheetId="10" hidden="1">{"'장비'!$A$3:$M$12"}</definedName>
    <definedName name="뭉" localSheetId="20" hidden="1">{"'장비'!$A$3:$M$12"}</definedName>
    <definedName name="뭉" hidden="1">{"'장비'!$A$3:$M$12"}</definedName>
    <definedName name="ㅂㅈㄱㅂㅈㄷㄱ" localSheetId="5" hidden="1">{"'장비'!$A$3:$M$12"}</definedName>
    <definedName name="ㅂㅈㄱㅂㅈㄷㄱ" localSheetId="14" hidden="1">{"'장비'!$A$3:$M$12"}</definedName>
    <definedName name="ㅂㅈㄱㅂㅈㄷㄱ" localSheetId="11" hidden="1">{"'장비'!$A$3:$M$12"}</definedName>
    <definedName name="ㅂㅈㄱㅂㅈㄷㄱ" localSheetId="10" hidden="1">{"'장비'!$A$3:$M$12"}</definedName>
    <definedName name="ㅂㅈㄱㅂㅈㄷㄱ" localSheetId="20" hidden="1">{"'장비'!$A$3:$M$12"}</definedName>
    <definedName name="ㅂㅈㄱㅂㅈㄷㄱ" hidden="1">{"'장비'!$A$3:$M$12"}</definedName>
    <definedName name="ㅂㅈㄷ" localSheetId="5" hidden="1">{"'장비'!$A$3:$M$12"}</definedName>
    <definedName name="ㅂㅈㄷ" localSheetId="14" hidden="1">{"'장비'!$A$3:$M$12"}</definedName>
    <definedName name="ㅂㅈㄷ" localSheetId="11" hidden="1">{"'장비'!$A$3:$M$12"}</definedName>
    <definedName name="ㅂㅈㄷ" localSheetId="10" hidden="1">{"'장비'!$A$3:$M$12"}</definedName>
    <definedName name="ㅂㅈㄷ" localSheetId="20" hidden="1">{"'장비'!$A$3:$M$12"}</definedName>
    <definedName name="ㅂㅈㄷ" hidden="1">{"'장비'!$A$3:$M$12"}</definedName>
    <definedName name="ㅂㅈㄷㄷㅂㅈㅈㅂ" localSheetId="5" hidden="1">{"'장비'!$A$3:$M$12"}</definedName>
    <definedName name="ㅂㅈㄷㄷㅂㅈㅈㅂ" localSheetId="14" hidden="1">{"'장비'!$A$3:$M$12"}</definedName>
    <definedName name="ㅂㅈㄷㄷㅂㅈㅈㅂ" localSheetId="11" hidden="1">{"'장비'!$A$3:$M$12"}</definedName>
    <definedName name="ㅂㅈㄷㄷㅂㅈㅈㅂ" localSheetId="10" hidden="1">{"'장비'!$A$3:$M$12"}</definedName>
    <definedName name="ㅂㅈㄷㄷㅂㅈㅈㅂ" localSheetId="20" hidden="1">{"'장비'!$A$3:$M$12"}</definedName>
    <definedName name="ㅂㅈㄷㄷㅂㅈㅈㅂ" hidden="1">{"'장비'!$A$3:$M$12"}</definedName>
    <definedName name="ㅂㅈㄷㅂㅈ" localSheetId="5" hidden="1">{"'장비'!$A$3:$M$12"}</definedName>
    <definedName name="ㅂㅈㄷㅂㅈ" localSheetId="14" hidden="1">{"'장비'!$A$3:$M$12"}</definedName>
    <definedName name="ㅂㅈㄷㅂㅈ" localSheetId="11" hidden="1">{"'장비'!$A$3:$M$12"}</definedName>
    <definedName name="ㅂㅈㄷㅂㅈ" localSheetId="10" hidden="1">{"'장비'!$A$3:$M$12"}</definedName>
    <definedName name="ㅂㅈㄷㅂㅈ" localSheetId="20" hidden="1">{"'장비'!$A$3:$M$12"}</definedName>
    <definedName name="ㅂㅈㄷㅂㅈ" hidden="1">{"'장비'!$A$3:$M$12"}</definedName>
    <definedName name="ㅂㅈㄷㅂㅈㅈㅂㄷ" localSheetId="5" hidden="1">{"'장비'!$A$3:$M$12"}</definedName>
    <definedName name="ㅂㅈㄷㅂㅈㅈㅂㄷ" localSheetId="14" hidden="1">{"'장비'!$A$3:$M$12"}</definedName>
    <definedName name="ㅂㅈㄷㅂㅈㅈㅂㄷ" localSheetId="11" hidden="1">{"'장비'!$A$3:$M$12"}</definedName>
    <definedName name="ㅂㅈㄷㅂㅈㅈㅂㄷ" localSheetId="10" hidden="1">{"'장비'!$A$3:$M$12"}</definedName>
    <definedName name="ㅂㅈㄷㅂㅈㅈㅂㄷ" localSheetId="20" hidden="1">{"'장비'!$A$3:$M$12"}</definedName>
    <definedName name="ㅂㅈㄷㅂㅈㅈㅂㄷ" hidden="1">{"'장비'!$A$3:$M$12"}</definedName>
    <definedName name="ㅂㅈㄷㅈㅂㄷ" localSheetId="5" hidden="1">{"'장비'!$A$3:$M$12"}</definedName>
    <definedName name="ㅂㅈㄷㅈㅂㄷ" localSheetId="14" hidden="1">{"'장비'!$A$3:$M$12"}</definedName>
    <definedName name="ㅂㅈㄷㅈㅂㄷ" localSheetId="11" hidden="1">{"'장비'!$A$3:$M$12"}</definedName>
    <definedName name="ㅂㅈㄷㅈㅂㄷ" localSheetId="10" hidden="1">{"'장비'!$A$3:$M$12"}</definedName>
    <definedName name="ㅂㅈㄷㅈㅂㄷ" localSheetId="20" hidden="1">{"'장비'!$A$3:$M$12"}</definedName>
    <definedName name="ㅂㅈㄷㅈㅂㄷ" hidden="1">{"'장비'!$A$3:$M$12"}</definedName>
    <definedName name="부대공사" localSheetId="5" hidden="1">#REF!</definedName>
    <definedName name="부대공사" localSheetId="11" hidden="1">#REF!</definedName>
    <definedName name="부대공사" localSheetId="4" hidden="1">#REF!</definedName>
    <definedName name="부대공사" hidden="1">#REF!</definedName>
    <definedName name="ㅅㄱㄱㄷ" localSheetId="5" hidden="1">{"'장비'!$A$3:$M$12"}</definedName>
    <definedName name="ㅅㄱㄱㄷ" localSheetId="14" hidden="1">{"'장비'!$A$3:$M$12"}</definedName>
    <definedName name="ㅅㄱㄱㄷ" localSheetId="11" hidden="1">{"'장비'!$A$3:$M$12"}</definedName>
    <definedName name="ㅅㄱㄱㄷ" localSheetId="10" hidden="1">{"'장비'!$A$3:$M$12"}</definedName>
    <definedName name="ㅅㄱㄱㄷ" localSheetId="20" hidden="1">{"'장비'!$A$3:$M$12"}</definedName>
    <definedName name="ㅅㄱㄱㄷ" hidden="1">{"'장비'!$A$3:$M$12"}</definedName>
    <definedName name="ㅅㅅㅅㅅㅅ" localSheetId="5" hidden="1">{"'장비'!$A$3:$M$12"}</definedName>
    <definedName name="ㅅㅅㅅㅅㅅ" localSheetId="14" hidden="1">{"'장비'!$A$3:$M$12"}</definedName>
    <definedName name="ㅅㅅㅅㅅㅅ" localSheetId="11" hidden="1">{"'장비'!$A$3:$M$12"}</definedName>
    <definedName name="ㅅㅅㅅㅅㅅ" localSheetId="10" hidden="1">{"'장비'!$A$3:$M$12"}</definedName>
    <definedName name="ㅅㅅㅅㅅㅅ" localSheetId="20" hidden="1">{"'장비'!$A$3:$M$12"}</definedName>
    <definedName name="ㅅㅅㅅㅅㅅ" hidden="1">{"'장비'!$A$3:$M$12"}</definedName>
    <definedName name="산출" localSheetId="5" hidden="1">#REF!</definedName>
    <definedName name="산출" localSheetId="11" hidden="1">#REF!</definedName>
    <definedName name="산출" localSheetId="4" hidden="1">#REF!</definedName>
    <definedName name="산출" hidden="1">#REF!</definedName>
    <definedName name="상각비2" localSheetId="5" hidden="1">#REF!</definedName>
    <definedName name="상각비2" localSheetId="11" hidden="1">#REF!</definedName>
    <definedName name="상각비2" localSheetId="4" hidden="1">#REF!</definedName>
    <definedName name="상각비2" hidden="1">#REF!</definedName>
    <definedName name="쇼ㅗㅎ로" localSheetId="5" hidden="1">{"'장비'!$A$3:$M$12"}</definedName>
    <definedName name="쇼ㅗㅎ로" localSheetId="14" hidden="1">{"'장비'!$A$3:$M$12"}</definedName>
    <definedName name="쇼ㅗㅎ로" localSheetId="11" hidden="1">{"'장비'!$A$3:$M$12"}</definedName>
    <definedName name="쇼ㅗㅎ로" localSheetId="10" hidden="1">{"'장비'!$A$3:$M$12"}</definedName>
    <definedName name="쇼ㅗㅎ로" localSheetId="20" hidden="1">{"'장비'!$A$3:$M$12"}</definedName>
    <definedName name="쇼ㅗㅎ로" hidden="1">{"'장비'!$A$3:$M$12"}</definedName>
    <definedName name="수" localSheetId="5" hidden="1">{#N/A,#N/A,TRUE,"Basic";#N/A,#N/A,TRUE,"EXT-TABLE";#N/A,#N/A,TRUE,"STEEL";#N/A,#N/A,TRUE,"INT-Table";#N/A,#N/A,TRUE,"STEEL";#N/A,#N/A,TRUE,"Door"}</definedName>
    <definedName name="수" localSheetId="14" hidden="1">{#N/A,#N/A,TRUE,"Basic";#N/A,#N/A,TRUE,"EXT-TABLE";#N/A,#N/A,TRUE,"STEEL";#N/A,#N/A,TRUE,"INT-Table";#N/A,#N/A,TRUE,"STEEL";#N/A,#N/A,TRUE,"Door"}</definedName>
    <definedName name="수" localSheetId="11" hidden="1">{#N/A,#N/A,TRUE,"Basic";#N/A,#N/A,TRUE,"EXT-TABLE";#N/A,#N/A,TRUE,"STEEL";#N/A,#N/A,TRUE,"INT-Table";#N/A,#N/A,TRUE,"STEEL";#N/A,#N/A,TRUE,"Door"}</definedName>
    <definedName name="수" localSheetId="10" hidden="1">{#N/A,#N/A,TRUE,"Basic";#N/A,#N/A,TRUE,"EXT-TABLE";#N/A,#N/A,TRUE,"STEEL";#N/A,#N/A,TRUE,"INT-Table";#N/A,#N/A,TRUE,"STEEL";#N/A,#N/A,TRUE,"Door"}</definedName>
    <definedName name="수" localSheetId="20" hidden="1">{#N/A,#N/A,TRUE,"Basic";#N/A,#N/A,TRUE,"EXT-TABLE";#N/A,#N/A,TRUE,"STEEL";#N/A,#N/A,TRUE,"INT-Table";#N/A,#N/A,TRUE,"STEEL";#N/A,#N/A,TRUE,"Door"}</definedName>
    <definedName name="수" hidden="1">{#N/A,#N/A,TRUE,"Basic";#N/A,#N/A,TRUE,"EXT-TABLE";#N/A,#N/A,TRUE,"STEEL";#N/A,#N/A,TRUE,"INT-Table";#N/A,#N/A,TRUE,"STEEL";#N/A,#N/A,TRUE,"Door"}</definedName>
    <definedName name="토건공사비대비r" localSheetId="5" hidden="1">{"'장비'!$A$3:$M$12"}</definedName>
    <definedName name="토건공사비대비r" localSheetId="14" hidden="1">{"'장비'!$A$3:$M$12"}</definedName>
    <definedName name="토건공사비대비r" localSheetId="11" hidden="1">{"'장비'!$A$3:$M$12"}</definedName>
    <definedName name="토건공사비대비r" localSheetId="10" hidden="1">{"'장비'!$A$3:$M$12"}</definedName>
    <definedName name="토건공사비대비r" localSheetId="20" hidden="1">{"'장비'!$A$3:$M$12"}</definedName>
    <definedName name="토건공사비대비r" hidden="1">{"'장비'!$A$3:$M$12"}</definedName>
    <definedName name="토건업체" localSheetId="5" hidden="1">{"'장비'!$A$3:$M$12"}</definedName>
    <definedName name="토건업체" localSheetId="14" hidden="1">{"'장비'!$A$3:$M$12"}</definedName>
    <definedName name="토건업체" localSheetId="11" hidden="1">{"'장비'!$A$3:$M$12"}</definedName>
    <definedName name="토건업체" localSheetId="10" hidden="1">{"'장비'!$A$3:$M$12"}</definedName>
    <definedName name="토건업체" localSheetId="20" hidden="1">{"'장비'!$A$3:$M$12"}</definedName>
    <definedName name="토건업체" hidden="1">{"'장비'!$A$3:$M$12"}</definedName>
    <definedName name="토건집계표r" localSheetId="5" hidden="1">{"'장비'!$A$3:$M$12"}</definedName>
    <definedName name="토건집계표r" localSheetId="14" hidden="1">{"'장비'!$A$3:$M$12"}</definedName>
    <definedName name="토건집계표r" localSheetId="11" hidden="1">{"'장비'!$A$3:$M$12"}</definedName>
    <definedName name="토건집계표r" localSheetId="10" hidden="1">{"'장비'!$A$3:$M$12"}</definedName>
    <definedName name="토건집계표r" localSheetId="20" hidden="1">{"'장비'!$A$3:$M$12"}</definedName>
    <definedName name="토건집계표r" hidden="1">{"'장비'!$A$3:$M$12"}</definedName>
    <definedName name="투찰예정가50" localSheetId="5" hidden="1">{"'장비'!$A$3:$M$12"}</definedName>
    <definedName name="투찰예정가50" localSheetId="14" hidden="1">{"'장비'!$A$3:$M$12"}</definedName>
    <definedName name="투찰예정가50" localSheetId="11" hidden="1">{"'장비'!$A$3:$M$12"}</definedName>
    <definedName name="투찰예정가50" localSheetId="10" hidden="1">{"'장비'!$A$3:$M$12"}</definedName>
    <definedName name="투찰예정가50" localSheetId="20" hidden="1">{"'장비'!$A$3:$M$12"}</definedName>
    <definedName name="투찰예정가50" hidden="1">{"'장비'!$A$3:$M$12"}</definedName>
    <definedName name="투찰예정본부장" localSheetId="5" hidden="1">{"'장비'!$A$3:$M$12"}</definedName>
    <definedName name="투찰예정본부장" localSheetId="14" hidden="1">{"'장비'!$A$3:$M$12"}</definedName>
    <definedName name="투찰예정본부장" localSheetId="11" hidden="1">{"'장비'!$A$3:$M$12"}</definedName>
    <definedName name="투찰예정본부장" localSheetId="10" hidden="1">{"'장비'!$A$3:$M$12"}</definedName>
    <definedName name="투찰예정본부장" localSheetId="20" hidden="1">{"'장비'!$A$3:$M$12"}</definedName>
    <definedName name="투찰예정본부장" hidden="1">{"'장비'!$A$3:$M$12"}</definedName>
    <definedName name="표지" localSheetId="5" hidden="1">{#N/A,#N/A,TRUE,"Basic";#N/A,#N/A,TRUE,"EXT-TABLE";#N/A,#N/A,TRUE,"STEEL";#N/A,#N/A,TRUE,"INT-Table";#N/A,#N/A,TRUE,"STEEL";#N/A,#N/A,TRUE,"Door"}</definedName>
    <definedName name="표지" localSheetId="14" hidden="1">{#N/A,#N/A,TRUE,"Basic";#N/A,#N/A,TRUE,"EXT-TABLE";#N/A,#N/A,TRUE,"STEEL";#N/A,#N/A,TRUE,"INT-Table";#N/A,#N/A,TRUE,"STEEL";#N/A,#N/A,TRUE,"Door"}</definedName>
    <definedName name="표지" localSheetId="11" hidden="1">{#N/A,#N/A,TRUE,"Basic";#N/A,#N/A,TRUE,"EXT-TABLE";#N/A,#N/A,TRUE,"STEEL";#N/A,#N/A,TRUE,"INT-Table";#N/A,#N/A,TRUE,"STEEL";#N/A,#N/A,TRUE,"Door"}</definedName>
    <definedName name="표지" localSheetId="10" hidden="1">{#N/A,#N/A,TRUE,"Basic";#N/A,#N/A,TRUE,"EXT-TABLE";#N/A,#N/A,TRUE,"STEEL";#N/A,#N/A,TRUE,"INT-Table";#N/A,#N/A,TRUE,"STEEL";#N/A,#N/A,TRUE,"Door"}</definedName>
    <definedName name="표지" localSheetId="20" hidden="1">{#N/A,#N/A,TRUE,"Basic";#N/A,#N/A,TRUE,"EXT-TABLE";#N/A,#N/A,TRUE,"STEEL";#N/A,#N/A,TRUE,"INT-Table";#N/A,#N/A,TRUE,"STEEL";#N/A,#N/A,TRUE,"Door"}</definedName>
    <definedName name="표지" hidden="1">{#N/A,#N/A,TRUE,"Basic";#N/A,#N/A,TRUE,"EXT-TABLE";#N/A,#N/A,TRUE,"STEEL";#N/A,#N/A,TRUE,"INT-Table";#N/A,#N/A,TRUE,"STEEL";#N/A,#N/A,TRUE,"Door"}</definedName>
    <definedName name="표지2" localSheetId="5" hidden="1">#REF!</definedName>
    <definedName name="표지2" localSheetId="11" hidden="1">#REF!</definedName>
    <definedName name="표지2" localSheetId="4" hidden="1">#REF!</definedName>
    <definedName name="표지2" hidden="1">#REF!</definedName>
    <definedName name="ㅎㅎㅎㅎ" localSheetId="5" hidden="1">{"'장비'!$A$3:$M$12"}</definedName>
    <definedName name="ㅎㅎㅎㅎ" localSheetId="14" hidden="1">{"'장비'!$A$3:$M$12"}</definedName>
    <definedName name="ㅎㅎㅎㅎ" localSheetId="11" hidden="1">{"'장비'!$A$3:$M$12"}</definedName>
    <definedName name="ㅎㅎㅎㅎ" localSheetId="10" hidden="1">{"'장비'!$A$3:$M$12"}</definedName>
    <definedName name="ㅎㅎㅎㅎ" localSheetId="20" hidden="1">{"'장비'!$A$3:$M$12"}</definedName>
    <definedName name="ㅎㅎㅎㅎ" hidden="1">{"'장비'!$A$3:$M$12"}</definedName>
    <definedName name="ㅗ홓ㅎ로" localSheetId="5" hidden="1">{"'장비'!$A$3:$M$12"}</definedName>
    <definedName name="ㅗ홓ㅎ로" localSheetId="14" hidden="1">{"'장비'!$A$3:$M$12"}</definedName>
    <definedName name="ㅗ홓ㅎ로" localSheetId="11" hidden="1">{"'장비'!$A$3:$M$12"}</definedName>
    <definedName name="ㅗ홓ㅎ로" localSheetId="10" hidden="1">{"'장비'!$A$3:$M$12"}</definedName>
    <definedName name="ㅗ홓ㅎ로" localSheetId="20" hidden="1">{"'장비'!$A$3:$M$12"}</definedName>
    <definedName name="ㅗ홓ㅎ로" hidden="1">{"'장비'!$A$3:$M$12"}</definedName>
    <definedName name="ㅗㅗㅗㅗㅗ" localSheetId="5" hidden="1">{"'장비'!$A$3:$M$12"}</definedName>
    <definedName name="ㅗㅗㅗㅗㅗ" localSheetId="14" hidden="1">{"'장비'!$A$3:$M$12"}</definedName>
    <definedName name="ㅗㅗㅗㅗㅗ" localSheetId="11" hidden="1">{"'장비'!$A$3:$M$12"}</definedName>
    <definedName name="ㅗㅗㅗㅗㅗ" localSheetId="10" hidden="1">{"'장비'!$A$3:$M$12"}</definedName>
    <definedName name="ㅗㅗㅗㅗㅗ" localSheetId="20" hidden="1">{"'장비'!$A$3:$M$12"}</definedName>
    <definedName name="ㅗㅗㅗㅗㅗ" hidden="1">{"'장비'!$A$3:$M$12"}</definedName>
    <definedName name="ㅛ" localSheetId="5" hidden="1">{"'장비'!$A$3:$M$12"}</definedName>
    <definedName name="ㅛ" localSheetId="14" hidden="1">{"'장비'!$A$3:$M$12"}</definedName>
    <definedName name="ㅛ" localSheetId="11" hidden="1">{"'장비'!$A$3:$M$12"}</definedName>
    <definedName name="ㅛ" localSheetId="10" hidden="1">{"'장비'!$A$3:$M$12"}</definedName>
    <definedName name="ㅛ" localSheetId="20" hidden="1">{"'장비'!$A$3:$M$12"}</definedName>
    <definedName name="ㅛ" hidden="1">{"'장비'!$A$3:$M$12"}</definedName>
    <definedName name="ㅛㅛㅛ" localSheetId="5" hidden="1">{"'장비'!$A$3:$M$12"}</definedName>
    <definedName name="ㅛㅛㅛ" localSheetId="14" hidden="1">{"'장비'!$A$3:$M$12"}</definedName>
    <definedName name="ㅛㅛㅛ" localSheetId="11" hidden="1">{"'장비'!$A$3:$M$12"}</definedName>
    <definedName name="ㅛㅛㅛ" localSheetId="10" hidden="1">{"'장비'!$A$3:$M$12"}</definedName>
    <definedName name="ㅛㅛㅛ" localSheetId="20" hidden="1">{"'장비'!$A$3:$M$12"}</definedName>
    <definedName name="ㅛㅛㅛ" hidden="1">{"'장비'!$A$3:$M$12"}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0" i="13" l="1"/>
  <c r="K15" i="13" l="1"/>
  <c r="E63" i="13"/>
  <c r="W80" i="1" l="1"/>
  <c r="W76" i="1"/>
  <c r="W70" i="1"/>
  <c r="W68" i="1"/>
  <c r="X68" i="1" s="1"/>
  <c r="K26" i="13"/>
  <c r="H27" i="13"/>
  <c r="F10" i="7"/>
  <c r="F7" i="7"/>
  <c r="G8" i="7"/>
  <c r="G9" i="7"/>
  <c r="G7" i="7"/>
  <c r="I10" i="7"/>
  <c r="K22" i="13"/>
  <c r="S58" i="28"/>
  <c r="R58" i="28"/>
  <c r="T58" i="28" s="1"/>
  <c r="Q58" i="28"/>
  <c r="P58" i="28"/>
  <c r="O58" i="28"/>
  <c r="S54" i="28"/>
  <c r="R54" i="28"/>
  <c r="Q54" i="28"/>
  <c r="P54" i="28"/>
  <c r="T54" i="28" s="1"/>
  <c r="O54" i="28"/>
  <c r="R50" i="28"/>
  <c r="Q50" i="28"/>
  <c r="P50" i="28"/>
  <c r="T50" i="28" s="1"/>
  <c r="O50" i="28"/>
  <c r="R44" i="28"/>
  <c r="Q44" i="28"/>
  <c r="P44" i="28"/>
  <c r="T44" i="28" s="1"/>
  <c r="O44" i="28"/>
  <c r="O43" i="28"/>
  <c r="O42" i="28"/>
  <c r="R39" i="28"/>
  <c r="Q39" i="28"/>
  <c r="T39" i="28" s="1"/>
  <c r="P39" i="28"/>
  <c r="O39" i="28"/>
  <c r="R38" i="28"/>
  <c r="Q38" i="28"/>
  <c r="P38" i="28"/>
  <c r="T38" i="28" s="1"/>
  <c r="O38" i="28"/>
  <c r="R37" i="28"/>
  <c r="Q37" i="28"/>
  <c r="P37" i="28"/>
  <c r="T37" i="28" s="1"/>
  <c r="O37" i="28"/>
  <c r="S34" i="28"/>
  <c r="R34" i="28"/>
  <c r="Q34" i="28"/>
  <c r="T34" i="28" s="1"/>
  <c r="P34" i="28"/>
  <c r="O34" i="28"/>
  <c r="R30" i="28"/>
  <c r="Q30" i="28"/>
  <c r="P30" i="28"/>
  <c r="T30" i="28" s="1"/>
  <c r="O30" i="28"/>
  <c r="R29" i="28"/>
  <c r="Q29" i="28"/>
  <c r="P29" i="28"/>
  <c r="T29" i="28" s="1"/>
  <c r="O29" i="28"/>
  <c r="R28" i="28"/>
  <c r="Q28" i="28"/>
  <c r="P28" i="28"/>
  <c r="T28" i="28" s="1"/>
  <c r="O28" i="28"/>
  <c r="R27" i="28"/>
  <c r="Q27" i="28"/>
  <c r="P27" i="28"/>
  <c r="T27" i="28" s="1"/>
  <c r="O27" i="28"/>
  <c r="R26" i="28"/>
  <c r="Q26" i="28"/>
  <c r="P26" i="28"/>
  <c r="T26" i="28" s="1"/>
  <c r="O26" i="28"/>
  <c r="R22" i="28"/>
  <c r="Q22" i="28"/>
  <c r="P22" i="28"/>
  <c r="T22" i="28" s="1"/>
  <c r="O22" i="28"/>
  <c r="R21" i="28"/>
  <c r="Q21" i="28"/>
  <c r="P21" i="28"/>
  <c r="T21" i="28" s="1"/>
  <c r="O21" i="28"/>
  <c r="O20" i="28"/>
  <c r="O19" i="28"/>
  <c r="O18" i="28"/>
  <c r="R15" i="28"/>
  <c r="Q15" i="28"/>
  <c r="P15" i="28"/>
  <c r="T15" i="28" s="1"/>
  <c r="O15" i="28"/>
  <c r="R14" i="28"/>
  <c r="Q14" i="28"/>
  <c r="T14" i="28" s="1"/>
  <c r="P14" i="28"/>
  <c r="O14" i="28"/>
  <c r="S13" i="28"/>
  <c r="R13" i="28"/>
  <c r="Q13" i="28"/>
  <c r="T13" i="28" s="1"/>
  <c r="P13" i="28"/>
  <c r="O13" i="28"/>
  <c r="S12" i="28"/>
  <c r="R12" i="28"/>
  <c r="Q12" i="28"/>
  <c r="P12" i="28"/>
  <c r="T12" i="28" s="1"/>
  <c r="O12" i="28"/>
  <c r="S9" i="28"/>
  <c r="T9" i="28" s="1"/>
  <c r="R9" i="28"/>
  <c r="Q9" i="28"/>
  <c r="P9" i="28"/>
  <c r="O9" i="28"/>
  <c r="S8" i="28"/>
  <c r="R8" i="28"/>
  <c r="Q8" i="28"/>
  <c r="P8" i="28"/>
  <c r="T8" i="28" s="1"/>
  <c r="O8" i="28"/>
  <c r="O66" i="28" s="1"/>
  <c r="U66" i="28" s="1"/>
  <c r="J355" i="21"/>
  <c r="K355" i="21" s="1"/>
  <c r="G355" i="21"/>
  <c r="J353" i="21"/>
  <c r="K353" i="21" s="1"/>
  <c r="G353" i="21"/>
  <c r="G351" i="21"/>
  <c r="J351" i="21" s="1"/>
  <c r="K351" i="21" s="1"/>
  <c r="G349" i="21"/>
  <c r="J349" i="21" s="1"/>
  <c r="K349" i="21" s="1"/>
  <c r="G347" i="21"/>
  <c r="J347" i="21" s="1"/>
  <c r="K347" i="21" s="1"/>
  <c r="G345" i="21"/>
  <c r="J345" i="21" s="1"/>
  <c r="K345" i="21" s="1"/>
  <c r="G333" i="21"/>
  <c r="G331" i="21"/>
  <c r="G326" i="21"/>
  <c r="G327" i="21"/>
  <c r="G328" i="21"/>
  <c r="G324" i="21"/>
  <c r="J328" i="21"/>
  <c r="K328" i="21" s="1"/>
  <c r="J327" i="21"/>
  <c r="K327" i="21" s="1"/>
  <c r="J326" i="21"/>
  <c r="K326" i="21" s="1"/>
  <c r="J312" i="21"/>
  <c r="K312" i="21" s="1"/>
  <c r="J310" i="21"/>
  <c r="K310" i="21" s="1"/>
  <c r="J308" i="21"/>
  <c r="K308" i="21" s="1"/>
  <c r="J306" i="21"/>
  <c r="K306" i="21" s="1"/>
  <c r="J228" i="21"/>
  <c r="K228" i="21" s="1"/>
  <c r="J225" i="21"/>
  <c r="K225" i="21" s="1"/>
  <c r="J224" i="21"/>
  <c r="K224" i="21" s="1"/>
  <c r="J221" i="21"/>
  <c r="K221" i="21" s="1"/>
  <c r="J211" i="21"/>
  <c r="K211" i="21" s="1"/>
  <c r="J210" i="21"/>
  <c r="K210" i="21" s="1"/>
  <c r="J207" i="21"/>
  <c r="K207" i="21" s="1"/>
  <c r="J91" i="21"/>
  <c r="K91" i="21" s="1"/>
  <c r="J61" i="21"/>
  <c r="K61" i="21" s="1"/>
  <c r="J59" i="21"/>
  <c r="K59" i="21" s="1"/>
  <c r="J29" i="5"/>
  <c r="K11" i="24"/>
  <c r="K12" i="24"/>
  <c r="K13" i="24"/>
  <c r="K14" i="24"/>
  <c r="K15" i="24"/>
  <c r="J15" i="5"/>
  <c r="J13" i="5"/>
  <c r="J11" i="5"/>
  <c r="J9" i="5"/>
  <c r="J31" i="5"/>
  <c r="H65" i="3"/>
  <c r="H55" i="3"/>
  <c r="P53" i="17"/>
  <c r="P54" i="17"/>
  <c r="P55" i="17"/>
  <c r="P56" i="17"/>
  <c r="P57" i="17"/>
  <c r="P58" i="17"/>
  <c r="P59" i="17"/>
  <c r="P60" i="17"/>
  <c r="P62" i="17"/>
  <c r="P63" i="17"/>
  <c r="P64" i="17"/>
  <c r="P65" i="17"/>
  <c r="P66" i="17"/>
  <c r="P67" i="17"/>
  <c r="P68" i="17"/>
  <c r="P69" i="17"/>
  <c r="P70" i="17"/>
  <c r="P73" i="17"/>
  <c r="P74" i="17"/>
  <c r="P75" i="17"/>
  <c r="H21" i="3"/>
  <c r="H19" i="3"/>
  <c r="H15" i="3"/>
  <c r="H13" i="3"/>
  <c r="L18" i="26"/>
  <c r="L19" i="26"/>
  <c r="L20" i="26"/>
  <c r="L21" i="26"/>
  <c r="L22" i="26"/>
  <c r="L23" i="26"/>
  <c r="L24" i="26"/>
  <c r="L25" i="26"/>
  <c r="L26" i="26"/>
  <c r="L27" i="26"/>
  <c r="L28" i="26"/>
  <c r="L17" i="26"/>
  <c r="L12" i="26"/>
  <c r="L32" i="26"/>
  <c r="L33" i="26"/>
  <c r="L34" i="26"/>
  <c r="L35" i="26"/>
  <c r="L36" i="26"/>
  <c r="L37" i="26"/>
  <c r="L38" i="26"/>
  <c r="L39" i="26"/>
  <c r="L40" i="26"/>
  <c r="L41" i="26"/>
  <c r="L42" i="26"/>
  <c r="L43" i="26"/>
  <c r="L44" i="26"/>
  <c r="K222" i="26"/>
  <c r="K221" i="26"/>
  <c r="K220" i="26"/>
  <c r="K219" i="26"/>
  <c r="K218" i="26"/>
  <c r="K217" i="26"/>
  <c r="K216" i="26"/>
  <c r="K215" i="26"/>
  <c r="K214" i="26"/>
  <c r="K213" i="26"/>
  <c r="K212" i="26"/>
  <c r="K211" i="26"/>
  <c r="K210" i="26"/>
  <c r="K209" i="26"/>
  <c r="K208" i="26"/>
  <c r="K207" i="26"/>
  <c r="K226" i="26" s="1"/>
  <c r="K205" i="26"/>
  <c r="K196" i="26"/>
  <c r="K195" i="26"/>
  <c r="K194" i="26"/>
  <c r="K201" i="26" s="1"/>
  <c r="K192" i="26"/>
  <c r="K160" i="26"/>
  <c r="K159" i="26"/>
  <c r="K158" i="26"/>
  <c r="K157" i="26"/>
  <c r="K156" i="26"/>
  <c r="K155" i="26"/>
  <c r="K152" i="26"/>
  <c r="K151" i="26"/>
  <c r="K92" i="26"/>
  <c r="K91" i="26"/>
  <c r="K87" i="26"/>
  <c r="K86" i="26"/>
  <c r="K85" i="26"/>
  <c r="K84" i="26"/>
  <c r="K83" i="26"/>
  <c r="K82" i="26"/>
  <c r="K81" i="26"/>
  <c r="K188" i="26" s="1"/>
  <c r="G75" i="26"/>
  <c r="K72" i="26"/>
  <c r="L72" i="26" s="1"/>
  <c r="L71" i="26"/>
  <c r="L70" i="26"/>
  <c r="K70" i="26"/>
  <c r="K69" i="26"/>
  <c r="L69" i="26" s="1"/>
  <c r="K68" i="26"/>
  <c r="L68" i="26" s="1"/>
  <c r="L67" i="26"/>
  <c r="K67" i="26"/>
  <c r="K66" i="26"/>
  <c r="L66" i="26" s="1"/>
  <c r="K65" i="26"/>
  <c r="L65" i="26" s="1"/>
  <c r="K62" i="26"/>
  <c r="L62" i="26" s="1"/>
  <c r="K61" i="26"/>
  <c r="L61" i="26" s="1"/>
  <c r="K59" i="26"/>
  <c r="K58" i="26"/>
  <c r="K57" i="26"/>
  <c r="L57" i="26" s="1"/>
  <c r="K56" i="26"/>
  <c r="L56" i="26" s="1"/>
  <c r="L55" i="26"/>
  <c r="K55" i="26"/>
  <c r="K54" i="26"/>
  <c r="L54" i="26" s="1"/>
  <c r="K51" i="26"/>
  <c r="L51" i="26" s="1"/>
  <c r="K50" i="26"/>
  <c r="L50" i="26" s="1"/>
  <c r="K46" i="26"/>
  <c r="L46" i="26" s="1"/>
  <c r="K44" i="26"/>
  <c r="K43" i="26"/>
  <c r="K42" i="26"/>
  <c r="K41" i="26"/>
  <c r="K40" i="26"/>
  <c r="K39" i="26"/>
  <c r="K38" i="26"/>
  <c r="K37" i="26"/>
  <c r="K36" i="26"/>
  <c r="K35" i="26"/>
  <c r="K34" i="26"/>
  <c r="K33" i="26"/>
  <c r="K32" i="26"/>
  <c r="K31" i="26"/>
  <c r="L31" i="26" s="1"/>
  <c r="K28" i="26"/>
  <c r="K27" i="26"/>
  <c r="K26" i="26"/>
  <c r="K25" i="26"/>
  <c r="K24" i="26"/>
  <c r="K23" i="26"/>
  <c r="K22" i="26"/>
  <c r="K21" i="26"/>
  <c r="K20" i="26"/>
  <c r="K19" i="26"/>
  <c r="K18" i="26"/>
  <c r="K17" i="26"/>
  <c r="K16" i="26"/>
  <c r="L16" i="26" s="1"/>
  <c r="K15" i="26"/>
  <c r="L15" i="26" s="1"/>
  <c r="L14" i="26"/>
  <c r="K14" i="26"/>
  <c r="K13" i="26"/>
  <c r="L13" i="26" s="1"/>
  <c r="K12" i="26"/>
  <c r="O10" i="23"/>
  <c r="N10" i="23" s="1"/>
  <c r="N11" i="23"/>
  <c r="O11" i="23"/>
  <c r="K10" i="23"/>
  <c r="K11" i="23"/>
  <c r="K39" i="13"/>
  <c r="J39" i="13" s="1"/>
  <c r="K40" i="13"/>
  <c r="J40" i="13" s="1"/>
  <c r="K41" i="13"/>
  <c r="J41" i="13" s="1"/>
  <c r="K42" i="13"/>
  <c r="J42" i="13" s="1"/>
  <c r="K43" i="13"/>
  <c r="J43" i="13" s="1"/>
  <c r="K44" i="13"/>
  <c r="K45" i="13"/>
  <c r="J45" i="13" s="1"/>
  <c r="K46" i="13"/>
  <c r="K47" i="13"/>
  <c r="J47" i="13" s="1"/>
  <c r="K48" i="13"/>
  <c r="J48" i="13" s="1"/>
  <c r="K49" i="13"/>
  <c r="J49" i="13" s="1"/>
  <c r="K50" i="13"/>
  <c r="J50" i="13" s="1"/>
  <c r="K51" i="13"/>
  <c r="J51" i="13" s="1"/>
  <c r="K52" i="13"/>
  <c r="J52" i="13" s="1"/>
  <c r="K53" i="13"/>
  <c r="J53" i="13" s="1"/>
  <c r="K54" i="13"/>
  <c r="J54" i="13" s="1"/>
  <c r="K55" i="13"/>
  <c r="J55" i="13" s="1"/>
  <c r="K56" i="13"/>
  <c r="J56" i="13" s="1"/>
  <c r="K57" i="13"/>
  <c r="J57" i="13" s="1"/>
  <c r="K58" i="13"/>
  <c r="K59" i="13"/>
  <c r="J59" i="13" s="1"/>
  <c r="K60" i="13"/>
  <c r="J60" i="13" s="1"/>
  <c r="J44" i="13"/>
  <c r="J46" i="13"/>
  <c r="J58" i="13"/>
  <c r="G39" i="13"/>
  <c r="G40" i="13"/>
  <c r="G41" i="13"/>
  <c r="G42" i="13"/>
  <c r="G43" i="13"/>
  <c r="G44" i="13"/>
  <c r="G45" i="13"/>
  <c r="G46" i="13"/>
  <c r="G47" i="13"/>
  <c r="G48" i="13"/>
  <c r="G49" i="13"/>
  <c r="G50" i="13"/>
  <c r="G51" i="13"/>
  <c r="G52" i="13"/>
  <c r="G53" i="13"/>
  <c r="G54" i="13"/>
  <c r="G55" i="13"/>
  <c r="G56" i="13"/>
  <c r="G57" i="13"/>
  <c r="G58" i="13"/>
  <c r="G59" i="13"/>
  <c r="G60" i="13"/>
  <c r="K25" i="13"/>
  <c r="K23" i="13"/>
  <c r="J23" i="13" s="1"/>
  <c r="K10" i="13"/>
  <c r="K18" i="13"/>
  <c r="K19" i="13"/>
  <c r="K13" i="13"/>
  <c r="K12" i="13"/>
  <c r="T68" i="28" l="1"/>
  <c r="U68" i="28" s="1"/>
  <c r="U73" i="28" s="1"/>
  <c r="L75" i="26"/>
  <c r="K75" i="26"/>
  <c r="U85" i="1" l="1"/>
  <c r="V85" i="1" s="1"/>
  <c r="T85" i="1"/>
  <c r="X85" i="1"/>
  <c r="Y85" i="1" s="1"/>
  <c r="W85" i="1"/>
  <c r="H65" i="25"/>
  <c r="I65" i="25" s="1"/>
  <c r="J65" i="25" s="1"/>
  <c r="I64" i="25"/>
  <c r="J64" i="25" s="1"/>
  <c r="H64" i="25"/>
  <c r="H62" i="25"/>
  <c r="I62" i="25" s="1"/>
  <c r="H61" i="25"/>
  <c r="I61" i="25" s="1"/>
  <c r="H59" i="25"/>
  <c r="I59" i="25" s="1"/>
  <c r="H58" i="25"/>
  <c r="I58" i="25" s="1"/>
  <c r="I56" i="25"/>
  <c r="I55" i="25"/>
  <c r="I53" i="25"/>
  <c r="H53" i="25"/>
  <c r="H52" i="25"/>
  <c r="I52" i="25" s="1"/>
  <c r="H50" i="25"/>
  <c r="I50" i="25" s="1"/>
  <c r="J50" i="25" s="1"/>
  <c r="H49" i="25"/>
  <c r="I49" i="25" s="1"/>
  <c r="J49" i="25" s="1"/>
  <c r="I47" i="25"/>
  <c r="I46" i="25"/>
  <c r="H44" i="25"/>
  <c r="I44" i="25" s="1"/>
  <c r="H43" i="25"/>
  <c r="I43" i="25" s="1"/>
  <c r="I41" i="25"/>
  <c r="H41" i="25"/>
  <c r="H40" i="25"/>
  <c r="I40" i="25" s="1"/>
  <c r="I38" i="25"/>
  <c r="H38" i="25"/>
  <c r="I37" i="25"/>
  <c r="H37" i="25"/>
  <c r="J31" i="25"/>
  <c r="J28" i="25"/>
  <c r="J27" i="25"/>
  <c r="I24" i="25"/>
  <c r="I23" i="25"/>
  <c r="I21" i="25"/>
  <c r="H21" i="25"/>
  <c r="H20" i="25"/>
  <c r="I20" i="25" s="1"/>
  <c r="H18" i="25"/>
  <c r="I18" i="25" s="1"/>
  <c r="J18" i="25" s="1"/>
  <c r="H17" i="25"/>
  <c r="I17" i="25" s="1"/>
  <c r="J17" i="25" s="1"/>
  <c r="H14" i="25"/>
  <c r="I14" i="25" s="1"/>
  <c r="H13" i="25"/>
  <c r="I13" i="25" s="1"/>
  <c r="H11" i="25"/>
  <c r="I11" i="25" s="1"/>
  <c r="I10" i="25"/>
  <c r="H10" i="25"/>
  <c r="N86" i="16"/>
  <c r="J86" i="16"/>
  <c r="P86" i="16" s="1"/>
  <c r="M85" i="16"/>
  <c r="L85" i="16"/>
  <c r="K85" i="16"/>
  <c r="N85" i="16" s="1"/>
  <c r="J84" i="16"/>
  <c r="M84" i="16" s="1"/>
  <c r="P83" i="16"/>
  <c r="V51" i="1"/>
  <c r="U51" i="1"/>
  <c r="T51" i="1"/>
  <c r="W51" i="1"/>
  <c r="X51" i="1" s="1"/>
  <c r="Y51" i="1" s="1"/>
  <c r="W35" i="1"/>
  <c r="X35" i="1" s="1"/>
  <c r="Y35" i="1" s="1"/>
  <c r="N46" i="2"/>
  <c r="O46" i="2" s="1"/>
  <c r="T46" i="2" s="1"/>
  <c r="N45" i="2"/>
  <c r="J45" i="2"/>
  <c r="O45" i="2" s="1"/>
  <c r="T45" i="2" s="1"/>
  <c r="S43" i="2"/>
  <c r="R43" i="2"/>
  <c r="Q43" i="2"/>
  <c r="P43" i="2"/>
  <c r="T43" i="2" s="1"/>
  <c r="N43" i="2"/>
  <c r="N39" i="2"/>
  <c r="J39" i="2"/>
  <c r="O39" i="2" s="1"/>
  <c r="T39" i="2" s="1"/>
  <c r="S38" i="2"/>
  <c r="R38" i="2"/>
  <c r="Q38" i="2"/>
  <c r="P38" i="2"/>
  <c r="T38" i="2" s="1"/>
  <c r="N38" i="2"/>
  <c r="N36" i="2"/>
  <c r="J36" i="2"/>
  <c r="N35" i="2"/>
  <c r="J35" i="2"/>
  <c r="N32" i="2"/>
  <c r="J32" i="2"/>
  <c r="O32" i="2" s="1"/>
  <c r="T32" i="2" s="1"/>
  <c r="N30" i="2"/>
  <c r="J30" i="2"/>
  <c r="O30" i="2" s="1"/>
  <c r="T30" i="2" s="1"/>
  <c r="N29" i="2"/>
  <c r="J29" i="2"/>
  <c r="O29" i="2" s="1"/>
  <c r="T29" i="2" s="1"/>
  <c r="N28" i="2"/>
  <c r="J28" i="2"/>
  <c r="N27" i="2"/>
  <c r="J27" i="2"/>
  <c r="O27" i="2" s="1"/>
  <c r="T27" i="2" s="1"/>
  <c r="N26" i="2"/>
  <c r="J26" i="2"/>
  <c r="O26" i="2" s="1"/>
  <c r="T26" i="2" s="1"/>
  <c r="N21" i="2"/>
  <c r="J21" i="2"/>
  <c r="N20" i="2"/>
  <c r="O20" i="2" s="1"/>
  <c r="T20" i="2" s="1"/>
  <c r="J20" i="2"/>
  <c r="N19" i="2"/>
  <c r="J19" i="2"/>
  <c r="N18" i="2"/>
  <c r="J18" i="2"/>
  <c r="O18" i="2" s="1"/>
  <c r="T18" i="2" s="1"/>
  <c r="N17" i="2"/>
  <c r="J17" i="2"/>
  <c r="N16" i="2"/>
  <c r="O16" i="2" s="1"/>
  <c r="T16" i="2" s="1"/>
  <c r="N15" i="2"/>
  <c r="J15" i="2"/>
  <c r="O15" i="2" s="1"/>
  <c r="T15" i="2" s="1"/>
  <c r="N14" i="2"/>
  <c r="J14" i="2"/>
  <c r="O14" i="2" s="1"/>
  <c r="T14" i="2" s="1"/>
  <c r="N13" i="2"/>
  <c r="O13" i="2" s="1"/>
  <c r="T13" i="2" s="1"/>
  <c r="N12" i="2"/>
  <c r="J12" i="2"/>
  <c r="O10" i="2"/>
  <c r="O9" i="2"/>
  <c r="S8" i="2"/>
  <c r="R8" i="2"/>
  <c r="Q8" i="2"/>
  <c r="P8" i="2"/>
  <c r="T8" i="2" s="1"/>
  <c r="N8" i="2"/>
  <c r="S7" i="2"/>
  <c r="R7" i="2"/>
  <c r="Q7" i="2"/>
  <c r="P7" i="2"/>
  <c r="T7" i="2" s="1"/>
  <c r="W32" i="1"/>
  <c r="X32" i="1" s="1"/>
  <c r="Y32" i="1" s="1"/>
  <c r="W24" i="1"/>
  <c r="I69" i="25" l="1"/>
  <c r="J69" i="25"/>
  <c r="O85" i="16"/>
  <c r="P85" i="16" s="1"/>
  <c r="L84" i="16"/>
  <c r="K84" i="16"/>
  <c r="O28" i="2"/>
  <c r="T28" i="2" s="1"/>
  <c r="O19" i="2"/>
  <c r="T19" i="2" s="1"/>
  <c r="O17" i="2"/>
  <c r="T17" i="2" s="1"/>
  <c r="O35" i="2"/>
  <c r="T35" i="2" s="1"/>
  <c r="O12" i="2"/>
  <c r="T12" i="2" s="1"/>
  <c r="O21" i="2"/>
  <c r="T21" i="2" s="1"/>
  <c r="O36" i="2"/>
  <c r="T36" i="2" s="1"/>
  <c r="T49" i="2"/>
  <c r="O49" i="2"/>
  <c r="S92" i="1"/>
  <c r="S94" i="1" s="1"/>
  <c r="R94" i="1" s="1"/>
  <c r="R42" i="1"/>
  <c r="S42" i="1"/>
  <c r="O8" i="23"/>
  <c r="N8" i="23" s="1"/>
  <c r="K8" i="23"/>
  <c r="N84" i="16" l="1"/>
  <c r="O84" i="16"/>
  <c r="P84" i="16" s="1"/>
  <c r="R92" i="1"/>
  <c r="G32" i="13"/>
  <c r="G33" i="13"/>
  <c r="G34" i="13"/>
  <c r="G35" i="13"/>
  <c r="G36" i="13"/>
  <c r="G37" i="13"/>
  <c r="G38" i="13"/>
  <c r="G31" i="13"/>
  <c r="K38" i="13"/>
  <c r="J38" i="13" s="1"/>
  <c r="K37" i="13"/>
  <c r="J37" i="13" s="1"/>
  <c r="K36" i="13"/>
  <c r="J36" i="13" s="1"/>
  <c r="K35" i="13"/>
  <c r="J35" i="13" s="1"/>
  <c r="K34" i="13"/>
  <c r="J34" i="13" s="1"/>
  <c r="K33" i="13"/>
  <c r="J33" i="13" s="1"/>
  <c r="K32" i="13"/>
  <c r="J32" i="13" s="1"/>
  <c r="K31" i="13"/>
  <c r="J31" i="13" s="1"/>
  <c r="J30" i="13"/>
  <c r="K28" i="13"/>
  <c r="K9" i="13"/>
  <c r="G9" i="13"/>
  <c r="J71" i="24"/>
  <c r="K71" i="24" s="1"/>
  <c r="J70" i="24"/>
  <c r="K70" i="24" s="1"/>
  <c r="J69" i="24"/>
  <c r="K69" i="24" s="1"/>
  <c r="J68" i="24"/>
  <c r="K68" i="24" s="1"/>
  <c r="J67" i="24"/>
  <c r="K67" i="24" s="1"/>
  <c r="J66" i="24"/>
  <c r="K66" i="24" s="1"/>
  <c r="J65" i="24"/>
  <c r="J73" i="24" s="1"/>
  <c r="I60" i="24"/>
  <c r="J60" i="24" s="1"/>
  <c r="K60" i="24" s="1"/>
  <c r="I59" i="24"/>
  <c r="J59" i="24" s="1"/>
  <c r="K59" i="24" s="1"/>
  <c r="I58" i="24"/>
  <c r="J58" i="24" s="1"/>
  <c r="K58" i="24" s="1"/>
  <c r="I57" i="24"/>
  <c r="J57" i="24" s="1"/>
  <c r="K57" i="24" s="1"/>
  <c r="I56" i="24"/>
  <c r="J56" i="24" s="1"/>
  <c r="J49" i="24"/>
  <c r="K49" i="24" s="1"/>
  <c r="J48" i="24"/>
  <c r="K48" i="24" s="1"/>
  <c r="I47" i="24"/>
  <c r="J47" i="24" s="1"/>
  <c r="K47" i="24" s="1"/>
  <c r="I45" i="24"/>
  <c r="J45" i="24" s="1"/>
  <c r="K45" i="24" s="1"/>
  <c r="J44" i="24"/>
  <c r="K44" i="24" s="1"/>
  <c r="J43" i="24"/>
  <c r="K43" i="24" s="1"/>
  <c r="J42" i="24"/>
  <c r="K42" i="24" s="1"/>
  <c r="J41" i="24"/>
  <c r="K41" i="24" s="1"/>
  <c r="J40" i="24"/>
  <c r="K40" i="24" s="1"/>
  <c r="I39" i="24"/>
  <c r="J39" i="24" s="1"/>
  <c r="K39" i="24" s="1"/>
  <c r="J38" i="24"/>
  <c r="K38" i="24" s="1"/>
  <c r="K36" i="24"/>
  <c r="J36" i="24"/>
  <c r="J35" i="24"/>
  <c r="K35" i="24" s="1"/>
  <c r="J34" i="24"/>
  <c r="K34" i="24" s="1"/>
  <c r="I33" i="24"/>
  <c r="J33" i="24" s="1"/>
  <c r="K33" i="24" s="1"/>
  <c r="J32" i="24"/>
  <c r="K32" i="24" s="1"/>
  <c r="J31" i="24"/>
  <c r="K31" i="24" s="1"/>
  <c r="J30" i="24"/>
  <c r="K30" i="24" s="1"/>
  <c r="J29" i="24"/>
  <c r="K29" i="24" s="1"/>
  <c r="J28" i="24"/>
  <c r="K28" i="24" s="1"/>
  <c r="J27" i="24"/>
  <c r="K27" i="24" s="1"/>
  <c r="J26" i="24"/>
  <c r="K26" i="24" s="1"/>
  <c r="J24" i="24"/>
  <c r="K24" i="24" s="1"/>
  <c r="J23" i="24"/>
  <c r="K23" i="24" s="1"/>
  <c r="J22" i="24"/>
  <c r="K22" i="24" s="1"/>
  <c r="J21" i="24"/>
  <c r="K21" i="24" s="1"/>
  <c r="J20" i="24"/>
  <c r="K20" i="24" s="1"/>
  <c r="J19" i="24"/>
  <c r="K19" i="24" s="1"/>
  <c r="J18" i="24"/>
  <c r="K18" i="24" s="1"/>
  <c r="J17" i="24"/>
  <c r="K17" i="24" s="1"/>
  <c r="J16" i="24"/>
  <c r="K16" i="24" s="1"/>
  <c r="J15" i="24"/>
  <c r="J14" i="24"/>
  <c r="J13" i="24"/>
  <c r="J12" i="24"/>
  <c r="J11" i="24"/>
  <c r="K27" i="5"/>
  <c r="K25" i="5"/>
  <c r="K23" i="5"/>
  <c r="K21" i="5"/>
  <c r="K17" i="5"/>
  <c r="K19" i="5"/>
  <c r="H44" i="3"/>
  <c r="H42" i="3"/>
  <c r="H40" i="3"/>
  <c r="S58" i="22"/>
  <c r="R58" i="22"/>
  <c r="Q58" i="22"/>
  <c r="P58" i="22"/>
  <c r="O58" i="22"/>
  <c r="S54" i="22"/>
  <c r="R54" i="22"/>
  <c r="Q54" i="22"/>
  <c r="P54" i="22"/>
  <c r="O54" i="22"/>
  <c r="R50" i="22"/>
  <c r="Q50" i="22"/>
  <c r="P50" i="22"/>
  <c r="T50" i="22" s="1"/>
  <c r="O50" i="22"/>
  <c r="R44" i="22"/>
  <c r="Q44" i="22"/>
  <c r="P44" i="22"/>
  <c r="O44" i="22"/>
  <c r="O39" i="22"/>
  <c r="O38" i="22"/>
  <c r="O37" i="22"/>
  <c r="S34" i="22"/>
  <c r="R34" i="22"/>
  <c r="Q34" i="22"/>
  <c r="P34" i="22"/>
  <c r="O34" i="22"/>
  <c r="O30" i="22"/>
  <c r="O29" i="22"/>
  <c r="O28" i="22"/>
  <c r="O27" i="22"/>
  <c r="O26" i="22"/>
  <c r="R22" i="22"/>
  <c r="Q22" i="22"/>
  <c r="P22" i="22"/>
  <c r="O22" i="22"/>
  <c r="R21" i="22"/>
  <c r="Q21" i="22"/>
  <c r="P21" i="22"/>
  <c r="O21" i="22"/>
  <c r="O15" i="22"/>
  <c r="O14" i="22"/>
  <c r="S13" i="22"/>
  <c r="R13" i="22"/>
  <c r="Q13" i="22"/>
  <c r="P13" i="22"/>
  <c r="O13" i="22"/>
  <c r="S12" i="22"/>
  <c r="R12" i="22"/>
  <c r="Q12" i="22"/>
  <c r="P12" i="22"/>
  <c r="O12" i="22"/>
  <c r="S9" i="22"/>
  <c r="R9" i="22"/>
  <c r="Q9" i="22"/>
  <c r="P9" i="22"/>
  <c r="O9" i="22"/>
  <c r="S8" i="22"/>
  <c r="R8" i="22"/>
  <c r="Q8" i="22"/>
  <c r="P8" i="22"/>
  <c r="O8" i="22"/>
  <c r="J333" i="21"/>
  <c r="K333" i="21" s="1"/>
  <c r="J331" i="21"/>
  <c r="K331" i="21" s="1"/>
  <c r="K325" i="21"/>
  <c r="J325" i="21"/>
  <c r="G325" i="21"/>
  <c r="J324" i="21"/>
  <c r="K324" i="21" s="1"/>
  <c r="F100" i="21"/>
  <c r="J97" i="21"/>
  <c r="K97" i="21" s="1"/>
  <c r="H74" i="21"/>
  <c r="H72" i="21"/>
  <c r="J72" i="21"/>
  <c r="K72" i="21" s="1"/>
  <c r="H70" i="21"/>
  <c r="H68" i="21"/>
  <c r="J68" i="21"/>
  <c r="K68" i="21" s="1"/>
  <c r="H66" i="21"/>
  <c r="J57" i="21"/>
  <c r="K57" i="21" s="1"/>
  <c r="J55" i="21"/>
  <c r="K55" i="21" s="1"/>
  <c r="K54" i="21"/>
  <c r="J53" i="21"/>
  <c r="K53" i="21" s="1"/>
  <c r="K52" i="21"/>
  <c r="J51" i="21"/>
  <c r="K51" i="21" s="1"/>
  <c r="K50" i="21"/>
  <c r="J49" i="21"/>
  <c r="K49" i="21" s="1"/>
  <c r="J38" i="21"/>
  <c r="K38" i="21" s="1"/>
  <c r="G36" i="21"/>
  <c r="J36" i="21" s="1"/>
  <c r="K36" i="21" s="1"/>
  <c r="H34" i="21"/>
  <c r="G34" i="21"/>
  <c r="J34" i="21" s="1"/>
  <c r="K34" i="21" s="1"/>
  <c r="G30" i="21"/>
  <c r="J30" i="21" s="1"/>
  <c r="K30" i="21" s="1"/>
  <c r="G28" i="21"/>
  <c r="J28" i="21" s="1"/>
  <c r="K28" i="21" s="1"/>
  <c r="G26" i="21"/>
  <c r="G24" i="21"/>
  <c r="J24" i="21" s="1"/>
  <c r="K24" i="21" s="1"/>
  <c r="G22" i="21"/>
  <c r="I183" i="18"/>
  <c r="H180" i="18"/>
  <c r="F185" i="18" s="1"/>
  <c r="I185" i="18" s="1"/>
  <c r="K17" i="13" s="1"/>
  <c r="G42" i="6"/>
  <c r="I42" i="6" s="1"/>
  <c r="I35" i="6"/>
  <c r="K35" i="6" s="1"/>
  <c r="I34" i="6"/>
  <c r="K34" i="6" s="1"/>
  <c r="I33" i="6"/>
  <c r="K33" i="6" s="1"/>
  <c r="I32" i="6"/>
  <c r="K32" i="6" s="1"/>
  <c r="I31" i="6"/>
  <c r="K31" i="6" s="1"/>
  <c r="I23" i="6"/>
  <c r="K23" i="6" s="1"/>
  <c r="I22" i="6"/>
  <c r="K22" i="6" s="1"/>
  <c r="I21" i="6"/>
  <c r="J26" i="6" s="1"/>
  <c r="I14" i="6"/>
  <c r="K14" i="6" s="1"/>
  <c r="I13" i="6"/>
  <c r="J43" i="6" l="1"/>
  <c r="K42" i="6"/>
  <c r="K43" i="6" s="1"/>
  <c r="K15" i="5" s="1"/>
  <c r="J62" i="24"/>
  <c r="K37" i="6"/>
  <c r="J26" i="21"/>
  <c r="K26" i="21" s="1"/>
  <c r="J70" i="21"/>
  <c r="K70" i="21" s="1"/>
  <c r="O66" i="22"/>
  <c r="U66" i="22" s="1"/>
  <c r="T13" i="22"/>
  <c r="T8" i="22"/>
  <c r="T54" i="22"/>
  <c r="T9" i="22"/>
  <c r="T34" i="22"/>
  <c r="J74" i="21"/>
  <c r="K74" i="21" s="1"/>
  <c r="T21" i="22"/>
  <c r="T68" i="22" s="1"/>
  <c r="U68" i="22" s="1"/>
  <c r="U73" i="22" s="1"/>
  <c r="K370" i="21"/>
  <c r="J17" i="6"/>
  <c r="T58" i="22"/>
  <c r="T44" i="22"/>
  <c r="J22" i="21"/>
  <c r="K22" i="21" s="1"/>
  <c r="J47" i="21"/>
  <c r="K47" i="21" s="1"/>
  <c r="J66" i="21"/>
  <c r="K66" i="21" s="1"/>
  <c r="T12" i="22"/>
  <c r="T22" i="22"/>
  <c r="K51" i="24"/>
  <c r="K29" i="5" s="1"/>
  <c r="J51" i="24"/>
  <c r="K56" i="24"/>
  <c r="K62" i="24" s="1"/>
  <c r="K65" i="24"/>
  <c r="K73" i="24" s="1"/>
  <c r="J37" i="6"/>
  <c r="K13" i="6"/>
  <c r="K17" i="6" s="1"/>
  <c r="K21" i="6"/>
  <c r="K26" i="6" s="1"/>
  <c r="P79" i="16"/>
  <c r="Q79" i="16" s="1"/>
  <c r="J76" i="16"/>
  <c r="I75" i="16"/>
  <c r="J75" i="16" s="1"/>
  <c r="I74" i="16"/>
  <c r="J74" i="16" s="1"/>
  <c r="J73" i="16"/>
  <c r="J72" i="16"/>
  <c r="J71" i="16"/>
  <c r="J70" i="16"/>
  <c r="J69" i="16"/>
  <c r="J68" i="16"/>
  <c r="J67" i="16"/>
  <c r="J66" i="16"/>
  <c r="J65" i="16"/>
  <c r="J64" i="16"/>
  <c r="J63" i="16"/>
  <c r="J62" i="16"/>
  <c r="J61" i="16"/>
  <c r="J60" i="16"/>
  <c r="J58" i="16"/>
  <c r="J57" i="16"/>
  <c r="J55" i="16"/>
  <c r="J53" i="16"/>
  <c r="J52" i="16"/>
  <c r="J50" i="16"/>
  <c r="J48" i="16"/>
  <c r="J46" i="16"/>
  <c r="J44" i="16"/>
  <c r="J43" i="16"/>
  <c r="J42" i="16"/>
  <c r="J40" i="16"/>
  <c r="O34" i="16"/>
  <c r="J34" i="16"/>
  <c r="P34" i="16" s="1"/>
  <c r="O32" i="16"/>
  <c r="J32" i="16"/>
  <c r="O31" i="16"/>
  <c r="J31" i="16"/>
  <c r="O30" i="16"/>
  <c r="J30" i="16"/>
  <c r="O29" i="16"/>
  <c r="J29" i="16"/>
  <c r="P29" i="16" s="1"/>
  <c r="O28" i="16"/>
  <c r="J28" i="16"/>
  <c r="P28" i="16" s="1"/>
  <c r="O27" i="16"/>
  <c r="J27" i="16"/>
  <c r="O26" i="16"/>
  <c r="J26" i="16"/>
  <c r="P26" i="16" s="1"/>
  <c r="O25" i="16"/>
  <c r="J25" i="16"/>
  <c r="O24" i="16"/>
  <c r="J24" i="16"/>
  <c r="O23" i="16"/>
  <c r="J23" i="16"/>
  <c r="J17" i="16"/>
  <c r="P17" i="16" s="1"/>
  <c r="P19" i="16" s="1"/>
  <c r="Q19" i="16" s="1"/>
  <c r="P16" i="16"/>
  <c r="J11" i="16"/>
  <c r="M11" i="16" s="1"/>
  <c r="J10" i="16"/>
  <c r="M10" i="16" s="1"/>
  <c r="O9" i="16"/>
  <c r="J9" i="16"/>
  <c r="P9" i="16" s="1"/>
  <c r="L58" i="15"/>
  <c r="K58" i="15"/>
  <c r="J58" i="15"/>
  <c r="L56" i="15"/>
  <c r="K56" i="15"/>
  <c r="J56" i="15"/>
  <c r="M56" i="15" s="1"/>
  <c r="N56" i="15" s="1"/>
  <c r="L34" i="15"/>
  <c r="K34" i="15"/>
  <c r="J34" i="15"/>
  <c r="L33" i="15"/>
  <c r="K33" i="15"/>
  <c r="J33" i="15"/>
  <c r="M33" i="15" s="1"/>
  <c r="N33" i="15" s="1"/>
  <c r="L32" i="15"/>
  <c r="K32" i="15"/>
  <c r="J32" i="15"/>
  <c r="M32" i="15" s="1"/>
  <c r="N32" i="15" s="1"/>
  <c r="L30" i="15"/>
  <c r="K30" i="15"/>
  <c r="J30" i="15"/>
  <c r="M30" i="15" s="1"/>
  <c r="N30" i="15" s="1"/>
  <c r="L29" i="15"/>
  <c r="K29" i="15"/>
  <c r="J29" i="15"/>
  <c r="L25" i="15"/>
  <c r="K25" i="15"/>
  <c r="J25" i="15"/>
  <c r="M15" i="15"/>
  <c r="N15" i="15" s="1"/>
  <c r="L13" i="15"/>
  <c r="K13" i="15"/>
  <c r="M13" i="15" s="1"/>
  <c r="N13" i="15" s="1"/>
  <c r="J13" i="15"/>
  <c r="I12" i="15"/>
  <c r="L12" i="15" s="1"/>
  <c r="N9" i="15"/>
  <c r="K70" i="14"/>
  <c r="K69" i="14"/>
  <c r="K68" i="14"/>
  <c r="K67" i="14"/>
  <c r="K66" i="14"/>
  <c r="K65" i="14"/>
  <c r="K64" i="14"/>
  <c r="K63" i="14"/>
  <c r="K62" i="14"/>
  <c r="K61" i="14"/>
  <c r="K60" i="14"/>
  <c r="K59" i="14"/>
  <c r="K58" i="14"/>
  <c r="K57" i="14"/>
  <c r="K56" i="14"/>
  <c r="K55" i="14"/>
  <c r="K54" i="14"/>
  <c r="K53" i="14"/>
  <c r="K52" i="14"/>
  <c r="K51" i="14"/>
  <c r="K50" i="14"/>
  <c r="K49" i="14"/>
  <c r="K48" i="14"/>
  <c r="K47" i="14"/>
  <c r="K46" i="14"/>
  <c r="K45" i="14"/>
  <c r="K44" i="14"/>
  <c r="K43" i="14"/>
  <c r="K42" i="14"/>
  <c r="K41" i="14"/>
  <c r="K40" i="14"/>
  <c r="K37" i="14"/>
  <c r="K36" i="14"/>
  <c r="K35" i="14"/>
  <c r="K34" i="14"/>
  <c r="K33" i="14"/>
  <c r="K32" i="14"/>
  <c r="K31" i="14"/>
  <c r="K30" i="14"/>
  <c r="K29" i="14"/>
  <c r="K28" i="14"/>
  <c r="K27" i="14"/>
  <c r="K23" i="14"/>
  <c r="K22" i="14"/>
  <c r="K21" i="14"/>
  <c r="K20" i="14"/>
  <c r="K19" i="14"/>
  <c r="K18" i="14"/>
  <c r="K17" i="14"/>
  <c r="K16" i="14"/>
  <c r="K15" i="14"/>
  <c r="K14" i="14"/>
  <c r="K13" i="14"/>
  <c r="K12" i="14"/>
  <c r="K8" i="14"/>
  <c r="P52" i="17"/>
  <c r="G109" i="11"/>
  <c r="K105" i="11"/>
  <c r="L105" i="11" s="1"/>
  <c r="K104" i="11"/>
  <c r="L104" i="11" s="1"/>
  <c r="K103" i="11"/>
  <c r="G103" i="11"/>
  <c r="L103" i="11" s="1"/>
  <c r="K102" i="11"/>
  <c r="L102" i="11" s="1"/>
  <c r="G95" i="11"/>
  <c r="K93" i="11"/>
  <c r="L93" i="11" s="1"/>
  <c r="K92" i="11"/>
  <c r="L92" i="11" s="1"/>
  <c r="K91" i="11"/>
  <c r="L91" i="11" s="1"/>
  <c r="K90" i="11"/>
  <c r="L90" i="11" s="1"/>
  <c r="K80" i="11"/>
  <c r="L80" i="11" s="1"/>
  <c r="K78" i="11"/>
  <c r="L78" i="11" s="1"/>
  <c r="G77" i="11"/>
  <c r="K76" i="11"/>
  <c r="G76" i="11"/>
  <c r="K75" i="11"/>
  <c r="L75" i="11" s="1"/>
  <c r="K72" i="11"/>
  <c r="L72" i="11" s="1"/>
  <c r="K64" i="11"/>
  <c r="L64" i="11" s="1"/>
  <c r="K63" i="11"/>
  <c r="L63" i="11" s="1"/>
  <c r="K62" i="11"/>
  <c r="L62" i="11" s="1"/>
  <c r="K61" i="11"/>
  <c r="L61" i="11" s="1"/>
  <c r="K59" i="11"/>
  <c r="L59" i="11" s="1"/>
  <c r="K58" i="11"/>
  <c r="L58" i="11" s="1"/>
  <c r="K57" i="11"/>
  <c r="L57" i="11" s="1"/>
  <c r="L56" i="11"/>
  <c r="K56" i="11"/>
  <c r="K55" i="11"/>
  <c r="L55" i="11" s="1"/>
  <c r="K54" i="11"/>
  <c r="L54" i="11" s="1"/>
  <c r="K53" i="11"/>
  <c r="L53" i="11" s="1"/>
  <c r="K52" i="11"/>
  <c r="L52" i="11" s="1"/>
  <c r="K51" i="11"/>
  <c r="L51" i="11" s="1"/>
  <c r="K50" i="11"/>
  <c r="G68" i="11"/>
  <c r="K49" i="11"/>
  <c r="L49" i="11" s="1"/>
  <c r="G45" i="11"/>
  <c r="K41" i="11"/>
  <c r="L41" i="11" s="1"/>
  <c r="K40" i="11"/>
  <c r="L40" i="11" s="1"/>
  <c r="K39" i="11"/>
  <c r="L39" i="11" s="1"/>
  <c r="K38" i="11"/>
  <c r="K30" i="11"/>
  <c r="L30" i="11" s="1"/>
  <c r="K29" i="11"/>
  <c r="G29" i="11"/>
  <c r="L29" i="11" s="1"/>
  <c r="K28" i="11"/>
  <c r="L28" i="11" s="1"/>
  <c r="K19" i="11"/>
  <c r="L19" i="11" s="1"/>
  <c r="K17" i="11"/>
  <c r="L17" i="11" s="1"/>
  <c r="G16" i="11"/>
  <c r="K15" i="11"/>
  <c r="G15" i="11"/>
  <c r="G23" i="11" s="1"/>
  <c r="K14" i="11"/>
  <c r="L14" i="11" s="1"/>
  <c r="K13" i="11"/>
  <c r="L13" i="11" s="1"/>
  <c r="N98" i="2"/>
  <c r="J98" i="2"/>
  <c r="N97" i="2"/>
  <c r="J97" i="2"/>
  <c r="O97" i="2" s="1"/>
  <c r="N96" i="2"/>
  <c r="J96" i="2"/>
  <c r="O96" i="2" s="1"/>
  <c r="R96" i="2" s="1"/>
  <c r="N95" i="2"/>
  <c r="J95" i="2"/>
  <c r="N94" i="2"/>
  <c r="J94" i="2"/>
  <c r="O94" i="2" s="1"/>
  <c r="N93" i="2"/>
  <c r="J93" i="2"/>
  <c r="O93" i="2" s="1"/>
  <c r="N92" i="2"/>
  <c r="J92" i="2"/>
  <c r="O92" i="2" s="1"/>
  <c r="R92" i="2" s="1"/>
  <c r="N91" i="2"/>
  <c r="J91" i="2"/>
  <c r="N90" i="2"/>
  <c r="J90" i="2"/>
  <c r="O90" i="2" s="1"/>
  <c r="N89" i="2"/>
  <c r="J89" i="2"/>
  <c r="O89" i="2" s="1"/>
  <c r="N85" i="2"/>
  <c r="O85" i="2" s="1"/>
  <c r="R85" i="2" s="1"/>
  <c r="N84" i="2"/>
  <c r="O84" i="2" s="1"/>
  <c r="N83" i="2"/>
  <c r="J83" i="2"/>
  <c r="J76" i="2"/>
  <c r="O76" i="2" s="1"/>
  <c r="S76" i="2" s="1"/>
  <c r="T76" i="2" s="1"/>
  <c r="J75" i="2"/>
  <c r="O75" i="2" s="1"/>
  <c r="S75" i="2" s="1"/>
  <c r="T75" i="2" s="1"/>
  <c r="J73" i="2"/>
  <c r="O73" i="2" s="1"/>
  <c r="S73" i="2" s="1"/>
  <c r="T73" i="2" s="1"/>
  <c r="J72" i="2"/>
  <c r="O72" i="2" s="1"/>
  <c r="S72" i="2" s="1"/>
  <c r="T72" i="2" s="1"/>
  <c r="J70" i="2"/>
  <c r="O70" i="2" s="1"/>
  <c r="S70" i="2" s="1"/>
  <c r="T70" i="2" s="1"/>
  <c r="J69" i="2"/>
  <c r="O69" i="2" s="1"/>
  <c r="S69" i="2" s="1"/>
  <c r="T69" i="2" s="1"/>
  <c r="J67" i="2"/>
  <c r="O67" i="2" s="1"/>
  <c r="S67" i="2" s="1"/>
  <c r="T67" i="2" s="1"/>
  <c r="J66" i="2"/>
  <c r="O66" i="2" s="1"/>
  <c r="S66" i="2" s="1"/>
  <c r="T66" i="2" s="1"/>
  <c r="O61" i="2"/>
  <c r="N59" i="2"/>
  <c r="J59" i="2"/>
  <c r="S56" i="2"/>
  <c r="R56" i="2"/>
  <c r="Q56" i="2"/>
  <c r="P56" i="2"/>
  <c r="S54" i="2"/>
  <c r="R54" i="2"/>
  <c r="Q54" i="2"/>
  <c r="P54" i="2"/>
  <c r="S53" i="2"/>
  <c r="R53" i="2"/>
  <c r="Q53" i="2"/>
  <c r="P53" i="2"/>
  <c r="T53" i="2" s="1"/>
  <c r="O9" i="23"/>
  <c r="N9" i="23" s="1"/>
  <c r="K9" i="23"/>
  <c r="K100" i="21" l="1"/>
  <c r="K372" i="21" s="1"/>
  <c r="P24" i="16"/>
  <c r="P32" i="16"/>
  <c r="P23" i="16"/>
  <c r="O59" i="2"/>
  <c r="O83" i="2"/>
  <c r="Q83" i="2" s="1"/>
  <c r="T56" i="2"/>
  <c r="O95" i="2"/>
  <c r="P95" i="2" s="1"/>
  <c r="N61" i="15"/>
  <c r="R97" i="2"/>
  <c r="P97" i="2"/>
  <c r="R89" i="2"/>
  <c r="P89" i="2"/>
  <c r="G34" i="11"/>
  <c r="K72" i="14"/>
  <c r="M29" i="15"/>
  <c r="N29" i="15" s="1"/>
  <c r="P30" i="16"/>
  <c r="O98" i="2"/>
  <c r="Q98" i="2" s="1"/>
  <c r="K45" i="11"/>
  <c r="M25" i="15"/>
  <c r="N25" i="15" s="1"/>
  <c r="T54" i="2"/>
  <c r="P31" i="16"/>
  <c r="P77" i="17"/>
  <c r="H48" i="3" s="1"/>
  <c r="I48" i="3" s="1"/>
  <c r="M58" i="15"/>
  <c r="N58" i="15" s="1"/>
  <c r="P25" i="16"/>
  <c r="M34" i="15"/>
  <c r="N34" i="15" s="1"/>
  <c r="L109" i="11"/>
  <c r="O91" i="2"/>
  <c r="Q91" i="2" s="1"/>
  <c r="I13" i="3"/>
  <c r="P27" i="16"/>
  <c r="K11" i="16"/>
  <c r="L76" i="11"/>
  <c r="L86" i="11" s="1"/>
  <c r="L11" i="16"/>
  <c r="K10" i="16"/>
  <c r="L10" i="16"/>
  <c r="J12" i="15"/>
  <c r="K12" i="15"/>
  <c r="L95" i="11"/>
  <c r="L34" i="11"/>
  <c r="L15" i="11"/>
  <c r="L23" i="11" s="1"/>
  <c r="K34" i="11"/>
  <c r="L50" i="11"/>
  <c r="L68" i="11" s="1"/>
  <c r="G86" i="11"/>
  <c r="K109" i="11"/>
  <c r="L38" i="11"/>
  <c r="L45" i="11" s="1"/>
  <c r="K86" i="11"/>
  <c r="K95" i="11"/>
  <c r="P93" i="2"/>
  <c r="R93" i="2"/>
  <c r="Q93" i="2"/>
  <c r="Q90" i="2"/>
  <c r="R90" i="2"/>
  <c r="P90" i="2"/>
  <c r="T90" i="2" s="1"/>
  <c r="P84" i="2"/>
  <c r="Q84" i="2"/>
  <c r="R84" i="2"/>
  <c r="P94" i="2"/>
  <c r="Q94" i="2"/>
  <c r="R94" i="2"/>
  <c r="R95" i="2"/>
  <c r="P83" i="2"/>
  <c r="P92" i="2"/>
  <c r="Q92" i="2"/>
  <c r="R83" i="2"/>
  <c r="P85" i="2"/>
  <c r="Q89" i="2"/>
  <c r="P96" i="2"/>
  <c r="Q97" i="2"/>
  <c r="T97" i="2" s="1"/>
  <c r="Q85" i="2"/>
  <c r="Q96" i="2"/>
  <c r="T89" i="2" l="1"/>
  <c r="T79" i="2"/>
  <c r="T85" i="2"/>
  <c r="Q95" i="2"/>
  <c r="T95" i="2" s="1"/>
  <c r="R91" i="2"/>
  <c r="T94" i="2"/>
  <c r="T92" i="2"/>
  <c r="P98" i="2"/>
  <c r="K73" i="14"/>
  <c r="W87" i="1"/>
  <c r="N11" i="16"/>
  <c r="O11" i="16" s="1"/>
  <c r="P11" i="16" s="1"/>
  <c r="R98" i="2"/>
  <c r="O105" i="2"/>
  <c r="P91" i="2"/>
  <c r="T91" i="2" s="1"/>
  <c r="N10" i="16"/>
  <c r="O10" i="16" s="1"/>
  <c r="P10" i="16" s="1"/>
  <c r="P88" i="16" s="1"/>
  <c r="M12" i="15"/>
  <c r="N12" i="15" s="1"/>
  <c r="N52" i="15" s="1"/>
  <c r="T83" i="2"/>
  <c r="T93" i="2"/>
  <c r="T96" i="2"/>
  <c r="T84" i="2"/>
  <c r="T98" i="2" l="1"/>
  <c r="T105" i="2"/>
  <c r="N10" i="5"/>
  <c r="N12" i="5"/>
  <c r="K65" i="3" l="1"/>
  <c r="K63" i="3"/>
  <c r="I18" i="23" l="1"/>
  <c r="O7" i="23"/>
  <c r="O18" i="23" s="1"/>
  <c r="N20" i="23" s="1"/>
  <c r="M18" i="23"/>
  <c r="N19" i="23" s="1"/>
  <c r="K7" i="23"/>
  <c r="M9" i="7" l="1"/>
  <c r="O25" i="23"/>
  <c r="N7" i="23"/>
  <c r="N18" i="23" s="1"/>
  <c r="K9" i="7" l="1"/>
  <c r="E10" i="7"/>
  <c r="C9" i="7"/>
  <c r="J33" i="5" l="1"/>
  <c r="I65" i="3"/>
  <c r="G30" i="13"/>
  <c r="H29" i="13"/>
  <c r="G28" i="13"/>
  <c r="H24" i="13"/>
  <c r="G24" i="13"/>
  <c r="G23" i="13"/>
  <c r="H22" i="13"/>
  <c r="H20" i="13"/>
  <c r="H14" i="13"/>
  <c r="H11" i="13"/>
  <c r="G11" i="13"/>
  <c r="N13" i="5" l="1"/>
  <c r="K13" i="5"/>
  <c r="H17" i="13"/>
  <c r="X70" i="1"/>
  <c r="Y70" i="1" s="1"/>
  <c r="Y68" i="1"/>
  <c r="X76" i="1"/>
  <c r="Y76" i="1" s="1"/>
  <c r="W78" i="1"/>
  <c r="W74" i="1"/>
  <c r="X74" i="1" s="1"/>
  <c r="Y74" i="1" s="1"/>
  <c r="W72" i="1"/>
  <c r="X37" i="1"/>
  <c r="Y37" i="1" s="1"/>
  <c r="X36" i="1"/>
  <c r="Y36" i="1" s="1"/>
  <c r="X87" i="1"/>
  <c r="Y87" i="1" s="1"/>
  <c r="X78" i="1"/>
  <c r="Y78" i="1" s="1"/>
  <c r="X72" i="1"/>
  <c r="Y72" i="1" s="1"/>
  <c r="X24" i="1"/>
  <c r="Y24" i="1" s="1"/>
  <c r="W19" i="1"/>
  <c r="T19" i="1" s="1"/>
  <c r="O13" i="5" l="1"/>
  <c r="X19" i="1"/>
  <c r="Y19" i="1" s="1"/>
  <c r="H15" i="13"/>
  <c r="J16" i="13"/>
  <c r="J17" i="13"/>
  <c r="G17" i="13" s="1"/>
  <c r="J19" i="13"/>
  <c r="G19" i="13" s="1"/>
  <c r="W63" i="1" l="1"/>
  <c r="X63" i="1" s="1"/>
  <c r="Y63" i="1" s="1"/>
  <c r="J22" i="13"/>
  <c r="G22" i="13" s="1"/>
  <c r="I21" i="3" l="1"/>
  <c r="I15" i="3"/>
  <c r="I40" i="3"/>
  <c r="I19" i="3"/>
  <c r="I44" i="3" l="1"/>
  <c r="I42" i="3"/>
  <c r="J10" i="13"/>
  <c r="G10" i="13" s="1"/>
  <c r="C8" i="7"/>
  <c r="T63" i="1"/>
  <c r="V63" i="1"/>
  <c r="U63" i="1" s="1"/>
  <c r="V37" i="1"/>
  <c r="U37" i="1"/>
  <c r="T37" i="1"/>
  <c r="V36" i="1"/>
  <c r="U36" i="1"/>
  <c r="T36" i="1"/>
  <c r="V35" i="1"/>
  <c r="U35" i="1"/>
  <c r="T35" i="1"/>
  <c r="V32" i="1"/>
  <c r="U32" i="1"/>
  <c r="T32" i="1"/>
  <c r="V24" i="1"/>
  <c r="U24" i="1"/>
  <c r="T24" i="1"/>
  <c r="U19" i="1"/>
  <c r="X66" i="8"/>
  <c r="T66" i="8"/>
  <c r="P66" i="8"/>
  <c r="L66" i="8"/>
  <c r="X65" i="8"/>
  <c r="T65" i="8"/>
  <c r="P65" i="8"/>
  <c r="L65" i="8"/>
  <c r="X64" i="8"/>
  <c r="T64" i="8"/>
  <c r="P64" i="8"/>
  <c r="L64" i="8"/>
  <c r="X63" i="8"/>
  <c r="T63" i="8"/>
  <c r="P63" i="8"/>
  <c r="L63" i="8"/>
  <c r="X62" i="8"/>
  <c r="T62" i="8"/>
  <c r="P62" i="8"/>
  <c r="L62" i="8" s="1"/>
  <c r="X61" i="8"/>
  <c r="T61" i="8"/>
  <c r="P61" i="8"/>
  <c r="L61" i="8" s="1"/>
  <c r="X60" i="8"/>
  <c r="T60" i="8"/>
  <c r="P60" i="8"/>
  <c r="L60" i="8" s="1"/>
  <c r="X59" i="8"/>
  <c r="T59" i="8"/>
  <c r="P59" i="8"/>
  <c r="L59" i="8" s="1"/>
  <c r="X58" i="8"/>
  <c r="T58" i="8"/>
  <c r="P58" i="8"/>
  <c r="L58" i="8" s="1"/>
  <c r="X57" i="8"/>
  <c r="T57" i="8"/>
  <c r="P57" i="8"/>
  <c r="L57" i="8"/>
  <c r="X56" i="8"/>
  <c r="T56" i="8"/>
  <c r="P56" i="8"/>
  <c r="L56" i="8" s="1"/>
  <c r="X55" i="8"/>
  <c r="S55" i="8"/>
  <c r="R55" i="8"/>
  <c r="Q55" i="8"/>
  <c r="P55" i="8"/>
  <c r="L55" i="8" s="1"/>
  <c r="X54" i="8"/>
  <c r="S54" i="8"/>
  <c r="R54" i="8"/>
  <c r="Q54" i="8"/>
  <c r="P54" i="8"/>
  <c r="L54" i="8" s="1"/>
  <c r="X53" i="8"/>
  <c r="S53" i="8"/>
  <c r="R53" i="8"/>
  <c r="Q53" i="8"/>
  <c r="T53" i="8" s="1"/>
  <c r="P53" i="8"/>
  <c r="L53" i="8" s="1"/>
  <c r="X52" i="8"/>
  <c r="S52" i="8"/>
  <c r="R52" i="8"/>
  <c r="Q52" i="8"/>
  <c r="P52" i="8"/>
  <c r="L52" i="8"/>
  <c r="X51" i="8"/>
  <c r="S51" i="8"/>
  <c r="R51" i="8"/>
  <c r="Q51" i="8"/>
  <c r="T51" i="8" s="1"/>
  <c r="P51" i="8"/>
  <c r="L51" i="8" s="1"/>
  <c r="X50" i="8"/>
  <c r="S50" i="8"/>
  <c r="R50" i="8"/>
  <c r="Q50" i="8"/>
  <c r="T50" i="8" s="1"/>
  <c r="P50" i="8"/>
  <c r="L50" i="8" s="1"/>
  <c r="X49" i="8"/>
  <c r="S49" i="8"/>
  <c r="R49" i="8"/>
  <c r="Q49" i="8"/>
  <c r="T49" i="8" s="1"/>
  <c r="P49" i="8"/>
  <c r="L49" i="8"/>
  <c r="L46" i="8"/>
  <c r="I46" i="8"/>
  <c r="L45" i="8"/>
  <c r="I45" i="8"/>
  <c r="I48" i="8" s="1"/>
  <c r="K48" i="8" s="1"/>
  <c r="X43" i="8"/>
  <c r="S43" i="8"/>
  <c r="R43" i="8"/>
  <c r="Q43" i="8"/>
  <c r="T43" i="8" s="1"/>
  <c r="P43" i="8"/>
  <c r="L43" i="8" s="1"/>
  <c r="X42" i="8"/>
  <c r="S42" i="8"/>
  <c r="R42" i="8"/>
  <c r="Q42" i="8"/>
  <c r="T42" i="8" s="1"/>
  <c r="P42" i="8"/>
  <c r="L42" i="8"/>
  <c r="X41" i="8"/>
  <c r="S41" i="8"/>
  <c r="R41" i="8"/>
  <c r="Q41" i="8"/>
  <c r="P41" i="8"/>
  <c r="L41" i="8" s="1"/>
  <c r="X40" i="8"/>
  <c r="S40" i="8"/>
  <c r="R40" i="8"/>
  <c r="Q40" i="8"/>
  <c r="T40" i="8" s="1"/>
  <c r="P40" i="8"/>
  <c r="L40" i="8"/>
  <c r="X39" i="8"/>
  <c r="S39" i="8"/>
  <c r="R39" i="8"/>
  <c r="Q39" i="8"/>
  <c r="T39" i="8" s="1"/>
  <c r="P39" i="8"/>
  <c r="L39" i="8" s="1"/>
  <c r="X38" i="8"/>
  <c r="S38" i="8"/>
  <c r="R38" i="8"/>
  <c r="Q38" i="8"/>
  <c r="T38" i="8" s="1"/>
  <c r="P38" i="8"/>
  <c r="L38" i="8" s="1"/>
  <c r="X37" i="8"/>
  <c r="S37" i="8"/>
  <c r="R37" i="8"/>
  <c r="Q37" i="8"/>
  <c r="T37" i="8" s="1"/>
  <c r="P37" i="8"/>
  <c r="L37" i="8"/>
  <c r="X36" i="8"/>
  <c r="S36" i="8"/>
  <c r="R36" i="8"/>
  <c r="Q36" i="8"/>
  <c r="T36" i="8" s="1"/>
  <c r="P36" i="8"/>
  <c r="L36" i="8"/>
  <c r="X35" i="8"/>
  <c r="S35" i="8"/>
  <c r="R35" i="8"/>
  <c r="Q35" i="8"/>
  <c r="T35" i="8" s="1"/>
  <c r="P35" i="8"/>
  <c r="L35" i="8" s="1"/>
  <c r="X34" i="8"/>
  <c r="T34" i="8"/>
  <c r="S34" i="8"/>
  <c r="R34" i="8"/>
  <c r="Q34" i="8"/>
  <c r="P34" i="8"/>
  <c r="L34" i="8"/>
  <c r="X33" i="8"/>
  <c r="S33" i="8"/>
  <c r="R33" i="8"/>
  <c r="Q33" i="8"/>
  <c r="P33" i="8"/>
  <c r="L33" i="8" s="1"/>
  <c r="X32" i="8"/>
  <c r="S32" i="8"/>
  <c r="R32" i="8"/>
  <c r="Q32" i="8"/>
  <c r="T32" i="8" s="1"/>
  <c r="P32" i="8"/>
  <c r="L32" i="8" s="1"/>
  <c r="X31" i="8"/>
  <c r="S31" i="8"/>
  <c r="R31" i="8"/>
  <c r="Q31" i="8"/>
  <c r="T31" i="8" s="1"/>
  <c r="P31" i="8"/>
  <c r="L31" i="8" s="1"/>
  <c r="X30" i="8"/>
  <c r="S30" i="8"/>
  <c r="R30" i="8"/>
  <c r="Q30" i="8"/>
  <c r="T30" i="8" s="1"/>
  <c r="P30" i="8"/>
  <c r="L30" i="8" s="1"/>
  <c r="S28" i="8"/>
  <c r="R28" i="8"/>
  <c r="Q28" i="8"/>
  <c r="I28" i="8"/>
  <c r="G27" i="8"/>
  <c r="I27" i="8" s="1"/>
  <c r="K28" i="8" s="1"/>
  <c r="S26" i="8"/>
  <c r="R26" i="8"/>
  <c r="Q26" i="8"/>
  <c r="I25" i="8"/>
  <c r="I24" i="8"/>
  <c r="G23" i="8"/>
  <c r="I23" i="8" s="1"/>
  <c r="S21" i="8"/>
  <c r="R21" i="8"/>
  <c r="Q21" i="8"/>
  <c r="I20" i="8"/>
  <c r="I19" i="8"/>
  <c r="G18" i="8"/>
  <c r="I18" i="8" s="1"/>
  <c r="K21" i="8" s="1"/>
  <c r="S15" i="8"/>
  <c r="R15" i="8"/>
  <c r="Q15" i="8"/>
  <c r="I14" i="8"/>
  <c r="I13" i="8"/>
  <c r="G12" i="8"/>
  <c r="I12" i="8" s="1"/>
  <c r="K15" i="8" s="1"/>
  <c r="S11" i="8"/>
  <c r="R11" i="8"/>
  <c r="Q11" i="8"/>
  <c r="I9" i="8"/>
  <c r="I8" i="8"/>
  <c r="G7" i="8"/>
  <c r="I7" i="8" s="1"/>
  <c r="K11" i="8" s="1"/>
  <c r="T41" i="8" l="1"/>
  <c r="T15" i="8"/>
  <c r="T54" i="8"/>
  <c r="T28" i="8"/>
  <c r="N9" i="5"/>
  <c r="K9" i="5"/>
  <c r="K26" i="8"/>
  <c r="P26" i="8" s="1"/>
  <c r="L26" i="8" s="1"/>
  <c r="T55" i="8"/>
  <c r="T33" i="8"/>
  <c r="T52" i="8"/>
  <c r="X11" i="8"/>
  <c r="K67" i="8"/>
  <c r="P11" i="8"/>
  <c r="X28" i="8"/>
  <c r="P28" i="8"/>
  <c r="L28" i="8"/>
  <c r="T11" i="8"/>
  <c r="X21" i="8"/>
  <c r="P21" i="8"/>
  <c r="L21" i="8" s="1"/>
  <c r="P48" i="8"/>
  <c r="L48" i="8" s="1"/>
  <c r="T48" i="8"/>
  <c r="X48" i="8"/>
  <c r="T26" i="8"/>
  <c r="P15" i="8"/>
  <c r="L15" i="8" s="1"/>
  <c r="X15" i="8"/>
  <c r="T21" i="8"/>
  <c r="X80" i="1"/>
  <c r="Y80" i="1" s="1"/>
  <c r="N11" i="5" l="1"/>
  <c r="K11" i="5"/>
  <c r="O9" i="5"/>
  <c r="X26" i="8"/>
  <c r="J15" i="13"/>
  <c r="G15" i="13" s="1"/>
  <c r="T67" i="8"/>
  <c r="P67" i="8"/>
  <c r="P68" i="8" s="1"/>
  <c r="L11" i="8"/>
  <c r="L67" i="8" s="1"/>
  <c r="X67" i="8"/>
  <c r="X68" i="8" s="1"/>
  <c r="O11" i="5" l="1"/>
  <c r="O15" i="5" s="1"/>
  <c r="T68" i="8"/>
  <c r="G3" i="1" l="1"/>
  <c r="G2" i="1"/>
  <c r="U87" i="1" l="1"/>
  <c r="T87" i="1"/>
  <c r="V87" i="1"/>
  <c r="I63" i="13"/>
  <c r="J14" i="13"/>
  <c r="G14" i="13" s="1"/>
  <c r="J12" i="13"/>
  <c r="G12" i="13" s="1"/>
  <c r="J9" i="13"/>
  <c r="J64" i="13" l="1"/>
  <c r="O78" i="1" l="1"/>
  <c r="L78" i="1" s="1"/>
  <c r="O76" i="1"/>
  <c r="L76" i="1" s="1"/>
  <c r="O74" i="1"/>
  <c r="L74" i="1" s="1"/>
  <c r="O72" i="1"/>
  <c r="L72" i="1" s="1"/>
  <c r="O70" i="1"/>
  <c r="L70" i="1" s="1"/>
  <c r="O68" i="1"/>
  <c r="L68" i="1" s="1"/>
  <c r="K78" i="1"/>
  <c r="K76" i="1"/>
  <c r="K74" i="1"/>
  <c r="K72" i="1"/>
  <c r="K70" i="1"/>
  <c r="K68" i="1"/>
  <c r="M76" i="1"/>
  <c r="M68" i="1"/>
  <c r="M69" i="1"/>
  <c r="L35" i="1"/>
  <c r="T76" i="1" l="1"/>
  <c r="T68" i="1"/>
  <c r="T70" i="1"/>
  <c r="T74" i="1"/>
  <c r="T78" i="1"/>
  <c r="V68" i="1" l="1"/>
  <c r="U68" i="1" s="1"/>
  <c r="V70" i="1"/>
  <c r="U70" i="1" s="1"/>
  <c r="T72" i="1"/>
  <c r="V78" i="1"/>
  <c r="U78" i="1" s="1"/>
  <c r="V76" i="1"/>
  <c r="U76" i="1" s="1"/>
  <c r="F38" i="10" l="1"/>
  <c r="G53" i="10" s="1"/>
  <c r="D38" i="10"/>
  <c r="G37" i="10"/>
  <c r="G36" i="10"/>
  <c r="G38" i="10" s="1"/>
  <c r="G46" i="10" s="1"/>
  <c r="E36" i="10"/>
  <c r="D36" i="10"/>
  <c r="D34" i="10"/>
  <c r="F33" i="10"/>
  <c r="G33" i="10" s="1"/>
  <c r="E33" i="10"/>
  <c r="F32" i="10"/>
  <c r="G32" i="10" s="1"/>
  <c r="F31" i="10"/>
  <c r="G31" i="10" s="1"/>
  <c r="E31" i="10"/>
  <c r="F30" i="10"/>
  <c r="G30" i="10" s="1"/>
  <c r="F29" i="10"/>
  <c r="G29" i="10" s="1"/>
  <c r="G28" i="10"/>
  <c r="E28" i="10"/>
  <c r="F27" i="10"/>
  <c r="G27" i="10" s="1"/>
  <c r="G26" i="10"/>
  <c r="E26" i="10"/>
  <c r="F25" i="10"/>
  <c r="G25" i="10" s="1"/>
  <c r="E25" i="10"/>
  <c r="F24" i="10"/>
  <c r="G24" i="10" s="1"/>
  <c r="G23" i="10"/>
  <c r="E23" i="10"/>
  <c r="G22" i="10"/>
  <c r="E22" i="10"/>
  <c r="G21" i="10"/>
  <c r="E21" i="10"/>
  <c r="G20" i="10"/>
  <c r="E20" i="10"/>
  <c r="G19" i="10"/>
  <c r="E19" i="10"/>
  <c r="G18" i="10"/>
  <c r="E18" i="10"/>
  <c r="G17" i="10"/>
  <c r="E17" i="10"/>
  <c r="G16" i="10"/>
  <c r="E16" i="10"/>
  <c r="D16" i="10"/>
  <c r="F14" i="10"/>
  <c r="G13" i="10"/>
  <c r="E13" i="10"/>
  <c r="G12" i="10"/>
  <c r="E12" i="10"/>
  <c r="G11" i="10"/>
  <c r="E11" i="10"/>
  <c r="D10" i="10"/>
  <c r="G10" i="10" s="1"/>
  <c r="D9" i="10"/>
  <c r="G9" i="10" s="1"/>
  <c r="E9" i="10" l="1"/>
  <c r="D14" i="10"/>
  <c r="D40" i="10" s="1"/>
  <c r="F34" i="10"/>
  <c r="G52" i="10" s="1"/>
  <c r="E32" i="10"/>
  <c r="G14" i="10"/>
  <c r="E14" i="10"/>
  <c r="G44" i="10"/>
  <c r="G34" i="10"/>
  <c r="G45" i="10" s="1"/>
  <c r="E29" i="10"/>
  <c r="E34" i="10"/>
  <c r="G51" i="10"/>
  <c r="G54" i="10" s="1"/>
  <c r="E24" i="10"/>
  <c r="E27" i="10"/>
  <c r="E30" i="10"/>
  <c r="F40" i="10"/>
  <c r="E40" i="10" s="1"/>
  <c r="E10" i="10"/>
  <c r="G98" i="1"/>
  <c r="F15" i="5"/>
  <c r="I15" i="5" s="1"/>
  <c r="I33" i="5"/>
  <c r="I31" i="5"/>
  <c r="I29" i="5"/>
  <c r="I27" i="5"/>
  <c r="I25" i="5"/>
  <c r="I23" i="5"/>
  <c r="I21" i="5"/>
  <c r="I19" i="5"/>
  <c r="I17" i="5"/>
  <c r="I16" i="5"/>
  <c r="G47" i="10" l="1"/>
  <c r="F9" i="5"/>
  <c r="I9" i="5" s="1"/>
  <c r="F13" i="5"/>
  <c r="I13" i="5" s="1"/>
  <c r="F11" i="5"/>
  <c r="I11" i="5" s="1"/>
  <c r="G55" i="10"/>
  <c r="G57" i="10" s="1"/>
  <c r="G40" i="10"/>
  <c r="J67" i="3"/>
  <c r="G65" i="3"/>
  <c r="H63" i="3"/>
  <c r="G61" i="3"/>
  <c r="G59" i="3"/>
  <c r="G57" i="3"/>
  <c r="G48" i="3"/>
  <c r="G44" i="3"/>
  <c r="G42" i="3"/>
  <c r="G40" i="3"/>
  <c r="G36" i="3"/>
  <c r="G34" i="3"/>
  <c r="G32" i="3"/>
  <c r="G30" i="3"/>
  <c r="G25" i="3"/>
  <c r="G23" i="3"/>
  <c r="G21" i="3"/>
  <c r="G19" i="3"/>
  <c r="G15" i="3"/>
  <c r="G13" i="3"/>
  <c r="G55" i="3" l="1"/>
  <c r="I55" i="3"/>
  <c r="I67" i="3" s="1"/>
  <c r="K7" i="13" s="1"/>
  <c r="G63" i="3"/>
  <c r="I63" i="3"/>
  <c r="I36" i="5"/>
  <c r="J65" i="3"/>
  <c r="G67" i="3"/>
  <c r="K36" i="5"/>
  <c r="K8" i="13" s="1"/>
  <c r="V88" i="1"/>
  <c r="V86" i="1"/>
  <c r="V84" i="1"/>
  <c r="V74" i="1"/>
  <c r="U74" i="1" s="1"/>
  <c r="V72" i="1"/>
  <c r="U72" i="1" s="1"/>
  <c r="V33" i="1"/>
  <c r="V31" i="1"/>
  <c r="V27" i="1"/>
  <c r="V25" i="1"/>
  <c r="V23" i="1"/>
  <c r="V21" i="1"/>
  <c r="V19" i="1"/>
  <c r="V42" i="1" s="1"/>
  <c r="V17" i="1"/>
  <c r="J92" i="1"/>
  <c r="G92" i="1"/>
  <c r="M88" i="1"/>
  <c r="M86" i="1"/>
  <c r="M84" i="1"/>
  <c r="L80" i="1"/>
  <c r="M78" i="1"/>
  <c r="M74" i="1"/>
  <c r="M72" i="1"/>
  <c r="M70" i="1"/>
  <c r="M66" i="1"/>
  <c r="M62" i="1"/>
  <c r="M60" i="1"/>
  <c r="M58" i="1"/>
  <c r="M56" i="1"/>
  <c r="M52" i="1"/>
  <c r="J42" i="1"/>
  <c r="G42" i="1"/>
  <c r="L36" i="1"/>
  <c r="Z33" i="1"/>
  <c r="M33" i="1"/>
  <c r="M31" i="1"/>
  <c r="Z27" i="1"/>
  <c r="M27" i="1"/>
  <c r="M25" i="1"/>
  <c r="M23" i="1"/>
  <c r="M21" i="1"/>
  <c r="M19" i="1"/>
  <c r="M17" i="1"/>
  <c r="J7" i="13" l="1"/>
  <c r="G7" i="13" s="1"/>
  <c r="H7" i="13"/>
  <c r="H8" i="13"/>
  <c r="I42" i="1"/>
  <c r="G94" i="1"/>
  <c r="C7" i="7" s="1"/>
  <c r="H7" i="7" s="1"/>
  <c r="I92" i="1"/>
  <c r="M36" i="1"/>
  <c r="K80" i="1"/>
  <c r="P92" i="1"/>
  <c r="O92" i="1" s="1"/>
  <c r="M80" i="1"/>
  <c r="M92" i="1" s="1"/>
  <c r="L92" i="1" s="1"/>
  <c r="C10" i="7" l="1"/>
  <c r="D7" i="7"/>
  <c r="J8" i="13"/>
  <c r="G8" i="13" s="1"/>
  <c r="Y42" i="1"/>
  <c r="X42" i="1" s="1"/>
  <c r="P42" i="1"/>
  <c r="M35" i="1"/>
  <c r="M42" i="1" s="1"/>
  <c r="H10" i="7" l="1"/>
  <c r="D10" i="7"/>
  <c r="M94" i="1"/>
  <c r="L94" i="1" s="1"/>
  <c r="L42" i="1"/>
  <c r="O42" i="1"/>
  <c r="Z42" i="1"/>
  <c r="P94" i="1"/>
  <c r="U80" i="1" l="1"/>
  <c r="T80" i="1" l="1"/>
  <c r="V80" i="1"/>
  <c r="W60" i="1" l="1"/>
  <c r="Y60" i="1" s="1"/>
  <c r="Y92" i="1" s="1"/>
  <c r="Y94" i="1" l="1"/>
  <c r="X92" i="1"/>
  <c r="V60" i="1"/>
  <c r="T60" i="1"/>
  <c r="U60" i="1" l="1"/>
  <c r="V92" i="1"/>
  <c r="M7" i="7"/>
  <c r="K7" i="7" s="1"/>
  <c r="X94" i="1"/>
  <c r="L7" i="7" l="1"/>
  <c r="V94" i="1"/>
  <c r="U92" i="1"/>
  <c r="U94" i="1" l="1"/>
  <c r="V98" i="1"/>
  <c r="J7" i="7"/>
  <c r="G10" i="7" l="1"/>
  <c r="J25" i="13"/>
  <c r="G25" i="13" s="1"/>
  <c r="J20" i="13"/>
  <c r="G20" i="13" s="1"/>
  <c r="J29" i="13"/>
  <c r="G29" i="13" s="1"/>
  <c r="J13" i="13"/>
  <c r="G13" i="13" s="1"/>
  <c r="J18" i="13"/>
  <c r="G18" i="13" s="1"/>
  <c r="J26" i="13"/>
  <c r="G26" i="13" s="1"/>
  <c r="J27" i="13"/>
  <c r="G27" i="13" s="1"/>
  <c r="K63" i="13" l="1"/>
  <c r="H21" i="13"/>
  <c r="J21" i="13"/>
  <c r="G21" i="13" s="1"/>
  <c r="J63" i="13" l="1"/>
  <c r="J65" i="13"/>
  <c r="M8" i="7" s="1"/>
  <c r="K8" i="7" s="1"/>
  <c r="K72" i="13"/>
  <c r="K67" i="13"/>
  <c r="K10" i="7" l="1"/>
  <c r="J10" i="7" s="1"/>
  <c r="M10" i="7"/>
  <c r="L10" i="7" l="1"/>
  <c r="P1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X24" authorId="0" shapeId="0" xr:uid="{F117AC29-5BF3-4755-972B-7AF1C4368117}">
      <text>
        <r>
          <rPr>
            <b/>
            <sz val="9"/>
            <color indexed="81"/>
            <rFont val="Tahoma"/>
            <family val="2"/>
          </rPr>
          <t>Himal Kosala:</t>
        </r>
        <r>
          <rPr>
            <sz val="9"/>
            <color indexed="81"/>
            <rFont val="Tahoma"/>
            <family val="2"/>
          </rPr>
          <t xml:space="preserve">
As discuss, until approved WIR submit only allow 90%</t>
        </r>
      </text>
    </comment>
    <comment ref="X32" authorId="0" shapeId="0" xr:uid="{FC4F9F40-DD92-4225-914F-C83460E72773}">
      <text>
        <r>
          <rPr>
            <b/>
            <sz val="9"/>
            <color indexed="81"/>
            <rFont val="Tahoma"/>
            <family val="2"/>
          </rPr>
          <t>Himal Kosala:</t>
        </r>
        <r>
          <rPr>
            <sz val="9"/>
            <color indexed="81"/>
            <rFont val="Tahoma"/>
            <family val="2"/>
          </rPr>
          <t xml:space="preserve">
As discuss, until approved WIR submit only allow 90%</t>
        </r>
      </text>
    </comment>
    <comment ref="X35" authorId="0" shapeId="0" xr:uid="{5548729D-3C0F-4A6A-BEC3-D45E029659D2}">
      <text>
        <r>
          <rPr>
            <b/>
            <sz val="9"/>
            <color indexed="81"/>
            <rFont val="Tahoma"/>
            <family val="2"/>
          </rPr>
          <t>Himal Kosala:</t>
        </r>
        <r>
          <rPr>
            <sz val="9"/>
            <color indexed="81"/>
            <rFont val="Tahoma"/>
            <family val="2"/>
          </rPr>
          <t xml:space="preserve">
As discuss, until approved WIR submit only allow 90%</t>
        </r>
      </text>
    </comment>
    <comment ref="X51" authorId="0" shapeId="0" xr:uid="{F940FADE-3963-473F-89C1-60DEAA7D4FD4}">
      <text>
        <r>
          <rPr>
            <b/>
            <sz val="9"/>
            <color indexed="81"/>
            <rFont val="Tahoma"/>
            <family val="2"/>
          </rPr>
          <t>Himal Kosala:</t>
        </r>
        <r>
          <rPr>
            <sz val="9"/>
            <color indexed="81"/>
            <rFont val="Tahoma"/>
            <family val="2"/>
          </rPr>
          <t xml:space="preserve">
As discuss, until approved WIR submit only allow 90%</t>
        </r>
      </text>
    </comment>
    <comment ref="X68" authorId="0" shapeId="0" xr:uid="{5E9044B7-C715-4EA4-B235-F4A301D44F79}">
      <text>
        <r>
          <rPr>
            <b/>
            <sz val="9"/>
            <color indexed="81"/>
            <rFont val="Tahoma"/>
            <family val="2"/>
          </rPr>
          <t>Himal Kosala:</t>
        </r>
        <r>
          <rPr>
            <sz val="9"/>
            <color indexed="81"/>
            <rFont val="Tahoma"/>
            <family val="2"/>
          </rPr>
          <t xml:space="preserve">
As discuss, until approved WIR submit only allow 90%</t>
        </r>
      </text>
    </comment>
  </commentList>
</comments>
</file>

<file path=xl/sharedStrings.xml><?xml version="1.0" encoding="utf-8"?>
<sst xmlns="http://schemas.openxmlformats.org/spreadsheetml/2006/main" count="3605" uniqueCount="1057">
  <si>
    <t xml:space="preserve">BOQ    
</t>
  </si>
  <si>
    <t>Remark</t>
  </si>
  <si>
    <t>S.N</t>
  </si>
  <si>
    <t>Description</t>
  </si>
  <si>
    <t>QTY</t>
  </si>
  <si>
    <t>Unit</t>
  </si>
  <si>
    <t>Rate</t>
  </si>
  <si>
    <t>Amount
UAE Dirhams</t>
  </si>
  <si>
    <t>Progress
in %</t>
  </si>
  <si>
    <t>Total Amount</t>
  </si>
  <si>
    <t>EXTERNAL CEMENT BOARD WORKS</t>
  </si>
  <si>
    <t>A</t>
  </si>
  <si>
    <t>ORIGINAL SUBCONTRACT WORKS</t>
  </si>
  <si>
    <t>External Fibre Cement Board Ceiling</t>
  </si>
  <si>
    <t>External Fibre Cement board ceiling including,all fixings, fittings, tapping, jointing, supporting frame work, sealant between panels and accessories complete all in accordance with the drawings and specifications</t>
  </si>
  <si>
    <r>
      <rPr>
        <sz val="9"/>
        <rFont val="Calibri "/>
        <charset val="1"/>
      </rPr>
      <t>m</t>
    </r>
    <r>
      <rPr>
        <vertAlign val="superscript"/>
        <sz val="9"/>
        <rFont val="Calibri "/>
        <charset val="1"/>
      </rPr>
      <t>2</t>
    </r>
  </si>
  <si>
    <t>B</t>
  </si>
  <si>
    <t>Coffered Ceiling</t>
  </si>
  <si>
    <t>Coffered ceiling including,all fixings, fittings, tapping, jointing, supporting frame work, sealant between panels and accessories complete all in accordance with the drawings and specifications</t>
  </si>
  <si>
    <t>C</t>
  </si>
  <si>
    <t>External Dry Wall System</t>
  </si>
  <si>
    <t>D</t>
  </si>
  <si>
    <t>Bulkhead and Shadow Gap</t>
  </si>
  <si>
    <t>Bulkhead all around the columns and shadow gaps for all the types of external ceilings as per the drawings and specifications</t>
  </si>
  <si>
    <t>Item</t>
  </si>
  <si>
    <t>E</t>
  </si>
  <si>
    <t>BOH Painting</t>
  </si>
  <si>
    <t xml:space="preserve">Skim Coat 1-2mm to receive Low VOC 
</t>
  </si>
  <si>
    <t>Low VOC acrylic emulsion paint applied to a base (PA.04)</t>
  </si>
  <si>
    <t>Epoxy Resin Painting to Wall</t>
  </si>
  <si>
    <t>GRAND TOTAL - UAE DIRHAMS - EXTERNAL CEILING</t>
  </si>
  <si>
    <t>CEILING, PARTITION AND WALL PANELLING</t>
  </si>
  <si>
    <t>Guest room Ceiling</t>
  </si>
  <si>
    <t>To bathroom &amp; toilet</t>
  </si>
  <si>
    <t>White N* 2005-Matte Finish Ceiling finishes  HTL-PT-04</t>
  </si>
  <si>
    <t>PARTITIONS</t>
  </si>
  <si>
    <t>WALL PANELLING</t>
  </si>
  <si>
    <t>Supply and fixing of Gypsum Sheet Panel &amp; GRG Mouldings</t>
  </si>
  <si>
    <t>INTERNAL PAINTING WORKS</t>
  </si>
  <si>
    <t>m2</t>
  </si>
  <si>
    <t xml:space="preserve">Guest room </t>
  </si>
  <si>
    <t>EXTERNAL PAINTING WORKS</t>
  </si>
  <si>
    <t>(Hotel Level 1 to L28) (Res L1 to L29)</t>
  </si>
  <si>
    <t>Corridor Ceilings</t>
  </si>
  <si>
    <t>a</t>
  </si>
  <si>
    <t>Gypsum board Ceiling</t>
  </si>
  <si>
    <t>b</t>
  </si>
  <si>
    <t>bulk head, 120mm high</t>
  </si>
  <si>
    <t>c</t>
  </si>
  <si>
    <t xml:space="preserve">Ceiling Painting  HTL-PT-09 </t>
  </si>
  <si>
    <t>d</t>
  </si>
  <si>
    <t>bulk head, 120mm high Painting</t>
  </si>
  <si>
    <t>e</t>
  </si>
  <si>
    <t xml:space="preserve"> Light cove 100x40mm</t>
  </si>
  <si>
    <t>f</t>
  </si>
  <si>
    <t xml:space="preserve"> Light cove, Painting</t>
  </si>
  <si>
    <t>g</t>
  </si>
  <si>
    <t>Supply and Installation of Drywall Lining  Work (Level 7 to 10 Corridor) and (Level 11 to 16 &amp; 19 to 27) in front fo corewall-Corridor),(Level 7 to 16 &amp; 19 to 27 - Lift Lobby) Furring Chanel 600mm @with 15mm RG Gypsum board</t>
  </si>
  <si>
    <t>BOH Painting to Basement &amp; Staircase</t>
  </si>
  <si>
    <t>Gypsum Shaft wall to Hotel tower service areas L1 to Roof</t>
  </si>
  <si>
    <t>Rockwool insulation above External Soffits</t>
  </si>
  <si>
    <t>GRAND TOTAL - UAE DIRHAMS - (Internal Painting Works)</t>
  </si>
  <si>
    <t xml:space="preserve">GRAND TOTAL - UAE DIRHAMS  </t>
  </si>
  <si>
    <t>Royal crown works</t>
  </si>
  <si>
    <t>(USG BORAL TILES )</t>
  </si>
  <si>
    <t>Hotel -G.F to L28 ,Res G.F to L30 (BOH)</t>
  </si>
  <si>
    <t>Full System Gypsum Tiles Ceiling -600X600mm</t>
  </si>
  <si>
    <t>Gypsum  Ceiling Tiles Only -600X600mm</t>
  </si>
  <si>
    <t>Basement -1 (BOH )</t>
  </si>
  <si>
    <t>C/1</t>
  </si>
  <si>
    <t>Full System  -600X600mm Metal Tiles</t>
  </si>
  <si>
    <t>C/2</t>
  </si>
  <si>
    <t xml:space="preserve"> 600X600mm Metal Tiles only</t>
  </si>
  <si>
    <t>C/3</t>
  </si>
  <si>
    <t>C/4</t>
  </si>
  <si>
    <t>Gypsum  Ceiling  Tiles Only -600X600mm</t>
  </si>
  <si>
    <t xml:space="preserve">Level 3-BOH </t>
  </si>
  <si>
    <t>CEILING</t>
  </si>
  <si>
    <t>D/1</t>
  </si>
  <si>
    <t>PB.01 - 600X600X12mm Gypsum Ceiling</t>
  </si>
  <si>
    <t>( GYPSEMNA )</t>
  </si>
  <si>
    <t>D/2</t>
  </si>
  <si>
    <t>MBP.01 - Moisture Resistant Ceiling</t>
  </si>
  <si>
    <t>D/3</t>
  </si>
  <si>
    <t>ACCESS PANEL FOR FCU 600 X 600mm -AP-1</t>
  </si>
  <si>
    <t>Nos</t>
  </si>
  <si>
    <t>D/4</t>
  </si>
  <si>
    <t>ACCESS PANEL FOR FCU 300 X 300mm -AP-3</t>
  </si>
  <si>
    <t>E/1</t>
  </si>
  <si>
    <t>100mm Partition Wall To Internal Area Wall Partitions</t>
  </si>
  <si>
    <t>E/2</t>
  </si>
  <si>
    <t xml:space="preserve">50mm Partition Wall To Internal Area Wall Partition </t>
  </si>
  <si>
    <t>E/3</t>
  </si>
  <si>
    <t>Supply and Installation of Drywall Lining  Work</t>
  </si>
  <si>
    <t>Painting works</t>
  </si>
  <si>
    <t>E/4</t>
  </si>
  <si>
    <t>Wall &amp; ceiling internal painting works</t>
  </si>
  <si>
    <t>RESIDENTIAL - LEVEL-31</t>
  </si>
  <si>
    <t>F</t>
  </si>
  <si>
    <t>F/1</t>
  </si>
  <si>
    <t>F/2</t>
  </si>
  <si>
    <t>Supply and Installation of Rockwool External Ceiling</t>
  </si>
  <si>
    <t>F/3</t>
  </si>
  <si>
    <t>External  Painting Cement board  Ceiling work</t>
  </si>
  <si>
    <t>F/4</t>
  </si>
  <si>
    <t>F/5</t>
  </si>
  <si>
    <t>External Column  Painting  workS (Type PT 201)</t>
  </si>
  <si>
    <t>F/6</t>
  </si>
  <si>
    <t>External  Concrete Column Skimming</t>
  </si>
  <si>
    <t xml:space="preserve">Previous </t>
  </si>
  <si>
    <t xml:space="preserve">This Month </t>
  </si>
  <si>
    <t xml:space="preserve">Cumulative </t>
  </si>
  <si>
    <t>CLAIMED - AL RAWDA</t>
  </si>
  <si>
    <t>CERTIFIED - OCI</t>
  </si>
  <si>
    <t xml:space="preserve">SN NO. </t>
  </si>
  <si>
    <t>DORCHESTER HOTEL &amp; RESIDNECIES</t>
  </si>
  <si>
    <t xml:space="preserve">SUBCONTRACTOR: AL RAWDA </t>
  </si>
  <si>
    <t>VARIATION ORDER 01</t>
  </si>
  <si>
    <t>PROGRESS BOQ</t>
  </si>
  <si>
    <t>KCE PC 05</t>
  </si>
  <si>
    <t xml:space="preserve">E/1.Skim Coat 1-2mm to recive Low VOC </t>
  </si>
  <si>
    <t>Sn No</t>
  </si>
  <si>
    <t>Drawing</t>
  </si>
  <si>
    <t>BLG</t>
  </si>
  <si>
    <t>Level</t>
  </si>
  <si>
    <t>Room No/Grid</t>
  </si>
  <si>
    <t>DESCRIPTION</t>
  </si>
  <si>
    <t>WALL</t>
  </si>
  <si>
    <t>Deduction</t>
  </si>
  <si>
    <t>Remarks</t>
  </si>
  <si>
    <t>1212-3</t>
  </si>
  <si>
    <t>Res</t>
  </si>
  <si>
    <t>B1</t>
  </si>
  <si>
    <t>P-B1-12</t>
  </si>
  <si>
    <t>Fresh Air Plenum</t>
  </si>
  <si>
    <t>A-1235-6</t>
  </si>
  <si>
    <t>L23</t>
  </si>
  <si>
    <t>R-24-07</t>
  </si>
  <si>
    <t>Elec Room</t>
  </si>
  <si>
    <t>A-1239-15</t>
  </si>
  <si>
    <t>L31</t>
  </si>
  <si>
    <t>R-32-09</t>
  </si>
  <si>
    <t>Lift Machine room</t>
  </si>
  <si>
    <t/>
  </si>
  <si>
    <t>E/2 .Low VOC acrylic emulsion paint applied to a base (PA.04)</t>
  </si>
  <si>
    <t xml:space="preserve">Quantity </t>
  </si>
  <si>
    <t xml:space="preserve">Amount </t>
  </si>
  <si>
    <t xml:space="preserve"> TOTAL - UAE DIRHAMS - </t>
  </si>
  <si>
    <t>v</t>
  </si>
  <si>
    <t>SUBJECT</t>
  </si>
  <si>
    <t>Grid work done -( Gypsum Tiles Ceiling -600X600mm)</t>
  </si>
  <si>
    <t>VO-001</t>
  </si>
  <si>
    <t>Quantity</t>
  </si>
  <si>
    <t>CLAIMED</t>
  </si>
  <si>
    <t>CERTIFIED</t>
  </si>
  <si>
    <t>SN</t>
  </si>
  <si>
    <t xml:space="preserve"> Dwg .NO</t>
  </si>
  <si>
    <t>Room Name</t>
  </si>
  <si>
    <t>No.</t>
  </si>
  <si>
    <t>Length</t>
  </si>
  <si>
    <t>Height / Width</t>
  </si>
  <si>
    <t>Total</t>
  </si>
  <si>
    <t>Units</t>
  </si>
  <si>
    <t>Work done</t>
  </si>
  <si>
    <t xml:space="preserve">Work Done </t>
  </si>
  <si>
    <t>Hotel</t>
  </si>
  <si>
    <t>CLG -01 -Gypsum Tiles Ceiling -600X600mm</t>
  </si>
  <si>
    <t>L1 ,2,3,4,5,7,11,12,13,14,15,16,19,20,21,22, L23</t>
  </si>
  <si>
    <t>A-1304-3</t>
  </si>
  <si>
    <t>L1</t>
  </si>
  <si>
    <t>FF Lobby</t>
  </si>
  <si>
    <t>L2</t>
  </si>
  <si>
    <t>L3</t>
  </si>
  <si>
    <t>L4</t>
  </si>
  <si>
    <t>L5</t>
  </si>
  <si>
    <t>L7</t>
  </si>
  <si>
    <t>L11</t>
  </si>
  <si>
    <t>L12</t>
  </si>
  <si>
    <t>L13</t>
  </si>
  <si>
    <t>L14</t>
  </si>
  <si>
    <t>L15</t>
  </si>
  <si>
    <t>L16</t>
  </si>
  <si>
    <t>L19</t>
  </si>
  <si>
    <t>L20</t>
  </si>
  <si>
    <t>L21</t>
  </si>
  <si>
    <t>L22</t>
  </si>
  <si>
    <t>L3,4,7,11 to 16, &amp;  L19 to L23</t>
  </si>
  <si>
    <t>House keeping Lobby</t>
  </si>
  <si>
    <t>Lift  Lobby</t>
  </si>
  <si>
    <t>Residential</t>
  </si>
  <si>
    <t>A-1320-1</t>
  </si>
  <si>
    <t>L6</t>
  </si>
  <si>
    <t>L24</t>
  </si>
  <si>
    <t>L25</t>
  </si>
  <si>
    <t>L26</t>
  </si>
  <si>
    <t>L27</t>
  </si>
  <si>
    <t>L28</t>
  </si>
  <si>
    <t>L29</t>
  </si>
  <si>
    <t>HK Lobby</t>
  </si>
  <si>
    <t>Lift Lobby</t>
  </si>
  <si>
    <t>VARIATION ORDER 02</t>
  </si>
  <si>
    <t>Item Ref</t>
  </si>
  <si>
    <t>BoQ Ref</t>
  </si>
  <si>
    <t>Rate Ref</t>
  </si>
  <si>
    <t>Rate
(AED)</t>
  </si>
  <si>
    <t>Addition
(AED)</t>
  </si>
  <si>
    <t>PROGRESS AMOUNT</t>
  </si>
  <si>
    <t>VO-002/1</t>
  </si>
  <si>
    <t>Supply and Installation of Demise Wall  - One Side Board Only</t>
  </si>
  <si>
    <t>VO-002/02</t>
  </si>
  <si>
    <t>Supply and Installation of Shaft Wall</t>
  </si>
  <si>
    <t>VO-002/03</t>
  </si>
  <si>
    <t>Supply and Installation of Shaft Wall  - One Side Board Only</t>
  </si>
  <si>
    <t>VO-002/04</t>
  </si>
  <si>
    <t xml:space="preserve">Supply and Installation of  Partition Wall </t>
  </si>
  <si>
    <t>VO-002/05</t>
  </si>
  <si>
    <t>Supply and Installation of  600X600X12mm Gypsum tiles</t>
  </si>
  <si>
    <t>VO-002/06</t>
  </si>
  <si>
    <t>600X600X0.7MM    Non-Perforated Metal Ceiling   -FCF-01</t>
  </si>
  <si>
    <t>VO-002/07</t>
  </si>
  <si>
    <t>Supply and Installation of  Regur Gypsumboard -FCF 05</t>
  </si>
  <si>
    <t>VO-002/08</t>
  </si>
  <si>
    <t xml:space="preserve">BH 650mm Hight </t>
  </si>
  <si>
    <t>m</t>
  </si>
  <si>
    <t>VO-002/09</t>
  </si>
  <si>
    <t>Access Panel 600x600 mm</t>
  </si>
  <si>
    <t>VO-002/10</t>
  </si>
  <si>
    <t>Access Panel 450 x450 mm</t>
  </si>
  <si>
    <t>VO-002/11</t>
  </si>
  <si>
    <t>Supply and Installation of Cement board at Stone work cladding area  - (Vanity ,bathtubs  Unit )</t>
  </si>
  <si>
    <t>VO-002/12</t>
  </si>
  <si>
    <t>Supply and Installation of Cement board at Stone work cladding area  - (Corridor )</t>
  </si>
  <si>
    <t>VO-002/13</t>
  </si>
  <si>
    <t>Supply and Installation of Columns Side Gypsum board    - (Corridor )</t>
  </si>
  <si>
    <t xml:space="preserve">Grand Total </t>
  </si>
  <si>
    <t xml:space="preserve">QUANTITY CALCULATION FOR THE WORK DONE </t>
  </si>
  <si>
    <t xml:space="preserve">Demise Wall &amp; Shaft Wall </t>
  </si>
  <si>
    <t xml:space="preserve"> VO :02 Supply and Installation of Demise Wall &amp; Shaft Wall at Level -21 to 27</t>
  </si>
  <si>
    <t>DWG .NO</t>
  </si>
  <si>
    <t>Grid</t>
  </si>
  <si>
    <t>VO/01</t>
  </si>
  <si>
    <t>RP-PL-SD-L27</t>
  </si>
  <si>
    <t>Corridor</t>
  </si>
  <si>
    <t>RP-PL-SD-L25 -50671</t>
  </si>
  <si>
    <t>VO/02</t>
  </si>
  <si>
    <t>RP-PL-SD-L26 -50691</t>
  </si>
  <si>
    <t>RP-PL-SD-L25 -50681</t>
  </si>
  <si>
    <t xml:space="preserve"> </t>
  </si>
  <si>
    <t>VO/03</t>
  </si>
  <si>
    <t>p</t>
  </si>
  <si>
    <t>RP-PL-SD-L25 -50641</t>
  </si>
  <si>
    <t>VO/04</t>
  </si>
  <si>
    <t>RP-PL-SD-L25 -50651</t>
  </si>
  <si>
    <t>PAINT WORK QUANTITY CALCULATION</t>
  </si>
  <si>
    <t xml:space="preserve">Remaining Works - BOQ </t>
  </si>
  <si>
    <t xml:space="preserve">Agreed Amount </t>
  </si>
  <si>
    <t>Cumulative</t>
  </si>
  <si>
    <t>%</t>
  </si>
  <si>
    <t>Amount (Dhs)</t>
  </si>
  <si>
    <t xml:space="preserve">Work Item </t>
  </si>
  <si>
    <t xml:space="preserve">Sr. No. </t>
  </si>
  <si>
    <t>TOTAL</t>
  </si>
  <si>
    <t xml:space="preserve">SUMMARY </t>
  </si>
  <si>
    <t>Hotel Corridor Works - Wall Liner</t>
  </si>
  <si>
    <t>Types</t>
  </si>
  <si>
    <t>Room No</t>
  </si>
  <si>
    <t>Total Qty</t>
  </si>
  <si>
    <t>Progress</t>
  </si>
  <si>
    <t>Progress Qty</t>
  </si>
  <si>
    <t>Frame</t>
  </si>
  <si>
    <t>Board</t>
  </si>
  <si>
    <t>Finish</t>
  </si>
  <si>
    <t>P18-IDR-H-L7-20-COR-002.1</t>
  </si>
  <si>
    <t>Door</t>
  </si>
  <si>
    <t>P18-IDR-H-L8-21-COR-002.1</t>
  </si>
  <si>
    <t>P18-IDR-H-L9-COR-002.1</t>
  </si>
  <si>
    <t>P18-IDR-H-L10-22-COR-002.1</t>
  </si>
  <si>
    <t>A-1211</t>
  </si>
  <si>
    <t>Lift Lobby Ceiling Work (Level 7 to 16 , L19 to L27 )</t>
  </si>
  <si>
    <t>Lift lobby</t>
  </si>
  <si>
    <t>Total Progress percentage carried to summery</t>
  </si>
  <si>
    <t>Work Done under KCE</t>
  </si>
  <si>
    <t>DORCHESTER COLLECTION HOTEL &amp; RESIDENCES (PLOT 18)</t>
  </si>
  <si>
    <t>VALUATION OF REMAINING SUBCONTRACT WORKS</t>
  </si>
  <si>
    <t>Ver. 2</t>
  </si>
  <si>
    <t>Trade Package:</t>
  </si>
  <si>
    <t>Partitions and Ceilings</t>
  </si>
  <si>
    <t>Subcontractor:</t>
  </si>
  <si>
    <t>Al Rawda General Maint. &amp; Decoration Co. L.L.C.</t>
  </si>
  <si>
    <t>Subcontract Ref:</t>
  </si>
  <si>
    <t>17001DH/SCA/D&amp;B/40-4-5-ALRAWDA</t>
  </si>
  <si>
    <t>17001DH/SCA/B/20-1-1-ALRAWDA</t>
  </si>
  <si>
    <t>TOTAL VALUE OF SUBCONTRACT WORKS</t>
  </si>
  <si>
    <t>VALUE OF WORKS COMPLETED
TO 28-FEB-2022</t>
  </si>
  <si>
    <t>VALUE OF WORKS UNDER NEW SUBCONTRACT</t>
  </si>
  <si>
    <t>External cement sheet soffits</t>
  </si>
  <si>
    <t>External coffered ceilings</t>
  </si>
  <si>
    <t>External dry wall partitions</t>
  </si>
  <si>
    <t>Bulkheads and shadow gaps</t>
  </si>
  <si>
    <t>BOH painting</t>
  </si>
  <si>
    <t>Sub-Totals</t>
  </si>
  <si>
    <t>VARIATIONS</t>
  </si>
  <si>
    <t>Guest room ceilings</t>
  </si>
  <si>
    <t>Guest room partitions</t>
  </si>
  <si>
    <t>Guest room wall panels</t>
  </si>
  <si>
    <t>Internal painting</t>
  </si>
  <si>
    <t>External painting</t>
  </si>
  <si>
    <t>Corridor ceilings</t>
  </si>
  <si>
    <t>BOH painting to basement and staircases</t>
  </si>
  <si>
    <t>Gypsum shaft wall system to hotel tower L7-10</t>
  </si>
  <si>
    <t>Gypsum shaft wall system to hotel tower L11, L14</t>
  </si>
  <si>
    <t>Gypsum shaft wall system to hotel tower service areas L1 to roof</t>
  </si>
  <si>
    <t>Gypsum demise wall system to hotel tower L11, L14</t>
  </si>
  <si>
    <t>Rockwool insulation above external soffits</t>
  </si>
  <si>
    <t>Temporary partitions and ceilings to site offices</t>
  </si>
  <si>
    <t>Partitions and ceilings to sales suite corridor</t>
  </si>
  <si>
    <t>Partitions and ceilings to guest room type 15A</t>
  </si>
  <si>
    <t>Changes to ceilings to guest room types 7A, 15A</t>
  </si>
  <si>
    <t>Wall preparation for wall paper</t>
  </si>
  <si>
    <t>MATERIALS ON SITE</t>
  </si>
  <si>
    <t>None</t>
  </si>
  <si>
    <t>Totals</t>
  </si>
  <si>
    <t>NOTES</t>
  </si>
  <si>
    <t>NEW SUBCONTRACT</t>
  </si>
  <si>
    <t>Value of Remaining Subcontract Works</t>
  </si>
  <si>
    <r>
      <rPr>
        <b/>
        <sz val="10"/>
        <color theme="1"/>
        <rFont val="Calibri"/>
        <family val="2"/>
        <scheme val="minor"/>
      </rPr>
      <t>1)</t>
    </r>
    <r>
      <rPr>
        <sz val="10"/>
        <color theme="1"/>
        <rFont val="Calibri"/>
        <family val="2"/>
        <scheme val="minor"/>
      </rPr>
      <t xml:space="preserve">   The amount included at </t>
    </r>
    <r>
      <rPr>
        <i/>
        <sz val="10"/>
        <color theme="1"/>
        <rFont val="Calibri"/>
        <family val="2"/>
        <scheme val="minor"/>
      </rPr>
      <t>"Payments to Date"</t>
    </r>
    <r>
      <rPr>
        <sz val="10"/>
        <color theme="1"/>
        <rFont val="Calibri"/>
        <family val="2"/>
        <scheme val="minor"/>
      </rPr>
      <t xml:space="preserve"> is subject to final validation by the Employer's Representative.  The Subcontractor shall provide evidence substantiating the amount paid to date under the previous subcontract.
</t>
    </r>
    <r>
      <rPr>
        <b/>
        <sz val="10"/>
        <color theme="1"/>
        <rFont val="Calibri"/>
        <family val="2"/>
        <scheme val="minor"/>
      </rPr>
      <t>2)</t>
    </r>
    <r>
      <rPr>
        <sz val="10"/>
        <color theme="1"/>
        <rFont val="Calibri"/>
        <family val="2"/>
        <scheme val="minor"/>
      </rPr>
      <t xml:space="preserve">   Payment of amounts due under the previous RPJV subcontract (including retention) will be made pursuant to the terms of the WFA between the Employer and the Subcontractor.
</t>
    </r>
    <r>
      <rPr>
        <b/>
        <sz val="10"/>
        <color theme="1"/>
        <rFont val="Calibri"/>
        <family val="2"/>
        <scheme val="minor"/>
      </rPr>
      <t>3)</t>
    </r>
    <r>
      <rPr>
        <sz val="10"/>
        <color theme="1"/>
        <rFont val="Calibri"/>
        <family val="2"/>
        <scheme val="minor"/>
      </rPr>
      <t xml:space="preserve">   The subcontract shall provide security for its performance of the Subcontract Works in the amount of AED 1,654,797.00  in the form of an unconditional and irrevocable bank guarantee for the benefit of the Employer.
</t>
    </r>
  </si>
  <si>
    <t>Value of Remaining Variation Works</t>
  </si>
  <si>
    <t>Less Value of Materials on Site at 28-Feb-22</t>
  </si>
  <si>
    <t>New Subcontract Price</t>
  </si>
  <si>
    <t>WORKS COMPLETED TO 28-FEB-22</t>
  </si>
  <si>
    <t>Value of Completed Subcontract Works</t>
  </si>
  <si>
    <t>Value of Completed Variation Works</t>
  </si>
  <si>
    <t>Value of Materials on Site at 28-Feb-22</t>
  </si>
  <si>
    <t>Value of Works Completed to 28-Feb-22</t>
  </si>
  <si>
    <t>Less Retention to 28-Feb-22 (10%)</t>
  </si>
  <si>
    <t>Less Payments to Date (incl. Advance Payment)</t>
  </si>
  <si>
    <t>Outstanding amount for Works Completed to 28-Feb-22</t>
  </si>
  <si>
    <t>All amounts exclude VAT</t>
  </si>
  <si>
    <t>Work Done under Roberts</t>
  </si>
  <si>
    <t>Cumulative Work Done (Both Roberts &amp; KCE)</t>
  </si>
  <si>
    <t>PROJECT:  Plot BB.B03.018, Business Bay, Dubai</t>
  </si>
  <si>
    <t>CONTRACTOR : Roberts Constructions</t>
  </si>
  <si>
    <t>SUB CONTRACTOR : AL RAWDA</t>
  </si>
  <si>
    <t>VO-04</t>
  </si>
  <si>
    <t>CORRIDOR  CEILING WORKS</t>
  </si>
  <si>
    <t>Framing</t>
  </si>
  <si>
    <t>Boarding</t>
  </si>
  <si>
    <t>Finishing</t>
  </si>
  <si>
    <t>Cum.Amount</t>
  </si>
  <si>
    <t>S.Nos</t>
  </si>
  <si>
    <t>Drawing No</t>
  </si>
  <si>
    <t>No</t>
  </si>
  <si>
    <t>Net Total</t>
  </si>
  <si>
    <t>Matte  Ceiling Finish HTL-PT-09</t>
  </si>
  <si>
    <t>AR-CI-SD-L19-61023</t>
  </si>
  <si>
    <t>AR-CI-SD-L25-51684</t>
  </si>
  <si>
    <t>AR-CI-SD-L25-51691</t>
  </si>
  <si>
    <t>AR-CI-SD-L27-61033</t>
  </si>
  <si>
    <t xml:space="preserve">Bulk head, 120mm high </t>
  </si>
  <si>
    <t>Light cove 100 X 40</t>
  </si>
  <si>
    <t>AR-CI-SD-L25-61031</t>
  </si>
  <si>
    <t xml:space="preserve"> Drywall Lining  Work</t>
  </si>
  <si>
    <t>AR-CI-SD-L7-61011</t>
  </si>
  <si>
    <t>AR-PL-SD-ML-51014</t>
  </si>
  <si>
    <t>AR-PL-SD-ML-51015</t>
  </si>
  <si>
    <t>5.g</t>
  </si>
  <si>
    <t>Primer+Stucco</t>
  </si>
  <si>
    <t>1st coat</t>
  </si>
  <si>
    <t>Final</t>
  </si>
  <si>
    <t>AR-CI-SD-L26-61032</t>
  </si>
  <si>
    <t>Bulk head, 120mm high Painting</t>
  </si>
  <si>
    <t>Light cove, Painting</t>
  </si>
  <si>
    <t>Previous</t>
  </si>
  <si>
    <t xml:space="preserve"> SECTION 03 - VARIATION SCHEDULE</t>
  </si>
  <si>
    <t xml:space="preserve"> No</t>
  </si>
  <si>
    <t>Sub Cont VO No</t>
  </si>
  <si>
    <t>To Date</t>
  </si>
  <si>
    <t>This Month</t>
  </si>
  <si>
    <t xml:space="preserve"> Royal crown works &amp; Other balance work</t>
  </si>
  <si>
    <t xml:space="preserve"> VO :02 Supply and Installation of Demise Wall &amp; Shaft Wall at Level -21 &amp;27 &amp;  BOH Ceiling G.F To L4</t>
  </si>
  <si>
    <t xml:space="preserve"> External  Ceiling Cutting and Finishing Works  at  Level -5 </t>
  </si>
  <si>
    <t xml:space="preserve">Shaft Wall between the electrical and mechanical services works at  Level -29 </t>
  </si>
  <si>
    <t>Supply and Installation of Insulationto wall and edge of slab  at  Level -24</t>
  </si>
  <si>
    <t>Additional Gypsum Wall  liner Corridir works at  Level -11 to -27</t>
  </si>
  <si>
    <t xml:space="preserve"> Required plasterboard ceiling @B1 Staff dining room</t>
  </si>
  <si>
    <t>TOTAL SUMMARY</t>
  </si>
  <si>
    <t>PROJECT</t>
  </si>
  <si>
    <t xml:space="preserve"> Plot BB.B03.018, Business Bay, Dubai</t>
  </si>
  <si>
    <t>CONTRACTOR</t>
  </si>
  <si>
    <t>Roberts Constructions</t>
  </si>
  <si>
    <t>SUB CONTRACTOR</t>
  </si>
  <si>
    <t>AL RAWDA GEN. MAINTANANCE &amp; DECORATION CO. LLC</t>
  </si>
  <si>
    <t>Rockwool  For External Ceiling</t>
  </si>
  <si>
    <t>BOQ</t>
  </si>
  <si>
    <t xml:space="preserve"> :08.Supply and Installation of Rockwool External Ceiling</t>
  </si>
  <si>
    <t>Work Done</t>
  </si>
  <si>
    <t xml:space="preserve"> Total Qty</t>
  </si>
  <si>
    <t>L1-60001</t>
  </si>
  <si>
    <t>L3-60005</t>
  </si>
  <si>
    <t>L5-60005</t>
  </si>
  <si>
    <t>L7-60010-02</t>
  </si>
  <si>
    <t>L8-60011-02</t>
  </si>
  <si>
    <t>L9-60012-02</t>
  </si>
  <si>
    <t>L10-60013</t>
  </si>
  <si>
    <t>L10-60014</t>
  </si>
  <si>
    <t>L12-60018</t>
  </si>
  <si>
    <t>L13-600119</t>
  </si>
  <si>
    <t>L14-600120</t>
  </si>
  <si>
    <t>L15-600119</t>
  </si>
  <si>
    <t>L16-600120</t>
  </si>
  <si>
    <t>L17-600121</t>
  </si>
  <si>
    <t>L18-600122</t>
  </si>
  <si>
    <t>L19-600123</t>
  </si>
  <si>
    <t>L20-600124</t>
  </si>
  <si>
    <t>L21-600125</t>
  </si>
  <si>
    <t>L22-600126</t>
  </si>
  <si>
    <t>L23-600127</t>
  </si>
  <si>
    <t>L24-600130</t>
  </si>
  <si>
    <t>L25-600131</t>
  </si>
  <si>
    <t>L26-600132</t>
  </si>
  <si>
    <t>L27-600133</t>
  </si>
  <si>
    <t>L28-600134</t>
  </si>
  <si>
    <t>L1-61001-02</t>
  </si>
  <si>
    <t>L3-61005</t>
  </si>
  <si>
    <t>L3-61009</t>
  </si>
  <si>
    <t>L6-61017-02</t>
  </si>
  <si>
    <t>L7-61010-02</t>
  </si>
  <si>
    <t>L8-61011-02</t>
  </si>
  <si>
    <t>L9-61012-02</t>
  </si>
  <si>
    <t>L10-61013-01</t>
  </si>
  <si>
    <t>L11-61014-01</t>
  </si>
  <si>
    <t>L12-61018-01</t>
  </si>
  <si>
    <t>L13-61019</t>
  </si>
  <si>
    <t>L14-61020</t>
  </si>
  <si>
    <t>L15-61015</t>
  </si>
  <si>
    <t>L16-61016</t>
  </si>
  <si>
    <t>L17-61021</t>
  </si>
  <si>
    <t>L18-61022</t>
  </si>
  <si>
    <t>L19-61023</t>
  </si>
  <si>
    <t>L20-61024</t>
  </si>
  <si>
    <t>L21-61025</t>
  </si>
  <si>
    <t>L22-61026</t>
  </si>
  <si>
    <t>L23-61027</t>
  </si>
  <si>
    <t>L24-61030</t>
  </si>
  <si>
    <t>L25-61031</t>
  </si>
  <si>
    <t>L26-61032</t>
  </si>
  <si>
    <t>L27-61033</t>
  </si>
  <si>
    <t>L28-61034</t>
  </si>
  <si>
    <t>CONTRACTOR :KCE</t>
  </si>
  <si>
    <t>SUB CONTRACTOR :AL Rawda</t>
  </si>
  <si>
    <t>EXTERNAL CEMENT BOARD CEILING WORKS</t>
  </si>
  <si>
    <t>Cum.Qty</t>
  </si>
  <si>
    <t>Zone</t>
  </si>
  <si>
    <t>ESS-405; Level-1 ceiling as per the drawings A-1303 and  A-1304</t>
  </si>
  <si>
    <t xml:space="preserve">ESS-405; Level-2 and 3 ceiling as per the drawings A-1305 and A-1306 </t>
  </si>
  <si>
    <t>ESS-405; Level-5 ceiling as per the drawings A-1307 and A-1308</t>
  </si>
  <si>
    <t xml:space="preserve">ESS-405; Levels 7 to 28 Hotel suit balconies and viod areas </t>
  </si>
  <si>
    <t>AR-CI-SD-L18-61022</t>
  </si>
  <si>
    <t>AR-CI-SD-L20-61024</t>
  </si>
  <si>
    <t>AR-CI-SD-L21-61025</t>
  </si>
  <si>
    <t>AR-CI-SD-L22-61026</t>
  </si>
  <si>
    <t>AR-CI-SD-L23-61027</t>
  </si>
  <si>
    <t>AR-CI-SD-L24-61030</t>
  </si>
  <si>
    <t>AR-CI-SD-L28-61034</t>
  </si>
  <si>
    <t xml:space="preserve">ESS-405; Levels 6 to  29 Apartment suit balconies and viod areas  </t>
  </si>
  <si>
    <t>AR-CI-SD-L29-61035</t>
  </si>
  <si>
    <t>EXTERNAL  CEILING PAINTING WORKS</t>
  </si>
  <si>
    <t>Surface</t>
  </si>
  <si>
    <t>Primer</t>
  </si>
  <si>
    <t>1st Coat</t>
  </si>
  <si>
    <t>Final Coat</t>
  </si>
  <si>
    <t xml:space="preserve">ESS-405; Level-4 ceiling as per the drawings A-1307 </t>
  </si>
  <si>
    <t>AR-CI-SD-L18-61020</t>
  </si>
  <si>
    <t>AR-CI-SD-L19-61020</t>
  </si>
  <si>
    <t>AR-CI-SD-L20-61020</t>
  </si>
  <si>
    <t>AR-CI-SD-L21-61020</t>
  </si>
  <si>
    <t>AR-CI-SD-L22-61020</t>
  </si>
  <si>
    <t>AR-CI-SD-L23-61028</t>
  </si>
  <si>
    <t>AR-CI-SD-L24-61029</t>
  </si>
  <si>
    <t>AR-CI-SD-L8-61017</t>
  </si>
  <si>
    <t>02-09/C-H</t>
  </si>
  <si>
    <t>AR-CI-SD-L8-61010</t>
  </si>
  <si>
    <t>3-10/ C-D</t>
  </si>
  <si>
    <t>7-11/ G-H</t>
  </si>
  <si>
    <t>3-4/ G-H</t>
  </si>
  <si>
    <t>AR-CI-SD-L8-61011</t>
  </si>
  <si>
    <t>2-11/C-H</t>
  </si>
  <si>
    <t>K</t>
  </si>
  <si>
    <t>AR-CI-SD-L8-61012-2</t>
  </si>
  <si>
    <t>AR-CI-SD-L10-61013-1</t>
  </si>
  <si>
    <t>AR-CI-SD-L11-61014-1</t>
  </si>
  <si>
    <t>AR-CI-SD-L12-61018-1</t>
  </si>
  <si>
    <t>AR-CI-SD-L13-61019</t>
  </si>
  <si>
    <t>AR-CI-SD-L14-61020</t>
  </si>
  <si>
    <t>AR-CI-SD-L15-61015</t>
  </si>
  <si>
    <t>AR-CI-SD-L16-61016</t>
  </si>
  <si>
    <t>AR-CI-SD-L17-61021</t>
  </si>
  <si>
    <t>WA Ref #</t>
  </si>
  <si>
    <t>C021</t>
  </si>
  <si>
    <t>C036</t>
  </si>
  <si>
    <t>PS010 Rev.3</t>
  </si>
  <si>
    <t>PS010 Rev.1</t>
  </si>
  <si>
    <t>Royal Suits, Presidential Suits, Lobbies and Prayer   &amp; GYM</t>
  </si>
  <si>
    <t xml:space="preserve">Shaft Wall between the  LPG Pipe  services works at  all Level </t>
  </si>
  <si>
    <t>Cutting of gypsum ceiling, removing and replacing existing plywood supports to calcium silicate board &amp; Painting works</t>
  </si>
  <si>
    <t xml:space="preserve"> External  Ceiling Cutting and Finishing Works  at  Level -16</t>
  </si>
  <si>
    <t>2HR FR 150mm thk partition wall at stair 6 between L24 to L28</t>
  </si>
  <si>
    <t>PS020</t>
  </si>
  <si>
    <t>PS010 Rev.4</t>
  </si>
  <si>
    <t>PS010 Rev.5</t>
  </si>
  <si>
    <t>1 X Primer</t>
  </si>
  <si>
    <t>2 X Stucco</t>
  </si>
  <si>
    <t>1st -Paint</t>
  </si>
  <si>
    <t>P-B1-0113</t>
  </si>
  <si>
    <t>Irrigation Tank</t>
  </si>
  <si>
    <t>P-B1-143</t>
  </si>
  <si>
    <t>Balancing tank</t>
  </si>
  <si>
    <t>P-B1-018</t>
  </si>
  <si>
    <t>Garbage Room</t>
  </si>
  <si>
    <t>P-B1-019</t>
  </si>
  <si>
    <t>MAIN SERVER</t>
  </si>
  <si>
    <t>E/3 .Epoxy Resin Painting to Wall</t>
  </si>
  <si>
    <t>1213-3</t>
  </si>
  <si>
    <t>1220-3</t>
  </si>
  <si>
    <t>7</t>
  </si>
  <si>
    <t>H-07-08</t>
  </si>
  <si>
    <t>Housekeeping and Linen</t>
  </si>
  <si>
    <t>8</t>
  </si>
  <si>
    <t>H-08-08</t>
  </si>
  <si>
    <t>Housekeeping</t>
  </si>
  <si>
    <t>9</t>
  </si>
  <si>
    <t>10</t>
  </si>
  <si>
    <t>11</t>
  </si>
  <si>
    <t>12</t>
  </si>
  <si>
    <t>13</t>
  </si>
  <si>
    <t>14</t>
  </si>
  <si>
    <t>15</t>
  </si>
  <si>
    <t>16</t>
  </si>
  <si>
    <t>H-16-08</t>
  </si>
  <si>
    <t>Grid work done -( only Gypsum Tiles Ceiling -600X600mm)</t>
  </si>
  <si>
    <t>Tiles</t>
  </si>
  <si>
    <t>G,F, L17,L18 &amp; L24 to L28</t>
  </si>
  <si>
    <t>GF</t>
  </si>
  <si>
    <t>L17</t>
  </si>
  <si>
    <t>L18</t>
  </si>
  <si>
    <t>G,F, L1,2,3,4,5,7,8,10,11 &amp; L13 to L28</t>
  </si>
  <si>
    <t>G,F, L1,2,4,5,  L17,18,24 ,25,26,27, L28</t>
  </si>
  <si>
    <t>Room service arae</t>
  </si>
  <si>
    <t>G,F, L1,2,5, L17 ,L18,L24 to L28</t>
  </si>
  <si>
    <t>L30</t>
  </si>
  <si>
    <t>Waste chute room</t>
  </si>
  <si>
    <t>A-1301-5</t>
  </si>
  <si>
    <t>SPRTING</t>
  </si>
  <si>
    <r>
      <t>A-1302-5/</t>
    </r>
    <r>
      <rPr>
        <b/>
        <sz val="9"/>
        <color theme="1"/>
        <rFont val="Times New Roman"/>
        <family val="1"/>
      </rPr>
      <t>60028</t>
    </r>
  </si>
  <si>
    <t>CORRIDOR</t>
  </si>
  <si>
    <t>A-1302-5</t>
  </si>
  <si>
    <t>SECURITY OFFICE</t>
  </si>
  <si>
    <t>TIMEKEEPER'S OFFICE</t>
  </si>
  <si>
    <t>HK HOT KITCHEN</t>
  </si>
  <si>
    <t>POTWASH</t>
  </si>
  <si>
    <t>Total     m2</t>
  </si>
  <si>
    <t>Grid work done  - ( 600X600mm Metal Tiles only)</t>
  </si>
  <si>
    <t>BIN STORE</t>
  </si>
  <si>
    <t>BEVERAG STORAGE-2</t>
  </si>
  <si>
    <t>BEVERAG STORAGE-1</t>
  </si>
  <si>
    <t>VEGETABLE STORE</t>
  </si>
  <si>
    <t>CENTRAL FOOD</t>
  </si>
  <si>
    <t>DRY STORE</t>
  </si>
  <si>
    <t>LINEN STORE</t>
  </si>
  <si>
    <t xml:space="preserve">EXECUTIVE HOUSEKEEPER
</t>
  </si>
  <si>
    <t xml:space="preserve">HOUSEKEEPING &amp; GUEST
</t>
  </si>
  <si>
    <t xml:space="preserve">WASTE HOLDING
</t>
  </si>
  <si>
    <t>PATISSERIE</t>
  </si>
  <si>
    <t>BAKERY PASTRY</t>
  </si>
  <si>
    <t>COLD AREA</t>
  </si>
  <si>
    <t>STAFF DINING ROOM</t>
  </si>
  <si>
    <t>WAREWASH &amp; CUTLERY</t>
  </si>
  <si>
    <t>PAINTING WORKS</t>
  </si>
  <si>
    <t>VO-01</t>
  </si>
  <si>
    <t xml:space="preserve"> Gypsum Partition Works at Hotel Level 3</t>
  </si>
  <si>
    <t>Sub. Total Qty</t>
  </si>
  <si>
    <t xml:space="preserve"> Cum Qty</t>
  </si>
  <si>
    <t>100mm Partition Wall To Internal Area Wall Partition As Specified Type PTID-02</t>
  </si>
  <si>
    <t>AR-PL-SD-L3-50108</t>
  </si>
  <si>
    <t>Finance Office</t>
  </si>
  <si>
    <t>Quality Manager</t>
  </si>
  <si>
    <t>Hotel  Manager</t>
  </si>
  <si>
    <t>Ex Ass</t>
  </si>
  <si>
    <t>Gen. Manager</t>
  </si>
  <si>
    <t>Regional Dir</t>
  </si>
  <si>
    <t>AR-PL-SD-L3-50109</t>
  </si>
  <si>
    <t>Meeting room</t>
  </si>
  <si>
    <t>Male &amp; Female</t>
  </si>
  <si>
    <t>Pantry</t>
  </si>
  <si>
    <t>Wall Cladding</t>
  </si>
  <si>
    <t>Wall Painting</t>
  </si>
  <si>
    <t>Store</t>
  </si>
  <si>
    <t>W.C</t>
  </si>
  <si>
    <t>F.W.C</t>
  </si>
  <si>
    <t>F&amp; M Manager</t>
  </si>
  <si>
    <t>F&amp; M  Office</t>
  </si>
  <si>
    <t>Finance Manager&amp; O</t>
  </si>
  <si>
    <t>Exee Assistant Area</t>
  </si>
  <si>
    <t>General  Manager</t>
  </si>
  <si>
    <t>Sale &amp; Marking</t>
  </si>
  <si>
    <t>Regional  Director</t>
  </si>
  <si>
    <t>Event  Director</t>
  </si>
  <si>
    <t>Ceiling Painting</t>
  </si>
  <si>
    <t>Male W.C</t>
  </si>
  <si>
    <t>Female W.C</t>
  </si>
  <si>
    <t>Dorchestor Hotel &amp; Residence</t>
  </si>
  <si>
    <t>KHANSAHEB CIVIL ENGINEERING LLC</t>
  </si>
  <si>
    <t xml:space="preserve"> VO :011.  Cutting of gypsum ceiling, removing and replacing existing plywood supports to calcium silicate board &amp; Painting works</t>
  </si>
  <si>
    <t>Room</t>
  </si>
  <si>
    <t>Type</t>
  </si>
  <si>
    <t>L08</t>
  </si>
  <si>
    <t>8A</t>
  </si>
  <si>
    <t>1 Bed Suite</t>
  </si>
  <si>
    <t>2B</t>
  </si>
  <si>
    <t>Deluxe Room</t>
  </si>
  <si>
    <t>2C</t>
  </si>
  <si>
    <t>2A</t>
  </si>
  <si>
    <t>1B</t>
  </si>
  <si>
    <t>7A</t>
  </si>
  <si>
    <t>1 Bed Suite Duplex</t>
  </si>
  <si>
    <t>4A</t>
  </si>
  <si>
    <t>Junior Twin Suite</t>
  </si>
  <si>
    <t>L09</t>
  </si>
  <si>
    <t>9A</t>
  </si>
  <si>
    <t>9B</t>
  </si>
  <si>
    <t>L10</t>
  </si>
  <si>
    <t>15a</t>
  </si>
  <si>
    <t>16A</t>
  </si>
  <si>
    <t>10A</t>
  </si>
  <si>
    <t>11C</t>
  </si>
  <si>
    <t>1A</t>
  </si>
  <si>
    <t>2F</t>
  </si>
  <si>
    <t>2G</t>
  </si>
  <si>
    <t>2E</t>
  </si>
  <si>
    <t>5A</t>
  </si>
  <si>
    <t>19A</t>
  </si>
  <si>
    <t>11D</t>
  </si>
  <si>
    <t>1C</t>
  </si>
  <si>
    <t>2H</t>
  </si>
  <si>
    <t>L07</t>
  </si>
  <si>
    <t>4B</t>
  </si>
  <si>
    <t>12A</t>
  </si>
  <si>
    <t>17A</t>
  </si>
  <si>
    <t>Presidential Suite</t>
  </si>
  <si>
    <t>6A</t>
  </si>
  <si>
    <t>2D</t>
  </si>
  <si>
    <t>11B</t>
  </si>
  <si>
    <t>11A</t>
  </si>
  <si>
    <t>15A</t>
  </si>
  <si>
    <t>13A</t>
  </si>
  <si>
    <t>14A</t>
  </si>
  <si>
    <t>10B</t>
  </si>
  <si>
    <t>18A</t>
  </si>
  <si>
    <t>Royal Suite</t>
  </si>
  <si>
    <t>VO-011</t>
  </si>
  <si>
    <t>PROJECT:Dorchestor Hotel &amp; Residence</t>
  </si>
  <si>
    <t>VALUATION OF VARIATION</t>
  </si>
  <si>
    <t>PACKAGE:</t>
  </si>
  <si>
    <t>Ceiling &amp; Partitions</t>
  </si>
  <si>
    <t>DATE:</t>
  </si>
  <si>
    <t>VARIATION REF:</t>
  </si>
  <si>
    <t>VO-012</t>
  </si>
  <si>
    <t xml:space="preserve">DESCRIPTION: </t>
  </si>
  <si>
    <t>External  Ceiling Cutting and Finishing Works  at  Hoel Level -16</t>
  </si>
  <si>
    <t>Omission
(AED)</t>
  </si>
  <si>
    <t>VO-012/1</t>
  </si>
  <si>
    <t>Removal &amp; Disposal , Refixing Ceiling and Painting works</t>
  </si>
  <si>
    <t xml:space="preserve">Measure </t>
  </si>
  <si>
    <t>AR-CI-SD--ML-60020</t>
  </si>
  <si>
    <t>Level -16</t>
  </si>
  <si>
    <t>Sub Total</t>
  </si>
  <si>
    <t>AL RAWDA GENERAL MAINTENANCE &amp; DÉCOR CO. LLC</t>
  </si>
  <si>
    <t>PROJECT: PLOT 18, DORCHESTER HOTEL</t>
  </si>
  <si>
    <t>CONTRACTOR: KHANSAHEB CIVIL ENGINEERING</t>
  </si>
  <si>
    <t>BOQ - PARTITIONS</t>
  </si>
  <si>
    <t>VO -09</t>
  </si>
  <si>
    <t xml:space="preserve"> Royal Suits, Presidential Suits, Lobbies and Prayer   &amp; GYM</t>
  </si>
  <si>
    <t>BOQ - Dry Wall</t>
  </si>
  <si>
    <t>Qty.</t>
  </si>
  <si>
    <t>Amount</t>
  </si>
  <si>
    <t>Progress Amount</t>
  </si>
  <si>
    <t>(Dhs.)</t>
  </si>
  <si>
    <t>PACKAGE -3 - ROYAL SUITE FIT-OUT</t>
  </si>
  <si>
    <t>WALL FINISHES - RIGHT WING</t>
  </si>
  <si>
    <t>Additional Items</t>
  </si>
  <si>
    <t>The Tenderer is to detail below any additional items with quantities and rates not previously included to complete the build up of the lump sum Tender price for this section of the works. Should the Tenderer fail to insert any items hereunder, it will be deemed that his lump sum price for the Tender includes all works as required by the tender drawings and specification and no subsequent claim for any additional item will be entertained.</t>
  </si>
  <si>
    <t>Drywall Partitions</t>
  </si>
  <si>
    <t>DW-1  Type -100mm  thick</t>
  </si>
  <si>
    <r>
      <t>m</t>
    </r>
    <r>
      <rPr>
        <vertAlign val="superscript"/>
        <sz val="10"/>
        <rFont val="Calibri "/>
      </rPr>
      <t>2</t>
    </r>
  </si>
  <si>
    <t>DW-3  Type -150mm  thick</t>
  </si>
  <si>
    <t>DW-4  Type -200mm  thick</t>
  </si>
  <si>
    <t>DW-5 Type -Wall lining</t>
  </si>
  <si>
    <t>DW-7  Type -100 to 250mm  thick</t>
  </si>
  <si>
    <t>.</t>
  </si>
  <si>
    <t>Wet Area wall Partitions</t>
  </si>
  <si>
    <t>DW-1.1 - Type -100mm  thick</t>
  </si>
  <si>
    <t xml:space="preserve">DW-5.1- Type -Wall </t>
  </si>
  <si>
    <t>DW-6.2- Type -100mm  thick</t>
  </si>
  <si>
    <t>PACKAGE -3 - HOTEL LEVEL 19:- PRESIDENTIAL SUITE FIT-OUT</t>
  </si>
  <si>
    <t xml:space="preserve">DW-5 Type -Wall </t>
  </si>
  <si>
    <t>DW-6 Type -Wall</t>
  </si>
  <si>
    <t>DW-8  Type -180mm  thick</t>
  </si>
  <si>
    <t>DW-9  Type -220mm  thick</t>
  </si>
  <si>
    <t>DW-3.1- Type -150mm  thick</t>
  </si>
  <si>
    <t xml:space="preserve">DW-6.1- Type -Wall </t>
  </si>
  <si>
    <t>DW-7.1  Type -100 to 250mm  thick</t>
  </si>
  <si>
    <t>PACKAGE -4 - HOTEL - GYM - L28</t>
  </si>
  <si>
    <t>GYPSUM PARTITIONS PACKAGE</t>
  </si>
  <si>
    <t>WALL LINING</t>
  </si>
  <si>
    <t>Supply and installation of wall linings, including all necessary related works, complete; all in accordance with the Drawings, Specifications and Scope of Works.</t>
  </si>
  <si>
    <t>Gypsum Wall Lining to receive wall finishes at round pillars</t>
  </si>
  <si>
    <t>Gypsum Wall Lining to receive wall finishes</t>
  </si>
  <si>
    <t>Gypsum Wall Lining to receive wall finishes- WC only</t>
  </si>
  <si>
    <t>DW-08- 220mm sliding door pocket wall, one side with Regular gypsum board, MR board inner side</t>
  </si>
  <si>
    <t>Level -1</t>
  </si>
  <si>
    <t>Gypsum Wall Cladding</t>
  </si>
  <si>
    <t>TOTAL AMOUNT IN AED</t>
  </si>
  <si>
    <t xml:space="preserve">Variations </t>
  </si>
  <si>
    <t>Glass partition secondry support around Acoustic dry wall partition installation at Hotel Level -2 &amp; 3</t>
  </si>
  <si>
    <t>PS010 R6</t>
  </si>
  <si>
    <t>Gypsum cladding around steel frame/Aluminium frame &amp; glass to the Duplex suites of 7A type and bed suite 15A type- total 7 floors</t>
  </si>
  <si>
    <t>16a</t>
  </si>
  <si>
    <t>Staircase painting work</t>
  </si>
  <si>
    <t>700X500 mm Core wall opening closing requirement inside stairs mid landing levels</t>
  </si>
  <si>
    <t>Water meter room gypsum tiled false ceiling at Residentiel Level -G.F to 31</t>
  </si>
  <si>
    <t>Corridor arae door partitions -17 Door locations</t>
  </si>
  <si>
    <t>Hotel Corridor Level 7-28 Wooden Feature palels are deleted &amp; Proceed with plaster board ceiling and wall</t>
  </si>
  <si>
    <t xml:space="preserve"> 300X300  Ceiling Cutting and Finishing Works  at  Level -7</t>
  </si>
  <si>
    <t>Ceiling board removal reinstatement at Hotel Level -24,25</t>
  </si>
  <si>
    <t>Removal  of balcony Ceiling  &amp; Reinstatement at Residential Level -28</t>
  </si>
  <si>
    <t>Temporary  opening for FAHU Air balancing Level -7 to11</t>
  </si>
  <si>
    <t>3</t>
  </si>
  <si>
    <t>PROGRESS</t>
  </si>
  <si>
    <t>Qunatity</t>
  </si>
  <si>
    <t>AMOUNT</t>
  </si>
  <si>
    <t xml:space="preserve">BOQ - CEILING </t>
  </si>
  <si>
    <t>CEILING FINISHES - RIGHT WING</t>
  </si>
  <si>
    <t>Suspended Ceiling System and Finishes</t>
  </si>
  <si>
    <r>
      <t xml:space="preserve">Suspended Ceiling System including finishes, all necessary framing, fittings, fixing, </t>
    </r>
    <r>
      <rPr>
        <strike/>
        <u/>
        <sz val="10"/>
        <color theme="1"/>
        <rFont val="Calibri "/>
      </rPr>
      <t>corner bead, Cornice,</t>
    </r>
    <r>
      <rPr>
        <u/>
        <sz val="10"/>
        <color theme="1"/>
        <rFont val="Calibri "/>
      </rPr>
      <t xml:space="preserve"> accessories, </t>
    </r>
    <r>
      <rPr>
        <strike/>
        <u/>
        <sz val="10"/>
        <color theme="1"/>
        <rFont val="Calibri "/>
      </rPr>
      <t>shadow gaps, etc</t>
    </r>
    <r>
      <rPr>
        <u/>
        <sz val="10"/>
        <color theme="1"/>
        <rFont val="Calibri "/>
      </rPr>
      <t xml:space="preserve"> and the like  all in accordance with drawings and specifications.</t>
    </r>
  </si>
  <si>
    <r>
      <t>Supply and fixing of Ceiling System</t>
    </r>
    <r>
      <rPr>
        <strike/>
        <sz val="10"/>
        <color theme="1"/>
        <rFont val="Calibri "/>
      </rPr>
      <t xml:space="preserve"> including the finishes type; HTL-WC-24 (Gypsum ceiling by others)</t>
    </r>
  </si>
  <si>
    <r>
      <t>m</t>
    </r>
    <r>
      <rPr>
        <vertAlign val="superscript"/>
        <sz val="10"/>
        <color theme="1"/>
        <rFont val="Calibri "/>
      </rPr>
      <t>2</t>
    </r>
  </si>
  <si>
    <r>
      <t xml:space="preserve">Supply and fixing of Ceiling System </t>
    </r>
    <r>
      <rPr>
        <strike/>
        <sz val="10"/>
        <color theme="1"/>
        <rFont val="Calibri "/>
      </rPr>
      <t>including the finishes type; HTL-WC-22 (Gypsum ceiling by others)</t>
    </r>
  </si>
  <si>
    <r>
      <t>Supply and fixing of Ceiling System</t>
    </r>
    <r>
      <rPr>
        <strike/>
        <sz val="10"/>
        <color theme="1"/>
        <rFont val="Calibri "/>
      </rPr>
      <t xml:space="preserve"> including the finishes type; HTL-GL-01 (Gypsum ceiling by others)</t>
    </r>
  </si>
  <si>
    <t>Supply and fixing of cornice including the finishes type; HTL-ME-01, brushed bronze patina</t>
  </si>
  <si>
    <t>N/A</t>
  </si>
  <si>
    <t>CEILING FINISHES - LEFT WING</t>
  </si>
  <si>
    <t>Suspended Ceiling System including finishes, all necessary framing, fittings, fixing, corner bead, Cornice, accessories, shadow gaps, etc and the like  all in accordance with drawings and specifications.</t>
  </si>
  <si>
    <r>
      <t>Supply and fixing of Ceiling System</t>
    </r>
    <r>
      <rPr>
        <strike/>
        <sz val="10"/>
        <rFont val="Calibri "/>
      </rPr>
      <t xml:space="preserve"> including the finishes type; HTL-WC-25  (Gypsum ceiling by others)</t>
    </r>
  </si>
  <si>
    <r>
      <t xml:space="preserve">Supply and fixing of Ceiling System </t>
    </r>
    <r>
      <rPr>
        <strike/>
        <sz val="10"/>
        <color theme="1"/>
        <rFont val="Calibri "/>
      </rPr>
      <t>including the finishes type; HTL-ST-51</t>
    </r>
  </si>
  <si>
    <t>CEILING FINISHES - LEFT WING (CONT'D)</t>
  </si>
  <si>
    <r>
      <t>Suspended Ceiling System including finishes, all necessary framing, fittings, fixing,</t>
    </r>
    <r>
      <rPr>
        <strike/>
        <u/>
        <sz val="10"/>
        <color theme="1"/>
        <rFont val="Calibri "/>
      </rPr>
      <t xml:space="preserve"> corner bead, Cornice</t>
    </r>
    <r>
      <rPr>
        <u/>
        <sz val="10"/>
        <color theme="1"/>
        <rFont val="Calibri "/>
      </rPr>
      <t xml:space="preserve">, accessories, </t>
    </r>
    <r>
      <rPr>
        <strike/>
        <u/>
        <sz val="10"/>
        <color theme="1"/>
        <rFont val="Calibri "/>
      </rPr>
      <t>shadow gaps</t>
    </r>
    <r>
      <rPr>
        <u/>
        <sz val="10"/>
        <color theme="1"/>
        <rFont val="Calibri "/>
      </rPr>
      <t>, etc and the like  all in accordance with drawings and specifications.</t>
    </r>
  </si>
  <si>
    <r>
      <t xml:space="preserve">Supply and fixing of Ceiling System </t>
    </r>
    <r>
      <rPr>
        <strike/>
        <sz val="10"/>
        <color theme="1"/>
        <rFont val="Calibri "/>
      </rPr>
      <t>including the finishes type; HTL-WD-02</t>
    </r>
  </si>
  <si>
    <t>Ditto, Light cove ceiling, 85x155mm wide</t>
  </si>
  <si>
    <r>
      <t xml:space="preserve">Supply and fixing of Ceiling System </t>
    </r>
    <r>
      <rPr>
        <strike/>
        <sz val="10"/>
        <color theme="1"/>
        <rFont val="Calibri "/>
      </rPr>
      <t>including the finishes type; HTL-WD-19</t>
    </r>
  </si>
  <si>
    <t>Ditto, Light cove ceiling, 130x165mm wide</t>
  </si>
  <si>
    <t>55mm high</t>
  </si>
  <si>
    <t>85mm high</t>
  </si>
  <si>
    <t>280mm high</t>
  </si>
  <si>
    <t>C1</t>
  </si>
  <si>
    <r>
      <t xml:space="preserve">Supply and fixing of Ceiling System </t>
    </r>
    <r>
      <rPr>
        <strike/>
        <sz val="10"/>
        <color theme="1"/>
        <rFont val="Calibri "/>
      </rPr>
      <t>including the finishes</t>
    </r>
    <r>
      <rPr>
        <sz val="10"/>
        <color theme="1"/>
        <rFont val="Calibri "/>
      </rPr>
      <t xml:space="preserve"> (M.R  board Gypsum ceiling Only)</t>
    </r>
  </si>
  <si>
    <t>B.1</t>
  </si>
  <si>
    <t xml:space="preserve">Bulkhead upto 250 mm height </t>
  </si>
  <si>
    <t>B.2</t>
  </si>
  <si>
    <t xml:space="preserve">Bulkhead  350 mm height </t>
  </si>
  <si>
    <t>B.3</t>
  </si>
  <si>
    <t xml:space="preserve">Bulkhead  450 mm height </t>
  </si>
  <si>
    <t>B.4</t>
  </si>
  <si>
    <t xml:space="preserve">Bulkhead  750 mm height </t>
  </si>
  <si>
    <t>B.5</t>
  </si>
  <si>
    <t xml:space="preserve">Bulkhead  3300 mm height </t>
  </si>
  <si>
    <t>B.6</t>
  </si>
  <si>
    <t>Light cove ceiling, 100x50mm wide</t>
  </si>
  <si>
    <t>B.7</t>
  </si>
  <si>
    <t>Light cove ceiling, 150x100mm wide</t>
  </si>
  <si>
    <t>B.8</t>
  </si>
  <si>
    <t>Light cove ceiling, 300x100mm wide</t>
  </si>
  <si>
    <t>B.9</t>
  </si>
  <si>
    <t>Curtain Pelmet</t>
  </si>
  <si>
    <t>B.10</t>
  </si>
  <si>
    <t>350 x 200 mm Cement Board Backing Panel</t>
  </si>
  <si>
    <t xml:space="preserve">Bulkhead 180 mm height </t>
  </si>
  <si>
    <t xml:space="preserve">Sub-total </t>
  </si>
  <si>
    <r>
      <t xml:space="preserve">Supply and fixing of Ceiling System </t>
    </r>
    <r>
      <rPr>
        <strike/>
        <sz val="10"/>
        <color theme="1"/>
        <rFont val="Calibri "/>
      </rPr>
      <t>including the finishes type; HTL-WC-00</t>
    </r>
  </si>
  <si>
    <t>Dining Room</t>
  </si>
  <si>
    <t xml:space="preserve">Dining Room </t>
  </si>
  <si>
    <t>Twin Bedroom</t>
  </si>
  <si>
    <r>
      <t xml:space="preserve">Supply and fixing of Ceiling System </t>
    </r>
    <r>
      <rPr>
        <strike/>
        <sz val="10"/>
        <color theme="1"/>
        <rFont val="Calibri "/>
      </rPr>
      <t>including the finishes type; HTL-GL-01 (Gypsum ceiling by others)</t>
    </r>
  </si>
  <si>
    <t>Open Kitchen</t>
  </si>
  <si>
    <r>
      <t>Supply and fixing of Ceiling System</t>
    </r>
    <r>
      <rPr>
        <strike/>
        <sz val="10"/>
        <color theme="1"/>
        <rFont val="Calibri "/>
      </rPr>
      <t xml:space="preserve"> including the finishes type; HTL-ST-35 (Gypsum ceiling by others)</t>
    </r>
  </si>
  <si>
    <t>Twin Bathroom</t>
  </si>
  <si>
    <t>Living Room</t>
  </si>
  <si>
    <t xml:space="preserve">Living Room </t>
  </si>
  <si>
    <t xml:space="preserve">Master Bedroom </t>
  </si>
  <si>
    <r>
      <t xml:space="preserve">Supply and fixing of Ceiling System </t>
    </r>
    <r>
      <rPr>
        <strike/>
        <sz val="10"/>
        <color theme="1"/>
        <rFont val="Calibri "/>
      </rPr>
      <t>including the finishes type; HTL-WC-24 (Gypsum ceiling by others)</t>
    </r>
  </si>
  <si>
    <t>Master Bedroom</t>
  </si>
  <si>
    <t>Entry Vestibule</t>
  </si>
  <si>
    <t>G</t>
  </si>
  <si>
    <r>
      <t xml:space="preserve">Supply and fixing of Ceiling System </t>
    </r>
    <r>
      <rPr>
        <strike/>
        <sz val="10"/>
        <color theme="1"/>
        <rFont val="Calibri "/>
      </rPr>
      <t>including the finishes type, bulkhead, light cove, etc; HTL-ST-35 (Gypsum ceiling by others)</t>
    </r>
  </si>
  <si>
    <t>Master Bathroom</t>
  </si>
  <si>
    <r>
      <t xml:space="preserve">Supply and fixing of Ceiling </t>
    </r>
    <r>
      <rPr>
        <strike/>
        <sz val="10"/>
        <color theme="1"/>
        <rFont val="Calibri "/>
      </rPr>
      <t>Type HTL-ME-01 incl. light cove, cornice, bulkhead and etc; Brass, Brushed bronze patina</t>
    </r>
  </si>
  <si>
    <t>Study</t>
  </si>
  <si>
    <t>Supply and fixing of Ceiling System including the finishes type; Regalur gypsum ceiling</t>
  </si>
  <si>
    <t>Supply and fixing of Ceiling System including the finishes type; M.R gypsum ceiling</t>
  </si>
  <si>
    <t>Light cove ceiling, 65x70mm wide</t>
  </si>
  <si>
    <t>B.6a</t>
  </si>
  <si>
    <t>Light cove ceiling, 115x100mm wide</t>
  </si>
  <si>
    <t>Light cove ceiling, 300x110mm wide</t>
  </si>
  <si>
    <t>B.8a</t>
  </si>
  <si>
    <t>Light cove ceiling, 175x90mm wide</t>
  </si>
  <si>
    <t>Curtain Pelmet -150X200mm</t>
  </si>
  <si>
    <t>B.9a</t>
  </si>
  <si>
    <t>Curtain Pelmet -175X200mm</t>
  </si>
  <si>
    <t>B.9d</t>
  </si>
  <si>
    <t>Curtain Pelmet -350X450mm</t>
  </si>
  <si>
    <t>Light cove ceiling, 100x80mm wide</t>
  </si>
  <si>
    <t>Curtain Pelmet -150X205mm</t>
  </si>
  <si>
    <t>Curtain Pelmet -250X550mm</t>
  </si>
  <si>
    <t>B.9b</t>
  </si>
  <si>
    <t>Curtain Pelmet -350X200mm</t>
  </si>
  <si>
    <t>B.9c</t>
  </si>
  <si>
    <t>Curtain Pelmet -350X400mm</t>
  </si>
  <si>
    <t>Curved Light cove ceiling, 130x100mm wide</t>
  </si>
  <si>
    <t>CEILING WORKS</t>
  </si>
  <si>
    <t>Note: The Sub-contractor is referred to the Specifications and Drawings for all details related to this Section of the Works and he is to include for complying with all the requirements contained therein, whether or not they are specifically mentioned within the item description.</t>
  </si>
  <si>
    <t>CEILING FINISHES</t>
  </si>
  <si>
    <t>Suspended ceilings including frame work, suspension system, bulkheads, fittings, fixtures, accessories, preparation of surface to receive paint, etc. &amp; ceiling rate shall be included for required paint finish (supplied and installed complete)</t>
  </si>
  <si>
    <t>Gypsum board ceiling in finish Type HTL-PT-04</t>
  </si>
  <si>
    <t>M2</t>
  </si>
  <si>
    <t xml:space="preserve">Ditto: beams overall size 200 x 200 x 200mm </t>
  </si>
  <si>
    <t>Ditto; curtain box 205 x 365mm high</t>
  </si>
  <si>
    <t>Ditto; light cove 200 x 200mm high</t>
  </si>
  <si>
    <t>PACKAGE -4 - HOTEL LEVEL 01:- PRAYER ROOM &amp; ABLUTION</t>
  </si>
  <si>
    <t>Supply and fixing of Ceiling System including the finishes type; HTL-PT-03, White Paint, Color Terre Blanche - Matte Finish</t>
  </si>
  <si>
    <t>Male Ablution</t>
  </si>
  <si>
    <t>Female Ablution</t>
  </si>
  <si>
    <t xml:space="preserve">Male Prayer Room </t>
  </si>
  <si>
    <t>Female Prayer Room</t>
  </si>
  <si>
    <t>Ditto, Ceiling Bulkhead; 150mm high</t>
  </si>
  <si>
    <t>Ditto, Light Cove Ceiling, 50x100mm wide</t>
  </si>
  <si>
    <t>PACKAGE - 4 - HOTEL GF LOBBY AND L1 CORRIDOR</t>
  </si>
  <si>
    <r>
      <t xml:space="preserve">Supply and installation of Suspended Ceiling System including finishes, all necessary framing, fittings, fixing, </t>
    </r>
    <r>
      <rPr>
        <strike/>
        <u/>
        <sz val="10"/>
        <rFont val="Calibri "/>
      </rPr>
      <t>corner bead,</t>
    </r>
    <r>
      <rPr>
        <u/>
        <sz val="10"/>
        <rFont val="Calibri "/>
      </rPr>
      <t xml:space="preserve"> </t>
    </r>
    <r>
      <rPr>
        <strike/>
        <u/>
        <sz val="10"/>
        <rFont val="Calibri "/>
      </rPr>
      <t>Cornice</t>
    </r>
    <r>
      <rPr>
        <u/>
        <sz val="10"/>
        <rFont val="Calibri "/>
      </rPr>
      <t xml:space="preserve">, accessories, </t>
    </r>
    <r>
      <rPr>
        <strike/>
        <u/>
        <sz val="10"/>
        <rFont val="Calibri "/>
      </rPr>
      <t>shadow gaps</t>
    </r>
    <r>
      <rPr>
        <u/>
        <sz val="10"/>
        <rFont val="Calibri "/>
      </rPr>
      <t>, etc and the like all in accordance with drawings and specifications.</t>
    </r>
  </si>
  <si>
    <r>
      <t>Ceiling System to GF Lobby</t>
    </r>
    <r>
      <rPr>
        <strike/>
        <sz val="10"/>
        <rFont val="Calibri "/>
      </rPr>
      <t xml:space="preserve"> including the finishes type; HTL-PT-04, White Paint, color All white N° 2005 - Matte finish</t>
    </r>
  </si>
  <si>
    <r>
      <t xml:space="preserve">Ceiling System to L1 Corridor </t>
    </r>
    <r>
      <rPr>
        <strike/>
        <sz val="10"/>
        <rFont val="Calibri "/>
      </rPr>
      <t xml:space="preserve">including the finishes type; HTL-PT-09, Light Grey Paint, color Argile Grisée - matte finish </t>
    </r>
  </si>
  <si>
    <t>CEILING FINISHES (CONT'D)</t>
  </si>
  <si>
    <t>Allow for structural support above ceiling to suspend chandelier</t>
  </si>
  <si>
    <t>TBC</t>
  </si>
  <si>
    <t>No details available</t>
  </si>
  <si>
    <t>Supply and Installation of permanent access panels, maximum size up to 600mm x 600mm size</t>
  </si>
  <si>
    <t>RO</t>
  </si>
  <si>
    <t>Rate Only</t>
  </si>
  <si>
    <t xml:space="preserve">Supply and Installation of Temporary access panels, maximum size up to 600mm x 600mm size </t>
  </si>
  <si>
    <t xml:space="preserve">VO -09    - Total   Amount </t>
  </si>
  <si>
    <t>Dorchestor Plot BB. B03.018, Business Bay</t>
  </si>
  <si>
    <t>KCE</t>
  </si>
  <si>
    <t>AL RAWDA</t>
  </si>
  <si>
    <t>VO-016a   STAIRCASE</t>
  </si>
  <si>
    <t>Paint to Stairsace Wall</t>
  </si>
  <si>
    <t>Skim coat</t>
  </si>
  <si>
    <t>Stucco</t>
  </si>
  <si>
    <t>1st cot Paint</t>
  </si>
  <si>
    <t xml:space="preserve">Final coat </t>
  </si>
  <si>
    <t>Paint</t>
  </si>
  <si>
    <t>Location</t>
  </si>
  <si>
    <t>Wall Net Total</t>
  </si>
  <si>
    <t>TOTAL QTY</t>
  </si>
  <si>
    <t>A-4101-4</t>
  </si>
  <si>
    <t>B2 to B1</t>
  </si>
  <si>
    <t>ST-01</t>
  </si>
  <si>
    <t>G.F</t>
  </si>
  <si>
    <t>ST-02</t>
  </si>
  <si>
    <t>A-4102-5</t>
  </si>
  <si>
    <t>ST-03</t>
  </si>
  <si>
    <t>L1 to L31</t>
  </si>
  <si>
    <t>ST-04</t>
  </si>
  <si>
    <t>A-4103-5</t>
  </si>
  <si>
    <t>ST-05</t>
  </si>
  <si>
    <t>A-4104-5</t>
  </si>
  <si>
    <t>ST-06</t>
  </si>
  <si>
    <t>L2 to L28</t>
  </si>
  <si>
    <t>A-4106-5</t>
  </si>
  <si>
    <t>ST-07</t>
  </si>
  <si>
    <t>L2 to R</t>
  </si>
  <si>
    <t>L7-19</t>
  </si>
  <si>
    <t>A-4108-5</t>
  </si>
  <si>
    <t>ST-08</t>
  </si>
  <si>
    <t>A-4107-5</t>
  </si>
  <si>
    <t>B2 to G.F</t>
  </si>
  <si>
    <t>ST-09</t>
  </si>
  <si>
    <t>ST-10</t>
  </si>
  <si>
    <t>VO-16a/1</t>
  </si>
  <si>
    <t>Skim Coat Paint -Staircase Wall</t>
  </si>
  <si>
    <t>VO-16a/2</t>
  </si>
  <si>
    <t xml:space="preserve">Paint to  Staircase wall 
</t>
  </si>
  <si>
    <t>VO-16A   Total  Amount</t>
  </si>
  <si>
    <t xml:space="preserve">Basement Car parking Painting Works -Anti carbonation
</t>
  </si>
  <si>
    <t>PS010 R2</t>
  </si>
  <si>
    <t>PROGRESS QUANTITY</t>
  </si>
  <si>
    <t>SUBMITTED AMOUNT</t>
  </si>
  <si>
    <t>Dayworks</t>
  </si>
  <si>
    <t>Day works</t>
  </si>
  <si>
    <t>IPA-05</t>
  </si>
  <si>
    <t xml:space="preserve"> SECTION 04 - VARIATION SCHEDULE</t>
  </si>
  <si>
    <t>Ref. KCE to Sub-Cont</t>
  </si>
  <si>
    <t>SVN budged Amount
(Total)</t>
  </si>
  <si>
    <t>PROGRESS Qunatity</t>
  </si>
  <si>
    <t>RGM VON</t>
  </si>
  <si>
    <t>KCE VO Ref #</t>
  </si>
  <si>
    <t>qty</t>
  </si>
  <si>
    <t xml:space="preserve"> Day Works  1&amp; 2 (29-8-22 to 24-09-22 )
</t>
  </si>
  <si>
    <t>E11-K121-SS-dm-138</t>
  </si>
  <si>
    <t xml:space="preserve"> (CARRIED TO PA)</t>
  </si>
  <si>
    <t>COMPANY STAMP</t>
  </si>
  <si>
    <t>QTY checked okay</t>
  </si>
  <si>
    <t>PARTITIONS - Level 03</t>
  </si>
  <si>
    <t>1</t>
  </si>
  <si>
    <t>L1-61001</t>
  </si>
  <si>
    <t xml:space="preserve"> Day Works  7 &amp; 8 (22-10-22 to 24-11-22 )
</t>
  </si>
  <si>
    <t>A-1215-7</t>
  </si>
  <si>
    <t xml:space="preserve">P-GF-065
</t>
  </si>
  <si>
    <t>BOH Cooridor</t>
  </si>
  <si>
    <t>P-GF-073</t>
  </si>
  <si>
    <t xml:space="preserve">FOOD STORAGE </t>
  </si>
  <si>
    <t>P-GF-051</t>
  </si>
  <si>
    <t>House keeping Lift Lobby</t>
  </si>
  <si>
    <t>P-GF-059</t>
  </si>
  <si>
    <t>P-GF-060</t>
  </si>
  <si>
    <t>Finishing Kitchen</t>
  </si>
  <si>
    <t>P-01-013</t>
  </si>
  <si>
    <t>PR  Cooridor</t>
  </si>
  <si>
    <t>P-01-026</t>
  </si>
  <si>
    <t>AV Contorl room</t>
  </si>
  <si>
    <t>P-01-017</t>
  </si>
  <si>
    <t>AV/SUITE EQUIP ROOM</t>
  </si>
  <si>
    <t>P-01-011</t>
  </si>
  <si>
    <t>Male prayer room</t>
  </si>
  <si>
    <t>P-01-015</t>
  </si>
  <si>
    <t>Female prayer room</t>
  </si>
  <si>
    <t>A-1218-7</t>
  </si>
  <si>
    <t>P-04-011</t>
  </si>
  <si>
    <t>STO.</t>
  </si>
  <si>
    <t>House keeping  Lobby</t>
  </si>
  <si>
    <t>A-1226-11</t>
  </si>
  <si>
    <t>H-24-08</t>
  </si>
  <si>
    <t>House Keep</t>
  </si>
  <si>
    <t>R-24-35</t>
  </si>
  <si>
    <t>BMU Storage</t>
  </si>
  <si>
    <t>R-32-05</t>
  </si>
  <si>
    <t>Plant room</t>
  </si>
  <si>
    <t>G.f</t>
  </si>
  <si>
    <t>P-GF-056</t>
  </si>
  <si>
    <t>FTR</t>
  </si>
  <si>
    <t>P-GF-057</t>
  </si>
  <si>
    <t>ELEC RM</t>
  </si>
  <si>
    <t>P-01-021</t>
  </si>
  <si>
    <t>FIR</t>
  </si>
  <si>
    <t>P-01-022</t>
  </si>
  <si>
    <t>A-1217</t>
  </si>
  <si>
    <t>P-03-23</t>
  </si>
  <si>
    <t>P-03-24</t>
  </si>
  <si>
    <t>P-04-008</t>
  </si>
  <si>
    <t>A-1218-2</t>
  </si>
  <si>
    <t>P-05-04</t>
  </si>
  <si>
    <t>work down</t>
  </si>
  <si>
    <t>L5-29</t>
  </si>
  <si>
    <t>L15-29</t>
  </si>
  <si>
    <t>L19-28</t>
  </si>
  <si>
    <t>L19-24</t>
  </si>
  <si>
    <t xml:space="preserve"> VO :02 Supply and Installation of Cement board at Level -19  to 27</t>
  </si>
  <si>
    <t>Sub.Total</t>
  </si>
  <si>
    <t>VO/11</t>
  </si>
  <si>
    <t>3A</t>
  </si>
  <si>
    <t>16C</t>
  </si>
  <si>
    <t>3F</t>
  </si>
  <si>
    <t>3C</t>
  </si>
  <si>
    <t>Wash bottam only</t>
  </si>
  <si>
    <t>VO/12</t>
  </si>
  <si>
    <t>VO/13</t>
  </si>
  <si>
    <t>Corridor -Columns</t>
  </si>
  <si>
    <t xml:space="preserve"> Repainting  to wall and ceiling at Guest  level 8 to 16</t>
  </si>
  <si>
    <t xml:space="preserve">Temporary Internal ceiling openings cutting &amp; Closing at Hotel Level -19 &amp;20 </t>
  </si>
  <si>
    <t xml:space="preserve"> Ceiling opening at GF RTL landscape area and lift lobby</t>
  </si>
  <si>
    <t>Ceiling cutting &amp; refinishing works at Residence GF lobby</t>
  </si>
  <si>
    <t>Ground floor External ceiling cove alteration for X-L10 light</t>
  </si>
  <si>
    <t>Revised shop drawing and necessary moditication as required at Level -3</t>
  </si>
  <si>
    <t>Level 2 Residential Podium Corridor ceiling levels &amp; details to be revised</t>
  </si>
  <si>
    <t xml:space="preserve">Temporary Internal ceiling openings cutting &amp; Closing at Hotel Level -10-14 &amp;16 </t>
  </si>
  <si>
    <t xml:space="preserve"> Day Works  3,4,5&amp; 6 (26-9-22 to 22-10-22 )
</t>
  </si>
  <si>
    <t>PS010 R10</t>
  </si>
  <si>
    <t>PS010 R11</t>
  </si>
  <si>
    <t>PS010 R9</t>
  </si>
  <si>
    <t>PS010 R7</t>
  </si>
  <si>
    <t>PS010 R8</t>
  </si>
  <si>
    <t xml:space="preserve">Ceiling board removal reinstatement at Residentiel Level -17 </t>
  </si>
  <si>
    <t>Proceed to refix only ceiling grid works House keeping lobby &amp; Garbage room from level 24 to level 29</t>
  </si>
  <si>
    <t>8A  Ceiling board removal reinstatement at Residentiel Level - 8  &amp; 9</t>
  </si>
  <si>
    <t>Ceiling board removal reinstatement  balcony  foor Drain pipe line at Hotel -9 Level</t>
  </si>
  <si>
    <t>Temporary ceiling opening for Electrical de-snagging  Hotel  Level -11 ,12 &amp; 13</t>
  </si>
  <si>
    <t>2hr FR 150mm thk Partition wall at Stair 6 between L17 TO L23</t>
  </si>
  <si>
    <t>Supply and Installation of  Non -Combustible board  in Res  Electrical room</t>
  </si>
  <si>
    <t>Gypsum  Ceiling board removal reinstatement at Hotel  Level - 10, 11</t>
  </si>
  <si>
    <t xml:space="preserve">Installation of Cement board backing for wall marble cladding </t>
  </si>
  <si>
    <t>Temporary ceiling opening for  Hotel  Level -07 to 12  (BW-0933)</t>
  </si>
  <si>
    <t xml:space="preserve">Removing and replacing existing  calcium silicate board &amp; Painting worksLevel 5 Residential Heat Cool Pump Room </t>
  </si>
  <si>
    <t>Supply and Installation of Shaft Wall at Level -1 to 4 Hotel  (House Keeping Lobby )</t>
  </si>
  <si>
    <t>Gypsum board wall cladding over the Main door frame to the corridor areas in Level 7 to 27</t>
  </si>
  <si>
    <t xml:space="preserve"> Room Service Support Area Shaft Wall change from Ground to Level 28
                          		</t>
  </si>
  <si>
    <t>Ceiling board removal reinstatement  balcony  foor Drain pipe line at  Hotel Level</t>
  </si>
  <si>
    <t>Additional Access Panel  for Hotel Guest Room Level 7 to 16 &amp; 19 to L 27</t>
  </si>
  <si>
    <t>External Ceiling cutting &amp; refixing in Residence GF Corridor</t>
  </si>
  <si>
    <t xml:space="preserve"> External Ceiling cutting &amp; refixing in Residence GF House keeping lobby entrance </t>
  </si>
  <si>
    <t>Temporary Internal ceiling openings cutting &amp; Closing -L08 ,Residential  Ref BW-0826</t>
  </si>
  <si>
    <t>Temporary External ceiling openings cutting &amp; Closing in Ground Floor with Hotel &amp; Residential  Ref BW-0925 &amp;928</t>
  </si>
  <si>
    <t>Proceed with  additional partitions &amp; Painting  for Hotel Level 3 Gen. Management Offices (BW-0937)</t>
  </si>
  <si>
    <t xml:space="preserve">Supply &amp; installation of insulation of Ceiling at hotel L2 House keeping lift lobby </t>
  </si>
  <si>
    <t xml:space="preserve"> Day Works  9
</t>
  </si>
  <si>
    <t xml:space="preserve"> Day Works  10
</t>
  </si>
  <si>
    <t>IPA-06</t>
  </si>
  <si>
    <t>A-1214-7</t>
  </si>
  <si>
    <t>P-GF-002</t>
  </si>
  <si>
    <t>P-GF-015</t>
  </si>
  <si>
    <t>P-GF-035</t>
  </si>
  <si>
    <t>Pool bar lobby</t>
  </si>
  <si>
    <t>P-GF-0</t>
  </si>
  <si>
    <t>Pool bar lobby near</t>
  </si>
  <si>
    <t>A-1217-7</t>
  </si>
  <si>
    <t>P-02-012</t>
  </si>
  <si>
    <t>Luggage Corridor</t>
  </si>
  <si>
    <t>L-2 -3</t>
  </si>
  <si>
    <t>A-1306-1</t>
  </si>
  <si>
    <t>Columns</t>
  </si>
  <si>
    <t>BOQ -7- Supply and Installation of Shaft Wall at Level -1 to Roof Level</t>
  </si>
  <si>
    <t>Workdone</t>
  </si>
  <si>
    <t>RP-PL-SD-L11-50186-2</t>
  </si>
  <si>
    <t>19-20/ V-W</t>
  </si>
  <si>
    <t>2 to 3</t>
  </si>
  <si>
    <t>5 to 6</t>
  </si>
  <si>
    <t>19 to 21</t>
  </si>
  <si>
    <t>24 to 26</t>
  </si>
  <si>
    <t>90% until WIR</t>
  </si>
  <si>
    <t>L1-5  -6%</t>
  </si>
  <si>
    <t>L2-5  -5%</t>
  </si>
  <si>
    <t>L2 to 29</t>
  </si>
  <si>
    <t>L2-29</t>
  </si>
  <si>
    <r>
      <rPr>
        <sz val="9"/>
        <color rgb="FFFF0000"/>
        <rFont val="Times New Roman"/>
        <family val="1"/>
      </rPr>
      <t>L7-18</t>
    </r>
    <r>
      <rPr>
        <sz val="9"/>
        <color theme="1"/>
        <rFont val="Times New Roman"/>
        <family val="1"/>
      </rPr>
      <t>L19-29</t>
    </r>
  </si>
  <si>
    <t>L7-18</t>
  </si>
  <si>
    <t>Note: Only 90% of Variation Value will approve until OME approval</t>
  </si>
  <si>
    <t>Previous (from PC Dec 22)</t>
  </si>
  <si>
    <t>Previous (from Assessment Nov 22)</t>
  </si>
  <si>
    <t>Approved Workdone Dec 22</t>
  </si>
  <si>
    <t>PS010 R12</t>
  </si>
  <si>
    <t>PS010 R13</t>
  </si>
  <si>
    <t>PS010R13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</si>
</sst>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_(* \(#,##0.00\);_(* &quot;-&quot;??_);_(@_)"/>
    <numFmt numFmtId="164" formatCode="_(* #,##0.00_);_(* \(#,##0.00\);_(* \-??_);_(@_)"/>
    <numFmt numFmtId="165" formatCode="00"/>
    <numFmt numFmtId="166" formatCode="00.00"/>
    <numFmt numFmtId="167" formatCode="#,##0.00_ ;[Red]\-#,##0.00\ "/>
    <numFmt numFmtId="168" formatCode="_-* #,##0.00_-;\-* #,##0.00_-;_-* &quot;-&quot;??_-;_-@_-"/>
    <numFmt numFmtId="169" formatCode="#,##0_ ;[Red]\-#,##0\ "/>
    <numFmt numFmtId="170" formatCode="_-* #,##0.00_-;\-* #,##0.00_-;_-* \-??_-;_-@_-"/>
    <numFmt numFmtId="171" formatCode="[$-409]mmm\-yy;@"/>
    <numFmt numFmtId="172" formatCode="[$-409]d\-mmm\-yy;@"/>
    <numFmt numFmtId="173" formatCode="_(* #,##0.000_);_(* \(#,##0.000\);_(* &quot;-&quot;??_);_(@_)"/>
    <numFmt numFmtId="174" formatCode="#,##0.0"/>
    <numFmt numFmtId="175" formatCode="#,##0.00;[Red]#,##0.00"/>
    <numFmt numFmtId="176" formatCode="#,##0&quot; m2&quot;_);\(#,##0&quot; m2&quot;\)"/>
    <numFmt numFmtId="177" formatCode="[$-409]d\-mmm\-yyyy;@"/>
    <numFmt numFmtId="178" formatCode="0.0%"/>
    <numFmt numFmtId="179" formatCode="#,##0.000_);[Red]\(#,##0.000\)"/>
    <numFmt numFmtId="180" formatCode="0.00_);[Red]\(0.00\)"/>
    <numFmt numFmtId="181" formatCode="_(* #,##0_);_(* \(#,##0\);_(* &quot;-&quot;??_);_(@_)"/>
    <numFmt numFmtId="182" formatCode="_-* #,##0_-;\-* #,##0_-;_-* &quot;-&quot;??_-;_-@_-"/>
    <numFmt numFmtId="183" formatCode="#,##0.00;\(#,##0.00\)"/>
  </numFmts>
  <fonts count="105">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Arial"/>
      <family val="2"/>
      <charset val="1"/>
    </font>
    <font>
      <b/>
      <sz val="9"/>
      <color indexed="10"/>
      <name val="Calibri "/>
      <charset val="1"/>
    </font>
    <font>
      <b/>
      <sz val="9"/>
      <name val="Calibri "/>
      <charset val="1"/>
    </font>
    <font>
      <sz val="11"/>
      <color indexed="8"/>
      <name val="Calibri"/>
      <family val="2"/>
      <charset val="1"/>
    </font>
    <font>
      <sz val="9"/>
      <name val="Calibri "/>
      <charset val="1"/>
    </font>
    <font>
      <b/>
      <sz val="9"/>
      <color theme="0"/>
      <name val="Calibri "/>
      <charset val="1"/>
    </font>
    <font>
      <b/>
      <sz val="9"/>
      <color indexed="8"/>
      <name val="Calibri "/>
      <charset val="1"/>
    </font>
    <font>
      <sz val="9"/>
      <color theme="0"/>
      <name val="Calibri "/>
      <charset val="1"/>
    </font>
    <font>
      <b/>
      <u/>
      <sz val="9"/>
      <color indexed="8"/>
      <name val="Calibri "/>
      <charset val="1"/>
    </font>
    <font>
      <u/>
      <sz val="9"/>
      <color indexed="8"/>
      <name val="Calibri "/>
      <charset val="1"/>
    </font>
    <font>
      <vertAlign val="superscript"/>
      <sz val="9"/>
      <name val="Calibri "/>
      <charset val="1"/>
    </font>
    <font>
      <sz val="9"/>
      <color indexed="8"/>
      <name val="Calibri "/>
      <charset val="1"/>
    </font>
    <font>
      <u/>
      <sz val="9"/>
      <color indexed="8"/>
      <name val="Calibri "/>
    </font>
    <font>
      <sz val="9"/>
      <color indexed="8"/>
      <name val="Calibri "/>
    </font>
    <font>
      <b/>
      <sz val="9"/>
      <color indexed="8"/>
      <name val="Calibri "/>
    </font>
    <font>
      <sz val="10"/>
      <name val="Arial"/>
      <family val="2"/>
    </font>
    <font>
      <sz val="12"/>
      <name val="Arial Narrow"/>
      <family val="2"/>
    </font>
    <font>
      <b/>
      <sz val="9"/>
      <name val="Calibri "/>
    </font>
    <font>
      <b/>
      <u/>
      <sz val="10"/>
      <name val="Calibri"/>
      <family val="2"/>
      <scheme val="minor"/>
    </font>
    <font>
      <b/>
      <sz val="9"/>
      <name val="Calibri"/>
      <family val="2"/>
      <scheme val="minor"/>
    </font>
    <font>
      <sz val="9"/>
      <name val="Calibri"/>
      <family val="2"/>
      <scheme val="minor"/>
    </font>
    <font>
      <b/>
      <sz val="11"/>
      <name val="Calibri"/>
      <family val="2"/>
      <scheme val="minor"/>
    </font>
    <font>
      <sz val="8"/>
      <name val="Calibri"/>
      <family val="2"/>
      <scheme val="minor"/>
    </font>
    <font>
      <b/>
      <sz val="8"/>
      <name val="Calibri"/>
      <family val="2"/>
      <scheme val="minor"/>
    </font>
    <font>
      <sz val="10"/>
      <name val="Calibri"/>
      <family val="2"/>
      <scheme val="minor"/>
    </font>
    <font>
      <sz val="10"/>
      <name val="Times New Roman"/>
      <family val="1"/>
    </font>
    <font>
      <sz val="10"/>
      <color theme="1"/>
      <name val="Times New Roman"/>
      <family val="1"/>
    </font>
    <font>
      <sz val="9"/>
      <color theme="1"/>
      <name val="Times New Roman"/>
      <family val="1"/>
    </font>
    <font>
      <sz val="10"/>
      <color rgb="FFFF0000"/>
      <name val="Times New Roman"/>
      <family val="1"/>
    </font>
    <font>
      <b/>
      <sz val="10"/>
      <name val="Calibri"/>
      <family val="2"/>
      <scheme val="minor"/>
    </font>
    <font>
      <b/>
      <sz val="10"/>
      <color theme="1"/>
      <name val="Wingdings"/>
      <charset val="2"/>
    </font>
    <font>
      <b/>
      <sz val="10"/>
      <color theme="1"/>
      <name val="Times New Roman"/>
      <family val="1"/>
    </font>
    <font>
      <b/>
      <sz val="11"/>
      <color theme="1"/>
      <name val="Times New Roman"/>
      <family val="1"/>
    </font>
    <font>
      <b/>
      <sz val="11"/>
      <color theme="5" tint="-0.249977111117893"/>
      <name val="Times New Roman"/>
      <family val="1"/>
    </font>
    <font>
      <b/>
      <sz val="9"/>
      <color theme="1"/>
      <name val="Times New Roman"/>
      <family val="1"/>
    </font>
    <font>
      <sz val="14"/>
      <name val="Calibri"/>
      <family val="2"/>
      <scheme val="minor"/>
    </font>
    <font>
      <b/>
      <sz val="14"/>
      <name val="Calibri"/>
      <family val="2"/>
      <scheme val="minor"/>
    </font>
    <font>
      <sz val="16"/>
      <name val="Calibri"/>
      <family val="2"/>
      <scheme val="minor"/>
    </font>
    <font>
      <sz val="12"/>
      <name val="Calibri"/>
      <family val="2"/>
      <scheme val="minor"/>
    </font>
    <font>
      <sz val="10"/>
      <color rgb="FFFF0000"/>
      <name val="Calibri"/>
      <family val="2"/>
      <scheme val="minor"/>
    </font>
    <font>
      <sz val="11"/>
      <name val="Calibri"/>
      <family val="2"/>
      <scheme val="minor"/>
    </font>
    <font>
      <sz val="11"/>
      <color theme="1"/>
      <name val="Times New Roman"/>
      <family val="1"/>
    </font>
    <font>
      <b/>
      <sz val="14"/>
      <color theme="1"/>
      <name val="Calibri"/>
      <family val="2"/>
      <scheme val="minor"/>
    </font>
    <font>
      <b/>
      <sz val="12"/>
      <color theme="1"/>
      <name val="Times New Roman"/>
      <family val="1"/>
    </font>
    <font>
      <b/>
      <sz val="16"/>
      <color theme="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sz val="12"/>
      <color theme="0"/>
      <name val="Calibri"/>
      <family val="2"/>
      <scheme val="minor"/>
    </font>
    <font>
      <sz val="10"/>
      <color theme="0"/>
      <name val="Calibri"/>
      <family val="2"/>
      <scheme val="minor"/>
    </font>
    <font>
      <b/>
      <sz val="10"/>
      <color theme="1"/>
      <name val="Calibri"/>
      <family val="2"/>
      <scheme val="minor"/>
    </font>
    <font>
      <b/>
      <sz val="10"/>
      <color theme="0"/>
      <name val="Calibri"/>
      <family val="2"/>
      <scheme val="minor"/>
    </font>
    <font>
      <b/>
      <u/>
      <sz val="11"/>
      <color theme="1"/>
      <name val="Calibri"/>
      <family val="2"/>
      <scheme val="minor"/>
    </font>
    <font>
      <i/>
      <sz val="10"/>
      <color theme="1"/>
      <name val="Calibri"/>
      <family val="2"/>
      <scheme val="minor"/>
    </font>
    <font>
      <i/>
      <sz val="10"/>
      <color rgb="FFFF0000"/>
      <name val="Calibri"/>
      <family val="2"/>
      <scheme val="minor"/>
    </font>
    <font>
      <b/>
      <sz val="8"/>
      <color theme="1"/>
      <name val="Times New Roman"/>
      <family val="1"/>
    </font>
    <font>
      <sz val="12"/>
      <color theme="1"/>
      <name val="Times New Roman"/>
      <family val="2"/>
    </font>
    <font>
      <b/>
      <u/>
      <sz val="12"/>
      <name val="Calibri"/>
      <family val="2"/>
      <scheme val="minor"/>
    </font>
    <font>
      <b/>
      <sz val="11"/>
      <color rgb="FFFF0000"/>
      <name val="Arial"/>
      <family val="2"/>
    </font>
    <font>
      <sz val="9"/>
      <name val="Arial"/>
      <family val="2"/>
    </font>
    <font>
      <b/>
      <sz val="10"/>
      <name val="Arial"/>
      <family val="2"/>
    </font>
    <font>
      <b/>
      <sz val="9"/>
      <name val="Arial"/>
      <family val="2"/>
    </font>
    <font>
      <sz val="16"/>
      <color theme="1"/>
      <name val="Calibri"/>
      <family val="2"/>
    </font>
    <font>
      <sz val="16"/>
      <color rgb="FF000000"/>
      <name val="Calibri"/>
      <family val="2"/>
    </font>
    <font>
      <sz val="14"/>
      <name val="Arial Narrow"/>
      <family val="2"/>
    </font>
    <font>
      <b/>
      <sz val="12"/>
      <name val="Arial"/>
      <family val="2"/>
    </font>
    <font>
      <b/>
      <sz val="14"/>
      <name val="Arial Narrow"/>
      <family val="2"/>
    </font>
    <font>
      <sz val="10"/>
      <name val="Arial Narrow"/>
      <family val="2"/>
    </font>
    <font>
      <b/>
      <sz val="11"/>
      <name val="Arial Narrow"/>
      <family val="2"/>
    </font>
    <font>
      <sz val="11"/>
      <name val="Arial Narrow"/>
      <family val="2"/>
    </font>
    <font>
      <b/>
      <sz val="10"/>
      <name val="Arial Narrow"/>
      <family val="2"/>
    </font>
    <font>
      <sz val="16"/>
      <name val="Arial Narrow"/>
      <family val="2"/>
    </font>
    <font>
      <sz val="10"/>
      <color rgb="FFFF0000"/>
      <name val="Arial Narrow"/>
      <family val="2"/>
    </font>
    <font>
      <b/>
      <sz val="10"/>
      <color theme="1"/>
      <name val="Calibri "/>
    </font>
    <font>
      <sz val="10"/>
      <color theme="1"/>
      <name val="Calibri "/>
    </font>
    <font>
      <b/>
      <sz val="10"/>
      <name val="Calibri "/>
    </font>
    <font>
      <sz val="10"/>
      <name val="Calibri "/>
    </font>
    <font>
      <u/>
      <sz val="10"/>
      <name val="Calibri "/>
    </font>
    <font>
      <b/>
      <u/>
      <sz val="10"/>
      <name val="Calibri "/>
    </font>
    <font>
      <vertAlign val="superscript"/>
      <sz val="10"/>
      <name val="Calibri "/>
    </font>
    <font>
      <b/>
      <sz val="14"/>
      <name val="Calibri Light"/>
      <family val="1"/>
      <scheme val="major"/>
    </font>
    <font>
      <b/>
      <sz val="12"/>
      <name val="Calibri"/>
      <family val="2"/>
      <scheme val="minor"/>
    </font>
    <font>
      <b/>
      <u/>
      <sz val="10"/>
      <color theme="1"/>
      <name val="Calibri "/>
    </font>
    <font>
      <u/>
      <sz val="10"/>
      <color theme="1"/>
      <name val="Calibri "/>
    </font>
    <font>
      <strike/>
      <u/>
      <sz val="10"/>
      <color theme="1"/>
      <name val="Calibri "/>
    </font>
    <font>
      <strike/>
      <sz val="10"/>
      <color theme="1"/>
      <name val="Calibri "/>
    </font>
    <font>
      <vertAlign val="superscript"/>
      <sz val="10"/>
      <color theme="1"/>
      <name val="Calibri "/>
    </font>
    <font>
      <strike/>
      <sz val="10"/>
      <name val="Calibri "/>
    </font>
    <font>
      <b/>
      <sz val="12"/>
      <name val="Calibri Light"/>
      <family val="2"/>
      <scheme val="major"/>
    </font>
    <font>
      <sz val="11"/>
      <name val="Calibri Light"/>
      <family val="1"/>
      <scheme val="major"/>
    </font>
    <font>
      <strike/>
      <u/>
      <sz val="10"/>
      <name val="Calibri "/>
    </font>
    <font>
      <sz val="11"/>
      <color theme="1"/>
      <name val="Calibri Light"/>
      <family val="1"/>
      <scheme val="major"/>
    </font>
    <font>
      <sz val="9"/>
      <name val="Times New Roman"/>
      <family val="1"/>
    </font>
    <font>
      <sz val="8"/>
      <name val="Arial"/>
      <family val="2"/>
    </font>
    <font>
      <sz val="11"/>
      <name val="Trebuchet MS"/>
      <family val="2"/>
    </font>
    <font>
      <sz val="10"/>
      <name val="Calibri Light"/>
      <family val="1"/>
      <scheme val="major"/>
    </font>
    <font>
      <sz val="8"/>
      <color theme="1"/>
      <name val="Times New Roman"/>
      <family val="1"/>
    </font>
    <font>
      <sz val="9"/>
      <color indexed="81"/>
      <name val="Tahoma"/>
      <family val="2"/>
    </font>
    <font>
      <b/>
      <sz val="9"/>
      <color indexed="81"/>
      <name val="Tahoma"/>
      <family val="2"/>
    </font>
    <font>
      <sz val="10"/>
      <color rgb="FFFF0000"/>
      <name val="Arial"/>
      <family val="2"/>
    </font>
    <font>
      <sz val="9"/>
      <color rgb="FFFF0000"/>
      <name val="Times New Roman"/>
      <family val="1"/>
    </font>
  </fonts>
  <fills count="29">
    <fill>
      <patternFill patternType="none"/>
    </fill>
    <fill>
      <patternFill patternType="gray125"/>
    </fill>
    <fill>
      <patternFill patternType="solid">
        <fgColor rgb="FF7030A0"/>
        <bgColor indexed="64"/>
      </patternFill>
    </fill>
    <fill>
      <patternFill patternType="solid">
        <fgColor indexed="9"/>
        <bgColor indexed="26"/>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8" tint="-0.49998474074526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7" tint="0.39997558519241921"/>
        <bgColor indexed="64"/>
      </patternFill>
    </fill>
    <fill>
      <patternFill patternType="solid">
        <fgColor rgb="FF00FFFF"/>
        <bgColor indexed="64"/>
      </patternFill>
    </fill>
    <fill>
      <patternFill patternType="solid">
        <fgColor theme="5" tint="0.59999389629810485"/>
        <bgColor indexed="64"/>
      </patternFill>
    </fill>
    <fill>
      <patternFill patternType="solid">
        <fgColor rgb="FFECB6F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3" tint="0.59999389629810485"/>
        <bgColor indexed="64"/>
      </patternFill>
    </fill>
  </fills>
  <borders count="140">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right style="double">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bottom/>
      <diagonal/>
    </border>
    <border>
      <left/>
      <right style="thin">
        <color indexed="8"/>
      </right>
      <top/>
      <bottom/>
      <diagonal/>
    </border>
    <border>
      <left style="double">
        <color indexed="8"/>
      </left>
      <right style="thin">
        <color indexed="8"/>
      </right>
      <top/>
      <bottom/>
      <diagonal/>
    </border>
    <border>
      <left style="thin">
        <color indexed="8"/>
      </left>
      <right style="double">
        <color indexed="8"/>
      </right>
      <top/>
      <bottom/>
      <diagonal/>
    </border>
    <border>
      <left/>
      <right style="double">
        <color indexed="8"/>
      </right>
      <top/>
      <bottom/>
      <diagonal/>
    </border>
    <border>
      <left/>
      <right style="double">
        <color indexed="64"/>
      </right>
      <top/>
      <bottom/>
      <diagonal/>
    </border>
    <border>
      <left style="medium">
        <color indexed="64"/>
      </left>
      <right style="thin">
        <color indexed="8"/>
      </right>
      <top/>
      <bottom/>
      <diagonal/>
    </border>
    <border>
      <left style="thin">
        <color indexed="8"/>
      </left>
      <right style="double">
        <color indexed="64"/>
      </right>
      <top/>
      <bottom/>
      <diagonal/>
    </border>
    <border>
      <left style="thin">
        <color indexed="8"/>
      </left>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double">
        <color indexed="8"/>
      </right>
      <top/>
      <bottom style="thin">
        <color indexed="8"/>
      </bottom>
      <diagonal/>
    </border>
    <border>
      <left/>
      <right style="double">
        <color indexed="64"/>
      </right>
      <top/>
      <bottom style="thin">
        <color indexed="8"/>
      </bottom>
      <diagonal/>
    </border>
    <border>
      <left/>
      <right style="thin">
        <color indexed="8"/>
      </right>
      <top/>
      <bottom style="thin">
        <color indexed="8"/>
      </bottom>
      <diagonal/>
    </border>
    <border>
      <left style="double">
        <color indexed="8"/>
      </left>
      <right/>
      <top style="thin">
        <color indexed="8"/>
      </top>
      <bottom style="thin">
        <color indexed="8"/>
      </bottom>
      <diagonal/>
    </border>
    <border>
      <left style="thin">
        <color indexed="8"/>
      </left>
      <right style="double">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top/>
      <bottom/>
      <diagonal/>
    </border>
    <border>
      <left style="thin">
        <color indexed="64"/>
      </left>
      <right style="double">
        <color indexed="8"/>
      </right>
      <top/>
      <bottom/>
      <diagonal/>
    </border>
    <border>
      <left style="thin">
        <color indexed="64"/>
      </left>
      <right style="thin">
        <color indexed="64"/>
      </right>
      <top/>
      <bottom/>
      <diagonal/>
    </border>
    <border>
      <left style="medium">
        <color indexed="64"/>
      </left>
      <right/>
      <top/>
      <bottom style="thin">
        <color indexed="64"/>
      </bottom>
      <diagonal/>
    </border>
    <border>
      <left style="thin">
        <color indexed="8"/>
      </left>
      <right/>
      <top/>
      <bottom style="thin">
        <color indexed="64"/>
      </bottom>
      <diagonal/>
    </border>
    <border>
      <left style="double">
        <color indexed="8"/>
      </left>
      <right style="thin">
        <color indexed="8"/>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right style="double">
        <color indexed="8"/>
      </right>
      <top/>
      <bottom style="thin">
        <color indexed="64"/>
      </bottom>
      <diagonal/>
    </border>
    <border>
      <left style="thin">
        <color indexed="64"/>
      </left>
      <right style="thin">
        <color indexed="64"/>
      </right>
      <top style="thin">
        <color indexed="64"/>
      </top>
      <bottom style="thin">
        <color indexed="64"/>
      </bottom>
      <diagonal/>
    </border>
    <border>
      <left style="double">
        <color indexed="8"/>
      </left>
      <right style="double">
        <color indexed="8"/>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auto="1"/>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8"/>
      </left>
      <right style="double">
        <color indexed="8"/>
      </right>
      <top style="double">
        <color indexed="64"/>
      </top>
      <bottom/>
      <diagonal/>
    </border>
    <border>
      <left/>
      <right/>
      <top/>
      <bottom style="thin">
        <color indexed="64"/>
      </bottom>
      <diagonal/>
    </border>
    <border>
      <left style="double">
        <color indexed="8"/>
      </left>
      <right style="double">
        <color indexed="8"/>
      </right>
      <top/>
      <bottom style="thin">
        <color indexed="64"/>
      </bottom>
      <diagonal/>
    </border>
    <border>
      <left style="medium">
        <color indexed="64"/>
      </left>
      <right style="double">
        <color indexed="8"/>
      </right>
      <top style="thin">
        <color indexed="8"/>
      </top>
      <bottom style="thin">
        <color indexed="8"/>
      </bottom>
      <diagonal/>
    </border>
    <border>
      <left style="double">
        <color indexed="64"/>
      </left>
      <right style="double">
        <color indexed="64"/>
      </right>
      <top style="thin">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right/>
      <top style="hair">
        <color indexed="64"/>
      </top>
      <bottom/>
      <diagonal/>
    </border>
    <border>
      <left/>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style="thin">
        <color indexed="64"/>
      </right>
      <top style="double">
        <color indexed="64"/>
      </top>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style="hair">
        <color indexed="64"/>
      </bottom>
      <diagonal/>
    </border>
    <border>
      <left/>
      <right style="hair">
        <color indexed="64"/>
      </right>
      <top/>
      <bottom/>
      <diagonal/>
    </border>
    <border>
      <left style="hair">
        <color indexed="64"/>
      </left>
      <right style="hair">
        <color indexed="64"/>
      </right>
      <top/>
      <bottom/>
      <diagonal/>
    </border>
    <border>
      <left style="thin">
        <color indexed="64"/>
      </left>
      <right style="hair">
        <color indexed="64"/>
      </right>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auto="1"/>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hair">
        <color auto="1"/>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thin">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style="double">
        <color indexed="64"/>
      </right>
      <top/>
      <bottom style="double">
        <color indexed="64"/>
      </bottom>
      <diagonal/>
    </border>
    <border>
      <left/>
      <right style="thin">
        <color indexed="64"/>
      </right>
      <top/>
      <bottom style="double">
        <color indexed="64"/>
      </bottom>
      <diagonal/>
    </border>
  </borders>
  <cellStyleXfs count="7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164" fontId="7" fillId="0" borderId="0" applyFill="0" applyBorder="0" applyProtection="0"/>
    <xf numFmtId="0" fontId="4" fillId="0" borderId="0"/>
    <xf numFmtId="164" fontId="7" fillId="0" borderId="0" applyFill="0" applyBorder="0" applyProtection="0"/>
    <xf numFmtId="9" fontId="7" fillId="0" borderId="0" applyFill="0" applyBorder="0" applyProtection="0"/>
    <xf numFmtId="0" fontId="4" fillId="0" borderId="0"/>
    <xf numFmtId="0" fontId="19" fillId="0" borderId="0"/>
    <xf numFmtId="9" fontId="7" fillId="0" borderId="0" applyFill="0" applyBorder="0" applyProtection="0"/>
    <xf numFmtId="0" fontId="19" fillId="0" borderId="0"/>
    <xf numFmtId="0" fontId="19" fillId="0" borderId="0"/>
    <xf numFmtId="9"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76" fontId="19" fillId="0" borderId="0" applyFont="0" applyFill="0" applyBorder="0" applyAlignment="0" applyProtection="0"/>
    <xf numFmtId="168" fontId="1" fillId="0" borderId="0" applyFont="0" applyFill="0" applyBorder="0" applyAlignment="0" applyProtection="0"/>
    <xf numFmtId="0" fontId="60" fillId="0" borderId="0"/>
    <xf numFmtId="168" fontId="60" fillId="0" borderId="0" applyFont="0" applyFill="0" applyBorder="0" applyAlignment="0" applyProtection="0"/>
    <xf numFmtId="9" fontId="60" fillId="0" borderId="0" applyFont="0" applyFill="0" applyBorder="0" applyAlignment="0" applyProtection="0"/>
    <xf numFmtId="43" fontId="19" fillId="0" borderId="0" applyFont="0" applyFill="0" applyBorder="0" applyAlignment="0" applyProtection="0"/>
    <xf numFmtId="0" fontId="19" fillId="0" borderId="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 fillId="0" borderId="0"/>
    <xf numFmtId="168" fontId="1" fillId="0" borderId="0" applyFont="0" applyFill="0" applyBorder="0" applyAlignment="0" applyProtection="0"/>
    <xf numFmtId="0" fontId="29" fillId="0" borderId="0"/>
    <xf numFmtId="0" fontId="19" fillId="0" borderId="0"/>
    <xf numFmtId="0" fontId="19" fillId="0" borderId="0"/>
    <xf numFmtId="43" fontId="19" fillId="0" borderId="0" applyFont="0" applyFill="0" applyBorder="0" applyAlignment="0" applyProtection="0"/>
    <xf numFmtId="182"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68" fontId="1"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cellStyleXfs>
  <cellXfs count="1461">
    <xf numFmtId="0" fontId="0" fillId="0" borderId="0" xfId="0"/>
    <xf numFmtId="0" fontId="8" fillId="0" borderId="0" xfId="5" applyFont="1" applyAlignment="1">
      <alignment vertical="center"/>
    </xf>
    <xf numFmtId="0" fontId="10" fillId="0" borderId="6" xfId="5" applyFont="1" applyBorder="1" applyAlignment="1">
      <alignment horizontal="center" vertical="center"/>
    </xf>
    <xf numFmtId="0" fontId="6" fillId="0" borderId="8" xfId="3" applyFont="1" applyBorder="1" applyAlignment="1">
      <alignment horizontal="justify" vertical="center" wrapText="1"/>
    </xf>
    <xf numFmtId="43" fontId="11" fillId="0" borderId="9" xfId="1" applyFont="1" applyBorder="1" applyAlignment="1">
      <alignment vertical="center"/>
    </xf>
    <xf numFmtId="0" fontId="12" fillId="0" borderId="8" xfId="5" applyFont="1" applyBorder="1" applyAlignment="1">
      <alignment vertical="center"/>
    </xf>
    <xf numFmtId="166" fontId="6" fillId="0" borderId="10" xfId="3" applyNumberFormat="1" applyFont="1" applyBorder="1" applyAlignment="1">
      <alignment horizontal="center" vertical="center" wrapText="1"/>
    </xf>
    <xf numFmtId="1" fontId="6" fillId="0" borderId="6" xfId="3" applyNumberFormat="1" applyFont="1" applyBorder="1" applyAlignment="1">
      <alignment horizontal="center" vertical="center" wrapText="1"/>
    </xf>
    <xf numFmtId="164" fontId="6" fillId="0" borderId="6" xfId="6" applyFont="1" applyFill="1" applyBorder="1" applyAlignment="1" applyProtection="1">
      <alignment horizontal="center" vertical="center" wrapText="1"/>
    </xf>
    <xf numFmtId="164" fontId="6" fillId="0" borderId="11" xfId="6" applyFont="1" applyFill="1" applyBorder="1" applyAlignment="1" applyProtection="1">
      <alignment horizontal="center" vertical="center" wrapText="1"/>
    </xf>
    <xf numFmtId="167" fontId="8" fillId="0" borderId="10" xfId="5" applyNumberFormat="1" applyFont="1" applyBorder="1" applyAlignment="1">
      <alignment vertical="center"/>
    </xf>
    <xf numFmtId="167" fontId="8" fillId="0" borderId="6" xfId="5" applyNumberFormat="1" applyFont="1" applyBorder="1" applyAlignment="1">
      <alignment vertical="center"/>
    </xf>
    <xf numFmtId="0" fontId="8" fillId="0" borderId="12" xfId="5" applyFont="1" applyBorder="1" applyAlignment="1">
      <alignment vertical="center"/>
    </xf>
    <xf numFmtId="167" fontId="8" fillId="0" borderId="10" xfId="5" applyNumberFormat="1" applyFont="1" applyBorder="1" applyAlignment="1" applyProtection="1">
      <alignment vertical="center"/>
      <protection locked="0"/>
    </xf>
    <xf numFmtId="0" fontId="8" fillId="0" borderId="13" xfId="5" applyFont="1" applyBorder="1" applyAlignment="1">
      <alignment vertical="center"/>
    </xf>
    <xf numFmtId="0" fontId="8" fillId="0" borderId="6" xfId="5" applyFont="1" applyBorder="1" applyAlignment="1">
      <alignment horizontal="center" vertical="center"/>
    </xf>
    <xf numFmtId="9" fontId="8" fillId="0" borderId="10" xfId="7" applyFont="1" applyFill="1" applyBorder="1" applyAlignment="1" applyProtection="1">
      <alignment horizontal="center" vertical="center"/>
    </xf>
    <xf numFmtId="9" fontId="8" fillId="0" borderId="6" xfId="7" applyFont="1" applyFill="1" applyBorder="1" applyAlignment="1" applyProtection="1">
      <alignment horizontal="center" vertical="center"/>
    </xf>
    <xf numFmtId="167" fontId="8" fillId="0" borderId="12" xfId="5" applyNumberFormat="1" applyFont="1" applyBorder="1" applyAlignment="1">
      <alignment vertical="center"/>
    </xf>
    <xf numFmtId="9" fontId="8" fillId="0" borderId="10" xfId="7" applyFont="1" applyFill="1" applyBorder="1" applyAlignment="1" applyProtection="1">
      <alignment horizontal="center" vertical="center"/>
      <protection locked="0"/>
    </xf>
    <xf numFmtId="167" fontId="8" fillId="0" borderId="13" xfId="5" applyNumberFormat="1" applyFont="1" applyBorder="1" applyAlignment="1">
      <alignment vertical="center"/>
    </xf>
    <xf numFmtId="0" fontId="10" fillId="0" borderId="14" xfId="5" applyFont="1" applyBorder="1" applyAlignment="1">
      <alignment horizontal="center" vertical="center"/>
    </xf>
    <xf numFmtId="2" fontId="8" fillId="0" borderId="10" xfId="7" applyNumberFormat="1" applyFont="1" applyFill="1" applyBorder="1" applyAlignment="1" applyProtection="1">
      <alignment horizontal="center" vertical="center"/>
    </xf>
    <xf numFmtId="10" fontId="8" fillId="0" borderId="6" xfId="5" applyNumberFormat="1" applyFont="1" applyBorder="1" applyAlignment="1">
      <alignment vertical="center"/>
    </xf>
    <xf numFmtId="166" fontId="8" fillId="0" borderId="10" xfId="5" applyNumberFormat="1" applyFont="1" applyBorder="1" applyAlignment="1">
      <alignment horizontal="center" vertical="center"/>
    </xf>
    <xf numFmtId="10" fontId="8" fillId="0" borderId="6" xfId="7" applyNumberFormat="1" applyFont="1" applyFill="1" applyBorder="1" applyAlignment="1" applyProtection="1">
      <alignment horizontal="center" vertical="center"/>
    </xf>
    <xf numFmtId="2" fontId="8" fillId="0" borderId="10" xfId="5" applyNumberFormat="1" applyFont="1" applyBorder="1" applyAlignment="1" applyProtection="1">
      <alignment horizontal="center" vertical="center"/>
      <protection locked="0"/>
    </xf>
    <xf numFmtId="43" fontId="8" fillId="0" borderId="15" xfId="1" applyFont="1" applyFill="1" applyBorder="1" applyAlignment="1" applyProtection="1">
      <alignment horizontal="center" vertical="center"/>
    </xf>
    <xf numFmtId="43" fontId="9" fillId="0" borderId="9" xfId="1" applyFont="1" applyBorder="1" applyAlignment="1">
      <alignment vertical="center" wrapText="1"/>
    </xf>
    <xf numFmtId="2" fontId="8" fillId="0" borderId="10" xfId="5" applyNumberFormat="1" applyFont="1" applyBorder="1" applyAlignment="1">
      <alignment vertical="center"/>
    </xf>
    <xf numFmtId="166" fontId="8" fillId="0" borderId="10" xfId="5" applyNumberFormat="1" applyFont="1" applyBorder="1" applyAlignment="1" applyProtection="1">
      <alignment horizontal="center" vertical="center"/>
      <protection locked="0"/>
    </xf>
    <xf numFmtId="43" fontId="9" fillId="0" borderId="9" xfId="1" applyFont="1" applyBorder="1" applyAlignment="1">
      <alignment vertical="center"/>
    </xf>
    <xf numFmtId="0" fontId="8" fillId="0" borderId="14" xfId="5" applyFont="1" applyBorder="1" applyAlignment="1">
      <alignment horizontal="center" vertical="center"/>
    </xf>
    <xf numFmtId="0" fontId="13" fillId="0" borderId="8" xfId="5" applyFont="1" applyBorder="1" applyAlignment="1">
      <alignment horizontal="left" vertical="center" wrapText="1"/>
    </xf>
    <xf numFmtId="167" fontId="8" fillId="0" borderId="11" xfId="5" applyNumberFormat="1" applyFont="1" applyBorder="1" applyAlignment="1">
      <alignment vertical="center"/>
    </xf>
    <xf numFmtId="0" fontId="8" fillId="0" borderId="8" xfId="5" applyFont="1" applyBorder="1" applyAlignment="1">
      <alignment vertical="center" wrapText="1"/>
    </xf>
    <xf numFmtId="168" fontId="9" fillId="0" borderId="9" xfId="1" applyNumberFormat="1" applyFont="1" applyBorder="1" applyAlignment="1">
      <alignment vertical="center"/>
    </xf>
    <xf numFmtId="0" fontId="15" fillId="0" borderId="8" xfId="5" applyFont="1" applyBorder="1" applyAlignment="1">
      <alignment horizontal="left" vertical="center" wrapText="1"/>
    </xf>
    <xf numFmtId="2" fontId="8" fillId="0" borderId="10" xfId="5" applyNumberFormat="1" applyFont="1" applyBorder="1" applyAlignment="1">
      <alignment horizontal="center" vertical="center"/>
    </xf>
    <xf numFmtId="9" fontId="8" fillId="0" borderId="6" xfId="5" applyNumberFormat="1" applyFont="1" applyBorder="1" applyAlignment="1">
      <alignment vertical="center"/>
    </xf>
    <xf numFmtId="0" fontId="8" fillId="0" borderId="7" xfId="5" applyFont="1" applyBorder="1" applyAlignment="1">
      <alignment horizontal="center" vertical="center"/>
    </xf>
    <xf numFmtId="0" fontId="12" fillId="0" borderId="16" xfId="5" applyFont="1" applyBorder="1" applyAlignment="1">
      <alignment vertical="center"/>
    </xf>
    <xf numFmtId="166" fontId="8" fillId="0" borderId="17" xfId="5" applyNumberFormat="1" applyFont="1" applyBorder="1" applyAlignment="1">
      <alignment horizontal="center" vertical="center"/>
    </xf>
    <xf numFmtId="167" fontId="8" fillId="0" borderId="7" xfId="5" applyNumberFormat="1" applyFont="1" applyBorder="1" applyAlignment="1">
      <alignment vertical="center"/>
    </xf>
    <xf numFmtId="167" fontId="8" fillId="0" borderId="18" xfId="5" applyNumberFormat="1" applyFont="1" applyBorder="1" applyAlignment="1">
      <alignment vertical="center"/>
    </xf>
    <xf numFmtId="2" fontId="8" fillId="0" borderId="17" xfId="5" applyNumberFormat="1" applyFont="1" applyBorder="1" applyAlignment="1">
      <alignment vertical="center"/>
    </xf>
    <xf numFmtId="167" fontId="8" fillId="0" borderId="19" xfId="5" applyNumberFormat="1" applyFont="1" applyBorder="1" applyAlignment="1">
      <alignment vertical="center"/>
    </xf>
    <xf numFmtId="166" fontId="8" fillId="0" borderId="17" xfId="5" applyNumberFormat="1" applyFont="1" applyBorder="1" applyAlignment="1" applyProtection="1">
      <alignment horizontal="center" vertical="center"/>
      <protection locked="0"/>
    </xf>
    <xf numFmtId="167" fontId="8" fillId="0" borderId="20" xfId="5" applyNumberFormat="1" applyFont="1" applyBorder="1" applyAlignment="1">
      <alignment vertical="center"/>
    </xf>
    <xf numFmtId="43" fontId="9" fillId="0" borderId="21" xfId="1" applyFont="1" applyBorder="1" applyAlignment="1">
      <alignment vertical="center"/>
    </xf>
    <xf numFmtId="0" fontId="15" fillId="0" borderId="16" xfId="5" applyFont="1" applyBorder="1" applyAlignment="1">
      <alignment vertical="center"/>
    </xf>
    <xf numFmtId="0" fontId="8" fillId="0" borderId="21" xfId="5" applyFont="1" applyBorder="1" applyAlignment="1">
      <alignment horizontal="center" vertical="center"/>
    </xf>
    <xf numFmtId="0" fontId="8" fillId="0" borderId="7" xfId="5" applyFont="1" applyBorder="1" applyAlignment="1">
      <alignment vertical="center"/>
    </xf>
    <xf numFmtId="0" fontId="8" fillId="0" borderId="19" xfId="5" applyFont="1" applyBorder="1" applyAlignment="1">
      <alignment vertical="center"/>
    </xf>
    <xf numFmtId="0" fontId="8" fillId="0" borderId="20" xfId="5" applyFont="1" applyBorder="1" applyAlignment="1">
      <alignment vertical="center"/>
    </xf>
    <xf numFmtId="0" fontId="10" fillId="0" borderId="22" xfId="5" applyFont="1" applyBorder="1" applyAlignment="1">
      <alignment horizontal="center" vertical="center"/>
    </xf>
    <xf numFmtId="0" fontId="10" fillId="0" borderId="1" xfId="5" applyFont="1" applyBorder="1" applyAlignment="1">
      <alignment horizontal="center" vertical="center"/>
    </xf>
    <xf numFmtId="9" fontId="10" fillId="0" borderId="1" xfId="5" applyNumberFormat="1" applyFont="1" applyBorder="1" applyAlignment="1">
      <alignment horizontal="center" vertical="center"/>
    </xf>
    <xf numFmtId="164" fontId="10" fillId="0" borderId="4" xfId="6" applyFont="1" applyFill="1" applyBorder="1" applyAlignment="1" applyProtection="1">
      <alignment horizontal="right" vertical="center"/>
    </xf>
    <xf numFmtId="164" fontId="8" fillId="0" borderId="3" xfId="6" applyFont="1" applyFill="1" applyBorder="1" applyAlignment="1" applyProtection="1">
      <alignment vertical="center"/>
    </xf>
    <xf numFmtId="9" fontId="6" fillId="0" borderId="1" xfId="2" applyFont="1" applyFill="1" applyBorder="1" applyAlignment="1" applyProtection="1">
      <alignment horizontal="center" vertical="center"/>
    </xf>
    <xf numFmtId="164" fontId="6" fillId="0" borderId="1" xfId="6" applyFont="1" applyFill="1" applyBorder="1" applyAlignment="1" applyProtection="1">
      <alignment vertical="center"/>
    </xf>
    <xf numFmtId="164" fontId="10" fillId="0" borderId="23" xfId="6" applyFont="1" applyFill="1" applyBorder="1" applyAlignment="1" applyProtection="1">
      <alignment horizontal="right" vertical="center"/>
    </xf>
    <xf numFmtId="43" fontId="11" fillId="0" borderId="24" xfId="1" applyFont="1" applyBorder="1" applyAlignment="1">
      <alignment vertical="center"/>
    </xf>
    <xf numFmtId="0" fontId="15" fillId="0" borderId="8" xfId="5" applyFont="1" applyBorder="1" applyAlignment="1">
      <alignment vertical="center"/>
    </xf>
    <xf numFmtId="0" fontId="8" fillId="0" borderId="9" xfId="5" applyFont="1" applyBorder="1" applyAlignment="1">
      <alignment horizontal="center" vertical="center"/>
    </xf>
    <xf numFmtId="0" fontId="8" fillId="0" borderId="6" xfId="5" applyFont="1" applyBorder="1" applyAlignment="1">
      <alignment vertical="center"/>
    </xf>
    <xf numFmtId="0" fontId="12" fillId="0" borderId="8" xfId="5" applyFont="1" applyBorder="1" applyAlignment="1">
      <alignment vertical="center" wrapText="1"/>
    </xf>
    <xf numFmtId="43" fontId="8" fillId="0" borderId="12" xfId="5" applyNumberFormat="1" applyFont="1" applyBorder="1" applyAlignment="1">
      <alignment vertical="center"/>
    </xf>
    <xf numFmtId="164" fontId="8" fillId="0" borderId="0" xfId="6" applyFont="1" applyFill="1" applyBorder="1" applyAlignment="1" applyProtection="1">
      <alignment vertical="center"/>
    </xf>
    <xf numFmtId="0" fontId="15" fillId="0" borderId="8" xfId="5" applyFont="1" applyBorder="1" applyAlignment="1">
      <alignment vertical="center" wrapText="1"/>
    </xf>
    <xf numFmtId="0" fontId="8" fillId="0" borderId="14" xfId="5" applyFont="1" applyBorder="1" applyAlignment="1">
      <alignment vertical="center"/>
    </xf>
    <xf numFmtId="0" fontId="8" fillId="2" borderId="0" xfId="5" applyFont="1" applyFill="1" applyAlignment="1">
      <alignment vertical="center"/>
    </xf>
    <xf numFmtId="43" fontId="9" fillId="0" borderId="9" xfId="1" applyFont="1" applyFill="1" applyBorder="1" applyAlignment="1">
      <alignment vertical="center"/>
    </xf>
    <xf numFmtId="2" fontId="8" fillId="0" borderId="0" xfId="5" applyNumberFormat="1" applyFont="1" applyAlignment="1">
      <alignment vertical="center"/>
    </xf>
    <xf numFmtId="43" fontId="9" fillId="0" borderId="9" xfId="1" applyFont="1" applyFill="1" applyBorder="1" applyAlignment="1">
      <alignment vertical="center" wrapText="1"/>
    </xf>
    <xf numFmtId="0" fontId="8" fillId="0" borderId="25" xfId="5" applyFont="1" applyBorder="1" applyAlignment="1">
      <alignment vertical="center"/>
    </xf>
    <xf numFmtId="0" fontId="16" fillId="0" borderId="8" xfId="8" applyFont="1" applyBorder="1" applyAlignment="1">
      <alignment horizontal="left" vertical="center" wrapText="1"/>
    </xf>
    <xf numFmtId="166" fontId="8" fillId="0" borderId="10" xfId="8" applyNumberFormat="1" applyFont="1" applyBorder="1" applyAlignment="1">
      <alignment horizontal="center" vertical="center"/>
    </xf>
    <xf numFmtId="0" fontId="8" fillId="0" borderId="9" xfId="8" applyFont="1" applyBorder="1" applyAlignment="1">
      <alignment horizontal="center" vertical="center"/>
    </xf>
    <xf numFmtId="167" fontId="8" fillId="0" borderId="6" xfId="8" applyNumberFormat="1" applyFont="1" applyBorder="1" applyAlignment="1">
      <alignment vertical="center"/>
    </xf>
    <xf numFmtId="0" fontId="17" fillId="0" borderId="8" xfId="5" applyFont="1" applyBorder="1" applyAlignment="1">
      <alignment vertical="center"/>
    </xf>
    <xf numFmtId="0" fontId="10" fillId="0" borderId="25" xfId="8" applyFont="1" applyBorder="1" applyAlignment="1">
      <alignment vertical="center" wrapText="1"/>
    </xf>
    <xf numFmtId="0" fontId="12" fillId="0" borderId="11" xfId="8" applyFont="1" applyBorder="1" applyAlignment="1">
      <alignment vertical="center"/>
    </xf>
    <xf numFmtId="0" fontId="10" fillId="0" borderId="10" xfId="8" applyFont="1" applyBorder="1" applyAlignment="1">
      <alignment horizontal="center" vertical="center"/>
    </xf>
    <xf numFmtId="0" fontId="10" fillId="0" borderId="9" xfId="8" applyFont="1" applyBorder="1" applyAlignment="1">
      <alignment horizontal="center" vertical="center"/>
    </xf>
    <xf numFmtId="9" fontId="10" fillId="0" borderId="6" xfId="8" applyNumberFormat="1" applyFont="1" applyBorder="1" applyAlignment="1">
      <alignment horizontal="center" vertical="center"/>
    </xf>
    <xf numFmtId="169" fontId="10" fillId="0" borderId="12" xfId="8" applyNumberFormat="1" applyFont="1" applyBorder="1" applyAlignment="1">
      <alignment horizontal="right" vertical="center"/>
    </xf>
    <xf numFmtId="0" fontId="8" fillId="0" borderId="25" xfId="8" applyFont="1" applyBorder="1" applyAlignment="1">
      <alignment vertical="center"/>
    </xf>
    <xf numFmtId="0" fontId="17" fillId="0" borderId="11" xfId="8" applyFont="1" applyBorder="1" applyAlignment="1">
      <alignment vertical="center" wrapText="1"/>
    </xf>
    <xf numFmtId="167" fontId="8" fillId="0" borderId="12" xfId="8" applyNumberFormat="1" applyFont="1" applyBorder="1" applyAlignment="1">
      <alignment vertical="center"/>
    </xf>
    <xf numFmtId="0" fontId="17" fillId="0" borderId="8" xfId="8" applyFont="1" applyBorder="1" applyAlignment="1">
      <alignment vertical="center" wrapText="1"/>
    </xf>
    <xf numFmtId="0" fontId="8" fillId="0" borderId="14" xfId="8" applyFont="1" applyBorder="1" applyAlignment="1">
      <alignment vertical="center"/>
    </xf>
    <xf numFmtId="0" fontId="18" fillId="0" borderId="8" xfId="8" applyFont="1" applyBorder="1" applyAlignment="1">
      <alignment horizontal="left" vertical="center" wrapText="1"/>
    </xf>
    <xf numFmtId="167" fontId="8" fillId="0" borderId="11" xfId="8" applyNumberFormat="1" applyFont="1" applyBorder="1" applyAlignment="1">
      <alignment vertical="center"/>
    </xf>
    <xf numFmtId="0" fontId="15" fillId="0" borderId="8" xfId="8" applyFont="1" applyBorder="1" applyAlignment="1">
      <alignment horizontal="left" vertical="center" wrapText="1"/>
    </xf>
    <xf numFmtId="0" fontId="8" fillId="0" borderId="25" xfId="8" applyFont="1" applyBorder="1" applyAlignment="1">
      <alignment horizontal="center" vertical="center"/>
    </xf>
    <xf numFmtId="0" fontId="20" fillId="0" borderId="26" xfId="9" applyFont="1" applyBorder="1" applyAlignment="1">
      <alignment horizontal="left" wrapText="1"/>
    </xf>
    <xf numFmtId="0" fontId="20" fillId="0" borderId="26" xfId="9" applyFont="1" applyBorder="1" applyAlignment="1">
      <alignment horizontal="center"/>
    </xf>
    <xf numFmtId="0" fontId="20" fillId="0" borderId="27" xfId="9" applyFont="1" applyBorder="1" applyAlignment="1">
      <alignment horizontal="left" wrapText="1"/>
    </xf>
    <xf numFmtId="43" fontId="8" fillId="0" borderId="10" xfId="1" applyFont="1" applyFill="1" applyBorder="1" applyAlignment="1" applyProtection="1">
      <alignment horizontal="center" vertical="center"/>
    </xf>
    <xf numFmtId="0" fontId="15" fillId="0" borderId="11" xfId="8" applyFont="1" applyBorder="1" applyAlignment="1">
      <alignment horizontal="left" vertical="center" wrapText="1"/>
    </xf>
    <xf numFmtId="0" fontId="8" fillId="0" borderId="6" xfId="8" applyFont="1" applyBorder="1" applyAlignment="1">
      <alignment horizontal="center" vertical="center"/>
    </xf>
    <xf numFmtId="0" fontId="10" fillId="0" borderId="11" xfId="8" applyFont="1" applyBorder="1" applyAlignment="1">
      <alignment vertical="center" wrapText="1"/>
    </xf>
    <xf numFmtId="170" fontId="8" fillId="0" borderId="10" xfId="8" applyNumberFormat="1" applyFont="1" applyBorder="1" applyAlignment="1">
      <alignment vertical="center"/>
    </xf>
    <xf numFmtId="10" fontId="6" fillId="0" borderId="6" xfId="10" applyNumberFormat="1" applyFont="1" applyFill="1" applyBorder="1" applyAlignment="1" applyProtection="1">
      <alignment horizontal="center" vertical="center"/>
    </xf>
    <xf numFmtId="10" fontId="6" fillId="0" borderId="6" xfId="10" applyNumberFormat="1" applyFont="1" applyFill="1" applyBorder="1" applyAlignment="1" applyProtection="1">
      <alignment vertical="center"/>
    </xf>
    <xf numFmtId="169" fontId="10" fillId="0" borderId="13" xfId="8" applyNumberFormat="1" applyFont="1" applyBorder="1" applyAlignment="1">
      <alignment horizontal="right" vertical="center"/>
    </xf>
    <xf numFmtId="0" fontId="8" fillId="0" borderId="8" xfId="8" applyFont="1" applyBorder="1" applyAlignment="1">
      <alignment horizontal="center" vertical="center"/>
    </xf>
    <xf numFmtId="0" fontId="15" fillId="0" borderId="0" xfId="8" applyFont="1" applyAlignment="1">
      <alignment horizontal="left" vertical="center" wrapText="1"/>
    </xf>
    <xf numFmtId="2" fontId="8" fillId="0" borderId="10" xfId="8" applyNumberFormat="1" applyFont="1" applyBorder="1" applyAlignment="1">
      <alignment horizontal="center" vertical="center"/>
    </xf>
    <xf numFmtId="2" fontId="8" fillId="0" borderId="10" xfId="10" applyNumberFormat="1" applyFont="1" applyFill="1" applyBorder="1" applyAlignment="1" applyProtection="1">
      <alignment horizontal="center" vertical="center"/>
    </xf>
    <xf numFmtId="10" fontId="8" fillId="0" borderId="6" xfId="8" applyNumberFormat="1" applyFont="1" applyBorder="1" applyAlignment="1">
      <alignment vertical="center"/>
    </xf>
    <xf numFmtId="10" fontId="8" fillId="0" borderId="6" xfId="10" applyNumberFormat="1" applyFont="1" applyFill="1" applyBorder="1" applyAlignment="1" applyProtection="1">
      <alignment horizontal="center" vertical="center"/>
    </xf>
    <xf numFmtId="2" fontId="8" fillId="0" borderId="10" xfId="8" applyNumberFormat="1" applyFont="1" applyBorder="1" applyAlignment="1" applyProtection="1">
      <alignment horizontal="center" vertical="center"/>
      <protection locked="0"/>
    </xf>
    <xf numFmtId="10" fontId="8" fillId="0" borderId="7" xfId="10" applyNumberFormat="1" applyFont="1" applyFill="1" applyBorder="1" applyAlignment="1" applyProtection="1">
      <alignment horizontal="center" vertical="center"/>
    </xf>
    <xf numFmtId="167" fontId="8" fillId="0" borderId="20" xfId="8" applyNumberFormat="1" applyFont="1" applyBorder="1" applyAlignment="1">
      <alignment vertical="center"/>
    </xf>
    <xf numFmtId="169" fontId="10" fillId="0" borderId="4" xfId="5" applyNumberFormat="1" applyFont="1" applyBorder="1" applyAlignment="1">
      <alignment horizontal="right" vertical="center"/>
    </xf>
    <xf numFmtId="164" fontId="8" fillId="0" borderId="3" xfId="5" applyNumberFormat="1" applyFont="1" applyBorder="1" applyAlignment="1">
      <alignment vertical="center"/>
    </xf>
    <xf numFmtId="10" fontId="6" fillId="0" borderId="1" xfId="7" applyNumberFormat="1" applyFont="1" applyFill="1" applyBorder="1" applyAlignment="1" applyProtection="1">
      <alignment horizontal="center" vertical="center"/>
    </xf>
    <xf numFmtId="10" fontId="6" fillId="0" borderId="1" xfId="7" applyNumberFormat="1" applyFont="1" applyFill="1" applyBorder="1" applyAlignment="1" applyProtection="1">
      <alignment vertical="center"/>
    </xf>
    <xf numFmtId="43" fontId="9" fillId="0" borderId="10" xfId="1" applyFont="1" applyBorder="1" applyAlignment="1">
      <alignment vertical="center"/>
    </xf>
    <xf numFmtId="2" fontId="8" fillId="3" borderId="10" xfId="10" applyNumberFormat="1" applyFont="1" applyFill="1" applyBorder="1" applyAlignment="1" applyProtection="1">
      <alignment horizontal="center" vertical="center"/>
    </xf>
    <xf numFmtId="10" fontId="8" fillId="3" borderId="6" xfId="8" applyNumberFormat="1" applyFont="1" applyFill="1" applyBorder="1" applyAlignment="1">
      <alignment vertical="center"/>
    </xf>
    <xf numFmtId="167" fontId="8" fillId="3" borderId="12" xfId="8" applyNumberFormat="1" applyFont="1" applyFill="1" applyBorder="1" applyAlignment="1">
      <alignment vertical="center"/>
    </xf>
    <xf numFmtId="0" fontId="10" fillId="0" borderId="22" xfId="5" applyFont="1" applyBorder="1" applyAlignment="1">
      <alignment horizontal="center" vertical="top"/>
    </xf>
    <xf numFmtId="0" fontId="10" fillId="0" borderId="1" xfId="5" applyFont="1" applyBorder="1" applyAlignment="1">
      <alignment horizontal="center" vertical="top"/>
    </xf>
    <xf numFmtId="43" fontId="9" fillId="0" borderId="17" xfId="1" applyFont="1" applyBorder="1" applyAlignment="1">
      <alignment vertical="center"/>
    </xf>
    <xf numFmtId="0" fontId="12" fillId="4" borderId="8" xfId="5" applyFont="1" applyFill="1" applyBorder="1" applyAlignment="1">
      <alignment vertical="center"/>
    </xf>
    <xf numFmtId="0" fontId="18" fillId="0" borderId="8" xfId="5" applyFont="1" applyBorder="1" applyAlignment="1">
      <alignment horizontal="left" vertical="center" wrapText="1"/>
    </xf>
    <xf numFmtId="0" fontId="17" fillId="0" borderId="8" xfId="8" applyFont="1" applyBorder="1" applyAlignment="1">
      <alignment horizontal="left" vertical="center" wrapText="1"/>
    </xf>
    <xf numFmtId="0" fontId="8" fillId="0" borderId="28" xfId="5" applyFont="1" applyBorder="1" applyAlignment="1">
      <alignment horizontal="center" vertical="center"/>
    </xf>
    <xf numFmtId="0" fontId="17" fillId="0" borderId="29" xfId="8" applyFont="1" applyBorder="1" applyAlignment="1">
      <alignment horizontal="left" vertical="center" wrapText="1"/>
    </xf>
    <xf numFmtId="166" fontId="8" fillId="0" borderId="30" xfId="8" applyNumberFormat="1" applyFont="1" applyBorder="1" applyAlignment="1">
      <alignment horizontal="center" vertical="center"/>
    </xf>
    <xf numFmtId="0" fontId="8" fillId="0" borderId="31" xfId="8" applyFont="1" applyBorder="1" applyAlignment="1">
      <alignment horizontal="center" vertical="center"/>
    </xf>
    <xf numFmtId="167" fontId="8" fillId="0" borderId="32" xfId="8" applyNumberFormat="1" applyFont="1" applyBorder="1" applyAlignment="1">
      <alignment vertical="center"/>
    </xf>
    <xf numFmtId="167" fontId="8" fillId="0" borderId="33" xfId="5" applyNumberFormat="1" applyFont="1" applyBorder="1" applyAlignment="1">
      <alignment vertical="center"/>
    </xf>
    <xf numFmtId="0" fontId="8" fillId="0" borderId="0" xfId="5" applyFont="1" applyAlignment="1">
      <alignment horizontal="center" vertical="center"/>
    </xf>
    <xf numFmtId="165" fontId="8" fillId="0" borderId="0" xfId="5" applyNumberFormat="1" applyFont="1" applyAlignment="1">
      <alignment horizontal="center" vertical="center"/>
    </xf>
    <xf numFmtId="43" fontId="11" fillId="0" borderId="0" xfId="1" applyFont="1" applyAlignment="1">
      <alignment vertical="center"/>
    </xf>
    <xf numFmtId="43" fontId="8" fillId="0" borderId="0" xfId="1" applyFont="1" applyAlignment="1">
      <alignment vertical="center"/>
    </xf>
    <xf numFmtId="171" fontId="8" fillId="0" borderId="0" xfId="1" applyNumberFormat="1" applyFont="1" applyAlignment="1">
      <alignment vertical="center"/>
    </xf>
    <xf numFmtId="3" fontId="23" fillId="0" borderId="0" xfId="11" applyNumberFormat="1" applyFont="1" applyAlignment="1">
      <alignment vertical="center"/>
    </xf>
    <xf numFmtId="14" fontId="24" fillId="0" borderId="0" xfId="11" applyNumberFormat="1" applyFont="1" applyProtection="1">
      <protection locked="0"/>
    </xf>
    <xf numFmtId="0" fontId="19" fillId="0" borderId="0" xfId="12"/>
    <xf numFmtId="0" fontId="24" fillId="0" borderId="0" xfId="11" applyFont="1" applyProtection="1">
      <protection locked="0"/>
    </xf>
    <xf numFmtId="3" fontId="24" fillId="0" borderId="0" xfId="13" applyNumberFormat="1" applyFont="1" applyFill="1" applyBorder="1" applyAlignment="1" applyProtection="1">
      <alignment vertical="center"/>
    </xf>
    <xf numFmtId="3" fontId="24" fillId="5" borderId="39" xfId="13" applyNumberFormat="1" applyFont="1" applyFill="1" applyBorder="1" applyAlignment="1" applyProtection="1">
      <alignment horizontal="right" vertical="center"/>
    </xf>
    <xf numFmtId="0" fontId="24" fillId="5" borderId="39" xfId="11" applyFont="1" applyFill="1" applyBorder="1" applyProtection="1">
      <protection locked="0"/>
    </xf>
    <xf numFmtId="0" fontId="26" fillId="6" borderId="34" xfId="11" applyFont="1" applyFill="1" applyBorder="1" applyAlignment="1">
      <alignment horizontal="center" vertical="center"/>
    </xf>
    <xf numFmtId="0" fontId="26" fillId="0" borderId="40" xfId="11" applyFont="1" applyBorder="1" applyAlignment="1">
      <alignment horizontal="center" vertical="center"/>
    </xf>
    <xf numFmtId="49" fontId="28" fillId="0" borderId="41" xfId="11" applyNumberFormat="1" applyFont="1" applyBorder="1" applyAlignment="1">
      <alignment horizontal="right" vertical="top"/>
    </xf>
    <xf numFmtId="49" fontId="28" fillId="0" borderId="41" xfId="11" applyNumberFormat="1" applyFont="1" applyBorder="1" applyAlignment="1">
      <alignment horizontal="center" vertical="top"/>
    </xf>
    <xf numFmtId="0" fontId="29" fillId="0" borderId="42" xfId="12" applyFont="1" applyBorder="1" applyAlignment="1">
      <alignment vertical="top" wrapText="1"/>
    </xf>
    <xf numFmtId="43" fontId="30" fillId="0" borderId="42" xfId="14" applyFont="1" applyFill="1" applyBorder="1" applyAlignment="1">
      <alignment horizontal="center" wrapText="1"/>
    </xf>
    <xf numFmtId="168" fontId="31" fillId="0" borderId="42" xfId="15" applyFont="1" applyFill="1" applyBorder="1" applyAlignment="1">
      <alignment horizontal="center"/>
    </xf>
    <xf numFmtId="38" fontId="31" fillId="0" borderId="42" xfId="15" applyNumberFormat="1" applyFont="1" applyFill="1" applyBorder="1" applyAlignment="1">
      <alignment horizontal="center"/>
    </xf>
    <xf numFmtId="40" fontId="31" fillId="0" borderId="42" xfId="15" applyNumberFormat="1" applyFont="1" applyFill="1" applyBorder="1" applyAlignment="1">
      <alignment horizontal="center"/>
    </xf>
    <xf numFmtId="43" fontId="28" fillId="0" borderId="43" xfId="15" applyNumberFormat="1" applyFont="1" applyFill="1" applyBorder="1" applyAlignment="1" applyProtection="1">
      <alignment horizontal="right" vertical="top"/>
      <protection hidden="1"/>
    </xf>
    <xf numFmtId="0" fontId="24" fillId="0" borderId="0" xfId="11" applyFont="1" applyAlignment="1" applyProtection="1">
      <alignment horizontal="center" vertical="top"/>
      <protection hidden="1"/>
    </xf>
    <xf numFmtId="0" fontId="24" fillId="0" borderId="42" xfId="11" applyFont="1" applyBorder="1" applyAlignment="1">
      <alignment horizontal="center" vertical="center" wrapText="1"/>
    </xf>
    <xf numFmtId="0" fontId="29" fillId="0" borderId="42" xfId="16" applyFont="1" applyBorder="1" applyAlignment="1">
      <alignment vertical="top" wrapText="1"/>
    </xf>
    <xf numFmtId="49" fontId="28" fillId="0" borderId="44" xfId="11" applyNumberFormat="1" applyFont="1" applyBorder="1" applyAlignment="1">
      <alignment horizontal="right" vertical="top"/>
    </xf>
    <xf numFmtId="0" fontId="29" fillId="0" borderId="45" xfId="17" applyFont="1" applyBorder="1" applyAlignment="1">
      <alignment vertical="top" wrapText="1"/>
    </xf>
    <xf numFmtId="43" fontId="30" fillId="0" borderId="45" xfId="14" applyFont="1" applyFill="1" applyBorder="1" applyAlignment="1">
      <alignment horizontal="center" wrapText="1"/>
    </xf>
    <xf numFmtId="168" fontId="31" fillId="0" borderId="45" xfId="15" applyFont="1" applyFill="1" applyBorder="1" applyAlignment="1">
      <alignment horizontal="center"/>
    </xf>
    <xf numFmtId="38" fontId="31" fillId="0" borderId="45" xfId="15" applyNumberFormat="1" applyFont="1" applyFill="1" applyBorder="1" applyAlignment="1">
      <alignment horizontal="center"/>
    </xf>
    <xf numFmtId="173" fontId="30" fillId="0" borderId="42" xfId="14" applyNumberFormat="1" applyFont="1" applyFill="1" applyBorder="1" applyAlignment="1">
      <alignment horizontal="center" wrapText="1"/>
    </xf>
    <xf numFmtId="49" fontId="29" fillId="0" borderId="41" xfId="11" applyNumberFormat="1" applyFont="1" applyBorder="1" applyAlignment="1">
      <alignment horizontal="right" vertical="top"/>
    </xf>
    <xf numFmtId="49" fontId="29" fillId="0" borderId="41" xfId="11" applyNumberFormat="1" applyFont="1" applyBorder="1" applyAlignment="1">
      <alignment horizontal="center" vertical="top"/>
    </xf>
    <xf numFmtId="168" fontId="30" fillId="0" borderId="42" xfId="15" applyFont="1" applyFill="1" applyBorder="1" applyAlignment="1">
      <alignment horizontal="center"/>
    </xf>
    <xf numFmtId="0" fontId="28" fillId="0" borderId="45" xfId="11" applyFont="1" applyBorder="1" applyAlignment="1">
      <alignment horizontal="right" vertical="top"/>
    </xf>
    <xf numFmtId="0" fontId="28" fillId="0" borderId="45" xfId="11" applyFont="1" applyBorder="1" applyAlignment="1">
      <alignment vertical="top" wrapText="1"/>
    </xf>
    <xf numFmtId="174" fontId="28" fillId="0" borderId="45" xfId="11" applyNumberFormat="1" applyFont="1" applyBorder="1" applyAlignment="1">
      <alignment horizontal="right" vertical="top"/>
    </xf>
    <xf numFmtId="0" fontId="28" fillId="0" borderId="45" xfId="11" applyFont="1" applyBorder="1" applyAlignment="1">
      <alignment horizontal="center" vertical="top"/>
    </xf>
    <xf numFmtId="43" fontId="28" fillId="0" borderId="45" xfId="15" applyNumberFormat="1" applyFont="1" applyFill="1" applyBorder="1" applyAlignment="1" applyProtection="1">
      <alignment horizontal="right" vertical="top"/>
      <protection hidden="1"/>
    </xf>
    <xf numFmtId="43" fontId="28" fillId="0" borderId="46" xfId="15" applyNumberFormat="1" applyFont="1" applyFill="1" applyBorder="1" applyAlignment="1" applyProtection="1">
      <alignment horizontal="right" vertical="top"/>
      <protection hidden="1"/>
    </xf>
    <xf numFmtId="0" fontId="33" fillId="0" borderId="47" xfId="11" applyFont="1" applyBorder="1" applyAlignment="1">
      <alignment horizontal="center" vertical="center"/>
    </xf>
    <xf numFmtId="0" fontId="33" fillId="0" borderId="48" xfId="11" applyFont="1" applyBorder="1" applyAlignment="1">
      <alignment horizontal="center" vertical="center"/>
    </xf>
    <xf numFmtId="175" fontId="28" fillId="0" borderId="49" xfId="11" applyNumberFormat="1" applyFont="1" applyBorder="1" applyAlignment="1">
      <alignment horizontal="right"/>
    </xf>
    <xf numFmtId="175" fontId="33" fillId="0" borderId="49" xfId="11" applyNumberFormat="1" applyFont="1" applyBorder="1" applyAlignment="1">
      <alignment horizontal="right"/>
    </xf>
    <xf numFmtId="43" fontId="33" fillId="0" borderId="50" xfId="15" applyNumberFormat="1" applyFont="1" applyFill="1" applyBorder="1" applyAlignment="1" applyProtection="1">
      <alignment horizontal="right"/>
    </xf>
    <xf numFmtId="0" fontId="24" fillId="0" borderId="51" xfId="11" applyFont="1" applyBorder="1" applyAlignment="1" applyProtection="1">
      <alignment wrapText="1"/>
      <protection locked="0"/>
    </xf>
    <xf numFmtId="0" fontId="24" fillId="0" borderId="52" xfId="11" applyFont="1" applyBorder="1" applyAlignment="1" applyProtection="1">
      <alignment wrapText="1"/>
      <protection locked="0"/>
    </xf>
    <xf numFmtId="175" fontId="23" fillId="0" borderId="52" xfId="11" applyNumberFormat="1" applyFont="1" applyBorder="1" applyProtection="1">
      <protection locked="0"/>
    </xf>
    <xf numFmtId="3" fontId="24" fillId="0" borderId="52" xfId="23" applyNumberFormat="1" applyFont="1" applyBorder="1" applyAlignment="1" applyProtection="1">
      <alignment horizontal="center"/>
      <protection locked="0"/>
    </xf>
    <xf numFmtId="0" fontId="24" fillId="0" borderId="52" xfId="11" applyFont="1" applyBorder="1" applyAlignment="1" applyProtection="1">
      <alignment horizontal="center"/>
      <protection locked="0"/>
    </xf>
    <xf numFmtId="0" fontId="24" fillId="0" borderId="53" xfId="11" applyFont="1" applyBorder="1" applyProtection="1">
      <protection locked="0"/>
    </xf>
    <xf numFmtId="0" fontId="24" fillId="0" borderId="0" xfId="11" applyFont="1" applyAlignment="1" applyProtection="1">
      <alignment vertical="top"/>
      <protection locked="0"/>
    </xf>
    <xf numFmtId="0" fontId="23" fillId="0" borderId="0" xfId="11" applyFont="1" applyProtection="1">
      <protection locked="0"/>
    </xf>
    <xf numFmtId="0" fontId="24" fillId="0" borderId="41" xfId="11" applyFont="1" applyBorder="1" applyAlignment="1">
      <alignment horizontal="center" vertical="center" wrapText="1"/>
    </xf>
    <xf numFmtId="164" fontId="6" fillId="0" borderId="55" xfId="6" applyFont="1" applyFill="1" applyBorder="1" applyAlignment="1" applyProtection="1">
      <alignment horizontal="center" vertical="center" wrapText="1"/>
    </xf>
    <xf numFmtId="43" fontId="11" fillId="0" borderId="56" xfId="1" applyFont="1" applyBorder="1" applyAlignment="1">
      <alignment vertical="center"/>
    </xf>
    <xf numFmtId="43" fontId="11" fillId="0" borderId="35" xfId="1" applyFont="1" applyBorder="1" applyAlignment="1">
      <alignment vertical="center"/>
    </xf>
    <xf numFmtId="168" fontId="9" fillId="0" borderId="35" xfId="1" applyNumberFormat="1" applyFont="1" applyBorder="1" applyAlignment="1">
      <alignment vertical="center"/>
    </xf>
    <xf numFmtId="43" fontId="9" fillId="0" borderId="35" xfId="1" applyFont="1" applyBorder="1" applyAlignment="1">
      <alignment vertical="center"/>
    </xf>
    <xf numFmtId="43" fontId="9" fillId="0" borderId="35" xfId="1" applyFont="1" applyBorder="1" applyAlignment="1">
      <alignment vertical="center" wrapText="1"/>
    </xf>
    <xf numFmtId="167" fontId="8" fillId="0" borderId="35" xfId="5" applyNumberFormat="1" applyFont="1" applyBorder="1" applyAlignment="1">
      <alignment vertical="center"/>
    </xf>
    <xf numFmtId="0" fontId="8" fillId="0" borderId="57" xfId="5" applyFont="1" applyBorder="1" applyAlignment="1">
      <alignment vertical="center"/>
    </xf>
    <xf numFmtId="43" fontId="9" fillId="0" borderId="58" xfId="1" applyFont="1" applyBorder="1" applyAlignment="1">
      <alignment vertical="center"/>
    </xf>
    <xf numFmtId="43" fontId="10" fillId="0" borderId="4" xfId="1" applyFont="1" applyBorder="1" applyAlignment="1">
      <alignment horizontal="right" vertical="center"/>
    </xf>
    <xf numFmtId="43" fontId="10" fillId="0" borderId="2" xfId="1" applyFont="1" applyBorder="1" applyAlignment="1">
      <alignment horizontal="right" vertical="center"/>
    </xf>
    <xf numFmtId="9" fontId="9" fillId="0" borderId="60" xfId="2" applyFont="1" applyBorder="1" applyAlignment="1">
      <alignment vertical="center"/>
    </xf>
    <xf numFmtId="43" fontId="8" fillId="0" borderId="0" xfId="5" applyNumberFormat="1" applyFont="1" applyAlignment="1">
      <alignment vertical="center"/>
    </xf>
    <xf numFmtId="43" fontId="9" fillId="0" borderId="0" xfId="1" applyFont="1" applyAlignment="1">
      <alignment vertical="center"/>
    </xf>
    <xf numFmtId="43" fontId="34" fillId="0" borderId="61" xfId="1" applyFont="1" applyBorder="1" applyAlignment="1">
      <alignment horizontal="center"/>
    </xf>
    <xf numFmtId="40" fontId="35" fillId="0" borderId="61" xfId="1" applyNumberFormat="1" applyFont="1" applyBorder="1" applyAlignment="1">
      <alignment horizontal="center"/>
    </xf>
    <xf numFmtId="43" fontId="35" fillId="0" borderId="61" xfId="1" applyFont="1" applyBorder="1" applyAlignment="1">
      <alignment horizontal="center"/>
    </xf>
    <xf numFmtId="43" fontId="34" fillId="0" borderId="41" xfId="1" applyFont="1" applyBorder="1" applyAlignment="1">
      <alignment horizontal="center"/>
    </xf>
    <xf numFmtId="43" fontId="34" fillId="0" borderId="62" xfId="1" applyFont="1" applyBorder="1" applyAlignment="1">
      <alignment horizontal="center"/>
    </xf>
    <xf numFmtId="43" fontId="35" fillId="0" borderId="62" xfId="1" applyFont="1" applyFill="1" applyBorder="1" applyAlignment="1">
      <alignment horizontal="left"/>
    </xf>
    <xf numFmtId="40" fontId="35" fillId="0" borderId="62" xfId="1" applyNumberFormat="1" applyFont="1" applyBorder="1" applyAlignment="1">
      <alignment horizontal="center"/>
    </xf>
    <xf numFmtId="43" fontId="35" fillId="0" borderId="62" xfId="1" applyFont="1" applyBorder="1" applyAlignment="1">
      <alignment horizontal="left"/>
    </xf>
    <xf numFmtId="43" fontId="35" fillId="0" borderId="63" xfId="1" applyFont="1" applyBorder="1" applyAlignment="1">
      <alignment horizontal="center"/>
    </xf>
    <xf numFmtId="43" fontId="36" fillId="0" borderId="64" xfId="1" applyFont="1" applyBorder="1" applyAlignment="1">
      <alignment horizontal="center"/>
    </xf>
    <xf numFmtId="43" fontId="36" fillId="0" borderId="65" xfId="1" applyFont="1" applyBorder="1" applyAlignment="1">
      <alignment horizontal="center"/>
    </xf>
    <xf numFmtId="43" fontId="37" fillId="0" borderId="65" xfId="1" applyFont="1" applyBorder="1" applyAlignment="1">
      <alignment horizontal="left"/>
    </xf>
    <xf numFmtId="40" fontId="36" fillId="0" borderId="65" xfId="1" applyNumberFormat="1" applyFont="1" applyFill="1" applyBorder="1" applyAlignment="1">
      <alignment horizontal="center"/>
    </xf>
    <xf numFmtId="40" fontId="36" fillId="0" borderId="65" xfId="1" applyNumberFormat="1" applyFont="1" applyBorder="1" applyAlignment="1">
      <alignment horizontal="center"/>
    </xf>
    <xf numFmtId="43" fontId="38" fillId="0" borderId="37" xfId="1" applyFont="1" applyBorder="1" applyAlignment="1">
      <alignment horizontal="center"/>
    </xf>
    <xf numFmtId="43" fontId="38" fillId="0" borderId="34" xfId="1" applyFont="1" applyBorder="1" applyAlignment="1">
      <alignment horizontal="center"/>
    </xf>
    <xf numFmtId="9" fontId="31" fillId="0" borderId="45" xfId="2" applyFont="1" applyFill="1" applyBorder="1" applyAlignment="1">
      <alignment horizontal="center"/>
    </xf>
    <xf numFmtId="37" fontId="31" fillId="0" borderId="66" xfId="1" applyNumberFormat="1" applyFont="1" applyFill="1" applyBorder="1" applyAlignment="1">
      <alignment horizontal="center"/>
    </xf>
    <xf numFmtId="37" fontId="38" fillId="0" borderId="66" xfId="1" applyNumberFormat="1" applyFont="1" applyFill="1" applyBorder="1" applyAlignment="1">
      <alignment horizontal="center"/>
    </xf>
    <xf numFmtId="43" fontId="31" fillId="0" borderId="66" xfId="1" applyFont="1" applyFill="1" applyBorder="1" applyAlignment="1">
      <alignment horizontal="left"/>
    </xf>
    <xf numFmtId="43" fontId="31" fillId="0" borderId="66" xfId="1" applyFont="1" applyFill="1" applyBorder="1" applyAlignment="1">
      <alignment horizontal="center"/>
    </xf>
    <xf numFmtId="40" fontId="31" fillId="0" borderId="66" xfId="1" applyNumberFormat="1" applyFont="1" applyFill="1" applyBorder="1" applyAlignment="1">
      <alignment horizontal="center"/>
    </xf>
    <xf numFmtId="37" fontId="38" fillId="0" borderId="42" xfId="1" applyNumberFormat="1" applyFont="1" applyFill="1" applyBorder="1" applyAlignment="1">
      <alignment horizontal="center"/>
    </xf>
    <xf numFmtId="37" fontId="31" fillId="0" borderId="42" xfId="1" applyNumberFormat="1" applyFont="1" applyFill="1" applyBorder="1" applyAlignment="1">
      <alignment horizontal="center"/>
    </xf>
    <xf numFmtId="43" fontId="31" fillId="0" borderId="42" xfId="1" applyFont="1" applyBorder="1" applyAlignment="1">
      <alignment horizontal="center"/>
    </xf>
    <xf numFmtId="43" fontId="31" fillId="0" borderId="42" xfId="1" applyFont="1" applyFill="1" applyBorder="1" applyAlignment="1">
      <alignment horizontal="left"/>
    </xf>
    <xf numFmtId="43" fontId="31" fillId="0" borderId="42" xfId="1" applyFont="1" applyFill="1" applyBorder="1" applyAlignment="1">
      <alignment horizontal="center"/>
    </xf>
    <xf numFmtId="40" fontId="31" fillId="0" borderId="42" xfId="1" applyNumberFormat="1" applyFont="1" applyFill="1" applyBorder="1" applyAlignment="1">
      <alignment horizontal="center"/>
    </xf>
    <xf numFmtId="43" fontId="38" fillId="0" borderId="42" xfId="1" applyFont="1" applyFill="1" applyBorder="1" applyAlignment="1">
      <alignment horizontal="center"/>
    </xf>
    <xf numFmtId="173" fontId="31" fillId="0" borderId="42" xfId="1" applyNumberFormat="1" applyFont="1" applyFill="1" applyBorder="1" applyAlignment="1">
      <alignment horizontal="center"/>
    </xf>
    <xf numFmtId="40" fontId="31" fillId="0" borderId="45" xfId="1" applyNumberFormat="1" applyFont="1" applyFill="1" applyBorder="1" applyAlignment="1">
      <alignment horizontal="center"/>
    </xf>
    <xf numFmtId="43" fontId="38" fillId="0" borderId="45" xfId="1" applyFont="1" applyFill="1" applyBorder="1" applyAlignment="1">
      <alignment horizontal="center"/>
    </xf>
    <xf numFmtId="43" fontId="31" fillId="0" borderId="41" xfId="1" applyFont="1" applyFill="1" applyBorder="1" applyAlignment="1">
      <alignment horizontal="left"/>
    </xf>
    <xf numFmtId="43" fontId="31" fillId="0" borderId="62" xfId="1" applyFont="1" applyFill="1" applyBorder="1" applyAlignment="1">
      <alignment horizontal="left"/>
    </xf>
    <xf numFmtId="43" fontId="31" fillId="0" borderId="62" xfId="1" applyFont="1" applyFill="1" applyBorder="1" applyAlignment="1">
      <alignment horizontal="center"/>
    </xf>
    <xf numFmtId="40" fontId="31" fillId="0" borderId="62" xfId="1" applyNumberFormat="1" applyFont="1" applyFill="1" applyBorder="1" applyAlignment="1">
      <alignment horizontal="center"/>
    </xf>
    <xf numFmtId="43" fontId="38" fillId="0" borderId="41" xfId="1" applyFont="1" applyFill="1" applyBorder="1" applyAlignment="1"/>
    <xf numFmtId="43" fontId="38" fillId="0" borderId="62" xfId="1" applyFont="1" applyFill="1" applyBorder="1" applyAlignment="1"/>
    <xf numFmtId="37" fontId="31" fillId="0" borderId="67" xfId="1" applyNumberFormat="1" applyFont="1" applyFill="1" applyBorder="1" applyAlignment="1">
      <alignment horizontal="center"/>
    </xf>
    <xf numFmtId="43" fontId="31" fillId="0" borderId="67" xfId="1" applyFont="1" applyFill="1" applyBorder="1" applyAlignment="1">
      <alignment horizontal="left"/>
    </xf>
    <xf numFmtId="43" fontId="31" fillId="0" borderId="67" xfId="1" applyFont="1" applyFill="1" applyBorder="1" applyAlignment="1">
      <alignment horizontal="center"/>
    </xf>
    <xf numFmtId="40" fontId="38" fillId="0" borderId="49" xfId="1" applyNumberFormat="1" applyFont="1" applyFill="1" applyBorder="1" applyAlignment="1">
      <alignment horizontal="center"/>
    </xf>
    <xf numFmtId="40" fontId="31" fillId="0" borderId="67" xfId="1" applyNumberFormat="1" applyFont="1" applyFill="1" applyBorder="1" applyAlignment="1">
      <alignment horizontal="center"/>
    </xf>
    <xf numFmtId="37" fontId="31" fillId="0" borderId="0" xfId="1" applyNumberFormat="1" applyFont="1" applyBorder="1" applyAlignment="1">
      <alignment horizontal="center"/>
    </xf>
    <xf numFmtId="43" fontId="31" fillId="0" borderId="0" xfId="1" applyFont="1" applyBorder="1" applyAlignment="1">
      <alignment horizontal="left"/>
    </xf>
    <xf numFmtId="43" fontId="31" fillId="0" borderId="0" xfId="1" applyFont="1" applyBorder="1" applyAlignment="1">
      <alignment horizontal="center"/>
    </xf>
    <xf numFmtId="37" fontId="31" fillId="0" borderId="37" xfId="1" applyNumberFormat="1" applyFont="1" applyBorder="1" applyAlignment="1">
      <alignment horizontal="center"/>
    </xf>
    <xf numFmtId="37" fontId="31" fillId="0" borderId="39" xfId="1" applyNumberFormat="1" applyFont="1" applyBorder="1" applyAlignment="1">
      <alignment horizontal="center"/>
    </xf>
    <xf numFmtId="43" fontId="31" fillId="0" borderId="39" xfId="1" applyFont="1" applyBorder="1" applyAlignment="1">
      <alignment horizontal="left"/>
    </xf>
    <xf numFmtId="43" fontId="31" fillId="0" borderId="39" xfId="1" applyFont="1" applyBorder="1" applyAlignment="1">
      <alignment horizontal="center"/>
    </xf>
    <xf numFmtId="40" fontId="31" fillId="0" borderId="39" xfId="1" applyNumberFormat="1" applyFont="1" applyBorder="1" applyAlignment="1">
      <alignment horizontal="center"/>
    </xf>
    <xf numFmtId="40" fontId="31" fillId="0" borderId="0" xfId="1" applyNumberFormat="1" applyFont="1" applyBorder="1" applyAlignment="1">
      <alignment horizontal="center"/>
    </xf>
    <xf numFmtId="0" fontId="39" fillId="0" borderId="0" xfId="9" applyFont="1" applyAlignment="1">
      <alignment horizontal="left"/>
    </xf>
    <xf numFmtId="0" fontId="40" fillId="0" borderId="0" xfId="9" applyFont="1" applyAlignment="1">
      <alignment horizontal="left"/>
    </xf>
    <xf numFmtId="0" fontId="28" fillId="0" borderId="0" xfId="9" applyFont="1" applyAlignment="1">
      <alignment horizontal="left" indent="1"/>
    </xf>
    <xf numFmtId="43" fontId="28" fillId="0" borderId="0" xfId="9" applyNumberFormat="1" applyFont="1"/>
    <xf numFmtId="0" fontId="28" fillId="0" borderId="68" xfId="9" applyFont="1" applyBorder="1"/>
    <xf numFmtId="0" fontId="28" fillId="0" borderId="0" xfId="9" applyFont="1"/>
    <xf numFmtId="17" fontId="39" fillId="0" borderId="68" xfId="9" applyNumberFormat="1" applyFont="1" applyBorder="1"/>
    <xf numFmtId="0" fontId="39" fillId="0" borderId="68" xfId="9" applyFont="1" applyBorder="1" applyAlignment="1">
      <alignment horizontal="right"/>
    </xf>
    <xf numFmtId="0" fontId="28" fillId="0" borderId="0" xfId="9" applyFont="1" applyAlignment="1">
      <alignment horizontal="center" vertical="center"/>
    </xf>
    <xf numFmtId="0" fontId="28" fillId="0" borderId="0" xfId="9" applyFont="1" applyAlignment="1">
      <alignment vertical="center"/>
    </xf>
    <xf numFmtId="0" fontId="33" fillId="0" borderId="66" xfId="9" applyFont="1" applyBorder="1" applyAlignment="1">
      <alignment horizontal="left" vertical="top"/>
    </xf>
    <xf numFmtId="0" fontId="28" fillId="0" borderId="66" xfId="9" applyFont="1" applyBorder="1" applyAlignment="1">
      <alignment horizontal="left" vertical="top" indent="1"/>
    </xf>
    <xf numFmtId="43" fontId="28" fillId="0" borderId="66" xfId="9" applyNumberFormat="1" applyFont="1" applyBorder="1" applyAlignment="1">
      <alignment horizontal="center" vertical="top"/>
    </xf>
    <xf numFmtId="43" fontId="28" fillId="0" borderId="66" xfId="9" applyNumberFormat="1" applyFont="1" applyBorder="1" applyAlignment="1">
      <alignment vertical="top" wrapText="1" shrinkToFit="1"/>
    </xf>
    <xf numFmtId="0" fontId="28" fillId="0" borderId="0" xfId="9" applyFont="1" applyAlignment="1">
      <alignment vertical="top"/>
    </xf>
    <xf numFmtId="0" fontId="39" fillId="0" borderId="42" xfId="9" applyFont="1" applyBorder="1" applyAlignment="1">
      <alignment horizontal="center" vertical="top"/>
    </xf>
    <xf numFmtId="0" fontId="39" fillId="0" borderId="42" xfId="9" applyFont="1" applyBorder="1" applyAlignment="1">
      <alignment horizontal="left" vertical="top"/>
    </xf>
    <xf numFmtId="0" fontId="28" fillId="0" borderId="42" xfId="9" applyFont="1" applyBorder="1" applyAlignment="1">
      <alignment horizontal="center" vertical="top"/>
    </xf>
    <xf numFmtId="43" fontId="39" fillId="0" borderId="27" xfId="1" applyFont="1" applyFill="1" applyBorder="1" applyAlignment="1">
      <alignment horizontal="center" vertical="top"/>
    </xf>
    <xf numFmtId="0" fontId="39" fillId="0" borderId="27" xfId="9" applyFont="1" applyBorder="1" applyAlignment="1">
      <alignment horizontal="left" vertical="top" indent="1"/>
    </xf>
    <xf numFmtId="43" fontId="39" fillId="0" borderId="27" xfId="9" applyNumberFormat="1" applyFont="1" applyBorder="1" applyAlignment="1">
      <alignment vertical="top"/>
    </xf>
    <xf numFmtId="43" fontId="39" fillId="0" borderId="42" xfId="9" applyNumberFormat="1" applyFont="1" applyBorder="1" applyAlignment="1">
      <alignment vertical="top"/>
    </xf>
    <xf numFmtId="43" fontId="39" fillId="0" borderId="71" xfId="9" applyNumberFormat="1" applyFont="1" applyBorder="1" applyAlignment="1">
      <alignment vertical="top"/>
    </xf>
    <xf numFmtId="43" fontId="41" fillId="0" borderId="71" xfId="9" applyNumberFormat="1" applyFont="1" applyBorder="1" applyAlignment="1">
      <alignment vertical="top"/>
    </xf>
    <xf numFmtId="0" fontId="42" fillId="0" borderId="42" xfId="9" applyFont="1" applyBorder="1" applyAlignment="1">
      <alignment horizontal="center" vertical="top"/>
    </xf>
    <xf numFmtId="0" fontId="42" fillId="0" borderId="42" xfId="9" applyFont="1" applyBorder="1" applyAlignment="1">
      <alignment horizontal="left" vertical="top" indent="1"/>
    </xf>
    <xf numFmtId="43" fontId="42" fillId="0" borderId="42" xfId="9" applyNumberFormat="1" applyFont="1" applyBorder="1" applyAlignment="1">
      <alignment vertical="top"/>
    </xf>
    <xf numFmtId="43" fontId="41" fillId="0" borderId="42" xfId="9" applyNumberFormat="1" applyFont="1" applyBorder="1" applyAlignment="1">
      <alignment vertical="top"/>
    </xf>
    <xf numFmtId="0" fontId="43" fillId="0" borderId="0" xfId="9" applyFont="1" applyAlignment="1">
      <alignment vertical="top"/>
    </xf>
    <xf numFmtId="43" fontId="42" fillId="0" borderId="71" xfId="9" applyNumberFormat="1" applyFont="1" applyBorder="1" applyAlignment="1">
      <alignment vertical="top"/>
    </xf>
    <xf numFmtId="43" fontId="28" fillId="0" borderId="71" xfId="9" applyNumberFormat="1" applyFont="1" applyBorder="1" applyAlignment="1">
      <alignment vertical="top"/>
    </xf>
    <xf numFmtId="43" fontId="28" fillId="0" borderId="42" xfId="9" applyNumberFormat="1" applyFont="1" applyBorder="1" applyAlignment="1">
      <alignment vertical="top"/>
    </xf>
    <xf numFmtId="43" fontId="28" fillId="0" borderId="0" xfId="9" applyNumberFormat="1" applyFont="1" applyAlignment="1">
      <alignment vertical="top"/>
    </xf>
    <xf numFmtId="0" fontId="28" fillId="0" borderId="42" xfId="9" applyFont="1" applyBorder="1" applyAlignment="1">
      <alignment horizontal="left" vertical="top" indent="1"/>
    </xf>
    <xf numFmtId="0" fontId="28" fillId="0" borderId="45" xfId="9" applyFont="1" applyBorder="1" applyAlignment="1">
      <alignment horizontal="center" vertical="top"/>
    </xf>
    <xf numFmtId="0" fontId="28" fillId="0" borderId="45" xfId="9" applyFont="1" applyBorder="1" applyAlignment="1">
      <alignment horizontal="left" vertical="top" indent="1"/>
    </xf>
    <xf numFmtId="43" fontId="28" fillId="0" borderId="45" xfId="9" applyNumberFormat="1" applyFont="1" applyBorder="1" applyAlignment="1">
      <alignment vertical="top"/>
    </xf>
    <xf numFmtId="0" fontId="28" fillId="0" borderId="34" xfId="9" applyFont="1" applyBorder="1" applyAlignment="1">
      <alignment horizontal="center" vertical="top"/>
    </xf>
    <xf numFmtId="0" fontId="40" fillId="0" borderId="34" xfId="9" applyFont="1" applyBorder="1" applyAlignment="1">
      <alignment horizontal="left"/>
    </xf>
    <xf numFmtId="0" fontId="39" fillId="0" borderId="34" xfId="9" applyFont="1" applyBorder="1" applyAlignment="1">
      <alignment horizontal="center" vertical="top"/>
    </xf>
    <xf numFmtId="0" fontId="39" fillId="0" borderId="34" xfId="9" applyFont="1" applyBorder="1" applyAlignment="1">
      <alignment horizontal="left" vertical="top" indent="1"/>
    </xf>
    <xf numFmtId="43" fontId="39" fillId="0" borderId="34" xfId="9" applyNumberFormat="1" applyFont="1" applyBorder="1" applyAlignment="1">
      <alignment vertical="top"/>
    </xf>
    <xf numFmtId="43" fontId="40" fillId="0" borderId="34" xfId="9" applyNumberFormat="1" applyFont="1" applyBorder="1" applyAlignment="1">
      <alignment vertical="top"/>
    </xf>
    <xf numFmtId="43" fontId="28" fillId="0" borderId="34" xfId="9" applyNumberFormat="1" applyFont="1" applyBorder="1" applyAlignment="1">
      <alignment vertical="top"/>
    </xf>
    <xf numFmtId="43" fontId="42" fillId="0" borderId="34" xfId="9" applyNumberFormat="1" applyFont="1" applyBorder="1" applyAlignment="1">
      <alignment vertical="top"/>
    </xf>
    <xf numFmtId="0" fontId="28" fillId="0" borderId="0" xfId="9" applyFont="1" applyAlignment="1">
      <alignment horizontal="center" vertical="top"/>
    </xf>
    <xf numFmtId="0" fontId="28" fillId="0" borderId="0" xfId="9" applyFont="1" applyAlignment="1">
      <alignment horizontal="left" vertical="top" indent="1"/>
    </xf>
    <xf numFmtId="0" fontId="28" fillId="0" borderId="0" xfId="9" applyFont="1" applyAlignment="1">
      <alignment horizontal="center"/>
    </xf>
    <xf numFmtId="43" fontId="31" fillId="0" borderId="0" xfId="1" applyFont="1" applyAlignment="1">
      <alignment horizontal="left"/>
    </xf>
    <xf numFmtId="43" fontId="31" fillId="0" borderId="0" xfId="1" applyFont="1" applyAlignment="1">
      <alignment horizontal="center"/>
    </xf>
    <xf numFmtId="40" fontId="31" fillId="0" borderId="0" xfId="1" applyNumberFormat="1" applyFont="1" applyAlignment="1">
      <alignment horizontal="center"/>
    </xf>
    <xf numFmtId="43" fontId="31" fillId="0" borderId="0" xfId="1" applyFont="1"/>
    <xf numFmtId="17" fontId="44" fillId="0" borderId="68" xfId="9" applyNumberFormat="1" applyFont="1" applyBorder="1"/>
    <xf numFmtId="43" fontId="31" fillId="0" borderId="0" xfId="1" applyFont="1" applyAlignment="1">
      <alignment horizontal="right"/>
    </xf>
    <xf numFmtId="177" fontId="35" fillId="0" borderId="62" xfId="1" applyNumberFormat="1" applyFont="1" applyFill="1" applyBorder="1" applyAlignment="1">
      <alignment horizontal="center"/>
    </xf>
    <xf numFmtId="177" fontId="35" fillId="0" borderId="62" xfId="1" applyNumberFormat="1" applyFont="1" applyBorder="1" applyAlignment="1">
      <alignment horizontal="center"/>
    </xf>
    <xf numFmtId="43" fontId="30" fillId="0" borderId="0" xfId="1" applyFont="1"/>
    <xf numFmtId="43" fontId="45" fillId="0" borderId="0" xfId="1" applyFont="1"/>
    <xf numFmtId="37" fontId="31" fillId="0" borderId="27" xfId="1" applyNumberFormat="1" applyFont="1" applyFill="1" applyBorder="1" applyAlignment="1">
      <alignment horizontal="center"/>
    </xf>
    <xf numFmtId="43" fontId="38" fillId="0" borderId="27" xfId="1" applyFont="1" applyFill="1" applyBorder="1" applyAlignment="1">
      <alignment horizontal="center"/>
    </xf>
    <xf numFmtId="43" fontId="38" fillId="0" borderId="42" xfId="1" applyFont="1" applyFill="1" applyBorder="1" applyAlignment="1">
      <alignment horizontal="left"/>
    </xf>
    <xf numFmtId="43" fontId="31" fillId="0" borderId="71" xfId="1" applyFont="1" applyFill="1" applyBorder="1" applyAlignment="1">
      <alignment horizontal="center"/>
    </xf>
    <xf numFmtId="37" fontId="31" fillId="0" borderId="71" xfId="1" applyNumberFormat="1" applyFont="1" applyFill="1" applyBorder="1" applyAlignment="1">
      <alignment horizontal="center"/>
    </xf>
    <xf numFmtId="43" fontId="31" fillId="0" borderId="71" xfId="1" applyFont="1" applyFill="1" applyBorder="1" applyAlignment="1">
      <alignment horizontal="left"/>
    </xf>
    <xf numFmtId="40" fontId="31" fillId="0" borderId="71" xfId="1" applyNumberFormat="1" applyFont="1" applyFill="1" applyBorder="1" applyAlignment="1">
      <alignment horizontal="center"/>
    </xf>
    <xf numFmtId="43" fontId="31" fillId="0" borderId="45" xfId="1" applyFont="1" applyFill="1" applyBorder="1" applyAlignment="1">
      <alignment horizontal="center"/>
    </xf>
    <xf numFmtId="43" fontId="31" fillId="0" borderId="45" xfId="1" applyFont="1" applyBorder="1" applyAlignment="1">
      <alignment horizontal="center"/>
    </xf>
    <xf numFmtId="43" fontId="38" fillId="0" borderId="49" xfId="1" applyFont="1" applyFill="1" applyBorder="1" applyAlignment="1">
      <alignment horizontal="center"/>
    </xf>
    <xf numFmtId="43" fontId="38" fillId="0" borderId="49" xfId="1" applyFont="1" applyBorder="1" applyAlignment="1">
      <alignment horizontal="center"/>
    </xf>
    <xf numFmtId="43" fontId="31" fillId="0" borderId="71" xfId="1" applyFont="1" applyBorder="1" applyAlignment="1">
      <alignment horizontal="center"/>
    </xf>
    <xf numFmtId="37" fontId="31" fillId="0" borderId="45" xfId="1" applyNumberFormat="1" applyFont="1" applyFill="1" applyBorder="1" applyAlignment="1">
      <alignment horizontal="center"/>
    </xf>
    <xf numFmtId="0" fontId="21" fillId="0" borderId="8" xfId="5" applyFont="1" applyBorder="1" applyAlignment="1">
      <alignment vertical="center" wrapText="1"/>
    </xf>
    <xf numFmtId="43" fontId="35" fillId="0" borderId="62" xfId="1" applyFont="1" applyFill="1" applyBorder="1" applyAlignment="1">
      <alignment horizontal="center"/>
    </xf>
    <xf numFmtId="40" fontId="35" fillId="0" borderId="62" xfId="1" applyNumberFormat="1" applyFont="1" applyFill="1" applyBorder="1" applyAlignment="1">
      <alignment horizontal="center"/>
    </xf>
    <xf numFmtId="43" fontId="38" fillId="0" borderId="39" xfId="1" applyFont="1" applyFill="1" applyBorder="1" applyAlignment="1">
      <alignment horizontal="center"/>
    </xf>
    <xf numFmtId="40" fontId="38" fillId="0" borderId="39" xfId="1" applyNumberFormat="1" applyFont="1" applyFill="1" applyBorder="1" applyAlignment="1">
      <alignment horizontal="center"/>
    </xf>
    <xf numFmtId="43" fontId="38" fillId="0" borderId="37" xfId="1" applyFont="1" applyFill="1" applyBorder="1" applyAlignment="1">
      <alignment horizontal="center"/>
    </xf>
    <xf numFmtId="43" fontId="38" fillId="0" borderId="34" xfId="1" applyFont="1" applyFill="1" applyBorder="1" applyAlignment="1">
      <alignment horizontal="center"/>
    </xf>
    <xf numFmtId="38" fontId="38" fillId="0" borderId="34" xfId="1" applyNumberFormat="1" applyFont="1" applyFill="1" applyBorder="1" applyAlignment="1">
      <alignment horizontal="center" wrapText="1"/>
    </xf>
    <xf numFmtId="43" fontId="38" fillId="0" borderId="34" xfId="1" applyFont="1" applyFill="1" applyBorder="1" applyAlignment="1">
      <alignment horizontal="center" wrapText="1"/>
    </xf>
    <xf numFmtId="40" fontId="38" fillId="0" borderId="34" xfId="1" applyNumberFormat="1" applyFont="1" applyFill="1" applyBorder="1" applyAlignment="1">
      <alignment horizontal="center"/>
    </xf>
    <xf numFmtId="40" fontId="38" fillId="0" borderId="34" xfId="1" applyNumberFormat="1" applyFont="1" applyFill="1" applyBorder="1" applyAlignment="1">
      <alignment horizontal="center" wrapText="1"/>
    </xf>
    <xf numFmtId="43" fontId="36" fillId="0" borderId="65" xfId="1" applyFont="1" applyFill="1" applyBorder="1" applyAlignment="1">
      <alignment horizontal="center"/>
    </xf>
    <xf numFmtId="43" fontId="36" fillId="0" borderId="72" xfId="1" applyFont="1" applyFill="1" applyBorder="1" applyAlignment="1">
      <alignment horizontal="center"/>
    </xf>
    <xf numFmtId="43" fontId="45" fillId="0" borderId="0" xfId="1" applyFont="1" applyFill="1"/>
    <xf numFmtId="43" fontId="38" fillId="0" borderId="36" xfId="1" applyFont="1" applyFill="1" applyBorder="1" applyAlignment="1">
      <alignment horizontal="center"/>
    </xf>
    <xf numFmtId="43" fontId="31" fillId="0" borderId="0" xfId="1" applyFont="1" applyFill="1"/>
    <xf numFmtId="0" fontId="22" fillId="0" borderId="0" xfId="11" applyFont="1" applyAlignment="1">
      <alignment horizontal="left"/>
    </xf>
    <xf numFmtId="0" fontId="22" fillId="0" borderId="0" xfId="11" applyFont="1"/>
    <xf numFmtId="0" fontId="28" fillId="0" borderId="38" xfId="11" applyFont="1" applyBorder="1"/>
    <xf numFmtId="171" fontId="24" fillId="0" borderId="0" xfId="11" applyNumberFormat="1" applyFont="1" applyProtection="1">
      <protection locked="0"/>
    </xf>
    <xf numFmtId="14" fontId="24" fillId="0" borderId="0" xfId="11" applyNumberFormat="1" applyFont="1" applyAlignment="1" applyProtection="1">
      <alignment horizontal="right"/>
      <protection locked="0"/>
    </xf>
    <xf numFmtId="9" fontId="8" fillId="0" borderId="0" xfId="2" applyFont="1" applyAlignment="1">
      <alignment vertical="center"/>
    </xf>
    <xf numFmtId="9" fontId="8" fillId="0" borderId="0" xfId="2" applyFont="1" applyAlignment="1">
      <alignment horizontal="center" vertical="center"/>
    </xf>
    <xf numFmtId="43" fontId="0" fillId="0" borderId="0" xfId="1" applyFont="1"/>
    <xf numFmtId="9" fontId="0" fillId="0" borderId="0" xfId="2" applyFont="1"/>
    <xf numFmtId="0" fontId="0" fillId="0" borderId="0" xfId="0" applyAlignment="1">
      <alignment vertical="center"/>
    </xf>
    <xf numFmtId="0" fontId="0" fillId="0" borderId="66" xfId="0" applyBorder="1" applyAlignment="1">
      <alignment vertical="center"/>
    </xf>
    <xf numFmtId="43" fontId="0" fillId="0" borderId="66" xfId="1" applyFont="1" applyBorder="1" applyAlignment="1">
      <alignment vertical="center"/>
    </xf>
    <xf numFmtId="9" fontId="0" fillId="0" borderId="66" xfId="2" applyFont="1" applyBorder="1" applyAlignment="1">
      <alignment vertical="center"/>
    </xf>
    <xf numFmtId="0" fontId="0" fillId="0" borderId="66" xfId="0" applyBorder="1" applyAlignment="1">
      <alignment horizontal="center" vertical="center"/>
    </xf>
    <xf numFmtId="43" fontId="2" fillId="0" borderId="34" xfId="1" applyFont="1" applyBorder="1"/>
    <xf numFmtId="9" fontId="2" fillId="0" borderId="34" xfId="2" applyFont="1" applyBorder="1"/>
    <xf numFmtId="0" fontId="2" fillId="0" borderId="0" xfId="0" applyFont="1"/>
    <xf numFmtId="0" fontId="44" fillId="0" borderId="0" xfId="0" applyFont="1" applyAlignment="1">
      <alignment horizontal="left"/>
    </xf>
    <xf numFmtId="43" fontId="0" fillId="0" borderId="0" xfId="1" applyFont="1" applyAlignment="1">
      <alignment horizontal="right"/>
    </xf>
    <xf numFmtId="0" fontId="46" fillId="0" borderId="0" xfId="0" applyFont="1"/>
    <xf numFmtId="9" fontId="31" fillId="0" borderId="0" xfId="2" applyFont="1" applyAlignment="1">
      <alignment horizontal="center"/>
    </xf>
    <xf numFmtId="43" fontId="38" fillId="8" borderId="69" xfId="1" applyFont="1" applyFill="1" applyBorder="1" applyAlignment="1">
      <alignment horizontal="center" vertical="center"/>
    </xf>
    <xf numFmtId="38" fontId="38" fillId="8" borderId="69" xfId="1" applyNumberFormat="1" applyFont="1" applyFill="1" applyBorder="1" applyAlignment="1">
      <alignment horizontal="center" vertical="center" wrapText="1"/>
    </xf>
    <xf numFmtId="43" fontId="38" fillId="8" borderId="69" xfId="1" applyFont="1" applyFill="1" applyBorder="1" applyAlignment="1">
      <alignment horizontal="center" vertical="center" wrapText="1"/>
    </xf>
    <xf numFmtId="40" fontId="38" fillId="8" borderId="69" xfId="1" applyNumberFormat="1" applyFont="1" applyFill="1" applyBorder="1" applyAlignment="1">
      <alignment horizontal="center" vertical="center"/>
    </xf>
    <xf numFmtId="40" fontId="38" fillId="8" borderId="69" xfId="1" applyNumberFormat="1" applyFont="1" applyFill="1" applyBorder="1" applyAlignment="1">
      <alignment horizontal="center" vertical="center" wrapText="1"/>
    </xf>
    <xf numFmtId="43" fontId="38" fillId="8" borderId="34" xfId="1" applyFont="1" applyFill="1" applyBorder="1" applyAlignment="1">
      <alignment horizontal="center" vertical="center" wrapText="1"/>
    </xf>
    <xf numFmtId="43" fontId="31" fillId="0" borderId="0" xfId="1" applyFont="1" applyAlignment="1">
      <alignment vertical="center"/>
    </xf>
    <xf numFmtId="9" fontId="31" fillId="0" borderId="66" xfId="2" applyFont="1" applyFill="1" applyBorder="1" applyAlignment="1">
      <alignment horizontal="center"/>
    </xf>
    <xf numFmtId="9" fontId="31" fillId="0" borderId="69" xfId="2" applyFont="1" applyFill="1" applyBorder="1" applyAlignment="1">
      <alignment horizontal="center"/>
    </xf>
    <xf numFmtId="43" fontId="31" fillId="0" borderId="69" xfId="1" applyFont="1" applyFill="1" applyBorder="1" applyAlignment="1">
      <alignment horizontal="center"/>
    </xf>
    <xf numFmtId="43" fontId="31" fillId="0" borderId="0" xfId="1" applyFont="1" applyFill="1" applyBorder="1" applyAlignment="1">
      <alignment horizontal="center"/>
    </xf>
    <xf numFmtId="9" fontId="31" fillId="0" borderId="71" xfId="2" applyFont="1" applyFill="1" applyBorder="1" applyAlignment="1">
      <alignment horizontal="center"/>
    </xf>
    <xf numFmtId="9" fontId="31" fillId="0" borderId="27" xfId="2" applyFont="1" applyFill="1" applyBorder="1" applyAlignment="1">
      <alignment horizontal="center"/>
    </xf>
    <xf numFmtId="43" fontId="31" fillId="0" borderId="27" xfId="1" applyFont="1" applyFill="1" applyBorder="1" applyAlignment="1">
      <alignment horizontal="center"/>
    </xf>
    <xf numFmtId="43" fontId="31" fillId="9" borderId="42" xfId="1" applyFont="1" applyFill="1" applyBorder="1" applyAlignment="1">
      <alignment horizontal="center"/>
    </xf>
    <xf numFmtId="9" fontId="31" fillId="0" borderId="42" xfId="2" applyFont="1" applyBorder="1" applyAlignment="1">
      <alignment horizontal="center"/>
    </xf>
    <xf numFmtId="9" fontId="31" fillId="0" borderId="27" xfId="2" applyFont="1" applyBorder="1" applyAlignment="1">
      <alignment horizontal="center"/>
    </xf>
    <xf numFmtId="43" fontId="31" fillId="0" borderId="27" xfId="1" applyFont="1" applyBorder="1" applyAlignment="1">
      <alignment horizontal="center"/>
    </xf>
    <xf numFmtId="9" fontId="31" fillId="0" borderId="42" xfId="2" applyFont="1" applyFill="1" applyBorder="1" applyAlignment="1">
      <alignment horizontal="center"/>
    </xf>
    <xf numFmtId="43" fontId="31" fillId="0" borderId="42" xfId="1" applyFont="1" applyFill="1" applyBorder="1" applyAlignment="1">
      <alignment horizontal="left" vertical="center" wrapText="1"/>
    </xf>
    <xf numFmtId="43" fontId="31" fillId="0" borderId="42" xfId="1" applyFont="1" applyFill="1" applyBorder="1" applyAlignment="1">
      <alignment horizontal="left" vertical="center"/>
    </xf>
    <xf numFmtId="43" fontId="31" fillId="0" borderId="42" xfId="1" applyFont="1" applyFill="1" applyBorder="1" applyAlignment="1">
      <alignment horizontal="center" vertical="center"/>
    </xf>
    <xf numFmtId="173" fontId="31" fillId="0" borderId="42" xfId="1" applyNumberFormat="1" applyFont="1" applyFill="1" applyBorder="1" applyAlignment="1">
      <alignment horizontal="center" vertical="center"/>
    </xf>
    <xf numFmtId="40" fontId="38" fillId="0" borderId="42" xfId="1" applyNumberFormat="1" applyFont="1" applyFill="1" applyBorder="1" applyAlignment="1">
      <alignment horizontal="center" vertical="center"/>
    </xf>
    <xf numFmtId="40" fontId="31" fillId="0" borderId="42" xfId="1" applyNumberFormat="1" applyFont="1" applyFill="1" applyBorder="1" applyAlignment="1">
      <alignment horizontal="center" vertical="center"/>
    </xf>
    <xf numFmtId="43" fontId="38" fillId="0" borderId="67" xfId="1" applyFont="1" applyFill="1" applyBorder="1" applyAlignment="1">
      <alignment horizontal="left"/>
    </xf>
    <xf numFmtId="43" fontId="38" fillId="0" borderId="67" xfId="1" applyFont="1" applyFill="1" applyBorder="1" applyAlignment="1">
      <alignment horizontal="center"/>
    </xf>
    <xf numFmtId="173" fontId="31" fillId="0" borderId="67" xfId="1" applyNumberFormat="1" applyFont="1" applyFill="1" applyBorder="1" applyAlignment="1">
      <alignment horizontal="center"/>
    </xf>
    <xf numFmtId="9" fontId="31" fillId="0" borderId="67" xfId="2" applyFont="1" applyBorder="1" applyAlignment="1">
      <alignment horizontal="center"/>
    </xf>
    <xf numFmtId="9" fontId="31" fillId="0" borderId="70" xfId="2" applyFont="1" applyBorder="1" applyAlignment="1">
      <alignment horizontal="center"/>
    </xf>
    <xf numFmtId="37" fontId="38" fillId="0" borderId="67" xfId="1" applyNumberFormat="1" applyFont="1" applyFill="1" applyBorder="1" applyAlignment="1">
      <alignment horizontal="center"/>
    </xf>
    <xf numFmtId="43" fontId="47" fillId="0" borderId="34" xfId="1" applyFont="1" applyFill="1" applyBorder="1" applyAlignment="1"/>
    <xf numFmtId="43" fontId="38" fillId="0" borderId="70" xfId="1" applyFont="1" applyBorder="1"/>
    <xf numFmtId="40" fontId="38" fillId="0" borderId="67" xfId="1" applyNumberFormat="1" applyFont="1" applyFill="1" applyBorder="1" applyAlignment="1">
      <alignment horizontal="center"/>
    </xf>
    <xf numFmtId="9" fontId="38" fillId="0" borderId="67" xfId="2" applyFont="1" applyBorder="1" applyAlignment="1">
      <alignment horizontal="center"/>
    </xf>
    <xf numFmtId="9" fontId="38" fillId="0" borderId="70" xfId="2" applyFont="1" applyBorder="1" applyAlignment="1">
      <alignment horizontal="center"/>
    </xf>
    <xf numFmtId="43" fontId="38" fillId="0" borderId="0" xfId="1" applyFont="1"/>
    <xf numFmtId="37" fontId="31" fillId="0" borderId="0" xfId="1" applyNumberFormat="1" applyFont="1" applyFill="1" applyBorder="1" applyAlignment="1">
      <alignment horizontal="center"/>
    </xf>
    <xf numFmtId="43" fontId="31" fillId="0" borderId="0" xfId="1" applyFont="1" applyFill="1" applyBorder="1" applyAlignment="1">
      <alignment horizontal="left"/>
    </xf>
    <xf numFmtId="40" fontId="31" fillId="0" borderId="0" xfId="1" applyNumberFormat="1" applyFont="1" applyFill="1" applyBorder="1" applyAlignment="1">
      <alignment horizontal="center"/>
    </xf>
    <xf numFmtId="9" fontId="31" fillId="0" borderId="0" xfId="2" applyFont="1" applyFill="1" applyBorder="1" applyAlignment="1">
      <alignment horizontal="center"/>
    </xf>
    <xf numFmtId="9" fontId="31" fillId="0" borderId="0" xfId="2" applyFont="1" applyBorder="1" applyAlignment="1">
      <alignment horizontal="center"/>
    </xf>
    <xf numFmtId="43" fontId="36" fillId="0" borderId="57" xfId="1" applyFont="1" applyBorder="1" applyAlignment="1">
      <alignment horizontal="center"/>
    </xf>
    <xf numFmtId="43" fontId="38" fillId="8" borderId="73" xfId="1" applyFont="1" applyFill="1" applyBorder="1" applyAlignment="1">
      <alignment horizontal="center" vertical="center" wrapText="1"/>
    </xf>
    <xf numFmtId="43" fontId="38" fillId="0" borderId="70" xfId="1" applyFont="1" applyFill="1" applyBorder="1" applyAlignment="1">
      <alignment horizontal="center"/>
    </xf>
    <xf numFmtId="0" fontId="48" fillId="0" borderId="0" xfId="0" applyFont="1" applyAlignment="1">
      <alignment vertical="center"/>
    </xf>
    <xf numFmtId="0" fontId="49" fillId="0" borderId="0" xfId="0" applyFont="1" applyAlignment="1">
      <alignment vertical="center"/>
    </xf>
    <xf numFmtId="168" fontId="49" fillId="0" borderId="0" xfId="24" applyFont="1" applyAlignment="1">
      <alignment vertical="center"/>
    </xf>
    <xf numFmtId="15" fontId="42" fillId="0" borderId="0" xfId="24" applyNumberFormat="1" applyFont="1" applyAlignment="1">
      <alignment horizontal="right" vertical="center"/>
    </xf>
    <xf numFmtId="0" fontId="50" fillId="0" borderId="0" xfId="0" applyFont="1" applyAlignment="1">
      <alignment vertical="center"/>
    </xf>
    <xf numFmtId="0" fontId="51" fillId="0" borderId="0" xfId="0" applyFont="1" applyAlignment="1">
      <alignment vertical="center"/>
    </xf>
    <xf numFmtId="168" fontId="51" fillId="0" borderId="0" xfId="24" applyFont="1" applyAlignment="1">
      <alignment vertical="center"/>
    </xf>
    <xf numFmtId="168" fontId="42" fillId="0" borderId="0" xfId="24" applyFont="1" applyAlignment="1">
      <alignment horizontal="right" vertical="center"/>
    </xf>
    <xf numFmtId="0" fontId="52" fillId="10" borderId="39" xfId="0" applyFont="1" applyFill="1" applyBorder="1" applyAlignment="1">
      <alignment horizontal="left" vertical="center" indent="1"/>
    </xf>
    <xf numFmtId="168" fontId="53" fillId="10" borderId="34" xfId="24" applyFont="1" applyFill="1" applyBorder="1" applyAlignment="1">
      <alignment horizontal="center" vertical="center" wrapText="1"/>
    </xf>
    <xf numFmtId="0" fontId="28" fillId="0" borderId="34" xfId="0" applyFont="1" applyBorder="1" applyAlignment="1">
      <alignment horizontal="left" vertical="center" indent="1"/>
    </xf>
    <xf numFmtId="0" fontId="28" fillId="0" borderId="37" xfId="0" applyFont="1" applyBorder="1" applyAlignment="1">
      <alignment horizontal="left" vertical="center" indent="1"/>
    </xf>
    <xf numFmtId="0" fontId="28" fillId="0" borderId="36" xfId="0" applyFont="1" applyBorder="1" applyAlignment="1">
      <alignment horizontal="left" vertical="center" indent="1"/>
    </xf>
    <xf numFmtId="168" fontId="49" fillId="0" borderId="34" xfId="24" applyFont="1" applyFill="1" applyBorder="1" applyAlignment="1">
      <alignment vertical="center"/>
    </xf>
    <xf numFmtId="178" fontId="49" fillId="0" borderId="34" xfId="2" applyNumberFormat="1" applyFont="1" applyFill="1" applyBorder="1" applyAlignment="1">
      <alignment vertical="center"/>
    </xf>
    <xf numFmtId="168" fontId="49" fillId="7" borderId="34" xfId="24" applyFont="1" applyFill="1" applyBorder="1" applyAlignment="1">
      <alignment vertical="center"/>
    </xf>
    <xf numFmtId="0" fontId="28" fillId="0" borderId="0" xfId="0" applyFont="1" applyAlignment="1">
      <alignment vertical="center"/>
    </xf>
    <xf numFmtId="0" fontId="28" fillId="0" borderId="49" xfId="0" applyFont="1" applyBorder="1" applyAlignment="1">
      <alignment horizontal="left" vertical="center" indent="1"/>
    </xf>
    <xf numFmtId="0" fontId="28" fillId="0" borderId="74" xfId="0" applyFont="1" applyBorder="1" applyAlignment="1">
      <alignment horizontal="left" vertical="center" indent="1"/>
    </xf>
    <xf numFmtId="0" fontId="28" fillId="0" borderId="75" xfId="0" applyFont="1" applyBorder="1" applyAlignment="1">
      <alignment horizontal="left" vertical="center" indent="1"/>
    </xf>
    <xf numFmtId="168" fontId="49" fillId="0" borderId="49" xfId="24" applyFont="1" applyFill="1" applyBorder="1" applyAlignment="1">
      <alignment vertical="center"/>
    </xf>
    <xf numFmtId="178" fontId="49" fillId="0" borderId="49" xfId="2" applyNumberFormat="1" applyFont="1" applyFill="1" applyBorder="1" applyAlignment="1">
      <alignment vertical="center"/>
    </xf>
    <xf numFmtId="168" fontId="49" fillId="7" borderId="49" xfId="24" applyFont="1" applyFill="1" applyBorder="1" applyAlignment="1">
      <alignment vertical="center"/>
    </xf>
    <xf numFmtId="0" fontId="28" fillId="0" borderId="70" xfId="0" applyFont="1" applyBorder="1" applyAlignment="1">
      <alignment horizontal="left" vertical="center" indent="1"/>
    </xf>
    <xf numFmtId="0" fontId="28" fillId="0" borderId="76" xfId="0" applyFont="1" applyBorder="1" applyAlignment="1">
      <alignment horizontal="left" vertical="center" indent="1"/>
    </xf>
    <xf numFmtId="0" fontId="28" fillId="0" borderId="77" xfId="0" applyFont="1" applyBorder="1" applyAlignment="1">
      <alignment horizontal="left" vertical="center" indent="1"/>
    </xf>
    <xf numFmtId="168" fontId="49" fillId="0" borderId="70" xfId="24" applyFont="1" applyFill="1" applyBorder="1" applyAlignment="1">
      <alignment vertical="center"/>
    </xf>
    <xf numFmtId="178" fontId="49" fillId="0" borderId="70" xfId="2" applyNumberFormat="1" applyFont="1" applyFill="1" applyBorder="1" applyAlignment="1">
      <alignment vertical="center"/>
    </xf>
    <xf numFmtId="168" fontId="49" fillId="7" borderId="70" xfId="24" applyFont="1" applyFill="1" applyBorder="1" applyAlignment="1">
      <alignment vertical="center"/>
    </xf>
    <xf numFmtId="0" fontId="54" fillId="11" borderId="39" xfId="0" applyFont="1" applyFill="1" applyBorder="1" applyAlignment="1">
      <alignment horizontal="left" vertical="center" indent="1"/>
    </xf>
    <xf numFmtId="168" fontId="54" fillId="11" borderId="34" xfId="24" applyFont="1" applyFill="1" applyBorder="1" applyAlignment="1">
      <alignment vertical="center"/>
    </xf>
    <xf numFmtId="178" fontId="54" fillId="11" borderId="34" xfId="2" applyNumberFormat="1" applyFont="1" applyFill="1" applyBorder="1" applyAlignment="1">
      <alignment vertical="center"/>
    </xf>
    <xf numFmtId="168" fontId="54" fillId="12" borderId="34" xfId="24" applyFont="1" applyFill="1" applyBorder="1" applyAlignment="1">
      <alignment vertical="center"/>
    </xf>
    <xf numFmtId="0" fontId="54" fillId="0" borderId="0" xfId="0" applyFont="1" applyAlignment="1">
      <alignment vertical="center"/>
    </xf>
    <xf numFmtId="0" fontId="54" fillId="11" borderId="57" xfId="0" applyFont="1" applyFill="1" applyBorder="1" applyAlignment="1">
      <alignment horizontal="left" vertical="center" indent="1"/>
    </xf>
    <xf numFmtId="168" fontId="54" fillId="11" borderId="70" xfId="24" applyFont="1" applyFill="1" applyBorder="1" applyAlignment="1">
      <alignment vertical="center"/>
    </xf>
    <xf numFmtId="178" fontId="54" fillId="11" borderId="70" xfId="2" applyNumberFormat="1" applyFont="1" applyFill="1" applyBorder="1" applyAlignment="1">
      <alignment vertical="center"/>
    </xf>
    <xf numFmtId="168" fontId="54" fillId="12" borderId="70" xfId="24" applyFont="1" applyFill="1" applyBorder="1" applyAlignment="1">
      <alignment vertical="center"/>
    </xf>
    <xf numFmtId="168" fontId="28" fillId="0" borderId="34" xfId="24" applyFont="1" applyBorder="1" applyAlignment="1">
      <alignment vertical="center"/>
    </xf>
    <xf numFmtId="168" fontId="28" fillId="7" borderId="34" xfId="24" applyFont="1" applyFill="1" applyBorder="1" applyAlignment="1">
      <alignment vertical="center"/>
    </xf>
    <xf numFmtId="0" fontId="55" fillId="13" borderId="39" xfId="0" applyFont="1" applyFill="1" applyBorder="1" applyAlignment="1">
      <alignment horizontal="left" vertical="center" indent="1"/>
    </xf>
    <xf numFmtId="168" fontId="55" fillId="13" borderId="34" xfId="24" applyFont="1" applyFill="1" applyBorder="1" applyAlignment="1">
      <alignment vertical="center"/>
    </xf>
    <xf numFmtId="178" fontId="55" fillId="13" borderId="34" xfId="2" applyNumberFormat="1" applyFont="1" applyFill="1" applyBorder="1" applyAlignment="1">
      <alignment vertical="center"/>
    </xf>
    <xf numFmtId="168" fontId="55" fillId="14" borderId="34" xfId="24"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3" fillId="10" borderId="37" xfId="24" applyNumberFormat="1" applyFont="1" applyFill="1" applyBorder="1" applyAlignment="1">
      <alignment horizontal="left" vertical="center" indent="1"/>
    </xf>
    <xf numFmtId="0" fontId="3" fillId="10" borderId="39" xfId="24" applyNumberFormat="1" applyFont="1" applyFill="1" applyBorder="1" applyAlignment="1">
      <alignment horizontal="left" vertical="center" indent="1"/>
    </xf>
    <xf numFmtId="0" fontId="53" fillId="10" borderId="39" xfId="24" applyNumberFormat="1" applyFont="1" applyFill="1" applyBorder="1" applyAlignment="1">
      <alignment horizontal="left" vertical="center" indent="2"/>
    </xf>
    <xf numFmtId="168" fontId="53" fillId="10" borderId="36" xfId="24" applyFont="1" applyFill="1" applyBorder="1" applyAlignment="1">
      <alignment horizontal="center" vertical="center"/>
    </xf>
    <xf numFmtId="0" fontId="49" fillId="0" borderId="0" xfId="0" applyFont="1" applyAlignment="1">
      <alignment vertical="top" wrapText="1"/>
    </xf>
    <xf numFmtId="0" fontId="49" fillId="0" borderId="0" xfId="0" applyFont="1" applyAlignment="1">
      <alignment vertical="top"/>
    </xf>
    <xf numFmtId="168" fontId="53" fillId="14" borderId="34" xfId="24" applyFont="1" applyFill="1" applyBorder="1" applyAlignment="1">
      <alignment vertical="center"/>
    </xf>
    <xf numFmtId="0" fontId="49" fillId="0" borderId="0" xfId="24" applyNumberFormat="1" applyFont="1" applyAlignment="1">
      <alignment horizontal="left" vertical="center" indent="1"/>
    </xf>
    <xf numFmtId="0" fontId="53" fillId="10" borderId="39" xfId="24" applyNumberFormat="1" applyFont="1" applyFill="1" applyBorder="1" applyAlignment="1">
      <alignment horizontal="left" vertical="center" indent="1"/>
    </xf>
    <xf numFmtId="168" fontId="55" fillId="10" borderId="36" xfId="24" applyFont="1" applyFill="1" applyBorder="1" applyAlignment="1">
      <alignment horizontal="center" vertical="center"/>
    </xf>
    <xf numFmtId="0" fontId="53" fillId="13" borderId="34" xfId="24" applyNumberFormat="1" applyFont="1" applyFill="1" applyBorder="1" applyAlignment="1">
      <alignment horizontal="left" vertical="center" indent="1"/>
    </xf>
    <xf numFmtId="0" fontId="53" fillId="13" borderId="34" xfId="24" applyNumberFormat="1" applyFont="1" applyFill="1" applyBorder="1" applyAlignment="1">
      <alignment vertical="center"/>
    </xf>
    <xf numFmtId="168" fontId="53" fillId="13" borderId="34" xfId="24" applyFont="1" applyFill="1" applyBorder="1" applyAlignment="1">
      <alignment vertical="center"/>
    </xf>
    <xf numFmtId="168" fontId="58" fillId="0" borderId="34" xfId="24" applyFont="1" applyFill="1" applyBorder="1" applyAlignment="1">
      <alignment horizontal="right" vertical="center"/>
    </xf>
    <xf numFmtId="0" fontId="58" fillId="0" borderId="0" xfId="0" applyFont="1" applyAlignment="1">
      <alignment horizontal="left" vertical="center" indent="1"/>
    </xf>
    <xf numFmtId="0" fontId="57" fillId="0" borderId="0" xfId="24" applyNumberFormat="1" applyFont="1" applyAlignment="1">
      <alignment horizontal="right" vertical="center"/>
    </xf>
    <xf numFmtId="2" fontId="8" fillId="0" borderId="10" xfId="5" applyNumberFormat="1" applyFont="1" applyBorder="1" applyAlignment="1">
      <alignment horizontal="right" vertical="center"/>
    </xf>
    <xf numFmtId="2" fontId="8" fillId="0" borderId="10" xfId="7" applyNumberFormat="1" applyFont="1" applyFill="1" applyBorder="1" applyAlignment="1" applyProtection="1">
      <alignment horizontal="right" vertical="center"/>
    </xf>
    <xf numFmtId="9" fontId="8" fillId="0" borderId="6" xfId="2" applyFont="1" applyBorder="1" applyAlignment="1">
      <alignment vertical="center"/>
    </xf>
    <xf numFmtId="49" fontId="35" fillId="0" borderId="78" xfId="14" applyNumberFormat="1" applyFont="1" applyBorder="1" applyAlignment="1"/>
    <xf numFmtId="49" fontId="35" fillId="0" borderId="61" xfId="14" applyNumberFormat="1" applyFont="1" applyBorder="1" applyAlignment="1"/>
    <xf numFmtId="43" fontId="35" fillId="0" borderId="61" xfId="14" applyFont="1" applyBorder="1" applyAlignment="1">
      <alignment horizontal="left"/>
    </xf>
    <xf numFmtId="173" fontId="30" fillId="0" borderId="61" xfId="14" applyNumberFormat="1" applyFont="1" applyBorder="1"/>
    <xf numFmtId="173" fontId="35" fillId="0" borderId="61" xfId="14" applyNumberFormat="1" applyFont="1" applyBorder="1"/>
    <xf numFmtId="179" fontId="35" fillId="0" borderId="61" xfId="14" applyNumberFormat="1" applyFont="1" applyBorder="1"/>
    <xf numFmtId="180" fontId="35" fillId="0" borderId="79" xfId="14" applyNumberFormat="1" applyFont="1" applyBorder="1"/>
    <xf numFmtId="0" fontId="30" fillId="0" borderId="0" xfId="0" applyFont="1"/>
    <xf numFmtId="43" fontId="35" fillId="0" borderId="62" xfId="14" applyFont="1" applyBorder="1" applyAlignment="1">
      <alignment horizontal="left"/>
    </xf>
    <xf numFmtId="173" fontId="30" fillId="0" borderId="62" xfId="14" applyNumberFormat="1" applyFont="1" applyBorder="1"/>
    <xf numFmtId="173" fontId="35" fillId="0" borderId="62" xfId="14" applyNumberFormat="1" applyFont="1" applyBorder="1"/>
    <xf numFmtId="179" fontId="35" fillId="0" borderId="62" xfId="14" applyNumberFormat="1" applyFont="1" applyBorder="1"/>
    <xf numFmtId="180" fontId="35" fillId="0" borderId="63" xfId="14" applyNumberFormat="1" applyFont="1" applyBorder="1"/>
    <xf numFmtId="49" fontId="35" fillId="0" borderId="38" xfId="14" applyNumberFormat="1" applyFont="1" applyBorder="1" applyAlignment="1">
      <alignment horizontal="left"/>
    </xf>
    <xf numFmtId="43" fontId="35" fillId="0" borderId="0" xfId="14" applyFont="1" applyBorder="1" applyAlignment="1">
      <alignment horizontal="left"/>
    </xf>
    <xf numFmtId="173" fontId="30" fillId="0" borderId="0" xfId="14" applyNumberFormat="1" applyFont="1" applyBorder="1"/>
    <xf numFmtId="173" fontId="35" fillId="0" borderId="0" xfId="14" applyNumberFormat="1" applyFont="1" applyBorder="1"/>
    <xf numFmtId="179" fontId="35" fillId="0" borderId="0" xfId="14" applyNumberFormat="1" applyFont="1" applyBorder="1"/>
    <xf numFmtId="180" fontId="35" fillId="0" borderId="68" xfId="14" applyNumberFormat="1" applyFont="1" applyBorder="1"/>
    <xf numFmtId="181" fontId="35" fillId="15" borderId="34" xfId="14" applyNumberFormat="1" applyFont="1" applyFill="1" applyBorder="1"/>
    <xf numFmtId="181" fontId="35" fillId="15" borderId="37" xfId="14" applyNumberFormat="1" applyFont="1" applyFill="1" applyBorder="1"/>
    <xf numFmtId="43" fontId="35" fillId="0" borderId="73" xfId="14" applyFont="1" applyBorder="1" applyAlignment="1">
      <alignment horizontal="center"/>
    </xf>
    <xf numFmtId="43" fontId="35" fillId="0" borderId="80" xfId="14" applyFont="1" applyBorder="1" applyAlignment="1">
      <alignment horizontal="center"/>
    </xf>
    <xf numFmtId="49" fontId="35" fillId="0" borderId="80" xfId="14" applyNumberFormat="1" applyFont="1" applyBorder="1" applyAlignment="1">
      <alignment horizontal="center"/>
    </xf>
    <xf numFmtId="43" fontId="35" fillId="0" borderId="39" xfId="14" applyFont="1" applyBorder="1" applyAlignment="1">
      <alignment horizontal="center"/>
    </xf>
    <xf numFmtId="173" fontId="30" fillId="0" borderId="39" xfId="14" applyNumberFormat="1" applyFont="1" applyBorder="1"/>
    <xf numFmtId="173" fontId="59" fillId="0" borderId="37" xfId="14" applyNumberFormat="1" applyFont="1" applyBorder="1"/>
    <xf numFmtId="173" fontId="59" fillId="0" borderId="39" xfId="14" applyNumberFormat="1" applyFont="1" applyBorder="1"/>
    <xf numFmtId="173" fontId="35" fillId="16" borderId="36" xfId="14" applyNumberFormat="1" applyFont="1" applyFill="1" applyBorder="1"/>
    <xf numFmtId="0" fontId="35" fillId="0" borderId="34" xfId="0" applyFont="1" applyBorder="1" applyAlignment="1">
      <alignment horizontal="center" wrapText="1"/>
    </xf>
    <xf numFmtId="43" fontId="35" fillId="0" borderId="34" xfId="14" applyFont="1" applyBorder="1" applyAlignment="1">
      <alignment horizontal="center" wrapText="1"/>
    </xf>
    <xf numFmtId="173" fontId="30" fillId="0" borderId="34" xfId="14" applyNumberFormat="1" applyFont="1" applyBorder="1" applyAlignment="1">
      <alignment horizontal="center" wrapText="1"/>
    </xf>
    <xf numFmtId="9" fontId="30" fillId="0" borderId="34" xfId="14" applyNumberFormat="1" applyFont="1" applyBorder="1" applyAlignment="1">
      <alignment horizontal="center" wrapText="1"/>
    </xf>
    <xf numFmtId="9" fontId="30" fillId="0" borderId="34" xfId="2" applyFont="1" applyBorder="1" applyAlignment="1">
      <alignment horizontal="center" wrapText="1"/>
    </xf>
    <xf numFmtId="173" fontId="35" fillId="0" borderId="34" xfId="14" applyNumberFormat="1" applyFont="1" applyBorder="1" applyAlignment="1">
      <alignment horizontal="center" wrapText="1"/>
    </xf>
    <xf numFmtId="0" fontId="30" fillId="0" borderId="0" xfId="0" applyFont="1" applyAlignment="1">
      <alignment wrapText="1"/>
    </xf>
    <xf numFmtId="0" fontId="30" fillId="0" borderId="42" xfId="0" applyFont="1" applyBorder="1" applyAlignment="1">
      <alignment horizontal="center" wrapText="1"/>
    </xf>
    <xf numFmtId="0" fontId="30" fillId="0" borderId="45" xfId="0" applyFont="1" applyBorder="1" applyAlignment="1">
      <alignment horizontal="center" wrapText="1"/>
    </xf>
    <xf numFmtId="49" fontId="30" fillId="0" borderId="45" xfId="0" applyNumberFormat="1" applyFont="1" applyBorder="1" applyAlignment="1">
      <alignment horizontal="center" wrapText="1"/>
    </xf>
    <xf numFmtId="173" fontId="30" fillId="0" borderId="42" xfId="14" applyNumberFormat="1" applyFont="1" applyFill="1" applyBorder="1" applyAlignment="1">
      <alignment wrapText="1"/>
    </xf>
    <xf numFmtId="173" fontId="35" fillId="0" borderId="42" xfId="14" applyNumberFormat="1" applyFont="1" applyFill="1" applyBorder="1" applyAlignment="1">
      <alignment wrapText="1"/>
    </xf>
    <xf numFmtId="180" fontId="30" fillId="0" borderId="42" xfId="14" applyNumberFormat="1" applyFont="1" applyFill="1" applyBorder="1" applyAlignment="1">
      <alignment wrapText="1"/>
    </xf>
    <xf numFmtId="0" fontId="30" fillId="0" borderId="41" xfId="0" applyFont="1" applyBorder="1" applyAlignment="1">
      <alignment horizontal="center" wrapText="1"/>
    </xf>
    <xf numFmtId="18" fontId="29" fillId="0" borderId="42" xfId="0" applyNumberFormat="1" applyFont="1" applyBorder="1" applyAlignment="1">
      <alignment vertical="top" wrapText="1"/>
    </xf>
    <xf numFmtId="173" fontId="30" fillId="0" borderId="45" xfId="14" applyNumberFormat="1" applyFont="1" applyFill="1" applyBorder="1" applyAlignment="1">
      <alignment wrapText="1"/>
    </xf>
    <xf numFmtId="173" fontId="35" fillId="0" borderId="45" xfId="14" applyNumberFormat="1" applyFont="1" applyFill="1" applyBorder="1" applyAlignment="1">
      <alignment wrapText="1"/>
    </xf>
    <xf numFmtId="9" fontId="29" fillId="0" borderId="42" xfId="2" applyFont="1" applyFill="1" applyBorder="1" applyAlignment="1">
      <alignment horizontal="center"/>
    </xf>
    <xf numFmtId="9" fontId="35" fillId="0" borderId="42" xfId="2" applyFont="1" applyFill="1" applyBorder="1" applyAlignment="1">
      <alignment wrapText="1"/>
    </xf>
    <xf numFmtId="9" fontId="30" fillId="17" borderId="42" xfId="2" applyFont="1" applyFill="1" applyBorder="1" applyAlignment="1">
      <alignment horizontal="center"/>
    </xf>
    <xf numFmtId="9" fontId="29" fillId="17" borderId="42" xfId="2" applyFont="1" applyFill="1" applyBorder="1" applyAlignment="1">
      <alignment wrapText="1"/>
    </xf>
    <xf numFmtId="9" fontId="30" fillId="0" borderId="45" xfId="2" applyFont="1" applyFill="1" applyBorder="1" applyAlignment="1">
      <alignment horizontal="center"/>
    </xf>
    <xf numFmtId="9" fontId="29" fillId="0" borderId="45" xfId="2" applyFont="1" applyFill="1" applyBorder="1" applyAlignment="1">
      <alignment wrapText="1"/>
    </xf>
    <xf numFmtId="9" fontId="32" fillId="0" borderId="45" xfId="2" applyFont="1" applyFill="1" applyBorder="1" applyAlignment="1">
      <alignment horizontal="center" wrapText="1"/>
    </xf>
    <xf numFmtId="0" fontId="35" fillId="0" borderId="37" xfId="0" applyFont="1" applyBorder="1" applyAlignment="1">
      <alignment horizontal="center" wrapText="1"/>
    </xf>
    <xf numFmtId="173" fontId="30" fillId="0" borderId="34" xfId="14" applyNumberFormat="1" applyFont="1" applyFill="1" applyBorder="1" applyAlignment="1">
      <alignment wrapText="1"/>
    </xf>
    <xf numFmtId="9" fontId="30" fillId="0" borderId="34" xfId="2" applyFont="1" applyFill="1" applyBorder="1" applyAlignment="1">
      <alignment wrapText="1"/>
    </xf>
    <xf numFmtId="173" fontId="35" fillId="4" borderId="34" xfId="14" applyNumberFormat="1" applyFont="1" applyFill="1" applyBorder="1" applyAlignment="1">
      <alignment wrapText="1"/>
    </xf>
    <xf numFmtId="180" fontId="35" fillId="0" borderId="42" xfId="14" applyNumberFormat="1" applyFont="1" applyFill="1" applyBorder="1" applyAlignment="1">
      <alignment wrapText="1"/>
    </xf>
    <xf numFmtId="0" fontId="30" fillId="0" borderId="71" xfId="0" applyFont="1" applyBorder="1" applyAlignment="1">
      <alignment horizontal="center" wrapText="1"/>
    </xf>
    <xf numFmtId="0" fontId="30" fillId="0" borderId="27" xfId="0" applyFont="1" applyBorder="1" applyAlignment="1">
      <alignment horizontal="center" wrapText="1"/>
    </xf>
    <xf numFmtId="49" fontId="30" fillId="0" borderId="27" xfId="0" applyNumberFormat="1" applyFont="1" applyBorder="1" applyAlignment="1">
      <alignment horizontal="center" wrapText="1"/>
    </xf>
    <xf numFmtId="43" fontId="30" fillId="0" borderId="71" xfId="14" applyFont="1" applyFill="1" applyBorder="1" applyAlignment="1">
      <alignment horizontal="center" wrapText="1"/>
    </xf>
    <xf numFmtId="173" fontId="30" fillId="0" borderId="71" xfId="14" applyNumberFormat="1" applyFont="1" applyFill="1" applyBorder="1" applyAlignment="1">
      <alignment wrapText="1"/>
    </xf>
    <xf numFmtId="173" fontId="35" fillId="0" borderId="71" xfId="14" applyNumberFormat="1" applyFont="1" applyFill="1" applyBorder="1" applyAlignment="1">
      <alignment wrapText="1"/>
    </xf>
    <xf numFmtId="9" fontId="30" fillId="0" borderId="42" xfId="2" applyFont="1" applyFill="1" applyBorder="1" applyAlignment="1">
      <alignment horizontal="center"/>
    </xf>
    <xf numFmtId="9" fontId="30" fillId="0" borderId="42" xfId="2" applyFont="1" applyFill="1" applyBorder="1" applyAlignment="1">
      <alignment horizontal="center" wrapText="1"/>
    </xf>
    <xf numFmtId="9" fontId="30" fillId="0" borderId="42" xfId="2" applyFont="1" applyFill="1" applyBorder="1" applyAlignment="1">
      <alignment wrapText="1"/>
    </xf>
    <xf numFmtId="9" fontId="30" fillId="0" borderId="45" xfId="2" applyFont="1" applyFill="1" applyBorder="1" applyAlignment="1">
      <alignment wrapText="1"/>
    </xf>
    <xf numFmtId="179" fontId="30" fillId="0" borderId="71" xfId="14" applyNumberFormat="1" applyFont="1" applyFill="1" applyBorder="1" applyAlignment="1">
      <alignment wrapText="1"/>
    </xf>
    <xf numFmtId="0" fontId="30" fillId="0" borderId="64" xfId="0" applyFont="1" applyBorder="1" applyAlignment="1">
      <alignment horizontal="center"/>
    </xf>
    <xf numFmtId="49" fontId="30" fillId="0" borderId="67" xfId="0" applyNumberFormat="1" applyFont="1" applyBorder="1" applyAlignment="1">
      <alignment horizontal="center"/>
    </xf>
    <xf numFmtId="43" fontId="30" fillId="0" borderId="67" xfId="14" applyFont="1" applyFill="1" applyBorder="1" applyAlignment="1">
      <alignment horizontal="center"/>
    </xf>
    <xf numFmtId="173" fontId="30" fillId="0" borderId="67" xfId="14" applyNumberFormat="1" applyFont="1" applyFill="1" applyBorder="1"/>
    <xf numFmtId="179" fontId="30" fillId="0" borderId="67" xfId="14" applyNumberFormat="1" applyFont="1" applyFill="1" applyBorder="1"/>
    <xf numFmtId="173" fontId="35" fillId="0" borderId="67" xfId="14" applyNumberFormat="1" applyFont="1" applyFill="1" applyBorder="1"/>
    <xf numFmtId="180" fontId="30" fillId="0" borderId="67" xfId="14" applyNumberFormat="1" applyFont="1" applyFill="1" applyBorder="1"/>
    <xf numFmtId="0" fontId="30" fillId="0" borderId="0" xfId="0" applyFont="1" applyAlignment="1">
      <alignment horizontal="center"/>
    </xf>
    <xf numFmtId="49" fontId="30" fillId="0" borderId="0" xfId="0" applyNumberFormat="1" applyFont="1" applyAlignment="1">
      <alignment horizontal="center"/>
    </xf>
    <xf numFmtId="43" fontId="30" fillId="0" borderId="0" xfId="14" applyFont="1" applyAlignment="1">
      <alignment horizontal="center"/>
    </xf>
    <xf numFmtId="173" fontId="30" fillId="0" borderId="0" xfId="14" applyNumberFormat="1" applyFont="1"/>
    <xf numFmtId="179" fontId="30" fillId="0" borderId="0" xfId="14" applyNumberFormat="1" applyFont="1"/>
    <xf numFmtId="173" fontId="35" fillId="0" borderId="0" xfId="14" applyNumberFormat="1" applyFont="1"/>
    <xf numFmtId="180" fontId="30" fillId="0" borderId="0" xfId="14" applyNumberFormat="1" applyFont="1"/>
    <xf numFmtId="0" fontId="19" fillId="0" borderId="42" xfId="29" applyBorder="1" applyAlignment="1" applyProtection="1">
      <alignment horizontal="center" vertical="top" wrapText="1"/>
      <protection locked="0"/>
    </xf>
    <xf numFmtId="0" fontId="28" fillId="0" borderId="42" xfId="29" applyFont="1" applyBorder="1" applyAlignment="1" applyProtection="1">
      <alignment horizontal="left" vertical="top" wrapText="1"/>
      <protection locked="0"/>
    </xf>
    <xf numFmtId="9" fontId="28" fillId="0" borderId="42" xfId="1" applyNumberFormat="1" applyFont="1" applyFill="1" applyBorder="1" applyAlignment="1" applyProtection="1">
      <alignment horizontal="right" vertical="top"/>
      <protection hidden="1"/>
    </xf>
    <xf numFmtId="43" fontId="19" fillId="0" borderId="42" xfId="1" applyFont="1" applyFill="1" applyBorder="1" applyAlignment="1" applyProtection="1">
      <alignment vertical="top"/>
      <protection locked="0"/>
    </xf>
    <xf numFmtId="10" fontId="19" fillId="0" borderId="42" xfId="13" applyNumberFormat="1" applyFont="1" applyFill="1" applyBorder="1" applyAlignment="1" applyProtection="1">
      <alignment horizontal="center" vertical="top"/>
      <protection hidden="1"/>
    </xf>
    <xf numFmtId="43" fontId="19" fillId="0" borderId="42" xfId="1" applyFont="1" applyFill="1" applyBorder="1" applyAlignment="1" applyProtection="1">
      <alignment horizontal="right" vertical="top"/>
      <protection locked="0"/>
    </xf>
    <xf numFmtId="43" fontId="19" fillId="0" borderId="42" xfId="1" applyFont="1" applyFill="1" applyBorder="1" applyAlignment="1" applyProtection="1">
      <alignment horizontal="center" vertical="top"/>
      <protection hidden="1"/>
    </xf>
    <xf numFmtId="0" fontId="19" fillId="0" borderId="42" xfId="29" applyBorder="1" applyAlignment="1" applyProtection="1">
      <alignment vertical="top" wrapText="1"/>
      <protection locked="0"/>
    </xf>
    <xf numFmtId="43" fontId="64" fillId="0" borderId="49" xfId="1" applyFont="1" applyFill="1" applyBorder="1" applyProtection="1">
      <protection hidden="1"/>
    </xf>
    <xf numFmtId="43" fontId="64" fillId="0" borderId="0" xfId="1" applyFont="1" applyFill="1" applyBorder="1" applyProtection="1">
      <protection hidden="1"/>
    </xf>
    <xf numFmtId="43" fontId="63" fillId="0" borderId="0" xfId="1" applyFont="1" applyFill="1" applyBorder="1" applyProtection="1">
      <protection hidden="1"/>
    </xf>
    <xf numFmtId="43" fontId="19" fillId="0" borderId="0" xfId="1" applyFont="1" applyFill="1" applyBorder="1" applyAlignment="1" applyProtection="1">
      <alignment horizontal="right" vertical="center"/>
      <protection hidden="1"/>
    </xf>
    <xf numFmtId="43" fontId="8" fillId="0" borderId="13" xfId="5" applyNumberFormat="1" applyFont="1" applyBorder="1" applyAlignment="1">
      <alignment vertical="center"/>
    </xf>
    <xf numFmtId="43" fontId="34" fillId="0" borderId="78" xfId="1" applyFont="1" applyBorder="1" applyAlignment="1">
      <alignment horizontal="center"/>
    </xf>
    <xf numFmtId="43" fontId="35" fillId="0" borderId="79" xfId="1" applyFont="1" applyBorder="1" applyAlignment="1">
      <alignment horizontal="center"/>
    </xf>
    <xf numFmtId="177" fontId="35" fillId="0" borderId="63" xfId="1" applyNumberFormat="1" applyFont="1" applyBorder="1" applyAlignment="1">
      <alignment horizontal="center"/>
    </xf>
    <xf numFmtId="43" fontId="36" fillId="0" borderId="72" xfId="1" applyFont="1" applyBorder="1" applyAlignment="1">
      <alignment horizontal="center"/>
    </xf>
    <xf numFmtId="43" fontId="38" fillId="7" borderId="39" xfId="1" applyFont="1" applyFill="1" applyBorder="1" applyAlignment="1">
      <alignment horizontal="center"/>
    </xf>
    <xf numFmtId="40" fontId="38" fillId="7" borderId="39" xfId="1" applyNumberFormat="1" applyFont="1" applyFill="1" applyBorder="1" applyAlignment="1">
      <alignment horizontal="center"/>
    </xf>
    <xf numFmtId="43" fontId="38" fillId="6" borderId="34" xfId="1" applyFont="1" applyFill="1" applyBorder="1" applyAlignment="1">
      <alignment horizontal="center"/>
    </xf>
    <xf numFmtId="38" fontId="38" fillId="5" borderId="34" xfId="1" applyNumberFormat="1" applyFont="1" applyFill="1" applyBorder="1" applyAlignment="1">
      <alignment horizontal="center" wrapText="1"/>
    </xf>
    <xf numFmtId="43" fontId="38" fillId="7" borderId="34" xfId="1" applyFont="1" applyFill="1" applyBorder="1" applyAlignment="1">
      <alignment horizontal="center"/>
    </xf>
    <xf numFmtId="43" fontId="38" fillId="7" borderId="34" xfId="1" applyFont="1" applyFill="1" applyBorder="1" applyAlignment="1">
      <alignment horizontal="center" wrapText="1"/>
    </xf>
    <xf numFmtId="9" fontId="38" fillId="7" borderId="34" xfId="2" applyFont="1" applyFill="1" applyBorder="1" applyAlignment="1">
      <alignment horizontal="center"/>
    </xf>
    <xf numFmtId="43" fontId="38" fillId="6" borderId="34" xfId="1" applyFont="1" applyFill="1" applyBorder="1" applyAlignment="1">
      <alignment horizontal="center" wrapText="1"/>
    </xf>
    <xf numFmtId="43" fontId="31" fillId="7" borderId="71" xfId="1" applyFont="1" applyFill="1" applyBorder="1" applyAlignment="1">
      <alignment horizontal="center"/>
    </xf>
    <xf numFmtId="43" fontId="31" fillId="0" borderId="27" xfId="1" applyFont="1" applyFill="1" applyBorder="1" applyAlignment="1">
      <alignment horizontal="left"/>
    </xf>
    <xf numFmtId="43" fontId="38" fillId="5" borderId="67" xfId="1" applyFont="1" applyFill="1" applyBorder="1" applyAlignment="1">
      <alignment horizontal="center"/>
    </xf>
    <xf numFmtId="9" fontId="38" fillId="0" borderId="36" xfId="2" applyFont="1" applyBorder="1" applyAlignment="1">
      <alignment horizontal="center"/>
    </xf>
    <xf numFmtId="43" fontId="35" fillId="0" borderId="61" xfId="14" applyFont="1" applyBorder="1" applyAlignment="1">
      <alignment horizontal="left" wrapText="1"/>
    </xf>
    <xf numFmtId="43" fontId="35" fillId="0" borderId="41" xfId="14" applyFont="1" applyBorder="1" applyAlignment="1">
      <alignment horizontal="left"/>
    </xf>
    <xf numFmtId="43" fontId="35" fillId="0" borderId="62" xfId="14" applyFont="1" applyBorder="1" applyAlignment="1">
      <alignment horizontal="left" wrapText="1"/>
    </xf>
    <xf numFmtId="43" fontId="35" fillId="0" borderId="80" xfId="14" applyFont="1" applyBorder="1" applyAlignment="1">
      <alignment horizontal="center" wrapText="1"/>
    </xf>
    <xf numFmtId="0" fontId="27" fillId="0" borderId="36" xfId="11" applyFont="1" applyBorder="1" applyAlignment="1">
      <alignment horizontal="center" vertical="center"/>
    </xf>
    <xf numFmtId="173" fontId="59" fillId="0" borderId="39" xfId="14" applyNumberFormat="1" applyFont="1" applyBorder="1" applyAlignment="1">
      <alignment horizontal="center"/>
    </xf>
    <xf numFmtId="173" fontId="35" fillId="20" borderId="34" xfId="14" applyNumberFormat="1" applyFont="1" applyFill="1" applyBorder="1" applyAlignment="1">
      <alignment horizontal="center" wrapText="1"/>
    </xf>
    <xf numFmtId="0" fontId="30" fillId="0" borderId="44" xfId="0" applyFont="1" applyBorder="1" applyAlignment="1">
      <alignment horizontal="center" wrapText="1"/>
    </xf>
    <xf numFmtId="43" fontId="30" fillId="0" borderId="42" xfId="14" applyFont="1" applyFill="1" applyBorder="1" applyAlignment="1">
      <alignment wrapText="1"/>
    </xf>
    <xf numFmtId="49" fontId="30" fillId="0" borderId="85" xfId="0" applyNumberFormat="1" applyFont="1" applyBorder="1" applyAlignment="1">
      <alignment horizontal="center" wrapText="1"/>
    </xf>
    <xf numFmtId="0" fontId="30" fillId="0" borderId="85" xfId="0" applyFont="1" applyBorder="1" applyAlignment="1">
      <alignment horizontal="center" wrapText="1"/>
    </xf>
    <xf numFmtId="173" fontId="35" fillId="0" borderId="34" xfId="14" applyNumberFormat="1" applyFont="1" applyFill="1" applyBorder="1" applyAlignment="1">
      <alignment wrapText="1"/>
    </xf>
    <xf numFmtId="9" fontId="35" fillId="21" borderId="42" xfId="2" applyFont="1" applyFill="1" applyBorder="1" applyAlignment="1">
      <alignment wrapText="1"/>
    </xf>
    <xf numFmtId="40" fontId="30" fillId="0" borderId="42" xfId="1" applyNumberFormat="1" applyFont="1" applyFill="1" applyBorder="1" applyAlignment="1">
      <alignment horizontal="center"/>
    </xf>
    <xf numFmtId="18" fontId="29" fillId="0" borderId="45" xfId="0" applyNumberFormat="1" applyFont="1" applyBorder="1" applyAlignment="1">
      <alignment vertical="top" wrapText="1"/>
    </xf>
    <xf numFmtId="40" fontId="30" fillId="0" borderId="45" xfId="1" applyNumberFormat="1" applyFont="1" applyFill="1" applyBorder="1" applyAlignment="1">
      <alignment horizontal="center"/>
    </xf>
    <xf numFmtId="173" fontId="30" fillId="0" borderId="45" xfId="14" applyNumberFormat="1" applyFont="1" applyFill="1" applyBorder="1" applyAlignment="1">
      <alignment horizontal="center" wrapText="1"/>
    </xf>
    <xf numFmtId="9" fontId="29" fillId="0" borderId="42" xfId="2" applyFont="1" applyFill="1" applyBorder="1" applyAlignment="1">
      <alignment horizontal="center" wrapText="1"/>
    </xf>
    <xf numFmtId="9" fontId="32" fillId="0" borderId="0" xfId="0" applyNumberFormat="1" applyFont="1" applyAlignment="1">
      <alignment wrapText="1"/>
    </xf>
    <xf numFmtId="0" fontId="30" fillId="4" borderId="0" xfId="0" applyFont="1" applyFill="1" applyAlignment="1">
      <alignment wrapText="1"/>
    </xf>
    <xf numFmtId="0" fontId="30" fillId="0" borderId="67" xfId="0" applyFont="1" applyBorder="1" applyAlignment="1">
      <alignment horizontal="center" wrapText="1"/>
    </xf>
    <xf numFmtId="0" fontId="30" fillId="0" borderId="0" xfId="0" applyFont="1" applyAlignment="1">
      <alignment horizontal="center" wrapText="1"/>
    </xf>
    <xf numFmtId="49" fontId="35" fillId="0" borderId="0" xfId="14" applyNumberFormat="1" applyFont="1" applyBorder="1" applyAlignment="1">
      <alignment horizontal="left"/>
    </xf>
    <xf numFmtId="43" fontId="35" fillId="0" borderId="0" xfId="14" applyFont="1" applyBorder="1" applyAlignment="1">
      <alignment horizontal="left" wrapText="1"/>
    </xf>
    <xf numFmtId="173" fontId="59" fillId="0" borderId="34" xfId="14" applyNumberFormat="1" applyFont="1" applyBorder="1"/>
    <xf numFmtId="173" fontId="35" fillId="16" borderId="36" xfId="14" applyNumberFormat="1" applyFont="1" applyFill="1" applyBorder="1" applyAlignment="1">
      <alignment horizontal="center"/>
    </xf>
    <xf numFmtId="0" fontId="35" fillId="0" borderId="27" xfId="0" applyFont="1" applyBorder="1" applyAlignment="1">
      <alignment horizontal="center" wrapText="1"/>
    </xf>
    <xf numFmtId="173" fontId="35" fillId="0" borderId="27" xfId="14" applyNumberFormat="1" applyFont="1" applyBorder="1" applyAlignment="1">
      <alignment horizontal="center" wrapText="1"/>
    </xf>
    <xf numFmtId="43" fontId="35" fillId="0" borderId="27" xfId="14" applyFont="1" applyBorder="1" applyAlignment="1">
      <alignment horizontal="center" wrapText="1"/>
    </xf>
    <xf numFmtId="173" fontId="30" fillId="0" borderId="27" xfId="14" applyNumberFormat="1" applyFont="1" applyBorder="1" applyAlignment="1">
      <alignment horizontal="center" wrapText="1"/>
    </xf>
    <xf numFmtId="9" fontId="30" fillId="0" borderId="27" xfId="14" applyNumberFormat="1" applyFont="1" applyBorder="1" applyAlignment="1">
      <alignment horizontal="center" wrapText="1"/>
    </xf>
    <xf numFmtId="180" fontId="35" fillId="0" borderId="27" xfId="14" applyNumberFormat="1" applyFont="1" applyBorder="1" applyAlignment="1">
      <alignment horizontal="center" wrapText="1"/>
    </xf>
    <xf numFmtId="43" fontId="30" fillId="19" borderId="42" xfId="14" applyFont="1" applyFill="1" applyBorder="1" applyAlignment="1">
      <alignment horizontal="center" wrapText="1"/>
    </xf>
    <xf numFmtId="43" fontId="30" fillId="19" borderId="42" xfId="14" applyFont="1" applyFill="1" applyBorder="1" applyAlignment="1">
      <alignment wrapText="1"/>
    </xf>
    <xf numFmtId="173" fontId="35" fillId="0" borderId="49" xfId="14" applyNumberFormat="1" applyFont="1" applyFill="1" applyBorder="1" applyAlignment="1">
      <alignment wrapText="1"/>
    </xf>
    <xf numFmtId="9" fontId="30" fillId="19" borderId="42" xfId="2" applyFont="1" applyFill="1" applyBorder="1" applyAlignment="1">
      <alignment wrapText="1"/>
    </xf>
    <xf numFmtId="9" fontId="30" fillId="0" borderId="45" xfId="2" applyFont="1" applyFill="1" applyBorder="1" applyAlignment="1">
      <alignment horizontal="center" wrapText="1"/>
    </xf>
    <xf numFmtId="9" fontId="35" fillId="0" borderId="45" xfId="2" applyFont="1" applyFill="1" applyBorder="1" applyAlignment="1">
      <alignment wrapText="1"/>
    </xf>
    <xf numFmtId="0" fontId="35" fillId="0" borderId="42" xfId="0" applyFont="1" applyBorder="1" applyAlignment="1">
      <alignment horizontal="center" wrapText="1"/>
    </xf>
    <xf numFmtId="0" fontId="35" fillId="0" borderId="0" xfId="0" applyFont="1" applyAlignment="1">
      <alignment horizontal="center"/>
    </xf>
    <xf numFmtId="49" fontId="35" fillId="0" borderId="0" xfId="0" applyNumberFormat="1" applyFont="1" applyAlignment="1">
      <alignment horizontal="center"/>
    </xf>
    <xf numFmtId="0" fontId="30" fillId="0" borderId="34" xfId="0" applyFont="1" applyBorder="1" applyAlignment="1">
      <alignment horizontal="center"/>
    </xf>
    <xf numFmtId="0" fontId="30" fillId="0" borderId="34" xfId="0" applyFont="1" applyBorder="1" applyAlignment="1">
      <alignment horizontal="center" wrapText="1"/>
    </xf>
    <xf numFmtId="49" fontId="30" fillId="0" borderId="34" xfId="0" applyNumberFormat="1" applyFont="1" applyBorder="1" applyAlignment="1">
      <alignment horizontal="center" wrapText="1"/>
    </xf>
    <xf numFmtId="18" fontId="29" fillId="0" borderId="34" xfId="0" applyNumberFormat="1" applyFont="1" applyBorder="1" applyAlignment="1">
      <alignment vertical="top" wrapText="1"/>
    </xf>
    <xf numFmtId="43" fontId="38" fillId="0" borderId="39" xfId="1" applyFont="1" applyBorder="1" applyAlignment="1">
      <alignment horizontal="center"/>
    </xf>
    <xf numFmtId="171" fontId="8" fillId="0" borderId="0" xfId="1" applyNumberFormat="1" applyFont="1" applyAlignment="1">
      <alignment horizontal="right" vertical="center"/>
    </xf>
    <xf numFmtId="173" fontId="35" fillId="0" borderId="37" xfId="14" applyNumberFormat="1" applyFont="1" applyBorder="1"/>
    <xf numFmtId="9" fontId="30" fillId="0" borderId="37" xfId="2" applyFont="1" applyBorder="1"/>
    <xf numFmtId="40" fontId="38" fillId="0" borderId="42" xfId="15" applyNumberFormat="1" applyFont="1" applyFill="1" applyBorder="1" applyAlignment="1">
      <alignment horizontal="center"/>
    </xf>
    <xf numFmtId="40" fontId="31" fillId="0" borderId="41" xfId="15" applyNumberFormat="1" applyFont="1" applyFill="1" applyBorder="1" applyAlignment="1">
      <alignment horizontal="center"/>
    </xf>
    <xf numFmtId="173" fontId="30" fillId="0" borderId="41" xfId="14" applyNumberFormat="1" applyFont="1" applyFill="1" applyBorder="1" applyAlignment="1">
      <alignment horizontal="center" wrapText="1"/>
    </xf>
    <xf numFmtId="43" fontId="28" fillId="0" borderId="44" xfId="15" applyNumberFormat="1" applyFont="1" applyFill="1" applyBorder="1" applyAlignment="1" applyProtection="1">
      <alignment horizontal="right" vertical="top"/>
      <protection hidden="1"/>
    </xf>
    <xf numFmtId="175" fontId="33" fillId="0" borderId="74" xfId="11" applyNumberFormat="1" applyFont="1" applyBorder="1" applyAlignment="1">
      <alignment horizontal="right"/>
    </xf>
    <xf numFmtId="0" fontId="29" fillId="0" borderId="42" xfId="33" applyFont="1" applyBorder="1" applyAlignment="1">
      <alignment vertical="top" wrapText="1"/>
    </xf>
    <xf numFmtId="0" fontId="29" fillId="0" borderId="42" xfId="34" applyFont="1" applyBorder="1" applyAlignment="1">
      <alignment vertical="top" wrapText="1"/>
    </xf>
    <xf numFmtId="0" fontId="29" fillId="0" borderId="42" xfId="35" applyFont="1" applyBorder="1" applyAlignment="1">
      <alignment vertical="top" wrapText="1"/>
    </xf>
    <xf numFmtId="0" fontId="29" fillId="0" borderId="45" xfId="35" applyFont="1" applyBorder="1" applyAlignment="1">
      <alignment vertical="top" wrapText="1"/>
    </xf>
    <xf numFmtId="173" fontId="30" fillId="0" borderId="37" xfId="14" applyNumberFormat="1" applyFont="1" applyBorder="1"/>
    <xf numFmtId="0" fontId="29" fillId="0" borderId="42" xfId="36" applyFont="1" applyBorder="1" applyAlignment="1">
      <alignment vertical="top" wrapText="1"/>
    </xf>
    <xf numFmtId="0" fontId="29" fillId="0" borderId="42" xfId="37" applyFont="1" applyBorder="1" applyAlignment="1">
      <alignment vertical="top" wrapText="1"/>
    </xf>
    <xf numFmtId="43" fontId="35" fillId="4" borderId="62" xfId="1" applyFont="1" applyFill="1" applyBorder="1" applyAlignment="1">
      <alignment horizontal="left"/>
    </xf>
    <xf numFmtId="43" fontId="34" fillId="4" borderId="62" xfId="1" applyFont="1" applyFill="1" applyBorder="1" applyAlignment="1">
      <alignment horizontal="center"/>
    </xf>
    <xf numFmtId="0" fontId="0" fillId="4" borderId="0" xfId="0" applyFill="1"/>
    <xf numFmtId="40" fontId="38" fillId="5" borderId="34" xfId="1" applyNumberFormat="1" applyFont="1" applyFill="1" applyBorder="1" applyAlignment="1">
      <alignment horizontal="center" wrapText="1"/>
    </xf>
    <xf numFmtId="43" fontId="38" fillId="5" borderId="34" xfId="1" applyFont="1" applyFill="1" applyBorder="1" applyAlignment="1">
      <alignment horizontal="center" wrapText="1"/>
    </xf>
    <xf numFmtId="43" fontId="38" fillId="17" borderId="42" xfId="1" applyFont="1" applyFill="1" applyBorder="1" applyAlignment="1">
      <alignment horizontal="center"/>
    </xf>
    <xf numFmtId="40" fontId="38" fillId="0" borderId="80" xfId="1" applyNumberFormat="1" applyFont="1" applyFill="1" applyBorder="1" applyAlignment="1">
      <alignment horizontal="center"/>
    </xf>
    <xf numFmtId="37" fontId="31" fillId="0" borderId="34" xfId="1" applyNumberFormat="1" applyFont="1" applyFill="1" applyBorder="1" applyAlignment="1">
      <alignment horizontal="center"/>
    </xf>
    <xf numFmtId="43" fontId="31" fillId="17" borderId="39" xfId="1" applyFont="1" applyFill="1" applyBorder="1" applyAlignment="1">
      <alignment horizontal="center"/>
    </xf>
    <xf numFmtId="40" fontId="31" fillId="17" borderId="39" xfId="1" applyNumberFormat="1" applyFont="1" applyFill="1" applyBorder="1" applyAlignment="1">
      <alignment horizontal="center"/>
    </xf>
    <xf numFmtId="40" fontId="38" fillId="17" borderId="39" xfId="1" applyNumberFormat="1" applyFont="1" applyFill="1" applyBorder="1" applyAlignment="1">
      <alignment horizontal="center"/>
    </xf>
    <xf numFmtId="40" fontId="38" fillId="17" borderId="36" xfId="1" applyNumberFormat="1" applyFont="1" applyFill="1" applyBorder="1" applyAlignment="1">
      <alignment horizontal="center"/>
    </xf>
    <xf numFmtId="40" fontId="38" fillId="0" borderId="0" xfId="1" applyNumberFormat="1" applyFont="1" applyFill="1" applyBorder="1" applyAlignment="1">
      <alignment horizontal="center"/>
    </xf>
    <xf numFmtId="43" fontId="38" fillId="0" borderId="71" xfId="1" applyFont="1" applyFill="1" applyBorder="1" applyAlignment="1">
      <alignment horizontal="center"/>
    </xf>
    <xf numFmtId="37" fontId="38" fillId="0" borderId="45" xfId="1" applyNumberFormat="1" applyFont="1" applyFill="1" applyBorder="1" applyAlignment="1">
      <alignment horizontal="center"/>
    </xf>
    <xf numFmtId="43" fontId="31" fillId="0" borderId="45" xfId="1" applyFont="1" applyFill="1" applyBorder="1" applyAlignment="1">
      <alignment horizontal="left"/>
    </xf>
    <xf numFmtId="173" fontId="31" fillId="0" borderId="45" xfId="1" applyNumberFormat="1" applyFont="1" applyFill="1" applyBorder="1" applyAlignment="1">
      <alignment horizontal="center"/>
    </xf>
    <xf numFmtId="40" fontId="31" fillId="0" borderId="27" xfId="1" applyNumberFormat="1" applyFont="1" applyFill="1" applyBorder="1" applyAlignment="1">
      <alignment horizontal="center"/>
    </xf>
    <xf numFmtId="43" fontId="38" fillId="0" borderId="0" xfId="1" applyFont="1" applyFill="1" applyBorder="1" applyAlignment="1">
      <alignment horizontal="center"/>
    </xf>
    <xf numFmtId="37" fontId="31" fillId="4" borderId="42" xfId="1" applyNumberFormat="1" applyFont="1" applyFill="1" applyBorder="1" applyAlignment="1">
      <alignment horizontal="center"/>
    </xf>
    <xf numFmtId="40" fontId="38" fillId="22" borderId="48" xfId="1" applyNumberFormat="1" applyFont="1" applyFill="1" applyBorder="1" applyAlignment="1">
      <alignment horizontal="center"/>
    </xf>
    <xf numFmtId="40" fontId="38" fillId="4" borderId="48" xfId="1" applyNumberFormat="1" applyFont="1" applyFill="1" applyBorder="1" applyAlignment="1">
      <alignment horizontal="center"/>
    </xf>
    <xf numFmtId="38" fontId="35" fillId="0" borderId="61" xfId="1" applyNumberFormat="1" applyFont="1" applyBorder="1" applyAlignment="1">
      <alignment horizontal="center"/>
    </xf>
    <xf numFmtId="38" fontId="35" fillId="0" borderId="62" xfId="1" applyNumberFormat="1" applyFont="1" applyBorder="1" applyAlignment="1">
      <alignment horizontal="center"/>
    </xf>
    <xf numFmtId="43" fontId="35" fillId="0" borderId="62" xfId="1" applyFont="1" applyBorder="1" applyAlignment="1">
      <alignment horizontal="right"/>
    </xf>
    <xf numFmtId="38" fontId="36" fillId="0" borderId="65" xfId="1" applyNumberFormat="1" applyFont="1" applyBorder="1" applyAlignment="1">
      <alignment horizontal="center"/>
    </xf>
    <xf numFmtId="43" fontId="38" fillId="8" borderId="39" xfId="1" applyFont="1" applyFill="1" applyBorder="1" applyAlignment="1">
      <alignment horizontal="center"/>
    </xf>
    <xf numFmtId="40" fontId="38" fillId="8" borderId="39" xfId="1" applyNumberFormat="1" applyFont="1" applyFill="1" applyBorder="1" applyAlignment="1">
      <alignment horizontal="center"/>
    </xf>
    <xf numFmtId="43" fontId="38" fillId="5" borderId="37" xfId="1" applyFont="1" applyFill="1" applyBorder="1" applyAlignment="1">
      <alignment horizontal="center"/>
    </xf>
    <xf numFmtId="43" fontId="38" fillId="5" borderId="39" xfId="1" applyFont="1" applyFill="1" applyBorder="1" applyAlignment="1">
      <alignment horizontal="center"/>
    </xf>
    <xf numFmtId="38" fontId="38" fillId="5" borderId="39" xfId="1" applyNumberFormat="1" applyFont="1" applyFill="1" applyBorder="1" applyAlignment="1">
      <alignment horizontal="right"/>
    </xf>
    <xf numFmtId="40" fontId="38" fillId="5" borderId="36" xfId="1" applyNumberFormat="1" applyFont="1" applyFill="1" applyBorder="1" applyAlignment="1">
      <alignment horizontal="center"/>
    </xf>
    <xf numFmtId="40" fontId="38" fillId="5" borderId="39" xfId="1" applyNumberFormat="1" applyFont="1" applyFill="1" applyBorder="1" applyAlignment="1">
      <alignment horizontal="center"/>
    </xf>
    <xf numFmtId="43" fontId="38" fillId="6" borderId="37" xfId="1" applyFont="1" applyFill="1" applyBorder="1" applyAlignment="1">
      <alignment horizontal="center"/>
    </xf>
    <xf numFmtId="43" fontId="38" fillId="6" borderId="39" xfId="1" applyFont="1" applyFill="1" applyBorder="1" applyAlignment="1">
      <alignment horizontal="center"/>
    </xf>
    <xf numFmtId="43" fontId="38" fillId="15" borderId="36" xfId="1" applyFont="1" applyFill="1" applyBorder="1" applyAlignment="1">
      <alignment horizontal="center"/>
    </xf>
    <xf numFmtId="43" fontId="38" fillId="8" borderId="34" xfId="1" applyFont="1" applyFill="1" applyBorder="1" applyAlignment="1">
      <alignment horizontal="center"/>
    </xf>
    <xf numFmtId="43" fontId="38" fillId="8" borderId="34" xfId="1" applyFont="1" applyFill="1" applyBorder="1" applyAlignment="1">
      <alignment horizontal="center" wrapText="1"/>
    </xf>
    <xf numFmtId="40" fontId="38" fillId="8" borderId="34" xfId="1" applyNumberFormat="1" applyFont="1" applyFill="1" applyBorder="1" applyAlignment="1">
      <alignment horizontal="center"/>
    </xf>
    <xf numFmtId="43" fontId="38" fillId="5" borderId="34" xfId="1" applyFont="1" applyFill="1" applyBorder="1" applyAlignment="1">
      <alignment horizontal="center"/>
    </xf>
    <xf numFmtId="43" fontId="38" fillId="15" borderId="34" xfId="1" applyFont="1" applyFill="1" applyBorder="1" applyAlignment="1">
      <alignment horizontal="center" wrapText="1"/>
    </xf>
    <xf numFmtId="38" fontId="31" fillId="0" borderId="66" xfId="1" applyNumberFormat="1" applyFont="1" applyFill="1" applyBorder="1" applyAlignment="1">
      <alignment horizontal="center"/>
    </xf>
    <xf numFmtId="38" fontId="31" fillId="0" borderId="71" xfId="1" applyNumberFormat="1" applyFont="1" applyFill="1" applyBorder="1" applyAlignment="1">
      <alignment horizontal="center"/>
    </xf>
    <xf numFmtId="38" fontId="31" fillId="0" borderId="42" xfId="1" applyNumberFormat="1" applyFont="1" applyFill="1" applyBorder="1" applyAlignment="1">
      <alignment horizontal="center"/>
    </xf>
    <xf numFmtId="9" fontId="31" fillId="0" borderId="42" xfId="1" applyNumberFormat="1" applyFont="1" applyFill="1" applyBorder="1" applyAlignment="1">
      <alignment horizontal="center"/>
    </xf>
    <xf numFmtId="43" fontId="38" fillId="0" borderId="45" xfId="1" applyFont="1" applyFill="1" applyBorder="1" applyAlignment="1">
      <alignment horizontal="left"/>
    </xf>
    <xf numFmtId="43" fontId="31" fillId="0" borderId="49" xfId="1" applyFont="1" applyFill="1" applyBorder="1" applyAlignment="1">
      <alignment horizontal="center"/>
    </xf>
    <xf numFmtId="43" fontId="38" fillId="0" borderId="81" xfId="1" applyFont="1" applyFill="1" applyBorder="1" applyAlignment="1">
      <alignment horizontal="left"/>
    </xf>
    <xf numFmtId="43" fontId="38" fillId="0" borderId="87" xfId="1" applyFont="1" applyFill="1" applyBorder="1" applyAlignment="1">
      <alignment horizontal="left"/>
    </xf>
    <xf numFmtId="43" fontId="38" fillId="0" borderId="86" xfId="1" applyFont="1" applyFill="1" applyBorder="1" applyAlignment="1">
      <alignment horizontal="left"/>
    </xf>
    <xf numFmtId="43" fontId="38" fillId="0" borderId="88" xfId="1" applyFont="1" applyFill="1" applyBorder="1" applyAlignment="1">
      <alignment horizontal="left"/>
    </xf>
    <xf numFmtId="38" fontId="31" fillId="0" borderId="67" xfId="1" applyNumberFormat="1" applyFont="1" applyFill="1" applyBorder="1" applyAlignment="1">
      <alignment horizontal="center"/>
    </xf>
    <xf numFmtId="38" fontId="31" fillId="0" borderId="39" xfId="1" applyNumberFormat="1" applyFont="1" applyBorder="1" applyAlignment="1">
      <alignment horizontal="center"/>
    </xf>
    <xf numFmtId="180" fontId="31" fillId="0" borderId="39" xfId="1" applyNumberFormat="1" applyFont="1" applyBorder="1" applyAlignment="1">
      <alignment horizontal="center"/>
    </xf>
    <xf numFmtId="38" fontId="31" fillId="0" borderId="0" xfId="1" applyNumberFormat="1" applyFont="1" applyBorder="1" applyAlignment="1">
      <alignment horizontal="center"/>
    </xf>
    <xf numFmtId="43" fontId="31" fillId="0" borderId="71" xfId="1" applyFont="1" applyFill="1" applyBorder="1" applyAlignment="1">
      <alignment horizontal="center" wrapText="1"/>
    </xf>
    <xf numFmtId="0" fontId="35" fillId="21" borderId="34" xfId="0" applyFont="1" applyFill="1" applyBorder="1" applyAlignment="1">
      <alignment horizontal="center" wrapText="1"/>
    </xf>
    <xf numFmtId="173" fontId="35" fillId="21" borderId="34" xfId="14" applyNumberFormat="1" applyFont="1" applyFill="1" applyBorder="1" applyAlignment="1">
      <alignment wrapText="1"/>
    </xf>
    <xf numFmtId="43" fontId="30" fillId="0" borderId="27" xfId="14" applyFont="1" applyFill="1" applyBorder="1" applyAlignment="1">
      <alignment horizontal="center" wrapText="1"/>
    </xf>
    <xf numFmtId="173" fontId="30" fillId="0" borderId="27" xfId="14" applyNumberFormat="1" applyFont="1" applyFill="1" applyBorder="1" applyAlignment="1">
      <alignment wrapText="1"/>
    </xf>
    <xf numFmtId="0" fontId="8" fillId="0" borderId="25" xfId="5" applyFont="1" applyBorder="1" applyAlignment="1">
      <alignment horizontal="center" vertical="center"/>
    </xf>
    <xf numFmtId="43" fontId="30" fillId="0" borderId="34" xfId="14" applyFont="1" applyFill="1" applyBorder="1" applyAlignment="1">
      <alignment horizontal="center" wrapText="1"/>
    </xf>
    <xf numFmtId="18" fontId="29" fillId="0" borderId="71" xfId="0" applyNumberFormat="1" applyFont="1" applyBorder="1" applyAlignment="1">
      <alignment vertical="top" wrapText="1"/>
    </xf>
    <xf numFmtId="0" fontId="8" fillId="0" borderId="34" xfId="5" applyFont="1" applyBorder="1" applyAlignment="1">
      <alignment horizontal="center" vertical="center"/>
    </xf>
    <xf numFmtId="43" fontId="30" fillId="0" borderId="0" xfId="0" applyNumberFormat="1" applyFont="1" applyAlignment="1">
      <alignment wrapText="1"/>
    </xf>
    <xf numFmtId="43" fontId="38" fillId="4" borderId="49" xfId="1" applyFont="1" applyFill="1" applyBorder="1" applyAlignment="1">
      <alignment horizontal="center"/>
    </xf>
    <xf numFmtId="43" fontId="38" fillId="0" borderId="36" xfId="1" applyFont="1" applyBorder="1" applyAlignment="1">
      <alignment horizontal="center"/>
    </xf>
    <xf numFmtId="0" fontId="66" fillId="0" borderId="62" xfId="0" applyFont="1" applyBorder="1" applyAlignment="1">
      <alignment horizontal="center" vertical="center" wrapText="1"/>
    </xf>
    <xf numFmtId="0" fontId="66" fillId="0" borderId="42" xfId="0" applyFont="1" applyBorder="1" applyAlignment="1">
      <alignment horizontal="center" vertical="center" wrapText="1"/>
    </xf>
    <xf numFmtId="43" fontId="31" fillId="0" borderId="63" xfId="1" applyFont="1" applyFill="1" applyBorder="1" applyAlignment="1">
      <alignment horizontal="center"/>
    </xf>
    <xf numFmtId="0" fontId="66" fillId="0" borderId="0" xfId="0" applyFont="1" applyAlignment="1">
      <alignment horizontal="center" vertical="center" wrapText="1"/>
    </xf>
    <xf numFmtId="0" fontId="66" fillId="0" borderId="27" xfId="0" applyFont="1" applyBorder="1" applyAlignment="1">
      <alignment horizontal="center" vertical="center" wrapText="1"/>
    </xf>
    <xf numFmtId="0" fontId="67" fillId="0" borderId="86" xfId="0" applyFont="1" applyBorder="1" applyAlignment="1">
      <alignment horizontal="center" vertical="center" wrapText="1"/>
    </xf>
    <xf numFmtId="0" fontId="67" fillId="0" borderId="71" xfId="0" applyFont="1" applyBorder="1" applyAlignment="1">
      <alignment horizontal="center" vertical="center" wrapText="1"/>
    </xf>
    <xf numFmtId="0" fontId="67" fillId="0" borderId="0" xfId="0" applyFont="1" applyAlignment="1">
      <alignment horizontal="center" vertical="center" wrapText="1"/>
    </xf>
    <xf numFmtId="0" fontId="66" fillId="0" borderId="45" xfId="0" applyFont="1" applyBorder="1" applyAlignment="1">
      <alignment horizontal="center" vertical="center" wrapText="1"/>
    </xf>
    <xf numFmtId="0" fontId="67" fillId="0" borderId="62" xfId="0" applyFont="1" applyBorder="1" applyAlignment="1">
      <alignment horizontal="center" vertical="center" wrapText="1"/>
    </xf>
    <xf numFmtId="0" fontId="67" fillId="0" borderId="42" xfId="0" applyFont="1" applyBorder="1" applyAlignment="1">
      <alignment horizontal="center" vertical="center" wrapText="1"/>
    </xf>
    <xf numFmtId="0" fontId="66" fillId="0" borderId="65" xfId="0" applyFont="1" applyBorder="1" applyAlignment="1">
      <alignment horizontal="center" vertical="center" wrapText="1"/>
    </xf>
    <xf numFmtId="0" fontId="66" fillId="0" borderId="67" xfId="0" applyFont="1" applyBorder="1" applyAlignment="1">
      <alignment horizontal="center" vertical="center" wrapText="1"/>
    </xf>
    <xf numFmtId="43" fontId="31" fillId="0" borderId="72" xfId="1" applyFont="1" applyFill="1" applyBorder="1" applyAlignment="1">
      <alignment horizontal="center"/>
    </xf>
    <xf numFmtId="43" fontId="31" fillId="0" borderId="67" xfId="1" applyFont="1" applyBorder="1" applyAlignment="1">
      <alignment horizontal="center"/>
    </xf>
    <xf numFmtId="0" fontId="66" fillId="0" borderId="61" xfId="0" applyFont="1" applyBorder="1" applyAlignment="1">
      <alignment horizontal="center" vertical="center" wrapText="1"/>
    </xf>
    <xf numFmtId="0" fontId="66" fillId="0" borderId="66" xfId="0" applyFont="1" applyBorder="1" applyAlignment="1">
      <alignment horizontal="center" vertical="center" wrapText="1"/>
    </xf>
    <xf numFmtId="43" fontId="31" fillId="0" borderId="79" xfId="1" applyFont="1" applyFill="1" applyBorder="1" applyAlignment="1">
      <alignment horizontal="center"/>
    </xf>
    <xf numFmtId="43" fontId="31" fillId="0" borderId="66" xfId="1" applyFont="1" applyBorder="1" applyAlignment="1">
      <alignment horizontal="center"/>
    </xf>
    <xf numFmtId="0" fontId="66" fillId="17" borderId="62" xfId="0" applyFont="1" applyFill="1" applyBorder="1" applyAlignment="1">
      <alignment horizontal="center" vertical="center" wrapText="1"/>
    </xf>
    <xf numFmtId="0" fontId="66" fillId="17" borderId="27" xfId="0" applyFont="1" applyFill="1" applyBorder="1" applyAlignment="1">
      <alignment horizontal="center" vertical="center" wrapText="1"/>
    </xf>
    <xf numFmtId="43" fontId="31" fillId="17" borderId="63" xfId="1" applyFont="1" applyFill="1" applyBorder="1" applyAlignment="1">
      <alignment horizontal="center"/>
    </xf>
    <xf numFmtId="43" fontId="31" fillId="17" borderId="42" xfId="1" applyFont="1" applyFill="1" applyBorder="1" applyAlignment="1">
      <alignment horizontal="center"/>
    </xf>
    <xf numFmtId="0" fontId="66" fillId="0" borderId="85" xfId="0" applyFont="1" applyBorder="1" applyAlignment="1">
      <alignment horizontal="center" vertical="center" wrapText="1"/>
    </xf>
    <xf numFmtId="0" fontId="66" fillId="0" borderId="71" xfId="0" applyFont="1" applyBorder="1" applyAlignment="1">
      <alignment horizontal="center" vertical="center" wrapText="1"/>
    </xf>
    <xf numFmtId="0" fontId="66" fillId="0" borderId="86" xfId="0" applyFont="1" applyBorder="1" applyAlignment="1">
      <alignment horizontal="center" vertical="center" wrapText="1"/>
    </xf>
    <xf numFmtId="0" fontId="67" fillId="0" borderId="61" xfId="0" applyFont="1" applyBorder="1" applyAlignment="1">
      <alignment horizontal="center" vertical="center" wrapText="1"/>
    </xf>
    <xf numFmtId="0" fontId="67" fillId="0" borderId="66" xfId="0" applyFont="1" applyBorder="1" applyAlignment="1">
      <alignment horizontal="center" vertical="center" wrapText="1"/>
    </xf>
    <xf numFmtId="37" fontId="31" fillId="0" borderId="68" xfId="1" applyNumberFormat="1" applyFont="1" applyBorder="1" applyAlignment="1">
      <alignment horizontal="center"/>
    </xf>
    <xf numFmtId="43" fontId="31" fillId="0" borderId="68" xfId="1" applyFont="1" applyBorder="1" applyAlignment="1">
      <alignment horizontal="center"/>
    </xf>
    <xf numFmtId="43" fontId="31" fillId="0" borderId="89" xfId="1" applyFont="1" applyFill="1" applyBorder="1" applyAlignment="1">
      <alignment horizontal="center"/>
    </xf>
    <xf numFmtId="43" fontId="31" fillId="0" borderId="37" xfId="1" applyFont="1" applyBorder="1" applyAlignment="1">
      <alignment horizontal="left"/>
    </xf>
    <xf numFmtId="40" fontId="38" fillId="0" borderId="39" xfId="1" applyNumberFormat="1" applyFont="1" applyBorder="1" applyAlignment="1">
      <alignment horizontal="center"/>
    </xf>
    <xf numFmtId="43" fontId="31" fillId="0" borderId="36" xfId="1" applyFont="1" applyBorder="1" applyAlignment="1">
      <alignment horizontal="center"/>
    </xf>
    <xf numFmtId="0" fontId="68" fillId="0" borderId="42" xfId="9" applyFont="1" applyBorder="1" applyAlignment="1">
      <alignment horizontal="center" vertical="top"/>
    </xf>
    <xf numFmtId="43" fontId="68" fillId="0" borderId="27" xfId="1" applyFont="1" applyFill="1" applyBorder="1" applyAlignment="1">
      <alignment horizontal="center" vertical="top"/>
    </xf>
    <xf numFmtId="0" fontId="68" fillId="0" borderId="27" xfId="9" applyFont="1" applyBorder="1" applyAlignment="1">
      <alignment horizontal="left" vertical="top" indent="1"/>
    </xf>
    <xf numFmtId="43" fontId="68" fillId="0" borderId="27" xfId="9" applyNumberFormat="1" applyFont="1" applyBorder="1" applyAlignment="1">
      <alignment vertical="top"/>
    </xf>
    <xf numFmtId="43" fontId="68" fillId="0" borderId="42" xfId="9" applyNumberFormat="1" applyFont="1" applyBorder="1" applyAlignment="1">
      <alignment vertical="top"/>
    </xf>
    <xf numFmtId="43" fontId="68" fillId="17" borderId="27" xfId="1" applyFont="1" applyFill="1" applyBorder="1" applyAlignment="1">
      <alignment horizontal="center" vertical="top"/>
    </xf>
    <xf numFmtId="43" fontId="68" fillId="17" borderId="27" xfId="9" applyNumberFormat="1" applyFont="1" applyFill="1" applyBorder="1" applyAlignment="1">
      <alignment vertical="top"/>
    </xf>
    <xf numFmtId="0" fontId="70" fillId="0" borderId="76" xfId="9" applyFont="1" applyBorder="1" applyAlignment="1">
      <alignment horizontal="left"/>
    </xf>
    <xf numFmtId="0" fontId="70" fillId="0" borderId="57" xfId="9" applyFont="1" applyBorder="1" applyAlignment="1">
      <alignment horizontal="left"/>
    </xf>
    <xf numFmtId="0" fontId="71" fillId="0" borderId="57" xfId="9" applyFont="1" applyBorder="1" applyAlignment="1">
      <alignment horizontal="left" indent="1"/>
    </xf>
    <xf numFmtId="43" fontId="71" fillId="0" borderId="57" xfId="9" applyNumberFormat="1" applyFont="1" applyBorder="1"/>
    <xf numFmtId="0" fontId="71" fillId="0" borderId="77" xfId="9" applyFont="1" applyBorder="1"/>
    <xf numFmtId="0" fontId="70" fillId="0" borderId="38" xfId="9" applyFont="1" applyBorder="1" applyAlignment="1">
      <alignment horizontal="left"/>
    </xf>
    <xf numFmtId="0" fontId="70" fillId="0" borderId="0" xfId="9" applyFont="1" applyAlignment="1">
      <alignment horizontal="left"/>
    </xf>
    <xf numFmtId="0" fontId="71" fillId="0" borderId="0" xfId="9" applyFont="1" applyAlignment="1">
      <alignment horizontal="left" indent="1"/>
    </xf>
    <xf numFmtId="43" fontId="71" fillId="0" borderId="0" xfId="9" applyNumberFormat="1" applyFont="1"/>
    <xf numFmtId="0" fontId="71" fillId="0" borderId="68" xfId="9" applyFont="1" applyBorder="1"/>
    <xf numFmtId="0" fontId="72" fillId="0" borderId="38" xfId="9" applyFont="1" applyBorder="1" applyAlignment="1">
      <alignment horizontal="left"/>
    </xf>
    <xf numFmtId="0" fontId="73" fillId="0" borderId="0" xfId="9" applyFont="1" applyAlignment="1">
      <alignment horizontal="left"/>
    </xf>
    <xf numFmtId="0" fontId="72" fillId="0" borderId="0" xfId="9" applyFont="1" applyAlignment="1">
      <alignment horizontal="left"/>
    </xf>
    <xf numFmtId="0" fontId="74" fillId="0" borderId="0" xfId="9" applyFont="1" applyAlignment="1">
      <alignment horizontal="left"/>
    </xf>
    <xf numFmtId="177" fontId="73" fillId="0" borderId="0" xfId="9" applyNumberFormat="1" applyFont="1" applyAlignment="1">
      <alignment horizontal="left"/>
    </xf>
    <xf numFmtId="0" fontId="71" fillId="0" borderId="0" xfId="9" applyFont="1" applyAlignment="1">
      <alignment horizontal="center" vertical="center"/>
    </xf>
    <xf numFmtId="0" fontId="74" fillId="0" borderId="66" xfId="9" applyFont="1" applyBorder="1" applyAlignment="1">
      <alignment horizontal="left" vertical="top"/>
    </xf>
    <xf numFmtId="0" fontId="71" fillId="0" borderId="66" xfId="9" applyFont="1" applyBorder="1" applyAlignment="1">
      <alignment horizontal="left" vertical="top" indent="1"/>
    </xf>
    <xf numFmtId="43" fontId="71" fillId="0" borderId="66" xfId="9" applyNumberFormat="1" applyFont="1" applyBorder="1" applyAlignment="1">
      <alignment horizontal="center" vertical="top"/>
    </xf>
    <xf numFmtId="43" fontId="71" fillId="0" borderId="66" xfId="9" applyNumberFormat="1" applyFont="1" applyBorder="1" applyAlignment="1">
      <alignment vertical="top" wrapText="1" shrinkToFit="1"/>
    </xf>
    <xf numFmtId="0" fontId="68" fillId="0" borderId="42" xfId="9" applyFont="1" applyBorder="1" applyAlignment="1">
      <alignment horizontal="left" vertical="top"/>
    </xf>
    <xf numFmtId="0" fontId="71" fillId="0" borderId="42" xfId="9" applyFont="1" applyBorder="1" applyAlignment="1">
      <alignment horizontal="center" vertical="top"/>
    </xf>
    <xf numFmtId="43" fontId="75" fillId="0" borderId="71" xfId="9" applyNumberFormat="1" applyFont="1" applyBorder="1" applyAlignment="1">
      <alignment vertical="top"/>
    </xf>
    <xf numFmtId="0" fontId="71" fillId="0" borderId="0" xfId="9" applyFont="1" applyAlignment="1">
      <alignment vertical="top"/>
    </xf>
    <xf numFmtId="0" fontId="20" fillId="0" borderId="42" xfId="9" applyFont="1" applyBorder="1" applyAlignment="1">
      <alignment horizontal="center" vertical="top"/>
    </xf>
    <xf numFmtId="0" fontId="20" fillId="0" borderId="42" xfId="9" applyFont="1" applyBorder="1" applyAlignment="1">
      <alignment horizontal="left" vertical="top" indent="1"/>
    </xf>
    <xf numFmtId="43" fontId="20" fillId="0" borderId="42" xfId="9" applyNumberFormat="1" applyFont="1" applyBorder="1" applyAlignment="1">
      <alignment vertical="top"/>
    </xf>
    <xf numFmtId="43" fontId="75" fillId="0" borderId="42" xfId="9" applyNumberFormat="1" applyFont="1" applyBorder="1" applyAlignment="1">
      <alignment vertical="top"/>
    </xf>
    <xf numFmtId="0" fontId="76" fillId="0" borderId="0" xfId="9" applyFont="1" applyAlignment="1">
      <alignment vertical="top"/>
    </xf>
    <xf numFmtId="43" fontId="71" fillId="0" borderId="71" xfId="9" applyNumberFormat="1" applyFont="1" applyBorder="1" applyAlignment="1">
      <alignment vertical="top"/>
    </xf>
    <xf numFmtId="43" fontId="71" fillId="0" borderId="42" xfId="9" applyNumberFormat="1" applyFont="1" applyBorder="1" applyAlignment="1">
      <alignment vertical="top"/>
    </xf>
    <xf numFmtId="43" fontId="71" fillId="0" borderId="0" xfId="9" applyNumberFormat="1" applyFont="1" applyAlignment="1">
      <alignment vertical="top"/>
    </xf>
    <xf numFmtId="0" fontId="71" fillId="0" borderId="42" xfId="9" applyFont="1" applyBorder="1" applyAlignment="1">
      <alignment horizontal="left" vertical="top" indent="1"/>
    </xf>
    <xf numFmtId="0" fontId="68" fillId="0" borderId="42" xfId="9" applyFont="1" applyBorder="1" applyAlignment="1">
      <alignment horizontal="left" vertical="top" indent="1"/>
    </xf>
    <xf numFmtId="43" fontId="70" fillId="0" borderId="49" xfId="9" applyNumberFormat="1" applyFont="1" applyBorder="1" applyAlignment="1">
      <alignment vertical="top"/>
    </xf>
    <xf numFmtId="43" fontId="70" fillId="0" borderId="71" xfId="9" applyNumberFormat="1" applyFont="1" applyBorder="1" applyAlignment="1">
      <alignment vertical="top"/>
    </xf>
    <xf numFmtId="0" fontId="68" fillId="0" borderId="42" xfId="9" applyFont="1" applyBorder="1" applyAlignment="1">
      <alignment horizontal="left"/>
    </xf>
    <xf numFmtId="43" fontId="70" fillId="0" borderId="42" xfId="9" applyNumberFormat="1" applyFont="1" applyBorder="1" applyAlignment="1">
      <alignment vertical="top"/>
    </xf>
    <xf numFmtId="43" fontId="70" fillId="0" borderId="45" xfId="9" applyNumberFormat="1" applyFont="1" applyBorder="1" applyAlignment="1">
      <alignment vertical="top"/>
    </xf>
    <xf numFmtId="0" fontId="70" fillId="0" borderId="42" xfId="9" applyFont="1" applyBorder="1" applyAlignment="1">
      <alignment horizontal="left"/>
    </xf>
    <xf numFmtId="0" fontId="74" fillId="0" borderId="0" xfId="9" applyFont="1" applyAlignment="1">
      <alignment horizontal="center" vertical="center"/>
    </xf>
    <xf numFmtId="0" fontId="74" fillId="0" borderId="0" xfId="9" applyFont="1" applyAlignment="1">
      <alignment vertical="top"/>
    </xf>
    <xf numFmtId="0" fontId="71" fillId="0" borderId="0" xfId="9" applyFont="1" applyAlignment="1">
      <alignment horizontal="center" vertical="top"/>
    </xf>
    <xf numFmtId="0" fontId="71" fillId="0" borderId="0" xfId="9" applyFont="1" applyAlignment="1">
      <alignment horizontal="left" vertical="top" indent="1"/>
    </xf>
    <xf numFmtId="0" fontId="77" fillId="0" borderId="73" xfId="38" applyFont="1" applyBorder="1" applyAlignment="1">
      <alignment horizontal="left" vertical="center"/>
    </xf>
    <xf numFmtId="0" fontId="78" fillId="0" borderId="80" xfId="38" applyFont="1" applyBorder="1" applyAlignment="1">
      <alignment vertical="center"/>
    </xf>
    <xf numFmtId="43" fontId="78" fillId="0" borderId="80" xfId="1" applyFont="1" applyBorder="1" applyAlignment="1">
      <alignment vertical="center"/>
    </xf>
    <xf numFmtId="168" fontId="78" fillId="0" borderId="80" xfId="39" applyFont="1" applyBorder="1" applyAlignment="1">
      <alignment vertical="center"/>
    </xf>
    <xf numFmtId="0" fontId="78" fillId="0" borderId="81" xfId="38" applyFont="1" applyBorder="1" applyAlignment="1">
      <alignment vertical="center"/>
    </xf>
    <xf numFmtId="0" fontId="77" fillId="0" borderId="38" xfId="38" applyFont="1" applyBorder="1" applyAlignment="1">
      <alignment horizontal="left" vertical="center"/>
    </xf>
    <xf numFmtId="43" fontId="78" fillId="0" borderId="0" xfId="1" applyFont="1" applyBorder="1" applyAlignment="1">
      <alignment vertical="center"/>
    </xf>
    <xf numFmtId="168" fontId="78" fillId="0" borderId="0" xfId="39" applyFont="1" applyBorder="1" applyAlignment="1">
      <alignment vertical="center"/>
    </xf>
    <xf numFmtId="0" fontId="78" fillId="0" borderId="68" xfId="38" applyFont="1" applyBorder="1" applyAlignment="1">
      <alignment vertical="center"/>
    </xf>
    <xf numFmtId="0" fontId="77" fillId="0" borderId="0" xfId="38" applyFont="1" applyAlignment="1">
      <alignment vertical="center"/>
    </xf>
    <xf numFmtId="0" fontId="79" fillId="18" borderId="90" xfId="40" applyFont="1" applyFill="1" applyBorder="1" applyAlignment="1">
      <alignment horizontal="center" vertical="center"/>
    </xf>
    <xf numFmtId="0" fontId="79" fillId="18" borderId="90" xfId="40" applyFont="1" applyFill="1" applyBorder="1" applyAlignment="1">
      <alignment horizontal="center" vertical="center" wrapText="1"/>
    </xf>
    <xf numFmtId="3" fontId="79" fillId="18" borderId="90" xfId="40" applyNumberFormat="1" applyFont="1" applyFill="1" applyBorder="1" applyAlignment="1">
      <alignment horizontal="center" vertical="center"/>
    </xf>
    <xf numFmtId="168" fontId="79" fillId="18" borderId="90" xfId="39" applyFont="1" applyFill="1" applyBorder="1" applyAlignment="1" applyProtection="1">
      <alignment horizontal="center" vertical="center"/>
      <protection locked="0"/>
    </xf>
    <xf numFmtId="4" fontId="79" fillId="18" borderId="90" xfId="40" applyNumberFormat="1" applyFont="1" applyFill="1" applyBorder="1" applyAlignment="1">
      <alignment horizontal="center" vertical="center"/>
    </xf>
    <xf numFmtId="9" fontId="31" fillId="0" borderId="91" xfId="2" applyFont="1" applyFill="1" applyBorder="1" applyAlignment="1">
      <alignment horizontal="center"/>
    </xf>
    <xf numFmtId="9" fontId="31" fillId="0" borderId="92" xfId="2" applyFont="1" applyFill="1" applyBorder="1" applyAlignment="1">
      <alignment horizontal="center"/>
    </xf>
    <xf numFmtId="9" fontId="31" fillId="0" borderId="93" xfId="2" applyFont="1" applyFill="1" applyBorder="1" applyAlignment="1">
      <alignment horizontal="center"/>
    </xf>
    <xf numFmtId="43" fontId="31" fillId="0" borderId="93" xfId="1" applyFont="1" applyFill="1" applyBorder="1" applyAlignment="1">
      <alignment horizontal="center"/>
    </xf>
    <xf numFmtId="0" fontId="80" fillId="0" borderId="69" xfId="38" applyFont="1" applyBorder="1" applyAlignment="1">
      <alignment horizontal="center" vertical="top"/>
    </xf>
    <xf numFmtId="0" fontId="80" fillId="0" borderId="69" xfId="38" applyFont="1" applyBorder="1" applyAlignment="1">
      <alignment vertical="top"/>
    </xf>
    <xf numFmtId="0" fontId="80" fillId="0" borderId="69" xfId="38" applyFont="1" applyBorder="1"/>
    <xf numFmtId="43" fontId="80" fillId="0" borderId="69" xfId="1" applyFont="1" applyBorder="1"/>
    <xf numFmtId="168" fontId="80" fillId="0" borderId="69" xfId="39" applyFont="1" applyBorder="1"/>
    <xf numFmtId="0" fontId="80" fillId="0" borderId="69" xfId="38" applyFont="1" applyBorder="1" applyAlignment="1">
      <alignment vertical="center"/>
    </xf>
    <xf numFmtId="9" fontId="31" fillId="0" borderId="94" xfId="2" applyFont="1" applyFill="1" applyBorder="1" applyAlignment="1">
      <alignment horizontal="center"/>
    </xf>
    <xf numFmtId="9" fontId="31" fillId="0" borderId="95" xfId="2" applyFont="1" applyFill="1" applyBorder="1" applyAlignment="1">
      <alignment horizontal="center"/>
    </xf>
    <xf numFmtId="9" fontId="31" fillId="0" borderId="96" xfId="2" applyFont="1" applyFill="1" applyBorder="1" applyAlignment="1">
      <alignment horizontal="center"/>
    </xf>
    <xf numFmtId="43" fontId="31" fillId="0" borderId="96" xfId="1" applyFont="1" applyFill="1" applyBorder="1" applyAlignment="1">
      <alignment horizontal="center"/>
    </xf>
    <xf numFmtId="0" fontId="0" fillId="0" borderId="97" xfId="0" applyBorder="1"/>
    <xf numFmtId="0" fontId="0" fillId="0" borderId="95" xfId="0" applyBorder="1"/>
    <xf numFmtId="0" fontId="0" fillId="0" borderId="96" xfId="0" applyBorder="1"/>
    <xf numFmtId="0" fontId="80" fillId="0" borderId="27" xfId="38" applyFont="1" applyBorder="1" applyAlignment="1">
      <alignment horizontal="center" vertical="top"/>
    </xf>
    <xf numFmtId="0" fontId="25" fillId="9" borderId="42" xfId="0" applyFont="1" applyFill="1" applyBorder="1" applyAlignment="1">
      <alignment wrapText="1"/>
    </xf>
    <xf numFmtId="0" fontId="80" fillId="0" borderId="27" xfId="38" applyFont="1" applyBorder="1"/>
    <xf numFmtId="43" fontId="80" fillId="0" borderId="27" xfId="1" applyFont="1" applyBorder="1"/>
    <xf numFmtId="168" fontId="80" fillId="0" borderId="27" xfId="39" applyFont="1" applyBorder="1"/>
    <xf numFmtId="0" fontId="80" fillId="0" borderId="27" xfId="38" applyFont="1" applyBorder="1" applyAlignment="1">
      <alignment vertical="center"/>
    </xf>
    <xf numFmtId="0" fontId="81" fillId="0" borderId="27" xfId="38" applyFont="1" applyBorder="1" applyAlignment="1">
      <alignment vertical="top"/>
    </xf>
    <xf numFmtId="168" fontId="80" fillId="0" borderId="27" xfId="39" applyFont="1" applyFill="1" applyBorder="1"/>
    <xf numFmtId="0" fontId="81" fillId="0" borderId="27" xfId="41" applyFont="1" applyBorder="1" applyAlignment="1">
      <alignment horizontal="justify" vertical="top" wrapText="1"/>
    </xf>
    <xf numFmtId="9" fontId="31" fillId="0" borderId="27" xfId="1" applyNumberFormat="1" applyFont="1" applyBorder="1" applyAlignment="1">
      <alignment horizontal="center"/>
    </xf>
    <xf numFmtId="0" fontId="80" fillId="0" borderId="27" xfId="38" applyFont="1" applyBorder="1" applyAlignment="1">
      <alignment vertical="top"/>
    </xf>
    <xf numFmtId="0" fontId="80" fillId="0" borderId="27" xfId="38" applyFont="1" applyBorder="1" applyAlignment="1">
      <alignment horizontal="center" vertical="center"/>
    </xf>
    <xf numFmtId="168" fontId="80" fillId="0" borderId="27" xfId="39" applyFont="1" applyFill="1" applyBorder="1" applyAlignment="1">
      <alignment horizontal="center" vertical="center"/>
    </xf>
    <xf numFmtId="0" fontId="82" fillId="0" borderId="27" xfId="38" applyFont="1" applyBorder="1" applyAlignment="1">
      <alignment vertical="top"/>
    </xf>
    <xf numFmtId="43" fontId="80" fillId="4" borderId="27" xfId="1" applyFont="1" applyFill="1" applyBorder="1"/>
    <xf numFmtId="43" fontId="0" fillId="0" borderId="68" xfId="0" applyNumberFormat="1" applyBorder="1"/>
    <xf numFmtId="0" fontId="25" fillId="19" borderId="38" xfId="0" applyFont="1" applyFill="1" applyBorder="1" applyAlignment="1">
      <alignment vertical="center"/>
    </xf>
    <xf numFmtId="0" fontId="25" fillId="19" borderId="0" xfId="0" applyFont="1" applyFill="1" applyAlignment="1">
      <alignment vertical="center"/>
    </xf>
    <xf numFmtId="0" fontId="25" fillId="19" borderId="68" xfId="0" applyFont="1" applyFill="1" applyBorder="1" applyAlignment="1">
      <alignment vertical="center"/>
    </xf>
    <xf numFmtId="0" fontId="44" fillId="0" borderId="42" xfId="0" applyFont="1" applyBorder="1" applyAlignment="1">
      <alignment horizontal="center"/>
    </xf>
    <xf numFmtId="0" fontId="44" fillId="0" borderId="42" xfId="0" applyFont="1" applyBorder="1" applyAlignment="1">
      <alignment horizontal="center" vertical="center"/>
    </xf>
    <xf numFmtId="43" fontId="44" fillId="0" borderId="42" xfId="1" applyFont="1" applyBorder="1" applyAlignment="1">
      <alignment horizontal="center" vertical="center"/>
    </xf>
    <xf numFmtId="43" fontId="44" fillId="0" borderId="42" xfId="1" applyFont="1" applyBorder="1" applyAlignment="1">
      <alignment horizontal="center" vertical="center" wrapText="1"/>
    </xf>
    <xf numFmtId="43" fontId="80" fillId="0" borderId="27" xfId="1" applyFont="1" applyBorder="1" applyAlignment="1">
      <alignment horizontal="center" vertical="center"/>
    </xf>
    <xf numFmtId="0" fontId="78" fillId="0" borderId="97" xfId="38" applyFont="1" applyBorder="1"/>
    <xf numFmtId="0" fontId="78" fillId="0" borderId="95" xfId="38" applyFont="1" applyBorder="1"/>
    <xf numFmtId="0" fontId="78" fillId="0" borderId="96" xfId="38" applyFont="1" applyBorder="1"/>
    <xf numFmtId="0" fontId="78" fillId="0" borderId="68" xfId="38" applyFont="1" applyBorder="1"/>
    <xf numFmtId="0" fontId="80" fillId="0" borderId="27" xfId="38" applyFont="1" applyBorder="1" applyAlignment="1">
      <alignment vertical="top" wrapText="1"/>
    </xf>
    <xf numFmtId="0" fontId="79" fillId="0" borderId="27" xfId="38" applyFont="1" applyBorder="1" applyAlignment="1">
      <alignment vertical="top"/>
    </xf>
    <xf numFmtId="0" fontId="78" fillId="0" borderId="27" xfId="38" applyFont="1" applyBorder="1" applyAlignment="1">
      <alignment horizontal="center" vertical="top"/>
    </xf>
    <xf numFmtId="0" fontId="78" fillId="0" borderId="27" xfId="38" applyFont="1" applyBorder="1" applyAlignment="1">
      <alignment vertical="top"/>
    </xf>
    <xf numFmtId="0" fontId="78" fillId="0" borderId="27" xfId="38" applyFont="1" applyBorder="1" applyAlignment="1">
      <alignment horizontal="center" vertical="center"/>
    </xf>
    <xf numFmtId="43" fontId="78" fillId="0" borderId="27" xfId="1" applyFont="1" applyBorder="1" applyAlignment="1">
      <alignment horizontal="center" vertical="center"/>
    </xf>
    <xf numFmtId="168" fontId="78" fillId="0" borderId="27" xfId="39" applyFont="1" applyFill="1" applyBorder="1" applyAlignment="1">
      <alignment horizontal="center" vertical="center"/>
    </xf>
    <xf numFmtId="0" fontId="84" fillId="18" borderId="99" xfId="42" applyFont="1" applyFill="1" applyBorder="1" applyAlignment="1" applyProtection="1">
      <alignment horizontal="center" vertical="center"/>
      <protection locked="0"/>
    </xf>
    <xf numFmtId="0" fontId="84" fillId="18" borderId="100" xfId="42" applyFont="1" applyFill="1" applyBorder="1" applyAlignment="1" applyProtection="1">
      <alignment horizontal="center" vertical="center" wrapText="1"/>
      <protection locked="0"/>
    </xf>
    <xf numFmtId="43" fontId="84" fillId="18" borderId="100" xfId="1" applyFont="1" applyFill="1" applyBorder="1" applyAlignment="1" applyProtection="1">
      <alignment horizontal="center" vertical="center" wrapText="1"/>
      <protection locked="0"/>
    </xf>
    <xf numFmtId="43" fontId="84" fillId="18" borderId="100" xfId="43" applyFont="1" applyFill="1" applyBorder="1" applyAlignment="1" applyProtection="1">
      <alignment horizontal="center" vertical="center"/>
      <protection locked="0"/>
    </xf>
    <xf numFmtId="39" fontId="84" fillId="18" borderId="101" xfId="44" applyNumberFormat="1" applyFont="1" applyFill="1" applyBorder="1" applyAlignment="1" applyProtection="1">
      <alignment horizontal="center" vertical="center"/>
      <protection locked="0"/>
    </xf>
    <xf numFmtId="0" fontId="0" fillId="0" borderId="47" xfId="0" applyBorder="1"/>
    <xf numFmtId="0" fontId="0" fillId="0" borderId="102" xfId="0" applyBorder="1"/>
    <xf numFmtId="0" fontId="0" fillId="0" borderId="103" xfId="0" applyBorder="1"/>
    <xf numFmtId="39" fontId="84" fillId="18" borderId="49" xfId="44" applyNumberFormat="1" applyFont="1" applyFill="1" applyBorder="1" applyAlignment="1" applyProtection="1">
      <alignment horizontal="center" vertical="center"/>
      <protection locked="0"/>
    </xf>
    <xf numFmtId="43" fontId="19" fillId="0" borderId="42" xfId="1" applyFont="1" applyFill="1" applyBorder="1" applyAlignment="1" applyProtection="1">
      <alignment horizontal="center" vertical="center"/>
      <protection hidden="1"/>
    </xf>
    <xf numFmtId="0" fontId="24" fillId="0" borderId="73" xfId="11" applyFont="1" applyBorder="1" applyAlignment="1" applyProtection="1">
      <alignment horizontal="center" wrapText="1"/>
      <protection locked="0"/>
    </xf>
    <xf numFmtId="0" fontId="61" fillId="0" borderId="80" xfId="11" applyFont="1" applyBorder="1" applyAlignment="1">
      <alignment horizontal="left" vertical="top"/>
    </xf>
    <xf numFmtId="0" fontId="61" fillId="0" borderId="80" xfId="11" applyFont="1" applyBorder="1" applyAlignment="1">
      <alignment vertical="top"/>
    </xf>
    <xf numFmtId="0" fontId="24" fillId="0" borderId="80" xfId="11" applyFont="1" applyBorder="1" applyAlignment="1">
      <alignment horizontal="center"/>
    </xf>
    <xf numFmtId="0" fontId="62" fillId="0" borderId="81" xfId="29" applyFont="1" applyBorder="1" applyAlignment="1">
      <alignment horizontal="right"/>
    </xf>
    <xf numFmtId="0" fontId="19" fillId="0" borderId="42" xfId="29" applyBorder="1" applyAlignment="1" applyProtection="1">
      <alignment horizontal="left" vertical="center"/>
      <protection locked="0"/>
    </xf>
    <xf numFmtId="0" fontId="28" fillId="0" borderId="42" xfId="29" applyFont="1" applyBorder="1" applyAlignment="1" applyProtection="1">
      <alignment horizontal="left" vertical="center" wrapText="1"/>
      <protection locked="0"/>
    </xf>
    <xf numFmtId="0" fontId="19" fillId="0" borderId="42" xfId="29" applyBorder="1" applyAlignment="1" applyProtection="1">
      <alignment vertical="center" wrapText="1"/>
      <protection locked="0"/>
    </xf>
    <xf numFmtId="0" fontId="28" fillId="0" borderId="42" xfId="29" applyFont="1" applyBorder="1" applyAlignment="1" applyProtection="1">
      <alignment horizontal="center" vertical="center" wrapText="1"/>
      <protection locked="0"/>
    </xf>
    <xf numFmtId="43" fontId="19" fillId="0" borderId="42" xfId="1" applyFont="1" applyFill="1" applyBorder="1" applyAlignment="1" applyProtection="1">
      <alignment vertical="center"/>
      <protection locked="0"/>
    </xf>
    <xf numFmtId="9" fontId="19" fillId="0" borderId="42" xfId="13" applyFont="1" applyFill="1" applyBorder="1" applyAlignment="1" applyProtection="1">
      <alignment horizontal="center" vertical="center"/>
      <protection hidden="1"/>
    </xf>
    <xf numFmtId="43" fontId="19" fillId="0" borderId="42" xfId="1" applyFont="1" applyFill="1" applyBorder="1" applyAlignment="1" applyProtection="1">
      <alignment vertical="center"/>
      <protection hidden="1"/>
    </xf>
    <xf numFmtId="43" fontId="19" fillId="0" borderId="42" xfId="1" applyFont="1" applyFill="1" applyBorder="1" applyAlignment="1" applyProtection="1">
      <alignment horizontal="center" vertical="center"/>
      <protection locked="0"/>
    </xf>
    <xf numFmtId="43" fontId="19" fillId="0" borderId="42" xfId="1" applyFont="1" applyFill="1" applyBorder="1" applyAlignment="1" applyProtection="1">
      <alignment vertical="top"/>
      <protection hidden="1"/>
    </xf>
    <xf numFmtId="43" fontId="19" fillId="0" borderId="82" xfId="32" applyFont="1" applyFill="1" applyBorder="1" applyAlignment="1" applyProtection="1">
      <alignment horizontal="center" vertical="center" wrapText="1"/>
      <protection locked="0"/>
    </xf>
    <xf numFmtId="0" fontId="19" fillId="0" borderId="42" xfId="29" applyBorder="1" applyAlignment="1" applyProtection="1">
      <alignment horizontal="center" vertical="center" wrapText="1"/>
      <protection locked="0"/>
    </xf>
    <xf numFmtId="0" fontId="19" fillId="0" borderId="42" xfId="29" applyBorder="1" applyAlignment="1" applyProtection="1">
      <alignment horizontal="center" vertical="top"/>
      <protection locked="0"/>
    </xf>
    <xf numFmtId="43" fontId="64" fillId="0" borderId="49" xfId="1" applyFont="1" applyFill="1" applyBorder="1" applyProtection="1">
      <protection locked="0"/>
    </xf>
    <xf numFmtId="0" fontId="65" fillId="0" borderId="83" xfId="29" applyFont="1" applyBorder="1" applyAlignment="1" applyProtection="1">
      <alignment horizontal="center" vertical="center"/>
      <protection hidden="1"/>
    </xf>
    <xf numFmtId="0" fontId="63" fillId="0" borderId="0" xfId="29" applyFont="1" applyAlignment="1" applyProtection="1">
      <alignment horizontal="right" vertical="center"/>
      <protection hidden="1"/>
    </xf>
    <xf numFmtId="0" fontId="63" fillId="0" borderId="0" xfId="29" applyFont="1" applyAlignment="1" applyProtection="1">
      <alignment horizontal="left" vertical="center"/>
      <protection hidden="1"/>
    </xf>
    <xf numFmtId="0" fontId="63" fillId="0" borderId="0" xfId="29" applyFont="1" applyAlignment="1" applyProtection="1">
      <alignment horizontal="center" vertical="center"/>
      <protection hidden="1"/>
    </xf>
    <xf numFmtId="43" fontId="64" fillId="0" borderId="84" xfId="1" applyFont="1" applyFill="1" applyBorder="1" applyProtection="1">
      <protection hidden="1"/>
    </xf>
    <xf numFmtId="0" fontId="19" fillId="0" borderId="0" xfId="29"/>
    <xf numFmtId="43" fontId="19" fillId="0" borderId="0" xfId="29" applyNumberFormat="1"/>
    <xf numFmtId="0" fontId="24" fillId="0" borderId="0" xfId="11" applyFont="1" applyAlignment="1" applyProtection="1">
      <alignment horizontal="center" wrapText="1"/>
      <protection locked="0"/>
    </xf>
    <xf numFmtId="0" fontId="61" fillId="0" borderId="0" xfId="11" applyFont="1" applyAlignment="1">
      <alignment horizontal="left" vertical="top"/>
    </xf>
    <xf numFmtId="0" fontId="61" fillId="0" borderId="0" xfId="11" applyFont="1" applyAlignment="1">
      <alignment vertical="top"/>
    </xf>
    <xf numFmtId="0" fontId="24" fillId="0" borderId="0" xfId="11" applyFont="1" applyAlignment="1">
      <alignment horizontal="center"/>
    </xf>
    <xf numFmtId="0" fontId="62" fillId="0" borderId="0" xfId="29" applyFont="1" applyAlignment="1">
      <alignment horizontal="right"/>
    </xf>
    <xf numFmtId="0" fontId="19" fillId="0" borderId="71" xfId="29" applyBorder="1" applyAlignment="1" applyProtection="1">
      <alignment horizontal="center" vertical="center" wrapText="1"/>
      <protection locked="0"/>
    </xf>
    <xf numFmtId="173" fontId="35" fillId="0" borderId="27" xfId="14" applyNumberFormat="1" applyFont="1" applyFill="1" applyBorder="1" applyAlignment="1">
      <alignment horizontal="center" wrapText="1"/>
    </xf>
    <xf numFmtId="9" fontId="30" fillId="0" borderId="27" xfId="14" applyNumberFormat="1" applyFont="1" applyFill="1" applyBorder="1" applyAlignment="1">
      <alignment horizontal="center" wrapText="1"/>
    </xf>
    <xf numFmtId="0" fontId="79" fillId="18" borderId="98" xfId="40" applyFont="1" applyFill="1" applyBorder="1" applyAlignment="1">
      <alignment horizontal="center" vertical="center"/>
    </xf>
    <xf numFmtId="0" fontId="79" fillId="18" borderId="98" xfId="40" applyFont="1" applyFill="1" applyBorder="1" applyAlignment="1">
      <alignment horizontal="left" vertical="center" wrapText="1"/>
    </xf>
    <xf numFmtId="3" fontId="79" fillId="18" borderId="98" xfId="40" applyNumberFormat="1" applyFont="1" applyFill="1" applyBorder="1" applyAlignment="1">
      <alignment horizontal="center" vertical="center"/>
    </xf>
    <xf numFmtId="43" fontId="79" fillId="18" borderId="98" xfId="1" applyFont="1" applyFill="1" applyBorder="1" applyAlignment="1">
      <alignment horizontal="center" vertical="center" wrapText="1"/>
    </xf>
    <xf numFmtId="168" fontId="79" fillId="18" borderId="98" xfId="39" applyFont="1" applyFill="1" applyBorder="1" applyAlignment="1" applyProtection="1">
      <alignment horizontal="center" vertical="center"/>
      <protection locked="0"/>
    </xf>
    <xf numFmtId="4" fontId="79" fillId="18" borderId="98" xfId="40" applyNumberFormat="1" applyFont="1" applyFill="1" applyBorder="1" applyAlignment="1">
      <alignment horizontal="center" vertical="center"/>
    </xf>
    <xf numFmtId="9" fontId="31" fillId="5" borderId="104" xfId="2" applyFont="1" applyFill="1" applyBorder="1" applyAlignment="1">
      <alignment horizontal="center"/>
    </xf>
    <xf numFmtId="9" fontId="31" fillId="5" borderId="82" xfId="2" applyFont="1" applyFill="1" applyBorder="1" applyAlignment="1">
      <alignment horizontal="center"/>
    </xf>
    <xf numFmtId="9" fontId="31" fillId="5" borderId="96" xfId="1" applyNumberFormat="1" applyFont="1" applyFill="1" applyBorder="1" applyAlignment="1">
      <alignment horizontal="center"/>
    </xf>
    <xf numFmtId="43" fontId="0" fillId="5" borderId="68" xfId="0" applyNumberFormat="1" applyFill="1" applyBorder="1"/>
    <xf numFmtId="9" fontId="31" fillId="0" borderId="104" xfId="2" applyFont="1" applyFill="1" applyBorder="1" applyAlignment="1">
      <alignment horizontal="center"/>
    </xf>
    <xf numFmtId="9" fontId="31" fillId="0" borderId="82" xfId="2" applyFont="1" applyFill="1" applyBorder="1" applyAlignment="1">
      <alignment horizontal="center"/>
    </xf>
    <xf numFmtId="9" fontId="31" fillId="0" borderId="95" xfId="1" applyNumberFormat="1" applyFont="1" applyBorder="1" applyAlignment="1">
      <alignment horizontal="center"/>
    </xf>
    <xf numFmtId="0" fontId="80" fillId="0" borderId="45" xfId="38" applyFont="1" applyBorder="1" applyAlignment="1">
      <alignment horizontal="center" vertical="top"/>
    </xf>
    <xf numFmtId="0" fontId="80" fillId="0" borderId="45" xfId="38" applyFont="1" applyBorder="1" applyAlignment="1">
      <alignment vertical="top"/>
    </xf>
    <xf numFmtId="43" fontId="80" fillId="4" borderId="45" xfId="1" applyFont="1" applyFill="1" applyBorder="1"/>
    <xf numFmtId="168" fontId="80" fillId="0" borderId="45" xfId="39" applyFont="1" applyFill="1" applyBorder="1" applyAlignment="1">
      <alignment horizontal="center" vertical="center"/>
    </xf>
    <xf numFmtId="0" fontId="78" fillId="0" borderId="105" xfId="38" applyFont="1" applyBorder="1"/>
    <xf numFmtId="0" fontId="77" fillId="21" borderId="0" xfId="38" applyFont="1" applyFill="1" applyAlignment="1">
      <alignment vertical="center"/>
    </xf>
    <xf numFmtId="0" fontId="0" fillId="21" borderId="0" xfId="0" applyFill="1"/>
    <xf numFmtId="0" fontId="79" fillId="17" borderId="106" xfId="40" applyFont="1" applyFill="1" applyBorder="1" applyAlignment="1">
      <alignment horizontal="center" vertical="center"/>
    </xf>
    <xf numFmtId="0" fontId="79" fillId="17" borderId="107" xfId="40" applyFont="1" applyFill="1" applyBorder="1" applyAlignment="1">
      <alignment horizontal="center" vertical="center" wrapText="1"/>
    </xf>
    <xf numFmtId="3" fontId="79" fillId="17" borderId="108" xfId="40" applyNumberFormat="1" applyFont="1" applyFill="1" applyBorder="1" applyAlignment="1">
      <alignment horizontal="center" vertical="center"/>
    </xf>
    <xf numFmtId="3" fontId="79" fillId="17" borderId="107" xfId="40" applyNumberFormat="1" applyFont="1" applyFill="1" applyBorder="1" applyAlignment="1">
      <alignment horizontal="center" vertical="center"/>
    </xf>
    <xf numFmtId="168" fontId="79" fillId="17" borderId="108" xfId="39" applyFont="1" applyFill="1" applyBorder="1" applyAlignment="1" applyProtection="1">
      <alignment horizontal="center" vertical="center"/>
      <protection locked="0"/>
    </xf>
    <xf numFmtId="4" fontId="79" fillId="17" borderId="109" xfId="40" applyNumberFormat="1" applyFont="1" applyFill="1" applyBorder="1" applyAlignment="1">
      <alignment horizontal="center" vertical="center"/>
    </xf>
    <xf numFmtId="43" fontId="38" fillId="17" borderId="34" xfId="1" applyFont="1" applyFill="1" applyBorder="1" applyAlignment="1">
      <alignment horizontal="center" vertical="center" wrapText="1"/>
    </xf>
    <xf numFmtId="0" fontId="79" fillId="17" borderId="28" xfId="40" applyFont="1" applyFill="1" applyBorder="1" applyAlignment="1">
      <alignment horizontal="center" vertical="center"/>
    </xf>
    <xf numFmtId="0" fontId="79" fillId="17" borderId="98" xfId="40" applyFont="1" applyFill="1" applyBorder="1" applyAlignment="1">
      <alignment horizontal="left" vertical="center" wrapText="1"/>
    </xf>
    <xf numFmtId="3" fontId="79" fillId="17" borderId="57" xfId="40" applyNumberFormat="1" applyFont="1" applyFill="1" applyBorder="1" applyAlignment="1">
      <alignment horizontal="center" vertical="center"/>
    </xf>
    <xf numFmtId="3" fontId="79" fillId="17" borderId="98" xfId="40" applyNumberFormat="1" applyFont="1" applyFill="1" applyBorder="1" applyAlignment="1">
      <alignment horizontal="center" vertical="center"/>
    </xf>
    <xf numFmtId="168" fontId="79" fillId="17" borderId="57" xfId="39" applyFont="1" applyFill="1" applyBorder="1" applyAlignment="1" applyProtection="1">
      <alignment horizontal="center" vertical="center"/>
      <protection locked="0"/>
    </xf>
    <xf numFmtId="4" fontId="79" fillId="17" borderId="110" xfId="40" applyNumberFormat="1" applyFont="1" applyFill="1" applyBorder="1" applyAlignment="1">
      <alignment horizontal="center" vertical="center"/>
    </xf>
    <xf numFmtId="9" fontId="31" fillId="17" borderId="91" xfId="2" applyFont="1" applyFill="1" applyBorder="1" applyAlignment="1">
      <alignment horizontal="center"/>
    </xf>
    <xf numFmtId="9" fontId="31" fillId="17" borderId="92" xfId="2" applyFont="1" applyFill="1" applyBorder="1" applyAlignment="1">
      <alignment horizontal="center"/>
    </xf>
    <xf numFmtId="9" fontId="31" fillId="17" borderId="93" xfId="2" applyFont="1" applyFill="1" applyBorder="1" applyAlignment="1">
      <alignment horizontal="center"/>
    </xf>
    <xf numFmtId="43" fontId="31" fillId="17" borderId="93" xfId="1" applyFont="1" applyFill="1" applyBorder="1" applyAlignment="1">
      <alignment horizontal="center"/>
    </xf>
    <xf numFmtId="0" fontId="0" fillId="17" borderId="68" xfId="0" applyFill="1" applyBorder="1"/>
    <xf numFmtId="0" fontId="78" fillId="0" borderId="111" xfId="38" applyFont="1" applyBorder="1" applyAlignment="1">
      <alignment vertical="center"/>
    </xf>
    <xf numFmtId="0" fontId="78" fillId="0" borderId="69" xfId="38" applyFont="1" applyBorder="1" applyAlignment="1">
      <alignment vertical="center"/>
    </xf>
    <xf numFmtId="168" fontId="78" fillId="0" borderId="69" xfId="39" applyFont="1" applyBorder="1" applyAlignment="1">
      <alignment vertical="center"/>
    </xf>
    <xf numFmtId="0" fontId="78" fillId="0" borderId="112" xfId="38" applyFont="1" applyBorder="1" applyAlignment="1">
      <alignment vertical="center"/>
    </xf>
    <xf numFmtId="0" fontId="78" fillId="0" borderId="113" xfId="38" applyFont="1" applyBorder="1" applyAlignment="1">
      <alignment vertical="center"/>
    </xf>
    <xf numFmtId="0" fontId="78" fillId="0" borderId="27" xfId="38" applyFont="1" applyBorder="1" applyAlignment="1">
      <alignment vertical="center"/>
    </xf>
    <xf numFmtId="168" fontId="78" fillId="0" borderId="27" xfId="39" applyFont="1" applyBorder="1" applyAlignment="1">
      <alignment vertical="center"/>
    </xf>
    <xf numFmtId="0" fontId="78" fillId="0" borderId="114" xfId="38" applyFont="1" applyBorder="1" applyAlignment="1">
      <alignment vertical="center"/>
    </xf>
    <xf numFmtId="0" fontId="86" fillId="19" borderId="27" xfId="38" applyFont="1" applyFill="1" applyBorder="1" applyAlignment="1">
      <alignment vertical="center"/>
    </xf>
    <xf numFmtId="0" fontId="87" fillId="5" borderId="27" xfId="38" applyFont="1" applyFill="1" applyBorder="1" applyAlignment="1">
      <alignment vertical="center" wrapText="1"/>
    </xf>
    <xf numFmtId="0" fontId="87" fillId="0" borderId="27" xfId="38" applyFont="1" applyBorder="1" applyAlignment="1">
      <alignment vertical="center" wrapText="1"/>
    </xf>
    <xf numFmtId="0" fontId="78" fillId="0" borderId="113" xfId="38" applyFont="1" applyBorder="1" applyAlignment="1">
      <alignment horizontal="center" vertical="center"/>
    </xf>
    <xf numFmtId="0" fontId="78" fillId="0" borderId="27" xfId="38" applyFont="1" applyBorder="1" applyAlignment="1">
      <alignment vertical="center" wrapText="1"/>
    </xf>
    <xf numFmtId="4" fontId="78" fillId="0" borderId="27" xfId="38" applyNumberFormat="1" applyFont="1" applyBorder="1" applyAlignment="1">
      <alignment horizontal="center" vertical="center"/>
    </xf>
    <xf numFmtId="168" fontId="78" fillId="0" borderId="27" xfId="39" applyFont="1" applyBorder="1" applyAlignment="1">
      <alignment horizontal="center" vertical="center"/>
    </xf>
    <xf numFmtId="168" fontId="78" fillId="0" borderId="114" xfId="39" applyFont="1" applyBorder="1" applyAlignment="1">
      <alignment horizontal="center" vertical="center"/>
    </xf>
    <xf numFmtId="0" fontId="87" fillId="0" borderId="27" xfId="41" applyFont="1" applyBorder="1" applyAlignment="1">
      <alignment horizontal="left" vertical="center" wrapText="1"/>
    </xf>
    <xf numFmtId="0" fontId="87" fillId="0" borderId="27" xfId="38" applyFont="1" applyBorder="1" applyAlignment="1">
      <alignment vertical="center"/>
    </xf>
    <xf numFmtId="0" fontId="80" fillId="0" borderId="27" xfId="38" applyFont="1" applyBorder="1" applyAlignment="1">
      <alignment vertical="center" wrapText="1"/>
    </xf>
    <xf numFmtId="0" fontId="78" fillId="0" borderId="115" xfId="38" applyFont="1" applyBorder="1" applyAlignment="1">
      <alignment horizontal="center" vertical="center"/>
    </xf>
    <xf numFmtId="0" fontId="87" fillId="0" borderId="98" xfId="38" applyFont="1" applyBorder="1" applyAlignment="1">
      <alignment vertical="center" wrapText="1"/>
    </xf>
    <xf numFmtId="4" fontId="78" fillId="0" borderId="98" xfId="38" applyNumberFormat="1" applyFont="1" applyBorder="1" applyAlignment="1">
      <alignment horizontal="center" vertical="center"/>
    </xf>
    <xf numFmtId="0" fontId="78" fillId="0" borderId="98" xfId="38" applyFont="1" applyBorder="1" applyAlignment="1">
      <alignment horizontal="center" vertical="center"/>
    </xf>
    <xf numFmtId="168" fontId="78" fillId="0" borderId="98" xfId="39" applyFont="1" applyBorder="1" applyAlignment="1">
      <alignment horizontal="center" vertical="center"/>
    </xf>
    <xf numFmtId="168" fontId="78" fillId="0" borderId="110" xfId="39" applyFont="1" applyBorder="1" applyAlignment="1">
      <alignment horizontal="center" vertical="center"/>
    </xf>
    <xf numFmtId="0" fontId="92" fillId="19" borderId="27" xfId="50" applyFont="1" applyFill="1" applyBorder="1" applyAlignment="1">
      <alignment horizontal="left" vertical="center" wrapText="1"/>
    </xf>
    <xf numFmtId="0" fontId="77" fillId="0" borderId="27" xfId="38" applyFont="1" applyBorder="1" applyAlignment="1">
      <alignment vertical="center" wrapText="1"/>
    </xf>
    <xf numFmtId="0" fontId="93" fillId="0" borderId="27" xfId="50" applyFont="1" applyBorder="1" applyAlignment="1">
      <alignment horizontal="left" vertical="center" wrapText="1"/>
    </xf>
    <xf numFmtId="39" fontId="93" fillId="0" borderId="27" xfId="50" applyNumberFormat="1" applyFont="1" applyBorder="1" applyAlignment="1">
      <alignment vertical="center" wrapText="1"/>
    </xf>
    <xf numFmtId="0" fontId="93" fillId="0" borderId="27" xfId="42" applyFont="1" applyBorder="1" applyAlignment="1">
      <alignment horizontal="center" vertical="center"/>
    </xf>
    <xf numFmtId="0" fontId="86" fillId="0" borderId="27" xfId="38" applyFont="1" applyBorder="1" applyAlignment="1">
      <alignment vertical="center"/>
    </xf>
    <xf numFmtId="0" fontId="78" fillId="0" borderId="98" xfId="38" applyFont="1" applyBorder="1" applyAlignment="1">
      <alignment vertical="center" wrapText="1"/>
    </xf>
    <xf numFmtId="0" fontId="78" fillId="0" borderId="116" xfId="38" applyFont="1" applyBorder="1" applyAlignment="1">
      <alignment vertical="center"/>
    </xf>
    <xf numFmtId="0" fontId="77" fillId="0" borderId="117" xfId="38" applyFont="1" applyBorder="1" applyAlignment="1">
      <alignment vertical="center"/>
    </xf>
    <xf numFmtId="0" fontId="78" fillId="0" borderId="117" xfId="38" applyFont="1" applyBorder="1" applyAlignment="1">
      <alignment vertical="center"/>
    </xf>
    <xf numFmtId="168" fontId="78" fillId="0" borderId="117" xfId="39" applyFont="1" applyBorder="1" applyAlignment="1">
      <alignment vertical="center"/>
    </xf>
    <xf numFmtId="183" fontId="77" fillId="0" borderId="118" xfId="39" applyNumberFormat="1" applyFont="1" applyBorder="1" applyAlignment="1">
      <alignment horizontal="right" vertical="center"/>
    </xf>
    <xf numFmtId="0" fontId="78" fillId="0" borderId="115" xfId="38" applyFont="1" applyBorder="1" applyAlignment="1">
      <alignment vertical="center"/>
    </xf>
    <xf numFmtId="0" fontId="87" fillId="0" borderId="98" xfId="41" applyFont="1" applyBorder="1" applyAlignment="1">
      <alignment horizontal="left" vertical="center" wrapText="1"/>
    </xf>
    <xf numFmtId="0" fontId="78" fillId="0" borderId="98" xfId="38" applyFont="1" applyBorder="1" applyAlignment="1">
      <alignment vertical="center"/>
    </xf>
    <xf numFmtId="0" fontId="78" fillId="0" borderId="110" xfId="38" applyFont="1" applyBorder="1" applyAlignment="1">
      <alignment vertical="center"/>
    </xf>
    <xf numFmtId="168" fontId="78" fillId="0" borderId="114" xfId="39" applyFont="1" applyFill="1" applyBorder="1" applyAlignment="1">
      <alignment horizontal="center" vertical="center"/>
    </xf>
    <xf numFmtId="0" fontId="78" fillId="19" borderId="27" xfId="38" applyFont="1" applyFill="1" applyBorder="1" applyAlignment="1">
      <alignment vertical="center" wrapText="1"/>
    </xf>
    <xf numFmtId="168" fontId="78" fillId="0" borderId="69" xfId="39" applyFont="1" applyBorder="1" applyAlignment="1">
      <alignment horizontal="center" vertical="center"/>
    </xf>
    <xf numFmtId="0" fontId="0" fillId="0" borderId="121" xfId="0" applyBorder="1" applyAlignment="1">
      <alignment vertical="center"/>
    </xf>
    <xf numFmtId="0" fontId="0" fillId="0" borderId="45" xfId="0" applyBorder="1" applyAlignment="1">
      <alignment vertical="center" wrapText="1"/>
    </xf>
    <xf numFmtId="0" fontId="0" fillId="0" borderId="45" xfId="0" applyBorder="1" applyAlignment="1">
      <alignment horizontal="center" vertical="center"/>
    </xf>
    <xf numFmtId="43" fontId="0" fillId="0" borderId="45" xfId="1" applyFont="1" applyBorder="1" applyAlignment="1">
      <alignment horizontal="center" vertical="center" wrapText="1"/>
    </xf>
    <xf numFmtId="43" fontId="0" fillId="0" borderId="46" xfId="1" applyFont="1" applyBorder="1" applyAlignment="1">
      <alignment horizontal="center" vertical="center"/>
    </xf>
    <xf numFmtId="0" fontId="0" fillId="0" borderId="113" xfId="0" applyBorder="1" applyAlignment="1">
      <alignment vertical="center"/>
    </xf>
    <xf numFmtId="0" fontId="2" fillId="19" borderId="27" xfId="0" applyFont="1" applyFill="1" applyBorder="1" applyAlignment="1">
      <alignment vertical="center" wrapText="1"/>
    </xf>
    <xf numFmtId="0" fontId="0" fillId="0" borderId="27" xfId="0" applyBorder="1" applyAlignment="1">
      <alignment horizontal="center" vertical="center"/>
    </xf>
    <xf numFmtId="43" fontId="0" fillId="0" borderId="27" xfId="1" applyFont="1" applyBorder="1" applyAlignment="1">
      <alignment horizontal="center" vertical="center" wrapText="1"/>
    </xf>
    <xf numFmtId="43" fontId="0" fillId="0" borderId="114" xfId="1" applyFont="1" applyBorder="1" applyAlignment="1">
      <alignment horizontal="center" vertical="center"/>
    </xf>
    <xf numFmtId="0" fontId="0" fillId="0" borderId="27" xfId="0" applyBorder="1" applyAlignment="1">
      <alignment vertical="center" wrapText="1"/>
    </xf>
    <xf numFmtId="0" fontId="2" fillId="0" borderId="27" xfId="0" applyFont="1" applyBorder="1" applyAlignment="1">
      <alignment vertical="center" wrapText="1"/>
    </xf>
    <xf numFmtId="0" fontId="2" fillId="0" borderId="122" xfId="0" applyFont="1" applyBorder="1" applyAlignment="1">
      <alignment vertical="center"/>
    </xf>
    <xf numFmtId="0" fontId="2" fillId="0" borderId="123" xfId="0" applyFont="1" applyBorder="1" applyAlignment="1">
      <alignment vertical="center" wrapText="1"/>
    </xf>
    <xf numFmtId="0" fontId="2" fillId="0" borderId="123" xfId="0" applyFont="1" applyBorder="1" applyAlignment="1">
      <alignment horizontal="center" vertical="center"/>
    </xf>
    <xf numFmtId="43" fontId="2" fillId="0" borderId="123" xfId="1" applyFont="1" applyBorder="1" applyAlignment="1">
      <alignment horizontal="center" vertical="center" wrapText="1"/>
    </xf>
    <xf numFmtId="43" fontId="2" fillId="0" borderId="124" xfId="1" applyFont="1" applyBorder="1" applyAlignment="1">
      <alignment horizontal="center" vertical="center"/>
    </xf>
    <xf numFmtId="0" fontId="78" fillId="0" borderId="111" xfId="38" applyFont="1" applyBorder="1" applyAlignment="1">
      <alignment horizontal="center" vertical="center"/>
    </xf>
    <xf numFmtId="4" fontId="78" fillId="0" borderId="69" xfId="38" applyNumberFormat="1" applyFont="1" applyBorder="1" applyAlignment="1">
      <alignment horizontal="center" vertical="center"/>
    </xf>
    <xf numFmtId="0" fontId="78" fillId="0" borderId="69" xfId="38" applyFont="1" applyBorder="1" applyAlignment="1">
      <alignment horizontal="center" vertical="center"/>
    </xf>
    <xf numFmtId="0" fontId="78" fillId="0" borderId="27" xfId="38" applyFont="1" applyBorder="1" applyAlignment="1">
      <alignment horizontal="left" vertical="center" wrapText="1"/>
    </xf>
    <xf numFmtId="0" fontId="87" fillId="0" borderId="27" xfId="51" applyFont="1" applyBorder="1" applyAlignment="1">
      <alignment horizontal="left" vertical="center" wrapText="1"/>
    </xf>
    <xf numFmtId="0" fontId="77" fillId="0" borderId="69" xfId="38" applyFont="1" applyBorder="1" applyAlignment="1">
      <alignment vertical="center" wrapText="1"/>
    </xf>
    <xf numFmtId="168" fontId="77" fillId="0" borderId="112" xfId="39" applyFont="1" applyBorder="1" applyAlignment="1">
      <alignment horizontal="center" vertical="center"/>
    </xf>
    <xf numFmtId="0" fontId="78" fillId="0" borderId="128" xfId="38" applyFont="1" applyBorder="1" applyAlignment="1">
      <alignment horizontal="center" vertical="center"/>
    </xf>
    <xf numFmtId="0" fontId="78" fillId="0" borderId="129" xfId="38" applyFont="1" applyBorder="1" applyAlignment="1">
      <alignment vertical="center" wrapText="1"/>
    </xf>
    <xf numFmtId="4" fontId="78" fillId="0" borderId="129" xfId="38" applyNumberFormat="1" applyFont="1" applyBorder="1" applyAlignment="1">
      <alignment horizontal="center" vertical="center"/>
    </xf>
    <xf numFmtId="0" fontId="78" fillId="0" borderId="129" xfId="38" applyFont="1" applyBorder="1" applyAlignment="1">
      <alignment horizontal="center" vertical="center"/>
    </xf>
    <xf numFmtId="168" fontId="77" fillId="0" borderId="130" xfId="39" applyFont="1" applyBorder="1" applyAlignment="1">
      <alignment horizontal="center" vertical="center"/>
    </xf>
    <xf numFmtId="0" fontId="80" fillId="0" borderId="69" xfId="38" applyFont="1" applyBorder="1" applyAlignment="1">
      <alignment horizontal="left" vertical="center"/>
    </xf>
    <xf numFmtId="168" fontId="78" fillId="0" borderId="69" xfId="52" applyFont="1" applyBorder="1" applyAlignment="1">
      <alignment horizontal="center" vertical="center"/>
    </xf>
    <xf numFmtId="168" fontId="78" fillId="0" borderId="112" xfId="52" applyFont="1" applyBorder="1" applyAlignment="1">
      <alignment horizontal="center" vertical="center"/>
    </xf>
    <xf numFmtId="0" fontId="81" fillId="0" borderId="27" xfId="38" applyFont="1" applyBorder="1" applyAlignment="1">
      <alignment horizontal="left" vertical="center"/>
    </xf>
    <xf numFmtId="168" fontId="78" fillId="0" borderId="27" xfId="52" applyFont="1" applyBorder="1" applyAlignment="1">
      <alignment horizontal="center" vertical="center"/>
    </xf>
    <xf numFmtId="168" fontId="78" fillId="0" borderId="114" xfId="52" applyFont="1" applyBorder="1" applyAlignment="1">
      <alignment horizontal="center" vertical="center"/>
    </xf>
    <xf numFmtId="0" fontId="80" fillId="0" borderId="27" xfId="38" applyFont="1" applyBorder="1" applyAlignment="1">
      <alignment horizontal="left" vertical="center"/>
    </xf>
    <xf numFmtId="0" fontId="81" fillId="0" borderId="27" xfId="38" applyFont="1" applyBorder="1" applyAlignment="1">
      <alignment horizontal="left" vertical="center" wrapText="1"/>
    </xf>
    <xf numFmtId="0" fontId="80" fillId="0" borderId="27" xfId="38" applyFont="1" applyBorder="1" applyAlignment="1">
      <alignment horizontal="left" vertical="center" wrapText="1"/>
    </xf>
    <xf numFmtId="168" fontId="78" fillId="0" borderId="27" xfId="52" applyFont="1" applyFill="1" applyBorder="1" applyAlignment="1">
      <alignment horizontal="center" vertical="center"/>
    </xf>
    <xf numFmtId="0" fontId="81" fillId="0" borderId="27" xfId="51" applyFont="1" applyBorder="1" applyAlignment="1">
      <alignment horizontal="left" vertical="center" wrapText="1"/>
    </xf>
    <xf numFmtId="168" fontId="78" fillId="0" borderId="114" xfId="52" applyFont="1" applyFill="1" applyBorder="1" applyAlignment="1">
      <alignment horizontal="center" vertical="center"/>
    </xf>
    <xf numFmtId="0" fontId="93" fillId="0" borderId="113" xfId="42" applyFont="1" applyBorder="1" applyAlignment="1" applyProtection="1">
      <alignment horizontal="center" vertical="center"/>
      <protection locked="0"/>
    </xf>
    <xf numFmtId="43" fontId="93" fillId="0" borderId="27" xfId="43" applyFont="1" applyFill="1" applyBorder="1" applyAlignment="1">
      <alignment horizontal="center" vertical="center"/>
    </xf>
    <xf numFmtId="43" fontId="93" fillId="0" borderId="27" xfId="42" applyNumberFormat="1" applyFont="1" applyBorder="1" applyAlignment="1">
      <alignment horizontal="center" vertical="center"/>
    </xf>
    <xf numFmtId="43" fontId="93" fillId="0" borderId="27" xfId="43" applyFont="1" applyFill="1" applyBorder="1" applyAlignment="1" applyProtection="1">
      <alignment horizontal="center" vertical="center"/>
      <protection locked="0"/>
    </xf>
    <xf numFmtId="39" fontId="95" fillId="0" borderId="114" xfId="52" applyNumberFormat="1" applyFont="1" applyFill="1" applyBorder="1" applyAlignment="1">
      <alignment vertical="center"/>
    </xf>
    <xf numFmtId="168" fontId="77" fillId="0" borderId="112" xfId="52" applyFont="1" applyBorder="1" applyAlignment="1">
      <alignment horizontal="center" vertical="center"/>
    </xf>
    <xf numFmtId="0" fontId="78" fillId="0" borderId="116" xfId="38" applyFont="1" applyBorder="1" applyAlignment="1">
      <alignment horizontal="center" vertical="center"/>
    </xf>
    <xf numFmtId="0" fontId="81" fillId="0" borderId="117" xfId="38" applyFont="1" applyBorder="1" applyAlignment="1">
      <alignment horizontal="left" vertical="center" wrapText="1"/>
    </xf>
    <xf numFmtId="168" fontId="78" fillId="0" borderId="117" xfId="52" applyFont="1" applyBorder="1" applyAlignment="1">
      <alignment horizontal="center" vertical="center"/>
    </xf>
    <xf numFmtId="0" fontId="78" fillId="0" borderId="117" xfId="38" applyFont="1" applyBorder="1" applyAlignment="1">
      <alignment horizontal="center" vertical="center"/>
    </xf>
    <xf numFmtId="4" fontId="78" fillId="0" borderId="117" xfId="38" applyNumberFormat="1" applyFont="1" applyBorder="1" applyAlignment="1">
      <alignment horizontal="center" vertical="center"/>
    </xf>
    <xf numFmtId="168" fontId="77" fillId="0" borderId="118" xfId="52" applyFont="1" applyBorder="1" applyAlignment="1">
      <alignment horizontal="center" vertical="center"/>
    </xf>
    <xf numFmtId="0" fontId="78" fillId="18" borderId="99" xfId="38" applyFont="1" applyFill="1" applyBorder="1" applyAlignment="1">
      <alignment vertical="center"/>
    </xf>
    <xf numFmtId="0" fontId="2" fillId="18" borderId="100" xfId="0" applyFont="1" applyFill="1" applyBorder="1" applyAlignment="1">
      <alignment horizontal="center" vertical="center"/>
    </xf>
    <xf numFmtId="43" fontId="2" fillId="18" borderId="100" xfId="1" applyFont="1" applyFill="1" applyBorder="1" applyAlignment="1">
      <alignment horizontal="center" vertical="center" wrapText="1"/>
    </xf>
    <xf numFmtId="43" fontId="46" fillId="18" borderId="101" xfId="1" applyFont="1" applyFill="1" applyBorder="1" applyAlignment="1">
      <alignment horizontal="center" vertical="center"/>
    </xf>
    <xf numFmtId="39" fontId="46" fillId="0" borderId="0" xfId="0" applyNumberFormat="1" applyFont="1"/>
    <xf numFmtId="0" fontId="66" fillId="0" borderId="98" xfId="0" applyFont="1" applyBorder="1" applyAlignment="1">
      <alignment horizontal="center" vertical="center" wrapText="1"/>
    </xf>
    <xf numFmtId="43" fontId="35" fillId="0" borderId="61" xfId="1" applyFont="1" applyBorder="1" applyAlignment="1"/>
    <xf numFmtId="43" fontId="35" fillId="17" borderId="62" xfId="1" applyFont="1" applyFill="1" applyBorder="1" applyAlignment="1">
      <alignment horizontal="left"/>
    </xf>
    <xf numFmtId="43" fontId="35" fillId="17" borderId="62" xfId="1" applyFont="1" applyFill="1" applyBorder="1" applyAlignment="1">
      <alignment horizontal="center"/>
    </xf>
    <xf numFmtId="177" fontId="35" fillId="0" borderId="85" xfId="1" applyNumberFormat="1" applyFont="1" applyBorder="1" applyAlignment="1">
      <alignment horizontal="center"/>
    </xf>
    <xf numFmtId="43" fontId="38" fillId="4" borderId="34" xfId="1" applyFont="1" applyFill="1" applyBorder="1" applyAlignment="1">
      <alignment horizontal="center"/>
    </xf>
    <xf numFmtId="43" fontId="38" fillId="17" borderId="34" xfId="1" applyFont="1" applyFill="1" applyBorder="1" applyAlignment="1">
      <alignment horizontal="center"/>
    </xf>
    <xf numFmtId="43" fontId="38" fillId="17" borderId="39" xfId="1" applyFont="1" applyFill="1" applyBorder="1" applyAlignment="1">
      <alignment horizontal="center"/>
    </xf>
    <xf numFmtId="43" fontId="38" fillId="6" borderId="98" xfId="1" applyFont="1" applyFill="1" applyBorder="1" applyAlignment="1">
      <alignment horizontal="center" wrapText="1"/>
    </xf>
    <xf numFmtId="9" fontId="38" fillId="4" borderId="98" xfId="1" applyNumberFormat="1" applyFont="1" applyFill="1" applyBorder="1" applyAlignment="1">
      <alignment horizontal="center" wrapText="1"/>
    </xf>
    <xf numFmtId="9" fontId="30" fillId="17" borderId="37" xfId="2" applyFont="1" applyFill="1" applyBorder="1"/>
    <xf numFmtId="9" fontId="30" fillId="17" borderId="34" xfId="14" applyNumberFormat="1" applyFont="1" applyFill="1" applyBorder="1" applyAlignment="1">
      <alignment horizontal="center" wrapText="1"/>
    </xf>
    <xf numFmtId="43" fontId="38" fillId="17" borderId="34" xfId="1" applyFont="1" applyFill="1" applyBorder="1" applyAlignment="1">
      <alignment horizontal="center" wrapText="1"/>
    </xf>
    <xf numFmtId="43" fontId="31" fillId="0" borderId="42" xfId="1" applyFont="1" applyFill="1" applyBorder="1" applyAlignment="1">
      <alignment horizontal="right"/>
    </xf>
    <xf numFmtId="43" fontId="38" fillId="0" borderId="42" xfId="1" applyFont="1" applyBorder="1" applyAlignment="1">
      <alignment horizontal="center"/>
    </xf>
    <xf numFmtId="38" fontId="31" fillId="0" borderId="45" xfId="1" applyNumberFormat="1" applyFont="1" applyFill="1" applyBorder="1" applyAlignment="1">
      <alignment horizontal="center"/>
    </xf>
    <xf numFmtId="43" fontId="96" fillId="0" borderId="63" xfId="1" applyFont="1" applyBorder="1" applyAlignment="1">
      <alignment horizontal="center" vertical="center"/>
    </xf>
    <xf numFmtId="38" fontId="31" fillId="0" borderId="27" xfId="1" applyNumberFormat="1" applyFont="1" applyFill="1" applyBorder="1" applyAlignment="1">
      <alignment horizontal="center"/>
    </xf>
    <xf numFmtId="0" fontId="25" fillId="0" borderId="34" xfId="11" applyFont="1" applyBorder="1" applyAlignment="1">
      <alignment horizontal="center" vertical="center" wrapText="1"/>
    </xf>
    <xf numFmtId="3" fontId="25" fillId="0" borderId="34" xfId="11" applyNumberFormat="1" applyFont="1" applyBorder="1" applyAlignment="1" applyProtection="1">
      <alignment horizontal="center" vertical="center" wrapText="1"/>
      <protection hidden="1"/>
    </xf>
    <xf numFmtId="3" fontId="25" fillId="0" borderId="34" xfId="14" applyNumberFormat="1" applyFont="1" applyFill="1" applyBorder="1" applyAlignment="1" applyProtection="1">
      <alignment horizontal="center" vertical="center" wrapText="1"/>
      <protection hidden="1"/>
    </xf>
    <xf numFmtId="3" fontId="25" fillId="0" borderId="34" xfId="11" applyNumberFormat="1" applyFont="1" applyBorder="1" applyAlignment="1" applyProtection="1">
      <alignment horizontal="center" vertical="center" wrapText="1"/>
      <protection locked="0"/>
    </xf>
    <xf numFmtId="0" fontId="24" fillId="0" borderId="80" xfId="11" applyFont="1" applyBorder="1" applyAlignment="1">
      <alignment horizontal="center" vertical="center"/>
    </xf>
    <xf numFmtId="0" fontId="24" fillId="0" borderId="0" xfId="11" applyFont="1" applyAlignment="1">
      <alignment horizontal="center" vertical="center"/>
    </xf>
    <xf numFmtId="0" fontId="63" fillId="0" borderId="42" xfId="29" applyFont="1" applyBorder="1" applyAlignment="1" applyProtection="1">
      <alignment horizontal="center" vertical="center" wrapText="1"/>
      <protection locked="0"/>
    </xf>
    <xf numFmtId="0" fontId="19" fillId="0" borderId="0" xfId="29" applyAlignment="1">
      <alignment horizontal="center" vertical="center"/>
    </xf>
    <xf numFmtId="0" fontId="64" fillId="0" borderId="0" xfId="29" applyFont="1"/>
    <xf numFmtId="0" fontId="24" fillId="25" borderId="73" xfId="11" applyFont="1" applyFill="1" applyBorder="1" applyAlignment="1" applyProtection="1">
      <alignment horizontal="center" wrapText="1"/>
      <protection locked="0"/>
    </xf>
    <xf numFmtId="0" fontId="61" fillId="25" borderId="80" xfId="11" applyFont="1" applyFill="1" applyBorder="1" applyAlignment="1">
      <alignment horizontal="left" vertical="top"/>
    </xf>
    <xf numFmtId="0" fontId="61" fillId="25" borderId="80" xfId="11" applyFont="1" applyFill="1" applyBorder="1" applyAlignment="1">
      <alignment vertical="top"/>
    </xf>
    <xf numFmtId="0" fontId="24" fillId="25" borderId="80" xfId="11" applyFont="1" applyFill="1" applyBorder="1"/>
    <xf numFmtId="0" fontId="24" fillId="25" borderId="80" xfId="11" applyFont="1" applyFill="1" applyBorder="1" applyAlignment="1">
      <alignment horizontal="center"/>
    </xf>
    <xf numFmtId="0" fontId="62" fillId="25" borderId="81" xfId="29" applyFont="1" applyFill="1" applyBorder="1" applyAlignment="1">
      <alignment horizontal="right"/>
    </xf>
    <xf numFmtId="0" fontId="97" fillId="26" borderId="34" xfId="29" applyFont="1" applyFill="1" applyBorder="1" applyAlignment="1">
      <alignment horizontal="center"/>
    </xf>
    <xf numFmtId="0" fontId="97" fillId="15" borderId="34" xfId="29" applyFont="1" applyFill="1" applyBorder="1" applyAlignment="1">
      <alignment horizontal="center"/>
    </xf>
    <xf numFmtId="0" fontId="28" fillId="0" borderId="69" xfId="30" applyFont="1" applyBorder="1" applyAlignment="1">
      <alignment vertical="center" wrapText="1"/>
    </xf>
    <xf numFmtId="0" fontId="28" fillId="0" borderId="80" xfId="30" applyFont="1" applyBorder="1" applyAlignment="1">
      <alignment horizontal="center" vertical="center" wrapText="1"/>
    </xf>
    <xf numFmtId="0" fontId="28" fillId="0" borderId="98" xfId="30" applyFont="1" applyBorder="1" applyAlignment="1">
      <alignment vertical="center" wrapText="1"/>
    </xf>
    <xf numFmtId="0" fontId="28" fillId="0" borderId="98" xfId="30" applyFont="1" applyBorder="1" applyAlignment="1">
      <alignment horizontal="center" vertical="center" wrapText="1"/>
    </xf>
    <xf numFmtId="0" fontId="44" fillId="0" borderId="98" xfId="30" applyFont="1" applyBorder="1" applyAlignment="1">
      <alignment horizontal="center" vertical="center" wrapText="1"/>
    </xf>
    <xf numFmtId="0" fontId="28" fillId="0" borderId="98" xfId="29" applyFont="1" applyBorder="1" applyAlignment="1">
      <alignment horizontal="center" vertical="center" wrapText="1"/>
    </xf>
    <xf numFmtId="0" fontId="28" fillId="0" borderId="98" xfId="29" applyFont="1" applyBorder="1" applyAlignment="1">
      <alignment horizontal="center" vertical="center"/>
    </xf>
    <xf numFmtId="0" fontId="28" fillId="0" borderId="76" xfId="29" applyFont="1" applyBorder="1" applyAlignment="1">
      <alignment horizontal="center" vertical="center" wrapText="1"/>
    </xf>
    <xf numFmtId="0" fontId="28" fillId="0" borderId="34" xfId="29" applyFont="1" applyBorder="1" applyAlignment="1">
      <alignment horizontal="center" vertical="center" wrapText="1"/>
    </xf>
    <xf numFmtId="0" fontId="28" fillId="0" borderId="34" xfId="11" applyFont="1" applyBorder="1" applyAlignment="1">
      <alignment horizontal="center" vertical="center" wrapText="1"/>
    </xf>
    <xf numFmtId="3" fontId="28" fillId="8" borderId="34" xfId="11" applyNumberFormat="1" applyFont="1" applyFill="1" applyBorder="1" applyAlignment="1" applyProtection="1">
      <alignment horizontal="center" vertical="center" wrapText="1"/>
      <protection hidden="1"/>
    </xf>
    <xf numFmtId="3" fontId="28" fillId="15" borderId="34" xfId="14" applyNumberFormat="1" applyFont="1" applyFill="1" applyBorder="1" applyAlignment="1" applyProtection="1">
      <alignment horizontal="center" vertical="center" wrapText="1"/>
      <protection hidden="1"/>
    </xf>
    <xf numFmtId="3" fontId="28" fillId="27" borderId="34" xfId="11" applyNumberFormat="1" applyFont="1" applyFill="1" applyBorder="1" applyAlignment="1" applyProtection="1">
      <alignment horizontal="center" vertical="center" wrapText="1"/>
      <protection locked="0"/>
    </xf>
    <xf numFmtId="0" fontId="19" fillId="11" borderId="42" xfId="29" applyFill="1" applyBorder="1" applyAlignment="1" applyProtection="1">
      <alignment horizontal="left" vertical="center"/>
      <protection locked="0"/>
    </xf>
    <xf numFmtId="0" fontId="28" fillId="11" borderId="42" xfId="29" applyFont="1" applyFill="1" applyBorder="1" applyAlignment="1" applyProtection="1">
      <alignment horizontal="left" vertical="center" wrapText="1"/>
      <protection locked="0"/>
    </xf>
    <xf numFmtId="0" fontId="19" fillId="11" borderId="42" xfId="29" applyFill="1" applyBorder="1" applyAlignment="1" applyProtection="1">
      <alignment vertical="center" wrapText="1"/>
      <protection locked="0"/>
    </xf>
    <xf numFmtId="14" fontId="28" fillId="11" borderId="42" xfId="29" applyNumberFormat="1" applyFont="1" applyFill="1" applyBorder="1" applyAlignment="1" applyProtection="1">
      <alignment horizontal="left" vertical="center" wrapText="1"/>
      <protection locked="0"/>
    </xf>
    <xf numFmtId="0" fontId="28" fillId="11" borderId="42" xfId="29" applyFont="1" applyFill="1" applyBorder="1" applyAlignment="1" applyProtection="1">
      <alignment horizontal="left" vertical="center"/>
      <protection locked="0"/>
    </xf>
    <xf numFmtId="43" fontId="19" fillId="5" borderId="42" xfId="1" applyFont="1" applyFill="1" applyBorder="1" applyAlignment="1" applyProtection="1">
      <alignment vertical="center"/>
      <protection locked="0"/>
    </xf>
    <xf numFmtId="9" fontId="19" fillId="11" borderId="42" xfId="13" applyFont="1" applyFill="1" applyBorder="1" applyAlignment="1" applyProtection="1">
      <alignment horizontal="center" vertical="center"/>
      <protection hidden="1"/>
    </xf>
    <xf numFmtId="43" fontId="19" fillId="11" borderId="42" xfId="1" applyFont="1" applyFill="1" applyBorder="1" applyAlignment="1" applyProtection="1">
      <alignment horizontal="center" vertical="center"/>
      <protection hidden="1"/>
    </xf>
    <xf numFmtId="43" fontId="19" fillId="11" borderId="42" xfId="1" applyFont="1" applyFill="1" applyBorder="1" applyAlignment="1" applyProtection="1">
      <alignment vertical="center"/>
      <protection hidden="1"/>
    </xf>
    <xf numFmtId="43" fontId="19" fillId="11" borderId="42" xfId="1" applyFont="1" applyFill="1" applyBorder="1" applyAlignment="1" applyProtection="1">
      <alignment horizontal="center" vertical="center"/>
      <protection locked="0"/>
    </xf>
    <xf numFmtId="0" fontId="19" fillId="28" borderId="42" xfId="29" applyFill="1" applyBorder="1" applyAlignment="1" applyProtection="1">
      <alignment horizontal="center" vertical="top" wrapText="1"/>
      <protection locked="0"/>
    </xf>
    <xf numFmtId="49" fontId="98" fillId="0" borderId="42" xfId="53" quotePrefix="1" applyNumberFormat="1" applyFont="1" applyBorder="1" applyAlignment="1">
      <alignment horizontal="center" vertical="center"/>
    </xf>
    <xf numFmtId="0" fontId="99" fillId="0" borderId="71" xfId="29" applyFont="1" applyBorder="1" applyAlignment="1" applyProtection="1">
      <alignment horizontal="left" vertical="top"/>
      <protection locked="0"/>
    </xf>
    <xf numFmtId="49" fontId="98" fillId="0" borderId="42" xfId="54" quotePrefix="1" applyNumberFormat="1" applyFont="1" applyBorder="1" applyAlignment="1">
      <alignment horizontal="center" vertical="center"/>
    </xf>
    <xf numFmtId="43" fontId="19" fillId="5" borderId="42" xfId="1" applyFont="1" applyFill="1" applyBorder="1" applyAlignment="1" applyProtection="1">
      <alignment vertical="top"/>
      <protection locked="0"/>
    </xf>
    <xf numFmtId="43" fontId="19" fillId="15" borderId="42" xfId="1" applyFont="1" applyFill="1" applyBorder="1" applyAlignment="1" applyProtection="1">
      <alignment vertical="top"/>
      <protection hidden="1"/>
    </xf>
    <xf numFmtId="43" fontId="19" fillId="27" borderId="42" xfId="1" applyFont="1" applyFill="1" applyBorder="1" applyAlignment="1" applyProtection="1">
      <alignment horizontal="right" vertical="top"/>
      <protection locked="0"/>
    </xf>
    <xf numFmtId="0" fontId="63" fillId="0" borderId="42" xfId="29" applyFont="1" applyBorder="1" applyAlignment="1" applyProtection="1">
      <alignment vertical="top" wrapText="1"/>
      <protection locked="0"/>
    </xf>
    <xf numFmtId="14" fontId="19" fillId="0" borderId="42" xfId="29" applyNumberFormat="1" applyBorder="1" applyAlignment="1" applyProtection="1">
      <alignment vertical="top" wrapText="1"/>
      <protection locked="0"/>
    </xf>
    <xf numFmtId="14" fontId="99" fillId="0" borderId="42" xfId="29" applyNumberFormat="1" applyFont="1" applyBorder="1" applyAlignment="1" applyProtection="1">
      <alignment vertical="center" wrapText="1"/>
      <protection locked="0"/>
    </xf>
    <xf numFmtId="43" fontId="19" fillId="27" borderId="42" xfId="1" applyFont="1" applyFill="1" applyBorder="1" applyAlignment="1" applyProtection="1">
      <alignment horizontal="center" vertical="center"/>
      <protection locked="0"/>
    </xf>
    <xf numFmtId="0" fontId="64" fillId="0" borderId="48" xfId="29" applyFont="1" applyBorder="1" applyAlignment="1" applyProtection="1">
      <alignment horizontal="center"/>
      <protection hidden="1"/>
    </xf>
    <xf numFmtId="43" fontId="64" fillId="5" borderId="49" xfId="1" applyFont="1" applyFill="1" applyBorder="1" applyProtection="1">
      <protection hidden="1"/>
    </xf>
    <xf numFmtId="43" fontId="64" fillId="15" borderId="49" xfId="1" applyFont="1" applyFill="1" applyBorder="1" applyProtection="1">
      <protection hidden="1"/>
    </xf>
    <xf numFmtId="43" fontId="64" fillId="27" borderId="69" xfId="1" applyFont="1" applyFill="1" applyBorder="1" applyProtection="1">
      <protection locked="0"/>
    </xf>
    <xf numFmtId="43" fontId="64" fillId="8" borderId="84" xfId="1" applyFont="1" applyFill="1" applyBorder="1" applyProtection="1">
      <protection hidden="1"/>
    </xf>
    <xf numFmtId="43" fontId="64" fillId="0" borderId="81" xfId="1" applyFont="1" applyFill="1" applyBorder="1" applyProtection="1">
      <protection hidden="1"/>
    </xf>
    <xf numFmtId="0" fontId="65" fillId="0" borderId="131" xfId="29" applyFont="1" applyBorder="1" applyAlignment="1" applyProtection="1">
      <alignment horizontal="center" vertical="center"/>
      <protection hidden="1"/>
    </xf>
    <xf numFmtId="43" fontId="64" fillId="27" borderId="49" xfId="1" applyFont="1" applyFill="1" applyBorder="1" applyProtection="1">
      <protection hidden="1"/>
    </xf>
    <xf numFmtId="43" fontId="64" fillId="0" borderId="68" xfId="1" applyFont="1" applyFill="1" applyBorder="1" applyProtection="1">
      <protection hidden="1"/>
    </xf>
    <xf numFmtId="0" fontId="19" fillId="0" borderId="132" xfId="29" applyBorder="1"/>
    <xf numFmtId="0" fontId="19" fillId="0" borderId="133" xfId="29" applyBorder="1"/>
    <xf numFmtId="43" fontId="19" fillId="0" borderId="133" xfId="29" applyNumberFormat="1" applyBorder="1"/>
    <xf numFmtId="0" fontId="19" fillId="0" borderId="134" xfId="29" applyBorder="1"/>
    <xf numFmtId="0" fontId="19" fillId="0" borderId="135" xfId="29" applyBorder="1"/>
    <xf numFmtId="0" fontId="19" fillId="0" borderId="136" xfId="29" applyBorder="1"/>
    <xf numFmtId="0" fontId="19" fillId="0" borderId="13" xfId="29" applyBorder="1"/>
    <xf numFmtId="0" fontId="19" fillId="0" borderId="68" xfId="29" applyBorder="1"/>
    <xf numFmtId="0" fontId="19" fillId="0" borderId="137" xfId="29" applyBorder="1"/>
    <xf numFmtId="0" fontId="19" fillId="0" borderId="52" xfId="29" applyBorder="1"/>
    <xf numFmtId="0" fontId="97" fillId="0" borderId="52" xfId="29" applyFont="1" applyBorder="1"/>
    <xf numFmtId="0" fontId="19" fillId="0" borderId="138" xfId="29" applyBorder="1"/>
    <xf numFmtId="0" fontId="19" fillId="0" borderId="139" xfId="29" applyBorder="1"/>
    <xf numFmtId="0" fontId="19" fillId="28" borderId="71" xfId="29" applyFill="1" applyBorder="1" applyAlignment="1" applyProtection="1">
      <alignment horizontal="center" vertical="center" wrapText="1"/>
      <protection locked="0"/>
    </xf>
    <xf numFmtId="43" fontId="28" fillId="0" borderId="0" xfId="1" applyFont="1"/>
    <xf numFmtId="43" fontId="28" fillId="0" borderId="0" xfId="1" applyFont="1" applyAlignment="1">
      <alignment vertical="center"/>
    </xf>
    <xf numFmtId="43" fontId="28" fillId="0" borderId="0" xfId="1" applyFont="1" applyAlignment="1">
      <alignment vertical="top"/>
    </xf>
    <xf numFmtId="43" fontId="35" fillId="0" borderId="61" xfId="1" applyFont="1" applyBorder="1" applyAlignment="1">
      <alignment horizontal="left"/>
    </xf>
    <xf numFmtId="43" fontId="35" fillId="0" borderId="62" xfId="1" applyFont="1" applyBorder="1" applyAlignment="1">
      <alignment horizontal="center"/>
    </xf>
    <xf numFmtId="43" fontId="38" fillId="0" borderId="63" xfId="1" applyFont="1" applyFill="1" applyBorder="1" applyAlignment="1">
      <alignment horizontal="left"/>
    </xf>
    <xf numFmtId="43" fontId="35" fillId="0" borderId="62" xfId="1" applyFont="1" applyBorder="1" applyAlignment="1"/>
    <xf numFmtId="49" fontId="35" fillId="0" borderId="62" xfId="14" applyNumberFormat="1" applyFont="1" applyBorder="1" applyAlignment="1">
      <alignment horizontal="left"/>
    </xf>
    <xf numFmtId="0" fontId="68" fillId="0" borderId="63" xfId="9" applyFont="1" applyBorder="1" applyAlignment="1">
      <alignment horizontal="center" vertical="top" wrapText="1"/>
    </xf>
    <xf numFmtId="0" fontId="0" fillId="0" borderId="38" xfId="0" applyBorder="1"/>
    <xf numFmtId="0" fontId="0" fillId="0" borderId="68" xfId="0" applyBorder="1"/>
    <xf numFmtId="43" fontId="38" fillId="0" borderId="36" xfId="1" applyFont="1" applyFill="1" applyBorder="1" applyAlignment="1">
      <alignment horizontal="right"/>
    </xf>
    <xf numFmtId="167" fontId="8" fillId="4" borderId="6" xfId="8" applyNumberFormat="1" applyFont="1" applyFill="1" applyBorder="1" applyAlignment="1">
      <alignment vertical="center"/>
    </xf>
    <xf numFmtId="9" fontId="30" fillId="7" borderId="42" xfId="2" applyFont="1" applyFill="1" applyBorder="1" applyAlignment="1">
      <alignment horizontal="center"/>
    </xf>
    <xf numFmtId="9" fontId="30" fillId="7" borderId="42" xfId="2" applyFont="1" applyFill="1" applyBorder="1" applyAlignment="1">
      <alignment horizontal="center" wrapText="1"/>
    </xf>
    <xf numFmtId="0" fontId="19" fillId="0" borderId="82" xfId="29" applyBorder="1" applyAlignment="1" applyProtection="1">
      <alignment vertical="top" wrapText="1"/>
      <protection locked="0"/>
    </xf>
    <xf numFmtId="15" fontId="99" fillId="0" borderId="71" xfId="29" applyNumberFormat="1" applyFont="1" applyBorder="1" applyAlignment="1" applyProtection="1">
      <alignment horizontal="left" vertical="top"/>
      <protection locked="0"/>
    </xf>
    <xf numFmtId="49" fontId="28" fillId="0" borderId="41" xfId="11" applyNumberFormat="1" applyFont="1" applyBorder="1" applyAlignment="1">
      <alignment horizontal="center" vertical="top" wrapText="1"/>
    </xf>
    <xf numFmtId="43" fontId="30" fillId="7" borderId="42" xfId="14" applyFont="1" applyFill="1" applyBorder="1" applyAlignment="1">
      <alignment horizontal="center" wrapText="1"/>
    </xf>
    <xf numFmtId="168" fontId="31" fillId="7" borderId="42" xfId="15" applyFont="1" applyFill="1" applyBorder="1" applyAlignment="1">
      <alignment horizontal="center"/>
    </xf>
    <xf numFmtId="38" fontId="31" fillId="7" borderId="42" xfId="15" applyNumberFormat="1" applyFont="1" applyFill="1" applyBorder="1" applyAlignment="1">
      <alignment horizontal="center"/>
    </xf>
    <xf numFmtId="40" fontId="31" fillId="7" borderId="42" xfId="15" applyNumberFormat="1" applyFont="1" applyFill="1" applyBorder="1" applyAlignment="1">
      <alignment horizontal="center"/>
    </xf>
    <xf numFmtId="40" fontId="38" fillId="7" borderId="42" xfId="15" applyNumberFormat="1" applyFont="1" applyFill="1" applyBorder="1" applyAlignment="1">
      <alignment horizontal="center"/>
    </xf>
    <xf numFmtId="40" fontId="23" fillId="0" borderId="38" xfId="11" applyNumberFormat="1" applyFont="1" applyBorder="1" applyAlignment="1">
      <alignment horizontal="center" vertical="center" wrapText="1"/>
    </xf>
    <xf numFmtId="49" fontId="28" fillId="0" borderId="41" xfId="11" applyNumberFormat="1" applyFont="1" applyBorder="1" applyAlignment="1">
      <alignment vertical="top"/>
    </xf>
    <xf numFmtId="49" fontId="30" fillId="0" borderId="44" xfId="58" applyNumberFormat="1" applyFont="1" applyBorder="1" applyAlignment="1">
      <alignment wrapText="1"/>
    </xf>
    <xf numFmtId="173" fontId="30" fillId="7" borderId="42" xfId="14" applyNumberFormat="1" applyFont="1" applyFill="1" applyBorder="1" applyAlignment="1">
      <alignment wrapText="1"/>
    </xf>
    <xf numFmtId="49" fontId="30" fillId="0" borderId="44" xfId="59" applyNumberFormat="1" applyFont="1" applyBorder="1" applyAlignment="1">
      <alignment horizontal="center" wrapText="1"/>
    </xf>
    <xf numFmtId="49" fontId="30" fillId="0" borderId="44" xfId="59" applyNumberFormat="1" applyFont="1" applyBorder="1" applyAlignment="1">
      <alignment wrapText="1"/>
    </xf>
    <xf numFmtId="0" fontId="29" fillId="0" borderId="42" xfId="62" applyFont="1" applyBorder="1" applyAlignment="1">
      <alignment vertical="top" wrapText="1"/>
    </xf>
    <xf numFmtId="0" fontId="29" fillId="0" borderId="45" xfId="62" applyFont="1" applyBorder="1" applyAlignment="1">
      <alignment vertical="top" wrapText="1"/>
    </xf>
    <xf numFmtId="0" fontId="29" fillId="0" borderId="45" xfId="63" applyFont="1" applyBorder="1" applyAlignment="1">
      <alignment vertical="top" wrapText="1"/>
    </xf>
    <xf numFmtId="49" fontId="28" fillId="0" borderId="45" xfId="11" applyNumberFormat="1" applyFont="1" applyBorder="1" applyAlignment="1">
      <alignment horizontal="right" vertical="top"/>
    </xf>
    <xf numFmtId="0" fontId="24" fillId="0" borderId="44" xfId="11" applyFont="1" applyBorder="1" applyAlignment="1">
      <alignment horizontal="center" vertical="center" wrapText="1"/>
    </xf>
    <xf numFmtId="49" fontId="28" fillId="0" borderId="44" xfId="11" applyNumberFormat="1" applyFont="1" applyBorder="1" applyAlignment="1">
      <alignment horizontal="center" vertical="top"/>
    </xf>
    <xf numFmtId="173" fontId="30" fillId="0" borderId="41" xfId="14" applyNumberFormat="1" applyFont="1" applyFill="1" applyBorder="1" applyAlignment="1">
      <alignment wrapText="1"/>
    </xf>
    <xf numFmtId="0" fontId="24" fillId="7" borderId="42" xfId="64" applyFont="1" applyFill="1" applyBorder="1" applyAlignment="1">
      <alignment horizontal="center" vertical="center"/>
    </xf>
    <xf numFmtId="0" fontId="30" fillId="7" borderId="45" xfId="65" applyFont="1" applyFill="1" applyBorder="1" applyAlignment="1">
      <alignment horizontal="center" wrapText="1"/>
    </xf>
    <xf numFmtId="0" fontId="24" fillId="0" borderId="45" xfId="64" applyFont="1" applyBorder="1" applyAlignment="1">
      <alignment horizontal="center" vertical="center"/>
    </xf>
    <xf numFmtId="0" fontId="30" fillId="0" borderId="45" xfId="65" applyFont="1" applyBorder="1" applyAlignment="1">
      <alignment horizontal="center" wrapText="1"/>
    </xf>
    <xf numFmtId="40" fontId="31" fillId="0" borderId="45" xfId="15" applyNumberFormat="1" applyFont="1" applyFill="1" applyBorder="1" applyAlignment="1">
      <alignment horizontal="center"/>
    </xf>
    <xf numFmtId="40" fontId="31" fillId="0" borderId="44" xfId="15" applyNumberFormat="1" applyFont="1" applyFill="1" applyBorder="1" applyAlignment="1">
      <alignment horizontal="center"/>
    </xf>
    <xf numFmtId="0" fontId="24" fillId="7" borderId="45" xfId="64" applyFont="1" applyFill="1" applyBorder="1" applyAlignment="1">
      <alignment horizontal="center" vertical="center"/>
    </xf>
    <xf numFmtId="49" fontId="28" fillId="7" borderId="41" xfId="11" applyNumberFormat="1" applyFont="1" applyFill="1" applyBorder="1" applyAlignment="1">
      <alignment horizontal="center" vertical="top"/>
    </xf>
    <xf numFmtId="0" fontId="29" fillId="7" borderId="42" xfId="66" applyFont="1" applyFill="1" applyBorder="1" applyAlignment="1">
      <alignment vertical="top" wrapText="1"/>
    </xf>
    <xf numFmtId="49" fontId="28" fillId="7" borderId="41" xfId="11" applyNumberFormat="1" applyFont="1" applyFill="1" applyBorder="1" applyAlignment="1">
      <alignment vertical="top"/>
    </xf>
    <xf numFmtId="0" fontId="29" fillId="7" borderId="42" xfId="67" applyFont="1" applyFill="1" applyBorder="1" applyAlignment="1">
      <alignment vertical="top" wrapText="1"/>
    </xf>
    <xf numFmtId="0" fontId="24" fillId="0" borderId="44" xfId="64" applyFont="1" applyBorder="1" applyAlignment="1">
      <alignment horizontal="center" vertical="center"/>
    </xf>
    <xf numFmtId="0" fontId="30" fillId="0" borderId="44" xfId="65" applyFont="1" applyBorder="1" applyAlignment="1">
      <alignment horizontal="center" wrapText="1"/>
    </xf>
    <xf numFmtId="0" fontId="29" fillId="7" borderId="42" xfId="68" applyFont="1" applyFill="1" applyBorder="1" applyAlignment="1">
      <alignment vertical="top" wrapText="1"/>
    </xf>
    <xf numFmtId="38" fontId="30" fillId="0" borderId="42" xfId="15" applyNumberFormat="1" applyFont="1" applyFill="1" applyBorder="1" applyAlignment="1">
      <alignment horizontal="center"/>
    </xf>
    <xf numFmtId="0" fontId="29" fillId="7" borderId="42" xfId="69" applyFont="1" applyFill="1" applyBorder="1" applyAlignment="1">
      <alignment vertical="top" wrapText="1"/>
    </xf>
    <xf numFmtId="9" fontId="29" fillId="0" borderId="42" xfId="2" applyFont="1" applyFill="1" applyBorder="1" applyAlignment="1">
      <alignment wrapText="1"/>
    </xf>
    <xf numFmtId="173" fontId="59" fillId="0" borderId="37" xfId="14" applyNumberFormat="1" applyFont="1" applyFill="1" applyBorder="1"/>
    <xf numFmtId="9" fontId="30" fillId="0" borderId="34" xfId="14" applyNumberFormat="1" applyFont="1" applyFill="1" applyBorder="1" applyAlignment="1">
      <alignment horizontal="center" wrapText="1"/>
    </xf>
    <xf numFmtId="43" fontId="38" fillId="7" borderId="42" xfId="1" applyFont="1" applyFill="1" applyBorder="1" applyAlignment="1">
      <alignment horizontal="center"/>
    </xf>
    <xf numFmtId="40" fontId="38" fillId="0" borderId="71" xfId="1" applyNumberFormat="1" applyFont="1" applyFill="1" applyBorder="1" applyAlignment="1">
      <alignment horizontal="center"/>
    </xf>
    <xf numFmtId="9" fontId="31" fillId="5" borderId="42" xfId="1" applyNumberFormat="1" applyFont="1" applyFill="1" applyBorder="1" applyAlignment="1">
      <alignment horizontal="center"/>
    </xf>
    <xf numFmtId="9" fontId="30" fillId="7" borderId="27" xfId="14" applyNumberFormat="1" applyFont="1" applyFill="1" applyBorder="1" applyAlignment="1">
      <alignment horizontal="center" wrapText="1"/>
    </xf>
    <xf numFmtId="9" fontId="35" fillId="7" borderId="42" xfId="2" applyFont="1" applyFill="1" applyBorder="1" applyAlignment="1">
      <alignment wrapText="1"/>
    </xf>
    <xf numFmtId="43" fontId="68" fillId="0" borderId="0" xfId="9" applyNumberFormat="1" applyFont="1" applyAlignment="1">
      <alignment vertical="top"/>
    </xf>
    <xf numFmtId="0" fontId="74" fillId="0" borderId="98" xfId="9" applyFont="1" applyBorder="1" applyAlignment="1">
      <alignment horizontal="center" vertical="top"/>
    </xf>
    <xf numFmtId="0" fontId="74" fillId="0" borderId="98" xfId="9" applyFont="1" applyBorder="1" applyAlignment="1">
      <alignment horizontal="left" vertical="top" indent="1"/>
    </xf>
    <xf numFmtId="43" fontId="74" fillId="0" borderId="98" xfId="9" applyNumberFormat="1" applyFont="1" applyBorder="1" applyAlignment="1">
      <alignment vertical="top"/>
    </xf>
    <xf numFmtId="43" fontId="71" fillId="0" borderId="98" xfId="9" applyNumberFormat="1" applyFont="1" applyBorder="1" applyAlignment="1">
      <alignment vertical="top"/>
    </xf>
    <xf numFmtId="43" fontId="31" fillId="7" borderId="42" xfId="1" applyFont="1" applyFill="1" applyBorder="1" applyAlignment="1">
      <alignment horizontal="center"/>
    </xf>
    <xf numFmtId="43" fontId="38" fillId="7" borderId="49" xfId="1" applyFont="1" applyFill="1" applyBorder="1" applyAlignment="1">
      <alignment horizontal="center"/>
    </xf>
    <xf numFmtId="43" fontId="100" fillId="0" borderId="42" xfId="1" applyFont="1" applyFill="1" applyBorder="1" applyAlignment="1"/>
    <xf numFmtId="43" fontId="38" fillId="0" borderId="71" xfId="1" applyFont="1" applyFill="1" applyBorder="1" applyAlignment="1">
      <alignment horizontal="left"/>
    </xf>
    <xf numFmtId="43" fontId="19" fillId="0" borderId="0" xfId="1" applyFont="1" applyFill="1"/>
    <xf numFmtId="43" fontId="0" fillId="0" borderId="0" xfId="0" applyNumberFormat="1"/>
    <xf numFmtId="49" fontId="98" fillId="0" borderId="42" xfId="0" quotePrefix="1" applyNumberFormat="1" applyFont="1" applyBorder="1" applyAlignment="1">
      <alignment horizontal="center" vertical="center"/>
    </xf>
    <xf numFmtId="167" fontId="8" fillId="9" borderId="12" xfId="5" applyNumberFormat="1" applyFont="1" applyFill="1" applyBorder="1" applyAlignment="1">
      <alignment vertical="center"/>
    </xf>
    <xf numFmtId="49" fontId="28" fillId="0" borderId="38" xfId="11" applyNumberFormat="1" applyFont="1" applyBorder="1" applyAlignment="1">
      <alignment horizontal="center" vertical="top"/>
    </xf>
    <xf numFmtId="0" fontId="29" fillId="0" borderId="27" xfId="70" applyFont="1" applyBorder="1" applyAlignment="1">
      <alignment vertical="top" wrapText="1"/>
    </xf>
    <xf numFmtId="0" fontId="24" fillId="0" borderId="42" xfId="64" applyFont="1" applyBorder="1" applyAlignment="1">
      <alignment horizontal="center" vertical="center"/>
    </xf>
    <xf numFmtId="0" fontId="29" fillId="0" borderId="42" xfId="71" applyFont="1" applyBorder="1" applyAlignment="1">
      <alignment vertical="top" wrapText="1"/>
    </xf>
    <xf numFmtId="0" fontId="31" fillId="0" borderId="45" xfId="55" applyFont="1" applyBorder="1" applyAlignment="1">
      <alignment horizontal="center" wrapText="1"/>
    </xf>
    <xf numFmtId="0" fontId="29" fillId="0" borderId="42" xfId="56" applyFont="1" applyBorder="1" applyAlignment="1">
      <alignment vertical="top" wrapText="1"/>
    </xf>
    <xf numFmtId="0" fontId="29" fillId="0" borderId="42" xfId="57" applyFont="1" applyBorder="1" applyAlignment="1">
      <alignment vertical="top" wrapText="1"/>
    </xf>
    <xf numFmtId="0" fontId="30" fillId="0" borderId="45" xfId="59" applyFont="1" applyBorder="1" applyAlignment="1">
      <alignment horizontal="center" wrapText="1"/>
    </xf>
    <xf numFmtId="49" fontId="30" fillId="17" borderId="44" xfId="58" applyNumberFormat="1" applyFont="1" applyFill="1" applyBorder="1" applyAlignment="1">
      <alignment wrapText="1"/>
    </xf>
    <xf numFmtId="0" fontId="29" fillId="17" borderId="42" xfId="12" applyFont="1" applyFill="1" applyBorder="1" applyAlignment="1">
      <alignment vertical="top" wrapText="1"/>
    </xf>
    <xf numFmtId="40" fontId="31" fillId="17" borderId="41" xfId="15" applyNumberFormat="1" applyFont="1" applyFill="1" applyBorder="1" applyAlignment="1">
      <alignment horizontal="center"/>
    </xf>
    <xf numFmtId="0" fontId="29" fillId="0" borderId="42" xfId="60" applyFont="1" applyBorder="1" applyAlignment="1">
      <alignment vertical="top" wrapText="1"/>
    </xf>
    <xf numFmtId="0" fontId="31" fillId="0" borderId="45" xfId="55" applyFont="1" applyBorder="1" applyAlignment="1">
      <alignment horizontal="center" vertical="center" wrapText="1"/>
    </xf>
    <xf numFmtId="0" fontId="29" fillId="0" borderId="42" xfId="61" applyFont="1" applyBorder="1" applyAlignment="1">
      <alignment vertical="top" wrapText="1"/>
    </xf>
    <xf numFmtId="43" fontId="31" fillId="0" borderId="71" xfId="1" applyFont="1" applyFill="1" applyBorder="1" applyAlignment="1">
      <alignment horizontal="right"/>
    </xf>
    <xf numFmtId="173" fontId="31" fillId="0" borderId="71" xfId="1" applyNumberFormat="1" applyFont="1" applyFill="1" applyBorder="1" applyAlignment="1">
      <alignment horizontal="center"/>
    </xf>
    <xf numFmtId="43" fontId="31" fillId="17" borderId="71" xfId="1" applyFont="1" applyFill="1" applyBorder="1" applyAlignment="1">
      <alignment horizontal="center"/>
    </xf>
    <xf numFmtId="9" fontId="31" fillId="0" borderId="42" xfId="1" applyNumberFormat="1" applyFont="1" applyBorder="1" applyAlignment="1">
      <alignment horizontal="center"/>
    </xf>
    <xf numFmtId="40" fontId="31" fillId="0" borderId="49" xfId="1" applyNumberFormat="1" applyFont="1" applyFill="1" applyBorder="1" applyAlignment="1">
      <alignment horizontal="center"/>
    </xf>
    <xf numFmtId="43" fontId="31" fillId="17" borderId="71" xfId="1" applyFont="1" applyFill="1" applyBorder="1" applyAlignment="1">
      <alignment horizontal="right"/>
    </xf>
    <xf numFmtId="40" fontId="38" fillId="17" borderId="67" xfId="1" applyNumberFormat="1" applyFont="1" applyFill="1" applyBorder="1" applyAlignment="1">
      <alignment horizontal="center"/>
    </xf>
    <xf numFmtId="43" fontId="103" fillId="0" borderId="42" xfId="1" applyFont="1" applyFill="1" applyBorder="1" applyAlignment="1" applyProtection="1">
      <alignment horizontal="right" vertical="top"/>
      <protection locked="0"/>
    </xf>
    <xf numFmtId="43" fontId="31" fillId="15" borderId="42" xfId="1" applyFont="1" applyFill="1" applyBorder="1" applyAlignment="1">
      <alignment horizontal="left"/>
    </xf>
    <xf numFmtId="43" fontId="31" fillId="15" borderId="42" xfId="1" applyFont="1" applyFill="1" applyBorder="1" applyAlignment="1">
      <alignment horizontal="right"/>
    </xf>
    <xf numFmtId="43" fontId="38" fillId="15" borderId="42" xfId="1" applyFont="1" applyFill="1" applyBorder="1" applyAlignment="1">
      <alignment horizontal="center"/>
    </xf>
    <xf numFmtId="43" fontId="31" fillId="15" borderId="42" xfId="1" applyFont="1" applyFill="1" applyBorder="1" applyAlignment="1">
      <alignment horizontal="center"/>
    </xf>
    <xf numFmtId="43" fontId="104" fillId="0" borderId="42" xfId="1" applyFont="1" applyFill="1" applyBorder="1" applyAlignment="1">
      <alignment horizontal="center"/>
    </xf>
    <xf numFmtId="2" fontId="8" fillId="9" borderId="10" xfId="5" applyNumberFormat="1" applyFont="1" applyFill="1" applyBorder="1" applyAlignment="1">
      <alignment vertical="center"/>
    </xf>
    <xf numFmtId="43" fontId="8" fillId="9" borderId="10" xfId="1" applyFont="1" applyFill="1" applyBorder="1" applyAlignment="1">
      <alignment horizontal="center" vertical="center"/>
    </xf>
    <xf numFmtId="43" fontId="19" fillId="4" borderId="42" xfId="1" applyFont="1" applyFill="1" applyBorder="1" applyAlignment="1" applyProtection="1">
      <alignment vertical="top"/>
      <protection hidden="1"/>
    </xf>
    <xf numFmtId="9" fontId="28" fillId="4" borderId="42" xfId="1" applyNumberFormat="1" applyFont="1" applyFill="1" applyBorder="1" applyAlignment="1" applyProtection="1">
      <alignment horizontal="right" vertical="top"/>
      <protection hidden="1"/>
    </xf>
    <xf numFmtId="0" fontId="2" fillId="0" borderId="37" xfId="0" applyFont="1" applyBorder="1" applyAlignment="1">
      <alignment horizontal="center"/>
    </xf>
    <xf numFmtId="0" fontId="2" fillId="0" borderId="36" xfId="0" applyFont="1" applyBorder="1" applyAlignment="1">
      <alignment horizontal="center"/>
    </xf>
    <xf numFmtId="43" fontId="2" fillId="0" borderId="34" xfId="1" applyFont="1" applyBorder="1" applyAlignment="1">
      <alignment horizontal="center" vertical="center"/>
    </xf>
    <xf numFmtId="0" fontId="2" fillId="0" borderId="34" xfId="0" applyFont="1" applyBorder="1" applyAlignment="1">
      <alignment horizontal="center" wrapText="1"/>
    </xf>
    <xf numFmtId="0" fontId="2" fillId="0" borderId="34" xfId="0" applyFont="1" applyBorder="1" applyAlignment="1">
      <alignment horizontal="center" vertical="center"/>
    </xf>
    <xf numFmtId="0" fontId="2" fillId="0" borderId="34" xfId="0" applyFont="1" applyBorder="1" applyAlignment="1">
      <alignment horizontal="center"/>
    </xf>
    <xf numFmtId="0" fontId="2" fillId="0" borderId="34" xfId="0" applyFont="1" applyBorder="1" applyAlignment="1">
      <alignment horizontal="center" vertical="center" wrapText="1"/>
    </xf>
    <xf numFmtId="0" fontId="6" fillId="0" borderId="34" xfId="5" applyFont="1" applyBorder="1" applyAlignment="1">
      <alignment horizontal="center" vertical="center" wrapText="1"/>
    </xf>
    <xf numFmtId="164" fontId="6" fillId="0" borderId="34" xfId="4" applyFont="1" applyFill="1" applyBorder="1" applyAlignment="1" applyProtection="1">
      <alignment horizontal="center" vertical="center" wrapText="1"/>
    </xf>
    <xf numFmtId="0" fontId="21" fillId="0" borderId="36" xfId="5" applyFont="1" applyBorder="1" applyAlignment="1">
      <alignment horizontal="center" vertical="center"/>
    </xf>
    <xf numFmtId="0" fontId="21" fillId="0" borderId="34" xfId="5" applyFont="1" applyBorder="1" applyAlignment="1">
      <alignment horizontal="center" vertical="center"/>
    </xf>
    <xf numFmtId="0" fontId="21" fillId="0" borderId="37" xfId="5" applyFont="1" applyBorder="1" applyAlignment="1">
      <alignment horizontal="center" vertical="center"/>
    </xf>
    <xf numFmtId="165" fontId="6" fillId="0" borderId="34" xfId="3" applyNumberFormat="1" applyFont="1" applyBorder="1" applyAlignment="1">
      <alignment horizontal="center" vertical="center" wrapText="1"/>
    </xf>
    <xf numFmtId="0" fontId="10" fillId="0" borderId="4" xfId="5" applyFont="1" applyBorder="1" applyAlignment="1">
      <alignment vertical="center" wrapText="1"/>
    </xf>
    <xf numFmtId="0" fontId="10" fillId="0" borderId="2" xfId="5" applyFont="1" applyBorder="1" applyAlignment="1">
      <alignment vertical="center" wrapText="1"/>
    </xf>
    <xf numFmtId="0" fontId="10" fillId="0" borderId="5" xfId="5" applyFont="1" applyBorder="1" applyAlignment="1">
      <alignment vertical="center" wrapText="1"/>
    </xf>
    <xf numFmtId="0" fontId="6" fillId="0" borderId="34" xfId="3" applyFont="1" applyBorder="1" applyAlignment="1">
      <alignment horizontal="center" vertical="center" wrapText="1"/>
    </xf>
    <xf numFmtId="0" fontId="5" fillId="0" borderId="34" xfId="3" applyFont="1" applyBorder="1" applyAlignment="1">
      <alignment horizontal="center" vertical="center" wrapText="1"/>
    </xf>
    <xf numFmtId="1" fontId="6" fillId="0" borderId="34" xfId="3" applyNumberFormat="1" applyFont="1" applyBorder="1" applyAlignment="1">
      <alignment horizontal="center" vertical="center" wrapText="1"/>
    </xf>
    <xf numFmtId="164" fontId="6" fillId="0" borderId="34" xfId="6" applyFont="1" applyFill="1" applyBorder="1" applyAlignment="1" applyProtection="1">
      <alignment horizontal="center" vertical="center" wrapText="1"/>
    </xf>
    <xf numFmtId="43" fontId="63" fillId="0" borderId="0" xfId="1" applyFont="1" applyFill="1" applyBorder="1" applyAlignment="1" applyProtection="1">
      <alignment horizontal="center"/>
      <protection hidden="1"/>
    </xf>
    <xf numFmtId="43" fontId="63" fillId="0" borderId="68" xfId="1" applyFont="1" applyFill="1" applyBorder="1" applyAlignment="1" applyProtection="1">
      <alignment horizontal="center"/>
      <protection hidden="1"/>
    </xf>
    <xf numFmtId="0" fontId="64" fillId="0" borderId="74" xfId="29" applyFont="1" applyBorder="1" applyAlignment="1" applyProtection="1">
      <alignment horizontal="center"/>
      <protection hidden="1"/>
    </xf>
    <xf numFmtId="0" fontId="64" fillId="0" borderId="48" xfId="29" applyFont="1" applyBorder="1" applyAlignment="1" applyProtection="1">
      <alignment horizontal="center"/>
      <protection hidden="1"/>
    </xf>
    <xf numFmtId="9" fontId="25" fillId="0" borderId="37" xfId="31" applyFont="1" applyFill="1" applyBorder="1" applyAlignment="1">
      <alignment horizontal="center" vertical="center" wrapText="1"/>
    </xf>
    <xf numFmtId="9" fontId="25" fillId="0" borderId="39" xfId="31" applyFont="1" applyFill="1" applyBorder="1" applyAlignment="1">
      <alignment horizontal="center" vertical="center" wrapText="1"/>
    </xf>
    <xf numFmtId="9" fontId="25" fillId="0" borderId="36" xfId="31" applyFont="1" applyFill="1" applyBorder="1" applyAlignment="1">
      <alignment horizontal="center" vertical="center" wrapText="1"/>
    </xf>
    <xf numFmtId="0" fontId="25" fillId="0" borderId="69" xfId="29" applyFont="1" applyBorder="1" applyAlignment="1">
      <alignment horizontal="center" vertical="center" wrapText="1"/>
    </xf>
    <xf numFmtId="0" fontId="25" fillId="0" borderId="70" xfId="29" applyFont="1" applyBorder="1" applyAlignment="1">
      <alignment horizontal="center" vertical="center" wrapText="1"/>
    </xf>
    <xf numFmtId="0" fontId="25" fillId="0" borderId="98" xfId="29" applyFont="1" applyBorder="1" applyAlignment="1">
      <alignment horizontal="center" vertical="center" wrapText="1"/>
    </xf>
    <xf numFmtId="0" fontId="25" fillId="0" borderId="69" xfId="30" applyFont="1" applyBorder="1" applyAlignment="1">
      <alignment horizontal="center" vertical="center" wrapText="1"/>
    </xf>
    <xf numFmtId="0" fontId="25" fillId="0" borderId="98" xfId="30" applyFont="1" applyBorder="1" applyAlignment="1">
      <alignment horizontal="center" vertical="center" wrapText="1"/>
    </xf>
    <xf numFmtId="0" fontId="28" fillId="0" borderId="37" xfId="30" applyFont="1" applyBorder="1" applyAlignment="1">
      <alignment horizontal="center" vertical="center" wrapText="1"/>
    </xf>
    <xf numFmtId="0" fontId="28" fillId="0" borderId="39" xfId="30" applyFont="1" applyBorder="1" applyAlignment="1">
      <alignment horizontal="center" vertical="center" wrapText="1"/>
    </xf>
    <xf numFmtId="0" fontId="28" fillId="5" borderId="69" xfId="29" applyFont="1" applyFill="1" applyBorder="1" applyAlignment="1">
      <alignment horizontal="center" vertical="center" wrapText="1"/>
    </xf>
    <xf numFmtId="0" fontId="28" fillId="5" borderId="98" xfId="29" applyFont="1" applyFill="1" applyBorder="1" applyAlignment="1">
      <alignment horizontal="center" vertical="center" wrapText="1"/>
    </xf>
    <xf numFmtId="9" fontId="24" fillId="0" borderId="37" xfId="31" applyFont="1" applyFill="1" applyBorder="1" applyAlignment="1">
      <alignment horizontal="center" vertical="center" wrapText="1"/>
    </xf>
    <xf numFmtId="9" fontId="24" fillId="0" borderId="39" xfId="31" applyFont="1" applyFill="1" applyBorder="1" applyAlignment="1">
      <alignment horizontal="center" vertical="center" wrapText="1"/>
    </xf>
    <xf numFmtId="9" fontId="24" fillId="0" borderId="36" xfId="31" applyFont="1" applyFill="1" applyBorder="1" applyAlignment="1">
      <alignment horizontal="center" vertical="center" wrapText="1"/>
    </xf>
    <xf numFmtId="164" fontId="6" fillId="0" borderId="54" xfId="6" applyFont="1" applyFill="1" applyBorder="1" applyAlignment="1" applyProtection="1">
      <alignment horizontal="center" vertical="center" wrapText="1"/>
    </xf>
    <xf numFmtId="164" fontId="6" fillId="0" borderId="54" xfId="4" applyFont="1" applyFill="1" applyBorder="1" applyAlignment="1" applyProtection="1">
      <alignment horizontal="center" vertical="center" wrapText="1"/>
    </xf>
    <xf numFmtId="164" fontId="6" fillId="0" borderId="55" xfId="4" applyFont="1" applyFill="1" applyBorder="1" applyAlignment="1" applyProtection="1">
      <alignment horizontal="center" vertical="center" wrapText="1"/>
    </xf>
    <xf numFmtId="0" fontId="10" fillId="0" borderId="59" xfId="5" applyFont="1" applyBorder="1" applyAlignment="1">
      <alignment vertical="center" wrapText="1"/>
    </xf>
    <xf numFmtId="0" fontId="6" fillId="0" borderId="54" xfId="3" applyFont="1" applyBorder="1" applyAlignment="1">
      <alignment horizontal="center" vertical="center" wrapText="1"/>
    </xf>
    <xf numFmtId="0" fontId="6" fillId="0" borderId="55" xfId="3" applyFont="1" applyBorder="1" applyAlignment="1">
      <alignment horizontal="center" vertical="center" wrapText="1"/>
    </xf>
    <xf numFmtId="165" fontId="6" fillId="0" borderId="54" xfId="3" applyNumberFormat="1" applyFont="1" applyBorder="1" applyAlignment="1">
      <alignment horizontal="center" vertical="center" wrapText="1"/>
    </xf>
    <xf numFmtId="165" fontId="6" fillId="0" borderId="55" xfId="3" applyNumberFormat="1" applyFont="1" applyBorder="1" applyAlignment="1">
      <alignment horizontal="center" vertical="center" wrapText="1"/>
    </xf>
    <xf numFmtId="1" fontId="6" fillId="0" borderId="54" xfId="3" applyNumberFormat="1" applyFont="1" applyBorder="1" applyAlignment="1">
      <alignment horizontal="center" vertical="center" wrapText="1"/>
    </xf>
    <xf numFmtId="1" fontId="6" fillId="0" borderId="55" xfId="3" applyNumberFormat="1" applyFont="1" applyBorder="1" applyAlignment="1">
      <alignment horizontal="center" vertical="center" wrapText="1"/>
    </xf>
    <xf numFmtId="164" fontId="6" fillId="0" borderId="55" xfId="6" applyFont="1" applyFill="1" applyBorder="1" applyAlignment="1" applyProtection="1">
      <alignment horizontal="center" vertical="center" wrapText="1"/>
    </xf>
    <xf numFmtId="40" fontId="38" fillId="0" borderId="41" xfId="1" applyNumberFormat="1" applyFont="1" applyFill="1" applyBorder="1" applyAlignment="1">
      <alignment horizontal="center"/>
    </xf>
    <xf numFmtId="40" fontId="38" fillId="0" borderId="63" xfId="1" applyNumberFormat="1" applyFont="1" applyFill="1" applyBorder="1" applyAlignment="1">
      <alignment horizontal="center"/>
    </xf>
    <xf numFmtId="37" fontId="35" fillId="24" borderId="41" xfId="1" applyNumberFormat="1" applyFont="1" applyFill="1" applyBorder="1" applyAlignment="1">
      <alignment horizontal="left"/>
    </xf>
    <xf numFmtId="37" fontId="35" fillId="24" borderId="62" xfId="1" applyNumberFormat="1" applyFont="1" applyFill="1" applyBorder="1" applyAlignment="1">
      <alignment horizontal="left"/>
    </xf>
    <xf numFmtId="43" fontId="38" fillId="0" borderId="41" xfId="1" applyFont="1" applyFill="1" applyBorder="1" applyAlignment="1">
      <alignment horizontal="left"/>
    </xf>
    <xf numFmtId="43" fontId="38" fillId="0" borderId="62" xfId="1" applyFont="1" applyFill="1" applyBorder="1" applyAlignment="1">
      <alignment horizontal="left"/>
    </xf>
    <xf numFmtId="43" fontId="38" fillId="0" borderId="63" xfId="1" applyFont="1" applyFill="1" applyBorder="1" applyAlignment="1">
      <alignment horizontal="left"/>
    </xf>
    <xf numFmtId="37" fontId="35" fillId="22" borderId="41" xfId="1" applyNumberFormat="1" applyFont="1" applyFill="1" applyBorder="1" applyAlignment="1">
      <alignment horizontal="left"/>
    </xf>
    <xf numFmtId="37" fontId="35" fillId="22" borderId="62" xfId="1" applyNumberFormat="1" applyFont="1" applyFill="1" applyBorder="1" applyAlignment="1">
      <alignment horizontal="left"/>
    </xf>
    <xf numFmtId="37" fontId="35" fillId="4" borderId="41" xfId="1" applyNumberFormat="1" applyFont="1" applyFill="1" applyBorder="1" applyAlignment="1">
      <alignment horizontal="left"/>
    </xf>
    <xf numFmtId="37" fontId="35" fillId="4" borderId="62" xfId="1" applyNumberFormat="1" applyFont="1" applyFill="1" applyBorder="1" applyAlignment="1">
      <alignment horizontal="left"/>
    </xf>
    <xf numFmtId="37" fontId="35" fillId="23" borderId="41" xfId="1" applyNumberFormat="1" applyFont="1" applyFill="1" applyBorder="1" applyAlignment="1">
      <alignment horizontal="left"/>
    </xf>
    <xf numFmtId="37" fontId="35" fillId="23" borderId="62" xfId="1" applyNumberFormat="1" applyFont="1" applyFill="1" applyBorder="1" applyAlignment="1">
      <alignment horizontal="left"/>
    </xf>
    <xf numFmtId="37" fontId="38" fillId="17" borderId="37" xfId="1" applyNumberFormat="1" applyFont="1" applyFill="1" applyBorder="1" applyAlignment="1">
      <alignment horizontal="left"/>
    </xf>
    <xf numFmtId="37" fontId="38" fillId="17" borderId="39" xfId="1" applyNumberFormat="1" applyFont="1" applyFill="1" applyBorder="1" applyAlignment="1">
      <alignment horizontal="left"/>
    </xf>
    <xf numFmtId="43" fontId="35" fillId="0" borderId="61" xfId="1" applyFont="1" applyBorder="1" applyAlignment="1">
      <alignment horizontal="left"/>
    </xf>
    <xf numFmtId="43" fontId="35" fillId="0" borderId="62" xfId="1" applyFont="1" applyFill="1" applyBorder="1" applyAlignment="1"/>
    <xf numFmtId="43" fontId="35" fillId="0" borderId="62" xfId="1" applyFont="1" applyBorder="1" applyAlignment="1">
      <alignment horizontal="center"/>
    </xf>
    <xf numFmtId="43" fontId="38" fillId="0" borderId="39" xfId="1" applyFont="1" applyBorder="1" applyAlignment="1">
      <alignment horizontal="left"/>
    </xf>
    <xf numFmtId="0" fontId="33" fillId="0" borderId="34" xfId="9" applyFont="1" applyBorder="1" applyAlignment="1">
      <alignment horizontal="center" vertical="center" wrapText="1"/>
    </xf>
    <xf numFmtId="0" fontId="33" fillId="0" borderId="34" xfId="9" applyFont="1" applyBorder="1" applyAlignment="1">
      <alignment horizontal="center" vertical="center"/>
    </xf>
    <xf numFmtId="0" fontId="85" fillId="0" borderId="34" xfId="9" applyFont="1" applyBorder="1" applyAlignment="1">
      <alignment horizontal="center" vertical="center" wrapText="1"/>
    </xf>
    <xf numFmtId="43" fontId="33" fillId="0" borderId="69" xfId="9" applyNumberFormat="1" applyFont="1" applyBorder="1" applyAlignment="1">
      <alignment horizontal="center" vertical="center"/>
    </xf>
    <xf numFmtId="43" fontId="33" fillId="0" borderId="27" xfId="9" applyNumberFormat="1" applyFont="1" applyBorder="1" applyAlignment="1">
      <alignment horizontal="center" vertical="center"/>
    </xf>
    <xf numFmtId="43" fontId="33" fillId="0" borderId="70" xfId="9" applyNumberFormat="1" applyFont="1" applyBorder="1" applyAlignment="1">
      <alignment horizontal="center" vertical="center"/>
    </xf>
    <xf numFmtId="0" fontId="33" fillId="0" borderId="27" xfId="9" applyFont="1" applyBorder="1" applyAlignment="1">
      <alignment horizontal="center" vertical="center" wrapText="1"/>
    </xf>
    <xf numFmtId="0" fontId="33" fillId="0" borderId="70" xfId="9" applyFont="1" applyBorder="1" applyAlignment="1">
      <alignment horizontal="center" vertical="center" wrapText="1"/>
    </xf>
    <xf numFmtId="0" fontId="33" fillId="0" borderId="69" xfId="9" applyFont="1" applyBorder="1" applyAlignment="1">
      <alignment horizontal="center" vertical="center"/>
    </xf>
    <xf numFmtId="0" fontId="33" fillId="0" borderId="27" xfId="9" applyFont="1" applyBorder="1" applyAlignment="1">
      <alignment horizontal="center" vertical="center"/>
    </xf>
    <xf numFmtId="0" fontId="33" fillId="0" borderId="70" xfId="9" applyFont="1" applyBorder="1" applyAlignment="1">
      <alignment horizontal="center" vertical="center"/>
    </xf>
    <xf numFmtId="43" fontId="35" fillId="0" borderId="62" xfId="1" applyFont="1" applyBorder="1" applyAlignment="1"/>
    <xf numFmtId="43" fontId="38" fillId="0" borderId="37" xfId="1" applyFont="1" applyFill="1" applyBorder="1" applyAlignment="1">
      <alignment horizontal="left"/>
    </xf>
    <xf numFmtId="43" fontId="38" fillId="0" borderId="39" xfId="1" applyFont="1" applyFill="1" applyBorder="1" applyAlignment="1">
      <alignment horizontal="left"/>
    </xf>
    <xf numFmtId="43" fontId="38" fillId="0" borderId="36" xfId="1" applyFont="1" applyFill="1" applyBorder="1" applyAlignment="1">
      <alignment horizontal="left"/>
    </xf>
    <xf numFmtId="0" fontId="23" fillId="0" borderId="38" xfId="11" applyFont="1" applyBorder="1" applyAlignment="1">
      <alignment horizontal="left"/>
    </xf>
    <xf numFmtId="0" fontId="23" fillId="0" borderId="0" xfId="11" applyFont="1" applyAlignment="1">
      <alignment horizontal="left"/>
    </xf>
    <xf numFmtId="0" fontId="23" fillId="0" borderId="0" xfId="11" applyFont="1" applyAlignment="1">
      <alignment horizontal="left" vertical="center" wrapText="1"/>
    </xf>
    <xf numFmtId="0" fontId="25" fillId="5" borderId="37" xfId="11" applyFont="1" applyFill="1" applyBorder="1" applyAlignment="1">
      <alignment horizontal="left"/>
    </xf>
    <xf numFmtId="0" fontId="25" fillId="5" borderId="39" xfId="11" applyFont="1" applyFill="1" applyBorder="1" applyAlignment="1">
      <alignment horizontal="left"/>
    </xf>
    <xf numFmtId="172" fontId="23" fillId="5" borderId="39" xfId="11" applyNumberFormat="1" applyFont="1" applyFill="1" applyBorder="1" applyAlignment="1">
      <alignment horizontal="left" vertical="center" wrapText="1"/>
    </xf>
    <xf numFmtId="0" fontId="27" fillId="6" borderId="37" xfId="11" applyFont="1" applyFill="1" applyBorder="1" applyAlignment="1">
      <alignment horizontal="center" vertical="center"/>
    </xf>
    <xf numFmtId="0" fontId="27" fillId="6" borderId="39" xfId="11" applyFont="1" applyFill="1" applyBorder="1" applyAlignment="1">
      <alignment horizontal="center" vertical="center"/>
    </xf>
    <xf numFmtId="0" fontId="27" fillId="6" borderId="36" xfId="11" applyFont="1" applyFill="1" applyBorder="1" applyAlignment="1">
      <alignment horizontal="center" vertical="center"/>
    </xf>
    <xf numFmtId="0" fontId="27" fillId="7" borderId="37" xfId="11" applyFont="1" applyFill="1" applyBorder="1" applyAlignment="1">
      <alignment horizontal="center" vertical="center"/>
    </xf>
    <xf numFmtId="0" fontId="27" fillId="7" borderId="39" xfId="11" applyFont="1" applyFill="1" applyBorder="1" applyAlignment="1">
      <alignment horizontal="center" vertical="center"/>
    </xf>
    <xf numFmtId="0" fontId="27" fillId="7" borderId="36" xfId="11" applyFont="1" applyFill="1" applyBorder="1" applyAlignment="1">
      <alignment horizontal="center" vertical="center"/>
    </xf>
    <xf numFmtId="49" fontId="35" fillId="0" borderId="37" xfId="0" applyNumberFormat="1" applyFont="1" applyBorder="1" applyAlignment="1">
      <alignment horizontal="left" wrapText="1"/>
    </xf>
    <xf numFmtId="49" fontId="35" fillId="0" borderId="39" xfId="0" applyNumberFormat="1" applyFont="1" applyBorder="1" applyAlignment="1">
      <alignment horizontal="left" wrapText="1"/>
    </xf>
    <xf numFmtId="0" fontId="35" fillId="0" borderId="41" xfId="0" applyFont="1" applyBorder="1" applyAlignment="1">
      <alignment horizontal="left" wrapText="1"/>
    </xf>
    <xf numFmtId="0" fontId="35" fillId="0" borderId="62" xfId="0" applyFont="1" applyBorder="1" applyAlignment="1">
      <alignment horizontal="left" wrapText="1"/>
    </xf>
    <xf numFmtId="0" fontId="35" fillId="0" borderId="63" xfId="0" applyFont="1" applyBorder="1" applyAlignment="1">
      <alignment horizontal="left" wrapText="1"/>
    </xf>
    <xf numFmtId="49" fontId="35" fillId="0" borderId="41" xfId="14" applyNumberFormat="1" applyFont="1" applyBorder="1" applyAlignment="1">
      <alignment horizontal="left"/>
    </xf>
    <xf numFmtId="49" fontId="35" fillId="0" borderId="62" xfId="14" applyNumberFormat="1" applyFont="1" applyBorder="1" applyAlignment="1">
      <alignment horizontal="left"/>
    </xf>
    <xf numFmtId="49" fontId="35" fillId="0" borderId="65" xfId="14" applyNumberFormat="1" applyFont="1" applyBorder="1" applyAlignment="1">
      <alignment horizontal="left"/>
    </xf>
    <xf numFmtId="43" fontId="35" fillId="15" borderId="37" xfId="14" applyFont="1" applyFill="1" applyBorder="1" applyAlignment="1">
      <alignment horizontal="left" wrapText="1"/>
    </xf>
    <xf numFmtId="43" fontId="35" fillId="15" borderId="39" xfId="14" applyFont="1" applyFill="1" applyBorder="1" applyAlignment="1">
      <alignment horizontal="left" wrapText="1"/>
    </xf>
    <xf numFmtId="43" fontId="35" fillId="15" borderId="36" xfId="14" applyFont="1" applyFill="1" applyBorder="1" applyAlignment="1">
      <alignment horizontal="left" wrapText="1"/>
    </xf>
    <xf numFmtId="180" fontId="35" fillId="0" borderId="69" xfId="14" applyNumberFormat="1" applyFont="1" applyBorder="1" applyAlignment="1">
      <alignment horizontal="center" wrapText="1"/>
    </xf>
    <xf numFmtId="180" fontId="35" fillId="0" borderId="98" xfId="14" applyNumberFormat="1" applyFont="1" applyBorder="1" applyAlignment="1">
      <alignment horizontal="center" wrapText="1"/>
    </xf>
    <xf numFmtId="0" fontId="30" fillId="0" borderId="78" xfId="0" applyFont="1" applyBorder="1" applyAlignment="1">
      <alignment horizontal="center" wrapText="1"/>
    </xf>
    <xf numFmtId="0" fontId="30" fillId="0" borderId="61" xfId="0" applyFont="1" applyBorder="1" applyAlignment="1">
      <alignment horizontal="center" wrapText="1"/>
    </xf>
    <xf numFmtId="0" fontId="30" fillId="0" borderId="79" xfId="0" applyFont="1" applyBorder="1" applyAlignment="1">
      <alignment horizontal="center" wrapText="1"/>
    </xf>
    <xf numFmtId="0" fontId="10" fillId="0" borderId="37" xfId="5" applyFont="1" applyBorder="1" applyAlignment="1">
      <alignment horizontal="center" vertical="center"/>
    </xf>
    <xf numFmtId="0" fontId="10" fillId="0" borderId="39" xfId="5" applyFont="1" applyBorder="1" applyAlignment="1">
      <alignment horizontal="center" vertical="center"/>
    </xf>
    <xf numFmtId="0" fontId="10" fillId="0" borderId="36" xfId="5" applyFont="1" applyBorder="1" applyAlignment="1">
      <alignment horizontal="center" vertical="center"/>
    </xf>
    <xf numFmtId="49" fontId="35" fillId="0" borderId="37" xfId="0" applyNumberFormat="1" applyFont="1" applyBorder="1" applyAlignment="1">
      <alignment horizontal="center" wrapText="1"/>
    </xf>
    <xf numFmtId="49" fontId="35" fillId="0" borderId="39" xfId="0" applyNumberFormat="1" applyFont="1" applyBorder="1" applyAlignment="1">
      <alignment horizontal="center" wrapText="1"/>
    </xf>
    <xf numFmtId="49" fontId="35" fillId="0" borderId="64" xfId="14" applyNumberFormat="1" applyFont="1" applyBorder="1" applyAlignment="1">
      <alignment horizontal="center" vertical="center"/>
    </xf>
    <xf numFmtId="49" fontId="35" fillId="0" borderId="65" xfId="14" applyNumberFormat="1" applyFont="1" applyBorder="1" applyAlignment="1">
      <alignment horizontal="center" vertical="center"/>
    </xf>
    <xf numFmtId="49" fontId="35" fillId="0" borderId="72" xfId="14" applyNumberFormat="1" applyFont="1" applyBorder="1" applyAlignment="1">
      <alignment horizontal="center" vertical="center"/>
    </xf>
    <xf numFmtId="0" fontId="30" fillId="0" borderId="41" xfId="0" applyFont="1" applyBorder="1" applyAlignment="1">
      <alignment horizontal="left" vertical="top" wrapText="1"/>
    </xf>
    <xf numFmtId="0" fontId="30" fillId="0" borderId="62" xfId="0" applyFont="1" applyBorder="1" applyAlignment="1">
      <alignment horizontal="left" vertical="top" wrapText="1"/>
    </xf>
    <xf numFmtId="0" fontId="30" fillId="0" borderId="63" xfId="0" applyFont="1" applyBorder="1" applyAlignment="1">
      <alignment horizontal="left" vertical="top" wrapText="1"/>
    </xf>
    <xf numFmtId="43" fontId="35" fillId="15" borderId="37" xfId="14" applyFont="1" applyFill="1" applyBorder="1" applyAlignment="1">
      <alignment horizontal="center" wrapText="1"/>
    </xf>
    <xf numFmtId="43" fontId="35" fillId="15" borderId="39" xfId="14" applyFont="1" applyFill="1" applyBorder="1" applyAlignment="1">
      <alignment horizontal="center" wrapText="1"/>
    </xf>
    <xf numFmtId="43" fontId="35" fillId="15" borderId="36" xfId="14" applyFont="1" applyFill="1" applyBorder="1" applyAlignment="1">
      <alignment horizontal="center" wrapText="1"/>
    </xf>
    <xf numFmtId="0" fontId="35" fillId="19" borderId="41" xfId="0" applyFont="1" applyFill="1" applyBorder="1" applyAlignment="1">
      <alignment horizontal="left" wrapText="1"/>
    </xf>
    <xf numFmtId="0" fontId="35" fillId="19" borderId="62" xfId="0" applyFont="1" applyFill="1" applyBorder="1" applyAlignment="1">
      <alignment horizontal="left" wrapText="1"/>
    </xf>
    <xf numFmtId="0" fontId="35" fillId="19" borderId="63" xfId="0" applyFont="1" applyFill="1" applyBorder="1" applyAlignment="1">
      <alignment horizontal="left" wrapText="1"/>
    </xf>
    <xf numFmtId="9" fontId="36" fillId="0" borderId="34" xfId="2" applyFont="1" applyBorder="1" applyAlignment="1">
      <alignment horizontal="center"/>
    </xf>
    <xf numFmtId="9" fontId="38" fillId="8" borderId="37" xfId="2" applyFont="1" applyFill="1" applyBorder="1" applyAlignment="1">
      <alignment horizontal="center" vertical="center" wrapText="1"/>
    </xf>
    <xf numFmtId="9" fontId="38" fillId="8" borderId="39" xfId="2" applyFont="1" applyFill="1" applyBorder="1" applyAlignment="1">
      <alignment horizontal="center" vertical="center" wrapText="1"/>
    </xf>
    <xf numFmtId="9" fontId="38" fillId="8" borderId="36" xfId="2" applyFont="1" applyFill="1" applyBorder="1" applyAlignment="1">
      <alignment horizontal="center" vertical="center" wrapText="1"/>
    </xf>
    <xf numFmtId="43" fontId="31" fillId="0" borderId="45" xfId="1" applyFont="1" applyFill="1" applyBorder="1" applyAlignment="1">
      <alignment horizontal="center" vertical="center" wrapText="1"/>
    </xf>
    <xf numFmtId="43" fontId="31" fillId="0" borderId="71" xfId="1" applyFont="1" applyFill="1" applyBorder="1" applyAlignment="1">
      <alignment horizontal="center" vertical="center" wrapText="1"/>
    </xf>
    <xf numFmtId="0" fontId="68" fillId="0" borderId="41" xfId="9" applyFont="1" applyBorder="1" applyAlignment="1">
      <alignment horizontal="center" vertical="top" wrapText="1"/>
    </xf>
    <xf numFmtId="0" fontId="68" fillId="0" borderId="62" xfId="9" applyFont="1" applyBorder="1" applyAlignment="1">
      <alignment horizontal="center" vertical="top" wrapText="1"/>
    </xf>
    <xf numFmtId="0" fontId="68" fillId="0" borderId="63" xfId="9" applyFont="1" applyBorder="1" applyAlignment="1">
      <alignment horizontal="center" vertical="top" wrapText="1"/>
    </xf>
    <xf numFmtId="43" fontId="37" fillId="0" borderId="65" xfId="1" applyFont="1" applyBorder="1" applyAlignment="1">
      <alignment horizontal="center" wrapText="1"/>
    </xf>
    <xf numFmtId="43" fontId="37" fillId="0" borderId="72" xfId="1" applyFont="1" applyBorder="1" applyAlignment="1">
      <alignment horizontal="center" wrapText="1"/>
    </xf>
    <xf numFmtId="0" fontId="68" fillId="0" borderId="41" xfId="9" applyFont="1" applyBorder="1" applyAlignment="1">
      <alignment horizontal="center" vertical="top"/>
    </xf>
    <xf numFmtId="0" fontId="68" fillId="0" borderId="62" xfId="9" applyFont="1" applyBorder="1" applyAlignment="1">
      <alignment horizontal="center" vertical="top"/>
    </xf>
    <xf numFmtId="0" fontId="2" fillId="19" borderId="113" xfId="0" applyFont="1" applyFill="1" applyBorder="1" applyAlignment="1">
      <alignment horizontal="center" vertical="center"/>
    </xf>
    <xf numFmtId="0" fontId="2" fillId="19" borderId="27" xfId="0" applyFont="1" applyFill="1" applyBorder="1" applyAlignment="1">
      <alignment horizontal="center" vertical="center"/>
    </xf>
    <xf numFmtId="0" fontId="2" fillId="19" borderId="114" xfId="0" applyFont="1" applyFill="1" applyBorder="1" applyAlignment="1">
      <alignment horizontal="center" vertical="center"/>
    </xf>
    <xf numFmtId="0" fontId="79" fillId="19" borderId="74" xfId="40" applyFont="1" applyFill="1" applyBorder="1" applyAlignment="1">
      <alignment horizontal="center" vertical="center"/>
    </xf>
    <xf numFmtId="0" fontId="79" fillId="19" borderId="48" xfId="40" applyFont="1" applyFill="1" applyBorder="1" applyAlignment="1">
      <alignment horizontal="center" vertical="center"/>
    </xf>
    <xf numFmtId="0" fontId="79" fillId="19" borderId="75" xfId="40" applyFont="1" applyFill="1" applyBorder="1" applyAlignment="1">
      <alignment horizontal="center" vertical="center"/>
    </xf>
    <xf numFmtId="0" fontId="25" fillId="19" borderId="27" xfId="0" applyFont="1" applyFill="1" applyBorder="1" applyAlignment="1">
      <alignment horizontal="center" vertical="center"/>
    </xf>
    <xf numFmtId="0" fontId="25" fillId="19" borderId="38" xfId="0" applyFont="1" applyFill="1" applyBorder="1" applyAlignment="1">
      <alignment horizontal="center" vertical="center"/>
    </xf>
    <xf numFmtId="0" fontId="25" fillId="19" borderId="0" xfId="0" applyFont="1" applyFill="1" applyAlignment="1">
      <alignment horizontal="center" vertical="center"/>
    </xf>
    <xf numFmtId="9" fontId="38" fillId="17" borderId="37" xfId="2" applyFont="1" applyFill="1" applyBorder="1" applyAlignment="1">
      <alignment horizontal="center" vertical="center" wrapText="1"/>
    </xf>
    <xf numFmtId="9" fontId="38" fillId="17" borderId="39" xfId="2" applyFont="1" applyFill="1" applyBorder="1" applyAlignment="1">
      <alignment horizontal="center" vertical="center" wrapText="1"/>
    </xf>
    <xf numFmtId="9" fontId="38" fillId="17" borderId="36" xfId="2" applyFont="1" applyFill="1" applyBorder="1" applyAlignment="1">
      <alignment horizontal="center" vertical="center" wrapText="1"/>
    </xf>
    <xf numFmtId="0" fontId="2" fillId="19" borderId="106" xfId="0" applyFont="1" applyFill="1" applyBorder="1" applyAlignment="1">
      <alignment horizontal="center" vertical="center"/>
    </xf>
    <xf numFmtId="0" fontId="2" fillId="19" borderId="108" xfId="0" applyFont="1" applyFill="1" applyBorder="1" applyAlignment="1">
      <alignment horizontal="center" vertical="center"/>
    </xf>
    <xf numFmtId="0" fontId="2" fillId="19" borderId="119" xfId="0" applyFont="1" applyFill="1" applyBorder="1" applyAlignment="1">
      <alignment horizontal="center" vertical="center"/>
    </xf>
    <xf numFmtId="0" fontId="2" fillId="19" borderId="25" xfId="0" applyFont="1" applyFill="1" applyBorder="1" applyAlignment="1">
      <alignment horizontal="center" vertical="center"/>
    </xf>
    <xf numFmtId="0" fontId="2" fillId="19" borderId="0" xfId="0" applyFont="1" applyFill="1" applyAlignment="1">
      <alignment horizontal="center" vertical="center"/>
    </xf>
    <xf numFmtId="0" fontId="2" fillId="19" borderId="120" xfId="0" applyFont="1" applyFill="1" applyBorder="1" applyAlignment="1">
      <alignment horizontal="center" vertical="center"/>
    </xf>
    <xf numFmtId="0" fontId="2" fillId="19" borderId="125" xfId="0" applyFont="1" applyFill="1" applyBorder="1" applyAlignment="1">
      <alignment horizontal="center" vertical="center"/>
    </xf>
    <xf numFmtId="0" fontId="2" fillId="19" borderId="126" xfId="0" applyFont="1" applyFill="1" applyBorder="1" applyAlignment="1">
      <alignment horizontal="center" vertical="center"/>
    </xf>
    <xf numFmtId="0" fontId="2" fillId="19" borderId="127" xfId="0" applyFont="1" applyFill="1" applyBorder="1" applyAlignment="1">
      <alignment horizontal="center" vertical="center"/>
    </xf>
    <xf numFmtId="0" fontId="2" fillId="0" borderId="0" xfId="0" applyFont="1" applyAlignment="1">
      <alignment horizontal="center"/>
    </xf>
    <xf numFmtId="0" fontId="74" fillId="0" borderId="34" xfId="9" applyFont="1" applyBorder="1" applyAlignment="1">
      <alignment horizontal="center" vertical="center" wrapText="1"/>
    </xf>
    <xf numFmtId="0" fontId="74" fillId="0" borderId="34" xfId="9" applyFont="1" applyBorder="1" applyAlignment="1">
      <alignment horizontal="center" vertical="center"/>
    </xf>
    <xf numFmtId="43" fontId="74" fillId="0" borderId="69" xfId="9" applyNumberFormat="1" applyFont="1" applyBorder="1" applyAlignment="1">
      <alignment horizontal="center" vertical="center"/>
    </xf>
    <xf numFmtId="43" fontId="74" fillId="0" borderId="27" xfId="9" applyNumberFormat="1" applyFont="1" applyBorder="1" applyAlignment="1">
      <alignment horizontal="center" vertical="center"/>
    </xf>
    <xf numFmtId="43" fontId="74" fillId="0" borderId="98" xfId="9" applyNumberFormat="1" applyFont="1" applyBorder="1" applyAlignment="1">
      <alignment horizontal="center" vertical="center"/>
    </xf>
    <xf numFmtId="0" fontId="69" fillId="0" borderId="73" xfId="9" applyFont="1" applyBorder="1" applyAlignment="1">
      <alignment horizontal="center" vertical="center" wrapText="1"/>
    </xf>
    <xf numFmtId="0" fontId="0" fillId="0" borderId="80" xfId="0" applyBorder="1"/>
    <xf numFmtId="0" fontId="0" fillId="0" borderId="81" xfId="0" applyBorder="1"/>
    <xf numFmtId="0" fontId="0" fillId="0" borderId="38" xfId="0" applyBorder="1"/>
    <xf numFmtId="0" fontId="0" fillId="0" borderId="0" xfId="0"/>
    <xf numFmtId="0" fontId="0" fillId="0" borderId="68" xfId="0" applyBorder="1"/>
    <xf numFmtId="0" fontId="64" fillId="0" borderId="38" xfId="9" applyFont="1" applyBorder="1" applyAlignment="1">
      <alignment horizontal="center" vertical="center"/>
    </xf>
    <xf numFmtId="0" fontId="64" fillId="0" borderId="0" xfId="9" applyFont="1" applyAlignment="1">
      <alignment horizontal="center" vertical="center"/>
    </xf>
    <xf numFmtId="0" fontId="64" fillId="0" borderId="68" xfId="9" applyFont="1" applyBorder="1" applyAlignment="1">
      <alignment horizontal="center" vertical="center"/>
    </xf>
    <xf numFmtId="43" fontId="69" fillId="0" borderId="38" xfId="9" applyNumberFormat="1" applyFont="1" applyBorder="1" applyAlignment="1">
      <alignment horizontal="center" vertical="center"/>
    </xf>
    <xf numFmtId="43" fontId="69" fillId="0" borderId="0" xfId="9" applyNumberFormat="1" applyFont="1" applyAlignment="1">
      <alignment horizontal="center" vertical="center"/>
    </xf>
    <xf numFmtId="43" fontId="69" fillId="0" borderId="68" xfId="9" applyNumberFormat="1" applyFont="1" applyBorder="1" applyAlignment="1">
      <alignment horizontal="center" vertical="center"/>
    </xf>
    <xf numFmtId="0" fontId="74" fillId="0" borderId="69" xfId="9" applyFont="1" applyBorder="1" applyAlignment="1">
      <alignment horizontal="center" vertical="center"/>
    </xf>
    <xf numFmtId="0" fontId="74" fillId="0" borderId="27" xfId="9" applyFont="1" applyBorder="1" applyAlignment="1">
      <alignment horizontal="center" vertical="center"/>
    </xf>
    <xf numFmtId="0" fontId="74" fillId="0" borderId="98" xfId="9" applyFont="1" applyBorder="1" applyAlignment="1">
      <alignment horizontal="center" vertical="center"/>
    </xf>
    <xf numFmtId="43" fontId="38" fillId="0" borderId="36" xfId="1" applyFont="1" applyBorder="1" applyAlignment="1">
      <alignment horizontal="left"/>
    </xf>
    <xf numFmtId="0" fontId="68" fillId="0" borderId="37" xfId="9" applyFont="1" applyBorder="1" applyAlignment="1">
      <alignment horizontal="right" vertical="top"/>
    </xf>
    <xf numFmtId="0" fontId="68" fillId="0" borderId="39" xfId="9" applyFont="1" applyBorder="1" applyAlignment="1">
      <alignment horizontal="right" vertical="top"/>
    </xf>
    <xf numFmtId="0" fontId="68" fillId="0" borderId="36" xfId="9" applyFont="1" applyBorder="1" applyAlignment="1">
      <alignment horizontal="right" vertical="top"/>
    </xf>
    <xf numFmtId="0" fontId="68" fillId="0" borderId="37" xfId="9" applyFont="1" applyBorder="1" applyAlignment="1">
      <alignment horizontal="right" vertical="top" wrapText="1"/>
    </xf>
    <xf numFmtId="0" fontId="68" fillId="0" borderId="39" xfId="9" applyFont="1" applyBorder="1" applyAlignment="1">
      <alignment horizontal="right" vertical="top" wrapText="1"/>
    </xf>
    <xf numFmtId="0" fontId="68" fillId="0" borderId="36" xfId="9" applyFont="1" applyBorder="1" applyAlignment="1">
      <alignment horizontal="right" vertical="top" wrapText="1"/>
    </xf>
    <xf numFmtId="43" fontId="38" fillId="0" borderId="37" xfId="1" applyFont="1" applyFill="1" applyBorder="1" applyAlignment="1">
      <alignment horizontal="right"/>
    </xf>
    <xf numFmtId="43" fontId="38" fillId="0" borderId="39" xfId="1" applyFont="1" applyFill="1" applyBorder="1" applyAlignment="1">
      <alignment horizontal="right"/>
    </xf>
    <xf numFmtId="43" fontId="38" fillId="0" borderId="36" xfId="1" applyFont="1" applyFill="1" applyBorder="1" applyAlignment="1">
      <alignment horizontal="right"/>
    </xf>
    <xf numFmtId="43" fontId="38" fillId="0" borderId="39" xfId="1" applyFont="1" applyBorder="1" applyAlignment="1">
      <alignment horizontal="right"/>
    </xf>
    <xf numFmtId="43" fontId="38" fillId="0" borderId="36" xfId="1" applyFont="1" applyBorder="1" applyAlignment="1">
      <alignment horizontal="right"/>
    </xf>
    <xf numFmtId="0" fontId="52" fillId="10" borderId="37" xfId="0" applyFont="1" applyFill="1" applyBorder="1" applyAlignment="1">
      <alignment horizontal="left" vertical="center" indent="1"/>
    </xf>
    <xf numFmtId="0" fontId="52" fillId="10" borderId="39" xfId="0" applyFont="1" applyFill="1" applyBorder="1" applyAlignment="1">
      <alignment horizontal="left" vertical="center" indent="1"/>
    </xf>
    <xf numFmtId="168" fontId="53" fillId="10" borderId="37" xfId="24" applyFont="1" applyFill="1" applyBorder="1" applyAlignment="1">
      <alignment horizontal="center" vertical="center" wrapText="1"/>
    </xf>
    <xf numFmtId="168" fontId="53" fillId="10" borderId="36" xfId="24" applyFont="1" applyFill="1" applyBorder="1" applyAlignment="1">
      <alignment horizontal="center" vertical="center" wrapText="1"/>
    </xf>
    <xf numFmtId="0" fontId="54" fillId="11" borderId="37" xfId="0" applyFont="1" applyFill="1" applyBorder="1" applyAlignment="1">
      <alignment horizontal="left" vertical="center" indent="1"/>
    </xf>
    <xf numFmtId="0" fontId="54" fillId="11" borderId="39" xfId="0" applyFont="1" applyFill="1" applyBorder="1" applyAlignment="1">
      <alignment horizontal="left" vertical="center" indent="1"/>
    </xf>
    <xf numFmtId="0" fontId="55" fillId="13" borderId="37" xfId="0" applyFont="1" applyFill="1" applyBorder="1" applyAlignment="1">
      <alignment horizontal="left" vertical="center" indent="1"/>
    </xf>
    <xf numFmtId="0" fontId="55" fillId="13" borderId="39" xfId="0" applyFont="1" applyFill="1" applyBorder="1" applyAlignment="1">
      <alignment horizontal="left" vertical="center" indent="1"/>
    </xf>
    <xf numFmtId="0" fontId="49" fillId="0" borderId="37" xfId="24" applyNumberFormat="1" applyFont="1" applyBorder="1" applyAlignment="1">
      <alignment horizontal="left" vertical="center" indent="1"/>
    </xf>
    <xf numFmtId="0" fontId="49" fillId="0" borderId="39" xfId="24" applyNumberFormat="1" applyFont="1" applyBorder="1" applyAlignment="1">
      <alignment horizontal="left" vertical="center" indent="1"/>
    </xf>
    <xf numFmtId="0" fontId="49" fillId="0" borderId="36" xfId="24" applyNumberFormat="1" applyFont="1" applyBorder="1" applyAlignment="1">
      <alignment horizontal="left" vertical="center" indent="1"/>
    </xf>
    <xf numFmtId="0" fontId="49" fillId="0" borderId="0" xfId="0" applyFont="1" applyAlignment="1">
      <alignment vertical="top" wrapText="1"/>
    </xf>
    <xf numFmtId="0" fontId="53" fillId="13" borderId="37" xfId="24" applyNumberFormat="1" applyFont="1" applyFill="1" applyBorder="1" applyAlignment="1">
      <alignment horizontal="left" vertical="center" indent="1"/>
    </xf>
    <xf numFmtId="0" fontId="53" fillId="13" borderId="39" xfId="24" applyNumberFormat="1" applyFont="1" applyFill="1" applyBorder="1" applyAlignment="1">
      <alignment horizontal="left" vertical="center" indent="1"/>
    </xf>
    <xf numFmtId="0" fontId="53" fillId="13" borderId="36" xfId="24" applyNumberFormat="1" applyFont="1" applyFill="1" applyBorder="1" applyAlignment="1">
      <alignment horizontal="left" vertical="center" indent="1"/>
    </xf>
    <xf numFmtId="0" fontId="54" fillId="11" borderId="76" xfId="0" applyFont="1" applyFill="1" applyBorder="1" applyAlignment="1">
      <alignment horizontal="left" vertical="center" indent="1"/>
    </xf>
    <xf numFmtId="0" fontId="54" fillId="11" borderId="57" xfId="0" applyFont="1" applyFill="1" applyBorder="1" applyAlignment="1">
      <alignment horizontal="left" vertical="center" indent="1"/>
    </xf>
    <xf numFmtId="43" fontId="19" fillId="0" borderId="42" xfId="1" applyFont="1" applyFill="1" applyBorder="1" applyAlignment="1" applyProtection="1">
      <alignment horizontal="right" vertical="top"/>
      <protection locked="0"/>
    </xf>
    <xf numFmtId="0" fontId="19" fillId="4" borderId="71" xfId="29" applyFill="1" applyBorder="1" applyAlignment="1" applyProtection="1">
      <alignment horizontal="center" vertical="center" wrapText="1"/>
      <protection locked="0"/>
    </xf>
  </cellXfs>
  <cellStyles count="72">
    <cellStyle name="Comma" xfId="1" builtinId="3"/>
    <cellStyle name="Comma 10" xfId="32" xr:uid="{00000000-0005-0000-0000-000001000000}"/>
    <cellStyle name="Comma 12 2 2" xfId="6" xr:uid="{00000000-0005-0000-0000-000002000000}"/>
    <cellStyle name="Comma 14 2" xfId="52" xr:uid="{00000000-0005-0000-0000-000003000000}"/>
    <cellStyle name="Comma 17" xfId="15" xr:uid="{00000000-0005-0000-0000-000004000000}"/>
    <cellStyle name="Comma 2" xfId="24" xr:uid="{00000000-0005-0000-0000-000005000000}"/>
    <cellStyle name="Comma 2 2 2 4" xfId="43" xr:uid="{00000000-0005-0000-0000-000006000000}"/>
    <cellStyle name="Comma 2 4" xfId="4" xr:uid="{00000000-0005-0000-0000-000007000000}"/>
    <cellStyle name="Comma 3 4" xfId="39" xr:uid="{00000000-0005-0000-0000-000008000000}"/>
    <cellStyle name="Comma 4" xfId="14" xr:uid="{00000000-0005-0000-0000-000009000000}"/>
    <cellStyle name="Comma 4 2" xfId="28" xr:uid="{00000000-0005-0000-0000-00000A000000}"/>
    <cellStyle name="Comma 7 2" xfId="26" xr:uid="{00000000-0005-0000-0000-00000B000000}"/>
    <cellStyle name="Comma_Bills" xfId="23" xr:uid="{00000000-0005-0000-0000-00000C000000}"/>
    <cellStyle name="Comma_BOQ FORMAT 4" xfId="44" xr:uid="{00000000-0005-0000-0000-00000D000000}"/>
    <cellStyle name="Normal" xfId="0" builtinId="0"/>
    <cellStyle name="Normal - Style1" xfId="64" xr:uid="{00000000-0005-0000-0000-00000F000000}"/>
    <cellStyle name="Normal - Style1 2" xfId="3" xr:uid="{00000000-0005-0000-0000-000010000000}"/>
    <cellStyle name="Normal 15 4" xfId="38" xr:uid="{00000000-0005-0000-0000-000011000000}"/>
    <cellStyle name="Normal 2" xfId="11" xr:uid="{00000000-0005-0000-0000-000012000000}"/>
    <cellStyle name="Normal 2 10_Azure Residences_24 August 2013_Tehzeeb" xfId="51" xr:uid="{00000000-0005-0000-0000-000013000000}"/>
    <cellStyle name="Normal 2 3 10" xfId="41" xr:uid="{00000000-0005-0000-0000-000014000000}"/>
    <cellStyle name="Normal 20" xfId="12" xr:uid="{00000000-0005-0000-0000-000015000000}"/>
    <cellStyle name="Normal 20 3" xfId="36" xr:uid="{00000000-0005-0000-0000-000016000000}"/>
    <cellStyle name="Normal 21" xfId="16" xr:uid="{00000000-0005-0000-0000-000017000000}"/>
    <cellStyle name="Normal 21 3" xfId="37" xr:uid="{00000000-0005-0000-0000-000018000000}"/>
    <cellStyle name="Normal 22" xfId="17" xr:uid="{00000000-0005-0000-0000-000019000000}"/>
    <cellStyle name="Normal 23" xfId="18" xr:uid="{00000000-0005-0000-0000-00001A000000}"/>
    <cellStyle name="Normal 24" xfId="19" xr:uid="{00000000-0005-0000-0000-00001B000000}"/>
    <cellStyle name="Normal 25" xfId="20" xr:uid="{00000000-0005-0000-0000-00001C000000}"/>
    <cellStyle name="Normal 26" xfId="21" xr:uid="{00000000-0005-0000-0000-00001D000000}"/>
    <cellStyle name="Normal 27" xfId="22" xr:uid="{00000000-0005-0000-0000-00001E000000}"/>
    <cellStyle name="Normal 3" xfId="30" xr:uid="{00000000-0005-0000-0000-00001F000000}"/>
    <cellStyle name="Normal 3 4" xfId="5" xr:uid="{00000000-0005-0000-0000-000020000000}"/>
    <cellStyle name="Normal 4 3" xfId="8" xr:uid="{00000000-0005-0000-0000-000021000000}"/>
    <cellStyle name="Normal 48" xfId="33" xr:uid="{00000000-0005-0000-0000-000022000000}"/>
    <cellStyle name="Normal 5 2 2 2 2" xfId="50" xr:uid="{00000000-0005-0000-0000-000023000000}"/>
    <cellStyle name="Normal 50" xfId="34" xr:uid="{00000000-0005-0000-0000-000024000000}"/>
    <cellStyle name="Normal 51" xfId="35" xr:uid="{00000000-0005-0000-0000-000025000000}"/>
    <cellStyle name="Normal 52" xfId="45" xr:uid="{00000000-0005-0000-0000-000026000000}"/>
    <cellStyle name="Normal 54" xfId="54" xr:uid="{00000000-0005-0000-0000-000027000000}"/>
    <cellStyle name="Normal 55" xfId="53" xr:uid="{00000000-0005-0000-0000-000028000000}"/>
    <cellStyle name="Normal 56" xfId="46" xr:uid="{00000000-0005-0000-0000-000029000000}"/>
    <cellStyle name="Normal 57" xfId="49" xr:uid="{00000000-0005-0000-0000-00002A000000}"/>
    <cellStyle name="Normal 58" xfId="47" xr:uid="{00000000-0005-0000-0000-00002B000000}"/>
    <cellStyle name="Normal 6" xfId="9" xr:uid="{00000000-0005-0000-0000-00002C000000}"/>
    <cellStyle name="Normal 61" xfId="48" xr:uid="{00000000-0005-0000-0000-00002D000000}"/>
    <cellStyle name="Normal 62" xfId="55" xr:uid="{00000000-0005-0000-0000-00002E000000}"/>
    <cellStyle name="Normal 63" xfId="56" xr:uid="{00000000-0005-0000-0000-00002F000000}"/>
    <cellStyle name="Normal 64" xfId="57" xr:uid="{00000000-0005-0000-0000-000030000000}"/>
    <cellStyle name="Normal 65" xfId="65" xr:uid="{00000000-0005-0000-0000-000031000000}"/>
    <cellStyle name="Normal 66" xfId="66" xr:uid="{00000000-0005-0000-0000-000032000000}"/>
    <cellStyle name="Normal 67" xfId="58" xr:uid="{00000000-0005-0000-0000-000033000000}"/>
    <cellStyle name="Normal 69" xfId="59" xr:uid="{00000000-0005-0000-0000-000034000000}"/>
    <cellStyle name="Normal 7 2" xfId="25" xr:uid="{00000000-0005-0000-0000-000035000000}"/>
    <cellStyle name="Normal 70" xfId="60" xr:uid="{00000000-0005-0000-0000-000036000000}"/>
    <cellStyle name="Normal 72" xfId="68" xr:uid="{00000000-0005-0000-0000-000037000000}"/>
    <cellStyle name="Normal 73" xfId="67" xr:uid="{00000000-0005-0000-0000-000038000000}"/>
    <cellStyle name="Normal 74" xfId="61" xr:uid="{00000000-0005-0000-0000-000039000000}"/>
    <cellStyle name="Normal 76" xfId="62" xr:uid="{00000000-0005-0000-0000-00003A000000}"/>
    <cellStyle name="Normal 77" xfId="69" xr:uid="{00000000-0005-0000-0000-00003B000000}"/>
    <cellStyle name="Normal 78" xfId="63" xr:uid="{00000000-0005-0000-0000-00003C000000}"/>
    <cellStyle name="Normal 79" xfId="70" xr:uid="{A398BBF7-32EA-41B0-A842-2F9E35E51377}"/>
    <cellStyle name="Normal 80" xfId="71" xr:uid="{A25D0AC0-4D00-4575-ABD3-007D1E3AA7DB}"/>
    <cellStyle name="Normal 9" xfId="29" xr:uid="{00000000-0005-0000-0000-00003D000000}"/>
    <cellStyle name="Normal_BILL NO 1" xfId="42" xr:uid="{00000000-0005-0000-0000-00003E000000}"/>
    <cellStyle name="Normal_BOQ" xfId="40" xr:uid="{00000000-0005-0000-0000-00003F000000}"/>
    <cellStyle name="Percent" xfId="2" builtinId="5"/>
    <cellStyle name="Percent 2" xfId="13" xr:uid="{00000000-0005-0000-0000-000041000000}"/>
    <cellStyle name="Percent 2 3" xfId="7" xr:uid="{00000000-0005-0000-0000-000042000000}"/>
    <cellStyle name="Percent 3" xfId="10" xr:uid="{00000000-0005-0000-0000-000043000000}"/>
    <cellStyle name="Percent 5" xfId="31" xr:uid="{00000000-0005-0000-0000-000044000000}"/>
    <cellStyle name="Percent 5 2" xfId="27" xr:uid="{00000000-0005-0000-0000-000045000000}"/>
  </cellStyles>
  <dxfs count="5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externalLink" Target="externalLinks/externalLink19.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707572</xdr:colOff>
      <xdr:row>62</xdr:row>
      <xdr:rowOff>136072</xdr:rowOff>
    </xdr:from>
    <xdr:to>
      <xdr:col>8</xdr:col>
      <xdr:colOff>1333500</xdr:colOff>
      <xdr:row>63</xdr:row>
      <xdr:rowOff>149679</xdr:rowOff>
    </xdr:to>
    <xdr:cxnSp macro="">
      <xdr:nvCxnSpPr>
        <xdr:cNvPr id="2" name="Elbow Connector 1">
          <a:extLst>
            <a:ext uri="{FF2B5EF4-FFF2-40B4-BE49-F238E27FC236}">
              <a16:creationId xmlns:a16="http://schemas.microsoft.com/office/drawing/2014/main" id="{00000000-0008-0000-0200-000002000000}"/>
            </a:ext>
          </a:extLst>
        </xdr:cNvPr>
        <xdr:cNvCxnSpPr/>
      </xdr:nvCxnSpPr>
      <xdr:spPr>
        <a:xfrm>
          <a:off x="11627032" y="5675812"/>
          <a:ext cx="412568" cy="188867"/>
        </a:xfrm>
        <a:prstGeom prst="bentConnector3">
          <a:avLst>
            <a:gd name="adj1" fmla="val -1304"/>
          </a:avLst>
        </a:prstGeom>
        <a:ln w="15875">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429986</xdr:colOff>
      <xdr:row>63</xdr:row>
      <xdr:rowOff>68036</xdr:rowOff>
    </xdr:from>
    <xdr:to>
      <xdr:col>10</xdr:col>
      <xdr:colOff>781050</xdr:colOff>
      <xdr:row>65</xdr:row>
      <xdr:rowOff>47625</xdr:rowOff>
    </xdr:to>
    <xdr:cxnSp macro="">
      <xdr:nvCxnSpPr>
        <xdr:cNvPr id="3" name="Elbow Connector 2">
          <a:extLst>
            <a:ext uri="{FF2B5EF4-FFF2-40B4-BE49-F238E27FC236}">
              <a16:creationId xmlns:a16="http://schemas.microsoft.com/office/drawing/2014/main" id="{00000000-0008-0000-0200-000003000000}"/>
            </a:ext>
          </a:extLst>
        </xdr:cNvPr>
        <xdr:cNvCxnSpPr/>
      </xdr:nvCxnSpPr>
      <xdr:spPr>
        <a:xfrm>
          <a:off x="12850586" y="8183336"/>
          <a:ext cx="351064" cy="360589"/>
        </a:xfrm>
        <a:prstGeom prst="bentConnector3">
          <a:avLst>
            <a:gd name="adj1" fmla="val -34"/>
          </a:avLst>
        </a:prstGeom>
        <a:ln w="1587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707572</xdr:colOff>
      <xdr:row>17</xdr:row>
      <xdr:rowOff>136072</xdr:rowOff>
    </xdr:from>
    <xdr:to>
      <xdr:col>12</xdr:col>
      <xdr:colOff>1333500</xdr:colOff>
      <xdr:row>18</xdr:row>
      <xdr:rowOff>149679</xdr:rowOff>
    </xdr:to>
    <xdr:cxnSp macro="">
      <xdr:nvCxnSpPr>
        <xdr:cNvPr id="2" name="Elbow Connector 1">
          <a:extLst>
            <a:ext uri="{FF2B5EF4-FFF2-40B4-BE49-F238E27FC236}">
              <a16:creationId xmlns:a16="http://schemas.microsoft.com/office/drawing/2014/main" id="{00000000-0008-0000-0300-000002000000}"/>
            </a:ext>
          </a:extLst>
        </xdr:cNvPr>
        <xdr:cNvCxnSpPr/>
      </xdr:nvCxnSpPr>
      <xdr:spPr>
        <a:xfrm>
          <a:off x="11566072" y="5409112"/>
          <a:ext cx="412568" cy="204107"/>
        </a:xfrm>
        <a:prstGeom prst="bentConnector3">
          <a:avLst>
            <a:gd name="adj1" fmla="val -1304"/>
          </a:avLst>
        </a:prstGeom>
        <a:ln w="15875">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457200</xdr:colOff>
      <xdr:row>0</xdr:row>
      <xdr:rowOff>57150</xdr:rowOff>
    </xdr:from>
    <xdr:to>
      <xdr:col>10</xdr:col>
      <xdr:colOff>666750</xdr:colOff>
      <xdr:row>2</xdr:row>
      <xdr:rowOff>57150</xdr:rowOff>
    </xdr:to>
    <xdr:pic>
      <xdr:nvPicPr>
        <xdr:cNvPr id="2" name="Picture 2" descr="C:\Documents and Settings\Larish\Desktop\Work Documents\Rawda Logo.jpg">
          <a:extLst>
            <a:ext uri="{FF2B5EF4-FFF2-40B4-BE49-F238E27FC236}">
              <a16:creationId xmlns:a16="http://schemas.microsoft.com/office/drawing/2014/main" id="{4713017B-22E7-4824-B257-56D39059DA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86450" y="57150"/>
          <a:ext cx="20193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Administrator\My%20Documents\Castillo%20Grand\Castillo%20Gran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poepc0705sevel\SEVVEL\JEYANTHI\SOBHA%20MAYFLOWER%2030.11.06\Labor%20bills%2022.11.0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consol%20Accts%2030.06-incl%20NBP-23.11.02.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orksheet%20in%205641A%20Fixed%20Assets%20Consolidated"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Users\dhanuka.y.ALHABTOORMARBLE\Desktop\Al%20qouze%20moque%20-%20RIFKI\Masjid%20in%20AL%20QUOZ%20Dubai-%20External%20Works%20-%20Al%20Hikma%20Building%20Contracting%20-%20July%2001,2018%20-%20Supply%20On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dhanuka.y.ALHABTOORMARBLE\Desktop\Al%20qouze%20moque%20-%20RIFKI\Masjid%20in%20AL%20QUOZ%20Dubai-%20External%20Works%20-%20Al%20Hikma%20Building%20Contracting%20-%20July%2001,2018%20-%20Supply%20On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Documents%20and%20Settings\murali.n\Desktop\DAR%20AMEEN%20DATA\PROJECTS\2515%20Barwa%20Qatar\2515%20-%20BCA%20Stone%20Works%20Budget%2027%20Feb%202010%20Bldg%20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8EC6C95A\ITP3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X:\Site%202850%20to%202899\2880%20-%20MBR%20Phase%20II\Payment\PA%20%23%201%20-%20Advance\1%20-%20PA%2001%20Adv%20Payment%20Jan%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 val="Curves"/>
      <sheetName val="Build-up"/>
      <sheetName val="1 Summary"/>
      <sheetName val="Civil Works"/>
      <sheetName val="Schedules"/>
      <sheetName val="Master data"/>
      <sheetName val="Drawing Log"/>
      <sheetName val="concrete"/>
      <sheetName val="EDGES"/>
      <sheetName val="JOINTS"/>
      <sheetName val="SUPERSTRUCTURE"/>
      <sheetName val="Option"/>
      <sheetName val="EA Sum"/>
      <sheetName val="Construction"/>
      <sheetName val="definition"/>
      <sheetName val="LOCAL RATES"/>
      <sheetName val="CHMBR-DAV DIM"/>
      <sheetName val="CHMBR-MBV DIM"/>
      <sheetName val="Circular Manholes Computation"/>
      <sheetName val="GULLY TRAP - STORMWATER"/>
      <sheetName val="TRENCH_ELEC"/>
      <sheetName val="TRENC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InterCoBala"/>
      <sheetName val="Hic_150EOffice"/>
      <sheetName val="pvc vent"/>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 val="HYDROTEST DIAGRAM"/>
      <sheetName val="Roads"/>
      <sheetName val="Break up Sheet"/>
      <sheetName val="1095"/>
      <sheetName val="BOQ"/>
      <sheetName val="Val breakdown"/>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 val="OH-Recovery"/>
      <sheetName val="Selling Price"/>
      <sheetName val="EQUIPMENT-OLD"/>
      <sheetName val="Ticket"/>
      <sheetName val="Sheet8"/>
      <sheetName val="HYDROTEST DIAGRAM"/>
      <sheetName val="ind.prop."/>
      <sheetName val="실행철강하도"/>
      <sheetName val="words"/>
      <sheetName val="Gully"/>
      <sheetName val="office"/>
      <sheetName val="Material&amp;equipment"/>
      <sheetName val="BILL 1"/>
      <sheetName val="ind_prop_"/>
      <sheetName val="eqpt_&amp;_manpower_tabulation"/>
      <sheetName val="ind_prop_1"/>
      <sheetName val="eqpt_&amp;_manpower_tabulation1"/>
      <sheetName val="ind_prop_2"/>
      <sheetName val="eqpt_&amp;_manpower_tabulation2"/>
      <sheetName val="ind_prop_3"/>
      <sheetName val="eqpt_&amp;_manpower_tabulation3"/>
      <sheetName val="ind_prop_4"/>
      <sheetName val="eqpt_&amp;_manpower_tabulation4"/>
      <sheetName val="ind_prop_5"/>
      <sheetName val="eqpt_&amp;_manpower_tabulation5"/>
      <sheetName val="ind_prop_6"/>
      <sheetName val="eqpt_&amp;_manpower_tabulation6"/>
      <sheetName val="Labor_abs-PW7"/>
      <sheetName val="Labor_abs-NMR7"/>
      <sheetName val="Labor_bill_-_Mob7"/>
      <sheetName val="Labor_bill_-_EW7"/>
      <sheetName val="Labor_bill_-_Concrete7"/>
      <sheetName val="Labor_bill_-_Shuttering7"/>
      <sheetName val="Labor_bills_-_reinf7"/>
      <sheetName val="Labor_bills_-_Block_masonry7"/>
      <sheetName val="Labor_bill_-_Plastering7"/>
      <sheetName val="Labor_bill_Water_proofing7"/>
      <sheetName val="Labor_bill_Hard_Finish7"/>
      <sheetName val="Labor_bill_MS_items7"/>
      <sheetName val="Break_up_Sheet7"/>
      <sheetName val="ind_prop_7"/>
      <sheetName val="BOQ_Distribution7"/>
      <sheetName val="TBAL9697_-group_wise__sdpl7"/>
      <sheetName val="Rate_analysis7"/>
      <sheetName val="Labor_bills_19_08_067"/>
      <sheetName val="site_fab&amp;ernstr7"/>
      <sheetName val="new_tech_flt_bldg7"/>
      <sheetName val="Approved_MTD_Proj_#'s7"/>
      <sheetName val="eqpt_&amp;_manpower_tabulation7"/>
      <sheetName val="Labor_abs-PW8"/>
      <sheetName val="Labor_abs-NMR8"/>
      <sheetName val="Labor_bill_-_Mob8"/>
      <sheetName val="Labor_bill_-_EW8"/>
      <sheetName val="Labor_bill_-_Concrete8"/>
      <sheetName val="Labor_bill_-_Shuttering8"/>
      <sheetName val="Labor_bills_-_reinf8"/>
      <sheetName val="Labor_bills_-_Block_masonry8"/>
      <sheetName val="Labor_bill_-_Plastering8"/>
      <sheetName val="Labor_bill_Water_proofing8"/>
      <sheetName val="Labor_bill_Hard_Finish8"/>
      <sheetName val="Labor_bill_MS_items8"/>
      <sheetName val="Break_up_Sheet8"/>
      <sheetName val="ind_prop_8"/>
      <sheetName val="BOQ_Distribution8"/>
      <sheetName val="TBAL9697_-group_wise__sdpl8"/>
      <sheetName val="Rate_analysis8"/>
      <sheetName val="Labor_bills_19_08_068"/>
      <sheetName val="site_fab&amp;ernstr8"/>
      <sheetName val="new_tech_flt_bldg8"/>
      <sheetName val="Approved_MTD_Proj_#'s8"/>
      <sheetName val="eqpt_&amp;_manpower_tabulation8"/>
      <sheetName val="Price Marking"/>
      <sheetName val="manpower"/>
      <sheetName val="Materials"/>
      <sheetName val="Eqpt"/>
      <sheetName val="U.P List"/>
      <sheetName val="BILL_1"/>
      <sheetName val="Structure_Bills_Qty"/>
      <sheetName val="?__x005f_x0008_p-NMR"/>
      <sheetName val="_x005f_x005f_x005f_x0000___x005f_x005f_x005f_x0008_p-NM"/>
      <sheetName val="___x005f_x005f_x005f_x0008_p-NMR"/>
      <sheetName val="_x005f_x005f_x005f_x005f_x005f_x005f_x005f_x0000___x005"/>
      <sheetName val="___x005f_x005f_x005f_x005f_x005f_x005f_x005f_x0008_p-NM"/>
      <sheetName val="?__x005f_x005f_x005f_x0008_p-NMR"/>
      <sheetName val="_x005f_x0000___x005f_x0008_p-NM"/>
      <sheetName val="_x005f_x005f_x005f_x0000___x005"/>
      <sheetName val="___x005f_x005f_x005f_x0008_p-NM"/>
      <sheetName val="HYDROTEST_DIAGRAM"/>
      <sheetName val="BILL_11"/>
      <sheetName val="Structure_Bills_Qty1"/>
      <sheetName val="?__x005f_x0008_p-NMR1"/>
      <sheetName val="_x005f_x005f_x005f_x0000___x005f_x005f_x005f_x0008_p-N1"/>
      <sheetName val="___x005f_x005f_x005f_x0008_p-NMR1"/>
      <sheetName val="_x005f_x005f_x005f_x005f_x005f_x005f_x005f_x0000___x001"/>
      <sheetName val="___x005f_x005f_x005f_x005f_x005f_x005f_x005f_x0008_p-N1"/>
      <sheetName val="?__x005f_x005f_x005f_x0008_p-NMR1"/>
      <sheetName val="_x005f_x0000___x005f_x0008_p-NM1"/>
      <sheetName val="_x005f_x005f_x005f_x0000___x0051"/>
      <sheetName val="___x005f_x005f_x005f_x0008_p-NM1"/>
      <sheetName val="HYDROTEST_DIAGRAM1"/>
      <sheetName val="Precios"/>
      <sheetName val="SCHEDULE (9)"/>
      <sheetName val="SCHEDULE"/>
      <sheetName val="P&amp;L"/>
      <sheetName val="Vendors"/>
      <sheetName val="Recon Template"/>
      <sheetName val="#3e1_gcr"/>
      <sheetName val="Key Assumptions"/>
      <sheetName val="Detail excavation"/>
      <sheetName val="PriceSummary"/>
      <sheetName val="HARGA MATERIAL"/>
      <sheetName val="PROFITABILITY ANALYSIS (MONTH)"/>
      <sheetName val="PROFITABILITY ANALYSIS (YTD)"/>
      <sheetName val="Kitchen"/>
      <sheetName val="Adimi bldg"/>
      <sheetName val="Pump House"/>
      <sheetName val="Fuel Regu Station"/>
      <sheetName val="Cashflow"/>
      <sheetName val="Debits as on 12.04.08"/>
      <sheetName val="old boq"/>
      <sheetName val="Field Values"/>
      <sheetName val="PROFITABILITY_ANALYSIS_(MONTH)"/>
      <sheetName val="PROFITABILITY_ANALYSIS_(YTD)"/>
      <sheetName val="Adimi_bldg"/>
      <sheetName val="Pump_House"/>
      <sheetName val="Fuel_Regu_Station"/>
      <sheetName val="Project_Budget_Worksheet"/>
      <sheetName val="HARGA_MATERIAL"/>
      <sheetName val="BLOCK-A_(MEA_SHEET)"/>
      <sheetName val="Construction"/>
      <sheetName val="Quotation"/>
      <sheetName val="p&amp;m"/>
      <sheetName val="nVision"/>
      <sheetName val="Formulas"/>
      <sheetName val="pile Fabrication"/>
      <sheetName val="Top Line - WWW"/>
      <sheetName val="Pile cap"/>
      <sheetName val="Master Data Sheet"/>
      <sheetName val="Building 1"/>
      <sheetName val="SILICATE"/>
      <sheetName val="INDIGINEOUS ITEMS "/>
      <sheetName val="Macro1"/>
      <sheetName val="Mico"/>
      <sheetName val="10. &amp; 11. Rate Code &amp; BQ"/>
      <sheetName val="Results"/>
      <sheetName val="PLGroupings"/>
      <sheetName val="Variables_x"/>
      <sheetName val="Detail"/>
      <sheetName val="Design Sheet"/>
      <sheetName val="Portfolio Summary"/>
      <sheetName val="Fin. Assumpt. - Sensitivities"/>
      <sheetName val="Load Details-220kV"/>
      <sheetName val="jobhist"/>
      <sheetName val="Cable-data"/>
      <sheetName val="p1-costg"/>
      <sheetName val="MH Compensate-Nov"/>
      <sheetName val="RCC_Ret_ Wall"/>
      <sheetName val="Data sheet"/>
      <sheetName val="Charge Rates"/>
      <sheetName val="INPUT SHEET"/>
      <sheetName val="RES-PLANNING"/>
      <sheetName val="13. Steel - Ratio"/>
      <sheetName val="PRICE-COMP"/>
      <sheetName val="Pay_Sep06"/>
      <sheetName val="4K - (6a) Non Manual Breakdown"/>
      <sheetName val="Comparative"/>
      <sheetName val="9. Package split - Cost "/>
      <sheetName val="beam-reinft-IIInd floor"/>
      <sheetName val="Area Statement."/>
      <sheetName val="Settings"/>
      <sheetName val="ridgewood"/>
      <sheetName val="Lookups"/>
      <sheetName val="Variance Report"/>
      <sheetName val="Detail In Door Stad"/>
      <sheetName val="RCC,Ret. Wall"/>
      <sheetName val="Financials"/>
      <sheetName val="SPEC"/>
      <sheetName val="Concrete measurement"/>
      <sheetName val="2.civil-RA"/>
      <sheetName val="labour coeff"/>
      <sheetName val="Lead"/>
      <sheetName val="Model (Not Merged)"/>
      <sheetName val="BFS"/>
      <sheetName val="TOS-F"/>
      <sheetName val="GBW"/>
      <sheetName val="iNDEX"/>
      <sheetName val="Labour &amp; Plant"/>
      <sheetName val="S &amp; A"/>
      <sheetName val="nishanth"/>
      <sheetName val="PX1DATA"/>
      <sheetName val="PX2DATA"/>
      <sheetName val="Depreciation"/>
      <sheetName val="complexall"/>
      <sheetName val="RGF-0004-1"/>
      <sheetName val="RAW DATA"/>
      <sheetName val="1"/>
      <sheetName val="Intro."/>
      <sheetName val="PLAN_FEB97"/>
      <sheetName val="Own summary"/>
      <sheetName val="Measurment"/>
      <sheetName val="Net TB"/>
      <sheetName val="Labour Rate "/>
      <sheetName val="doq"/>
      <sheetName val="Factors"/>
      <sheetName val="dBase"/>
      <sheetName val="Formulae"/>
      <sheetName val="Variance_Report"/>
      <sheetName val="Pile_cap"/>
      <sheetName val="Top_Line_-_WWW"/>
      <sheetName val="COLUMN"/>
      <sheetName val="Area"/>
      <sheetName val="Sectional  Summary"/>
      <sheetName val="sumary"/>
      <sheetName val="concrete"/>
      <sheetName val="inter"/>
      <sheetName val="Licences"/>
      <sheetName val="Performance Report"/>
      <sheetName val="RA"/>
      <sheetName val="BHANDUP"/>
      <sheetName val="Open"/>
      <sheetName val="OpenSche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row r="43">
          <cell r="K43">
            <v>357.72499999999991</v>
          </cell>
        </row>
      </sheetData>
      <sheetData sheetId="217">
        <row r="43">
          <cell r="K43">
            <v>357.72499999999991</v>
          </cell>
        </row>
      </sheetData>
      <sheetData sheetId="218">
        <row r="43">
          <cell r="K43">
            <v>357.72499999999991</v>
          </cell>
        </row>
      </sheetData>
      <sheetData sheetId="219">
        <row r="43">
          <cell r="K43">
            <v>357.72499999999991</v>
          </cell>
        </row>
      </sheetData>
      <sheetData sheetId="220">
        <row r="43">
          <cell r="K43">
            <v>357.72499999999991</v>
          </cell>
        </row>
      </sheetData>
      <sheetData sheetId="221">
        <row r="43">
          <cell r="K43">
            <v>357.72499999999991</v>
          </cell>
        </row>
      </sheetData>
      <sheetData sheetId="222">
        <row r="43">
          <cell r="K43">
            <v>357.72499999999991</v>
          </cell>
        </row>
      </sheetData>
      <sheetData sheetId="223">
        <row r="43">
          <cell r="K43">
            <v>357.72499999999991</v>
          </cell>
        </row>
      </sheetData>
      <sheetData sheetId="224">
        <row r="43">
          <cell r="K43">
            <v>357.72499999999991</v>
          </cell>
        </row>
      </sheetData>
      <sheetData sheetId="225">
        <row r="43">
          <cell r="K43">
            <v>357.72499999999991</v>
          </cell>
        </row>
      </sheetData>
      <sheetData sheetId="226">
        <row r="43">
          <cell r="K43">
            <v>357.72499999999991</v>
          </cell>
        </row>
      </sheetData>
      <sheetData sheetId="227">
        <row r="43">
          <cell r="K43">
            <v>357.72499999999991</v>
          </cell>
        </row>
      </sheetData>
      <sheetData sheetId="228">
        <row r="43">
          <cell r="K43">
            <v>357.72499999999991</v>
          </cell>
        </row>
      </sheetData>
      <sheetData sheetId="229">
        <row r="43">
          <cell r="K43">
            <v>357.72499999999991</v>
          </cell>
        </row>
      </sheetData>
      <sheetData sheetId="230">
        <row r="43">
          <cell r="K43">
            <v>357.72499999999991</v>
          </cell>
        </row>
      </sheetData>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row r="43">
          <cell r="K43">
            <v>357.72499999999991</v>
          </cell>
        </row>
      </sheetData>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row r="43">
          <cell r="K43">
            <v>357.72499999999991</v>
          </cell>
        </row>
      </sheetData>
      <sheetData sheetId="308"/>
      <sheetData sheetId="309"/>
      <sheetData sheetId="310"/>
      <sheetData sheetId="311">
        <row r="43">
          <cell r="K43">
            <v>357.72499999999991</v>
          </cell>
        </row>
      </sheetData>
      <sheetData sheetId="312">
        <row r="43">
          <cell r="K43">
            <v>357.72499999999991</v>
          </cell>
        </row>
      </sheetData>
      <sheetData sheetId="313">
        <row r="43">
          <cell r="K43">
            <v>357.72499999999991</v>
          </cell>
        </row>
      </sheetData>
      <sheetData sheetId="314">
        <row r="43">
          <cell r="K43">
            <v>357.72499999999991</v>
          </cell>
        </row>
      </sheetData>
      <sheetData sheetId="315">
        <row r="43">
          <cell r="K43">
            <v>357.72499999999991</v>
          </cell>
        </row>
      </sheetData>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ow r="43">
          <cell r="K43">
            <v>357.72499999999991</v>
          </cell>
        </row>
      </sheetData>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Plastering"/>
      <sheetName val="Labor bill - Mob"/>
      <sheetName val="Labor bill - EW"/>
      <sheetName val="Labor bill - Concrete"/>
      <sheetName val="Labor bill - Shuttering"/>
      <sheetName val="Labor bills - reinf"/>
      <sheetName val="Labor bills - Block masonry"/>
      <sheetName val="Labor bill Hard Finish"/>
      <sheetName val="Labor bill Water proofing"/>
      <sheetName val="Labor bill MS items"/>
      <sheetName val="Labor Painting"/>
      <sheetName val="RA-markate"/>
      <sheetName val="sept-plan"/>
      <sheetName val="Boq"/>
      <sheetName val="Staff Acco."/>
      <sheetName val="key dates"/>
      <sheetName val="Actuals"/>
      <sheetName val="T&amp;M"/>
      <sheetName val="Build-up"/>
      <sheetName val="GUT"/>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ASIS -DEC 08"/>
      <sheetName val="FitOutConfCentre"/>
      <sheetName val="RA_MKT_QUOTE"/>
      <sheetName val="Rate analysis"/>
      <sheetName val="PROJECT BRIEF"/>
      <sheetName val="Labor bills 22.11.06"/>
      <sheetName val="BQ-Ext  "/>
      <sheetName val="7IFS-5A"/>
      <sheetName val="E_Summary"/>
      <sheetName val="D_Cntnts"/>
      <sheetName val="BQ"/>
      <sheetName val="final abstract"/>
      <sheetName val="Summ"/>
      <sheetName val="PROJECT BRIEF(EX.NEW)"/>
      <sheetName val="Labor_abs-PW"/>
      <sheetName val="Labor_abs-NMR"/>
      <sheetName val="Labor_bill_-_Plastering"/>
      <sheetName val="Labor_bill_-_Mob"/>
      <sheetName val="Labor_bill_-_EW"/>
      <sheetName val="Labor_bill_-_Concrete"/>
      <sheetName val="Labor_bill_-_Shuttering"/>
      <sheetName val="Labor_bills_-_reinf"/>
      <sheetName val="Labor_bills_-_Block_masonry"/>
      <sheetName val="Labor_bill_Hard_Finish"/>
      <sheetName val="Labor_bill_Water_proofing"/>
      <sheetName val="Labor_bill_MS_items"/>
      <sheetName val="Labor_Painting"/>
      <sheetName val="Staff_Acco_"/>
      <sheetName val="Labor_bills_22_11_06"/>
      <sheetName val="EATON SUMMARY"/>
      <sheetName val="POWER"/>
      <sheetName val="XREF"/>
      <sheetName val="key_dates"/>
      <sheetName val="11B_"/>
      <sheetName val="Data"/>
      <sheetName val="Cover"/>
      <sheetName val="Concrete"/>
      <sheetName val="SHORT LIST"/>
      <sheetName val="Summary"/>
      <sheetName val="Siteworks"/>
      <sheetName val="Summary:Siteworks"/>
      <sheetName val="RA_EIL"/>
      <sheetName val="RECAPITULATION"/>
      <sheetName val="AutoOpen Stub Data"/>
      <sheetName val="Design"/>
      <sheetName val="Guidelines"/>
      <sheetName val="Sheet1"/>
      <sheetName val="RawMatCost"/>
      <sheetName val="factors"/>
      <sheetName val="A-General"/>
      <sheetName val="COLUMN"/>
      <sheetName val="Labor_abs-PW1"/>
      <sheetName val="Labor_abs-NMR1"/>
      <sheetName val="Labor_bill_-_Plastering1"/>
      <sheetName val="Labor_bill_-_Mob1"/>
      <sheetName val="Labor_bill_-_EW1"/>
      <sheetName val="Labor_bill_-_Concrete1"/>
      <sheetName val="Labor_bill_-_Shuttering1"/>
      <sheetName val="Labor_bills_-_reinf1"/>
      <sheetName val="Labor_bills_-_Block_masonry1"/>
      <sheetName val="Labor_bill_Hard_Finish1"/>
      <sheetName val="Labor_bill_Water_proofing1"/>
      <sheetName val="Labor_bill_MS_items1"/>
      <sheetName val="Labor_Painting1"/>
      <sheetName val="Staff_Acco_1"/>
      <sheetName val="key_dates1"/>
      <sheetName val="11B_1"/>
      <sheetName val="BASIS_-DEC_08"/>
      <sheetName val="final_abstract"/>
      <sheetName val="Datas"/>
      <sheetName val="% prog figs -u5 and total"/>
      <sheetName val="rc01"/>
      <sheetName val="BOQ fire proofing"/>
      <sheetName val="Detailed Summary (5)"/>
      <sheetName val="ridgewood"/>
      <sheetName val="Footings"/>
      <sheetName val="HV SWITCHGEAR"/>
      <sheetName val="CABLE DATA"/>
      <sheetName val="MECHANICAL"/>
      <sheetName val="Projects"/>
      <sheetName val="BOQ Distribution"/>
      <sheetName val="Fin Sum"/>
      <sheetName val="Control"/>
      <sheetName val="Cash Flow Working"/>
      <sheetName val="Bank Guarantee"/>
      <sheetName val="Sheet3 (2)"/>
      <sheetName val="Database"/>
      <sheetName val="schedule nos"/>
      <sheetName val="Set"/>
      <sheetName val="beam-reinft-IIInd floor"/>
      <sheetName val="Summary_Bank"/>
      <sheetName val="Basic Rates"/>
      <sheetName val="WT-LIST"/>
      <sheetName val="Electrical"/>
      <sheetName val="horizontal"/>
      <sheetName val=" S-DIV02-CONCRETE"/>
      <sheetName val="M&amp;A D"/>
      <sheetName val="M&amp;A E"/>
      <sheetName val="M&amp;A G"/>
      <sheetName val="Break up Sheet"/>
      <sheetName val="SUM"/>
      <sheetName val="C9901"/>
      <sheetName val="Site_Expenses"/>
      <sheetName val="BOQ_Distribution"/>
      <sheetName val="Raw Data"/>
      <sheetName val="Site Expenses"/>
      <sheetName val="Summary Transformers"/>
      <sheetName val="Assumptions"/>
      <sheetName val="NR-PS-CL P1-MEP-0000"/>
      <sheetName val="Demand"/>
      <sheetName val="Occ"/>
      <sheetName val="Design Devmt"/>
      <sheetName val="Field Values"/>
      <sheetName val="STP"/>
      <sheetName val="PR Standards Technopark"/>
      <sheetName val="std"/>
      <sheetName val="CERTIFICATE"/>
      <sheetName val="BS Schedules"/>
      <sheetName val="AOR"/>
      <sheetName val="tender allowances"/>
      <sheetName val="Hardfinishes-Contemporary"/>
      <sheetName val="Labor_bills_22_11_061"/>
      <sheetName val="PROJECT_BRIEF"/>
      <sheetName val="BQ-Ext__"/>
      <sheetName val="Field_Values"/>
      <sheetName val="PR_Standards_Technopark"/>
      <sheetName val="SHORT_LIST"/>
      <sheetName val="CABLE_DATA"/>
      <sheetName val="Break_up_Sheet"/>
      <sheetName val="Rate_analysis"/>
      <sheetName val="Bank_Guarantee"/>
      <sheetName val="AutoOpen_Stub_Data"/>
      <sheetName val="Basic_Rates"/>
      <sheetName val="Fin_Sum"/>
      <sheetName val="BS_Schedules"/>
      <sheetName val="NR-PS-CL_P1-MEP-0000"/>
      <sheetName val="PROJECT_BRIEF(EX_NEW)"/>
      <sheetName val="Design_Devmt"/>
      <sheetName val="tender_allowances"/>
      <sheetName val="Labor_abs-PW2"/>
      <sheetName val="Labor_abs-NMR2"/>
      <sheetName val="Labor_bill_-_Plastering2"/>
      <sheetName val="Labor_bill_-_Mob2"/>
      <sheetName val="Labor_bill_-_EW2"/>
      <sheetName val="Labor_bill_-_Concrete2"/>
      <sheetName val="Labor_bill_-_Shuttering2"/>
      <sheetName val="Labor_bills_-_reinf2"/>
      <sheetName val="Labor_bills_-_Block_masonry2"/>
      <sheetName val="Labor_bill_Hard_Finish2"/>
      <sheetName val="Labor_bill_Water_proofing2"/>
      <sheetName val="Labor_bill_MS_items2"/>
      <sheetName val="Labor_Painting2"/>
      <sheetName val="Staff_Acco_2"/>
      <sheetName val="Labor_bills_22_11_062"/>
      <sheetName val="PROJECT_BRIEF1"/>
      <sheetName val="BQ-Ext__1"/>
      <sheetName val="Field_Values1"/>
      <sheetName val="final_abstract1"/>
      <sheetName val="PR_Standards_Technopark1"/>
      <sheetName val="BASIS_-DEC_081"/>
      <sheetName val="SHORT_LIST1"/>
      <sheetName val="CABLE_DATA1"/>
      <sheetName val="Break_up_Sheet1"/>
      <sheetName val="Rate_analysis1"/>
      <sheetName val="Bank_Guarantee1"/>
      <sheetName val="AutoOpen_Stub_Data1"/>
      <sheetName val="Basic_Rates1"/>
      <sheetName val="Fin_Sum1"/>
      <sheetName val="BS_Schedules1"/>
      <sheetName val="NR-PS-CL_P1-MEP-00001"/>
      <sheetName val="PROJECT_BRIEF(EX_NEW)1"/>
      <sheetName val="Design_Devmt1"/>
      <sheetName val="BOQ_Distribution1"/>
      <sheetName val="tender_allowances1"/>
      <sheetName val="grsummary"/>
      <sheetName val="Register"/>
      <sheetName val="Notes"/>
      <sheetName val="Scatter"/>
      <sheetName val="MPR_PA_1"/>
      <sheetName val="CL MEP -VOL 3"/>
      <sheetName val="Comments"/>
      <sheetName val="DETAILED  BOQ"/>
      <sheetName val="Day work"/>
      <sheetName val="Results"/>
      <sheetName val="PLGroupings"/>
      <sheetName val="P1 SUM"/>
      <sheetName val="PRICING"/>
      <sheetName val="Rate An"/>
      <sheetName val="dummy"/>
      <sheetName val="AK-Offertstammblatt"/>
      <sheetName val="#REF!"/>
      <sheetName val="FINOLEX"/>
      <sheetName val="PCC"/>
      <sheetName val="sumary"/>
      <sheetName val="shuttering"/>
      <sheetName val="Structure Bills Qty"/>
      <sheetName val="analysis"/>
      <sheetName val="INPUT SHEET"/>
      <sheetName val="Ra  stair"/>
      <sheetName val="Labor_abs-PW3"/>
      <sheetName val="Labor_abs-NMR3"/>
      <sheetName val="Labor_bill_-_Plastering3"/>
      <sheetName val="Labor_bill_-_Mob3"/>
      <sheetName val="Labor_bill_-_EW3"/>
      <sheetName val="Labor_bill_-_Concrete3"/>
      <sheetName val="Labor_bill_-_Shuttering3"/>
      <sheetName val="Labor_bills_-_reinf3"/>
      <sheetName val="Labor_bills_-_Block_masonry3"/>
      <sheetName val="Labor_bill_Hard_Finish3"/>
      <sheetName val="Labor_bill_Water_proofing3"/>
      <sheetName val="Labor_bill_MS_items3"/>
      <sheetName val="Labor_Painting3"/>
      <sheetName val="Staff_Acco_3"/>
      <sheetName val="key_dates2"/>
      <sheetName val="Labor_bills_22_11_063"/>
      <sheetName val="11B_2"/>
      <sheetName val="BASIS_-DEC_082"/>
      <sheetName val="final_abstract2"/>
      <sheetName val="SHORT_LIST2"/>
      <sheetName val="Rate_analysis2"/>
      <sheetName val="PROJECT_BRIEF2"/>
      <sheetName val="BQ-Ext__2"/>
      <sheetName val="PROJECT_BRIEF(EX_NEW)2"/>
      <sheetName val="EATON_SUMMARY"/>
      <sheetName val="AutoOpen_Stub_Data2"/>
      <sheetName val="%_prog_figs_-u5_and_total"/>
      <sheetName val="BOQ_fire_proofing"/>
      <sheetName val="Site_Expenses1"/>
      <sheetName val="NR-PS-CL_P1-MEP-00002"/>
      <sheetName val="CABLE_DATA2"/>
      <sheetName val="Design_Devmt2"/>
      <sheetName val="Field_Values2"/>
      <sheetName val="PR_Standards_Technopark2"/>
      <sheetName val="Break_up_Sheet2"/>
      <sheetName val="BOQ_Distribution2"/>
      <sheetName val="Bank_Guarantee2"/>
      <sheetName val="Basic_Rates2"/>
      <sheetName val="Fin_Sum2"/>
      <sheetName val="BS_Schedules2"/>
      <sheetName val="tender_allowances2"/>
      <sheetName val="HV_SWITCHGEAR"/>
      <sheetName val="Detailed_Summary_(5)"/>
      <sheetName val="CL_MEP_-VOL_3"/>
      <sheetName val="DETAILED__BOQ"/>
      <sheetName val="Day_work"/>
      <sheetName val="Master Equipment List"/>
      <sheetName val="SubS2"/>
      <sheetName val="LMP"/>
      <sheetName val="EPS"/>
      <sheetName val="TOEC"/>
      <sheetName val="key_dates3"/>
      <sheetName val="11B_3"/>
      <sheetName val="%_prog_figs_-u5_and_total1"/>
      <sheetName val="BOQ_fire_proofing1"/>
      <sheetName val="노임단가"/>
      <sheetName val="11"/>
      <sheetName val="12"/>
      <sheetName val="15"/>
      <sheetName val="16"/>
      <sheetName val="17"/>
      <sheetName val="18"/>
      <sheetName val="19"/>
      <sheetName val="2"/>
      <sheetName val="20"/>
      <sheetName val="21"/>
      <sheetName val="22"/>
      <sheetName val="23"/>
      <sheetName val="24"/>
      <sheetName val="25"/>
      <sheetName val="26"/>
      <sheetName val="27"/>
      <sheetName val="28"/>
      <sheetName val="29"/>
      <sheetName val="3"/>
      <sheetName val="30"/>
      <sheetName val="6"/>
      <sheetName val="8"/>
      <sheetName val="9"/>
      <sheetName val="Executive Summary"/>
      <sheetName val="Inter unit set off"/>
      <sheetName val="Lines (1 - 1)"/>
      <sheetName val="RCC,Ret. Wall"/>
      <sheetName val="P&amp;LSum"/>
      <sheetName val="SRC-B3U2"/>
      <sheetName val="eq_data"/>
      <sheetName val="A"/>
      <sheetName val="[Labor bills 22.11.06.xls]Sum_2"/>
      <sheetName val="Services_InitialEst_UtilityServ"/>
      <sheetName val="FORM7"/>
      <sheetName val="Risk"/>
      <sheetName val="sheeet7"/>
      <sheetName val="rebrand"/>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ow r="1">
          <cell r="A1">
            <v>0</v>
          </cell>
        </row>
      </sheetData>
      <sheetData sheetId="75">
        <row r="1">
          <cell r="A1">
            <v>0</v>
          </cell>
        </row>
      </sheetData>
      <sheetData sheetId="76">
        <row r="1">
          <cell r="A1">
            <v>0</v>
          </cell>
        </row>
      </sheetData>
      <sheetData sheetId="77">
        <row r="1">
          <cell r="A1">
            <v>0</v>
          </cell>
        </row>
      </sheetData>
      <sheetData sheetId="78">
        <row r="1">
          <cell r="A1">
            <v>0</v>
          </cell>
        </row>
      </sheetData>
      <sheetData sheetId="79">
        <row r="1">
          <cell r="A1">
            <v>0</v>
          </cell>
        </row>
      </sheetData>
      <sheetData sheetId="80">
        <row r="1">
          <cell r="A1">
            <v>0</v>
          </cell>
        </row>
      </sheetData>
      <sheetData sheetId="81">
        <row r="1">
          <cell r="A1">
            <v>0</v>
          </cell>
        </row>
      </sheetData>
      <sheetData sheetId="82">
        <row r="1">
          <cell r="A1">
            <v>0</v>
          </cell>
        </row>
      </sheetData>
      <sheetData sheetId="83">
        <row r="1">
          <cell r="A1">
            <v>0</v>
          </cell>
        </row>
      </sheetData>
      <sheetData sheetId="84">
        <row r="20">
          <cell r="C20" t="str">
            <v>Cover</v>
          </cell>
        </row>
      </sheetData>
      <sheetData sheetId="85"/>
      <sheetData sheetId="86">
        <row r="1">
          <cell r="A1">
            <v>0</v>
          </cell>
        </row>
      </sheetData>
      <sheetData sheetId="87">
        <row r="20">
          <cell r="C20" t="str">
            <v>Cover</v>
          </cell>
        </row>
      </sheetData>
      <sheetData sheetId="88"/>
      <sheetData sheetId="89" refreshError="1"/>
      <sheetData sheetId="90" refreshError="1"/>
      <sheetData sheetId="91" refreshError="1"/>
      <sheetData sheetId="92">
        <row r="1">
          <cell r="A1">
            <v>0</v>
          </cell>
        </row>
      </sheetData>
      <sheetData sheetId="93">
        <row r="20">
          <cell r="C20" t="str">
            <v>Cover</v>
          </cell>
        </row>
      </sheetData>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refreshError="1"/>
      <sheetData sheetId="103"/>
      <sheetData sheetId="104">
        <row r="1">
          <cell r="A1">
            <v>0</v>
          </cell>
        </row>
      </sheetData>
      <sheetData sheetId="105" refreshError="1"/>
      <sheetData sheetId="106" refreshError="1"/>
      <sheetData sheetId="107" refreshError="1"/>
      <sheetData sheetId="108" refreshError="1"/>
      <sheetData sheetId="109" refreshError="1"/>
      <sheetData sheetId="110" refreshError="1"/>
      <sheetData sheetId="111">
        <row r="1">
          <cell r="A1">
            <v>0</v>
          </cell>
        </row>
      </sheetData>
      <sheetData sheetId="112">
        <row r="1">
          <cell r="A1">
            <v>0</v>
          </cell>
        </row>
      </sheetData>
      <sheetData sheetId="113">
        <row r="19">
          <cell r="I19">
            <v>10</v>
          </cell>
        </row>
      </sheetData>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A1">
            <v>0</v>
          </cell>
        </row>
      </sheetData>
      <sheetData sheetId="200">
        <row r="19">
          <cell r="I19">
            <v>10</v>
          </cell>
        </row>
      </sheetData>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refreshError="1"/>
      <sheetData sheetId="252" refreshError="1"/>
      <sheetData sheetId="253"/>
      <sheetData sheetId="254"/>
      <sheetData sheetId="255"/>
      <sheetData sheetId="256"/>
      <sheetData sheetId="257"/>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sheetData sheetId="31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 flow workings (2)"/>
      <sheetName val="cash flow"/>
      <sheetName val="final segment"/>
      <sheetName val="For notes Segment in Rs. ('000)"/>
      <sheetName val="segment final break up"/>
      <sheetName val="Part 4"/>
      <sheetName val="EPS"/>
      <sheetName val="BS"/>
      <sheetName val="P&amp;L"/>
      <sheetName val="1"/>
      <sheetName val="2"/>
      <sheetName val="5"/>
      <sheetName val="6"/>
      <sheetName val="8"/>
      <sheetName val="10"/>
      <sheetName val="12"/>
      <sheetName val="14"/>
      <sheetName val="4"/>
      <sheetName val="Unit wise consol "/>
      <sheetName val=" Tax provision"/>
      <sheetName val="Tax provision workings"/>
      <sheetName val="IT Depreciation 01-02"/>
      <sheetName val="Inter unit set off"/>
      <sheetName val="Sheet1"/>
      <sheetName val="Co Depreciation 01-02 (2)"/>
      <sheetName val="Interest cost capitalised"/>
      <sheetName val="Rounded off"/>
      <sheetName val="NOTES -1"/>
      <sheetName val="NOTES-2"/>
      <sheetName val="List"/>
      <sheetName val="Labor abs-NMR"/>
      <sheetName val="PROJECT BRIEF"/>
      <sheetName val="Data"/>
      <sheetName val="MECH-1"/>
      <sheetName val="7IFS-5A"/>
      <sheetName val="Names"/>
      <sheetName val="Cash_flow_workings_(2)"/>
      <sheetName val="cash_flow"/>
      <sheetName val="final_segment"/>
      <sheetName val="For_notes_Segment_in_Rs__('000)"/>
      <sheetName val="segment_final_break_up"/>
      <sheetName val="Part_4"/>
      <sheetName val="Unit_wise_consol_"/>
      <sheetName val="_Tax_provision"/>
      <sheetName val="Tax_provision_workings"/>
      <sheetName val="IT_Depreciation_01-02"/>
      <sheetName val="Inter_unit_set_off"/>
      <sheetName val="Co_Depreciation_01-02_(2)"/>
      <sheetName val="Interest_cost_capitalised"/>
      <sheetName val="Rounded_off"/>
      <sheetName val="NOTES_-1"/>
      <sheetName val="Navigation"/>
      <sheetName val="Summary"/>
      <sheetName val="Basis"/>
      <sheetName val="Consolidated"/>
      <sheetName val="RA-markate"/>
      <sheetName val="BOQ Distribution"/>
      <sheetName val="T&amp;M"/>
      <sheetName val="SPrep_E4TK(R187)"/>
      <sheetName val="U00"/>
      <sheetName val="U01"/>
      <sheetName val="U03"/>
      <sheetName val="U06"/>
      <sheetName val="U07"/>
      <sheetName val="U08"/>
      <sheetName val="U09"/>
      <sheetName val="U10"/>
      <sheetName val="U11"/>
      <sheetName val="U13"/>
      <sheetName val="U21"/>
      <sheetName val="U25"/>
      <sheetName val="U26"/>
      <sheetName val="U29"/>
      <sheetName val="U30"/>
      <sheetName val="U40"/>
      <sheetName val="U42"/>
      <sheetName val="U43"/>
      <sheetName val="U45"/>
      <sheetName val="U47"/>
      <sheetName val="U60"/>
      <sheetName val="Labor_abs-NMR"/>
      <sheetName val="PROJECT_BRIEF"/>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row r="7">
          <cell r="C7">
            <v>-557907</v>
          </cell>
        </row>
      </sheetData>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sheetName val="Detailed dep sch"/>
      <sheetName val="XREF"/>
      <sheetName val="Tickmarks"/>
      <sheetName val="GM &amp; TA"/>
      <sheetName val="rates"/>
      <sheetName val="PRECAST lightconc-II"/>
      <sheetName val="Details"/>
      <sheetName val="Inter unit set off"/>
      <sheetName val="Labor abs-NMR"/>
      <sheetName val="Names"/>
      <sheetName val="Break up Sheet"/>
      <sheetName val="w't table"/>
      <sheetName val="Contents"/>
      <sheetName val="Civil Boq"/>
      <sheetName val="PL"/>
      <sheetName val="SCHEDULE"/>
      <sheetName val="Summary"/>
      <sheetName val="VENDOR LIST"/>
      <sheetName val="WORD"/>
      <sheetName val="Project Data"/>
      <sheetName val="Balance sheet DCCDL Nov 06"/>
      <sheetName val="Trial Balance"/>
      <sheetName val="Sheet1"/>
      <sheetName val="Global Assmptions"/>
      <sheetName val="factor"/>
      <sheetName val="CABLE DATA"/>
      <sheetName val="Balance Sheet"/>
      <sheetName val="mecon-summary"/>
      <sheetName val="2A"/>
      <sheetName val="BOQ"/>
      <sheetName val="9"/>
      <sheetName val="FIN-QTY"/>
      <sheetName val="Project Brief"/>
      <sheetName val="Base width"/>
      <sheetName val="abstract"/>
      <sheetName val="Option"/>
      <sheetName val="wordsdata"/>
      <sheetName val="RateAnalysis"/>
      <sheetName val="Data sheet"/>
      <sheetName val="PROJECT BRIEF(EX.NEW)"/>
      <sheetName val="URA"/>
      <sheetName val="Register"/>
      <sheetName val="SOF Alternative Offer"/>
      <sheetName val="Notes"/>
      <sheetName val="BQ"/>
      <sheetName val="CCNs"/>
      <sheetName val="cover page"/>
      <sheetName val="T&amp;M"/>
      <sheetName val="analysis"/>
      <sheetName val="Pile Schedule_R2"/>
      <sheetName val="Superstruc"/>
      <sheetName val="Base Data - Permanent Material"/>
      <sheetName val="FF-6"/>
      <sheetName val="rc01"/>
      <sheetName val="Basis"/>
      <sheetName val="Trial Bal "/>
      <sheetName val="UAE_Holidays"/>
      <sheetName val="est"/>
      <sheetName val="Assumptions"/>
      <sheetName val="Currencies"/>
      <sheetName val="C"/>
      <sheetName val="Amount"/>
      <sheetName val="d-7"/>
      <sheetName val="GS"/>
      <sheetName val="Macro"/>
      <sheetName val="Detailed_dep_sch"/>
      <sheetName val="GM_&amp;_TA"/>
      <sheetName val="PRECAST_lightconc-II"/>
      <sheetName val="Inter_unit_set_off"/>
      <sheetName val="Civil_Boq"/>
      <sheetName val="Balance_sheet_DCCDL_Nov_06"/>
      <sheetName val="Trial_Balance"/>
      <sheetName val="Global_Assmptions"/>
      <sheetName val="Labor_abs-NMR"/>
      <sheetName val="CABLE_DATA"/>
      <sheetName val="Balance_Sheet"/>
      <sheetName val="Data_sheet"/>
      <sheetName val="PROJECT_BRIEF(EX_NEW)"/>
      <sheetName val="Break_up_Sheet"/>
      <sheetName val="w't_table"/>
      <sheetName val="Detailed_dep_sch1"/>
      <sheetName val="GM_&amp;_TA1"/>
      <sheetName val="PRECAST_lightconc-II1"/>
      <sheetName val="Inter_unit_set_off1"/>
      <sheetName val="Civil_Boq1"/>
      <sheetName val="Balance_sheet_DCCDL_Nov_061"/>
      <sheetName val="Trial_Balance1"/>
      <sheetName val="Global_Assmptions1"/>
      <sheetName val="Labor_abs-NMR1"/>
      <sheetName val="CABLE_DATA1"/>
      <sheetName val="Balance_Sheet1"/>
      <sheetName val="Data_sheet1"/>
      <sheetName val="PROJECT_BRIEF(EX_NEW)1"/>
      <sheetName val="Break_up_Sheet1"/>
      <sheetName val="w't_table1"/>
      <sheetName val="Detailed_dep_sch2"/>
      <sheetName val="GM_&amp;_TA2"/>
      <sheetName val="PRECAST_lightconc-II2"/>
      <sheetName val="Inter_unit_set_off2"/>
      <sheetName val="Civil_Boq2"/>
      <sheetName val="Balance_sheet_DCCDL_Nov_062"/>
      <sheetName val="Trial_Balance2"/>
      <sheetName val="Global_Assmptions2"/>
      <sheetName val="Labor_abs-NMR2"/>
      <sheetName val="CABLE_DATA2"/>
      <sheetName val="Balance_Sheet2"/>
      <sheetName val="Data_sheet2"/>
      <sheetName val="PROJECT_BRIEF(EX_NEW)2"/>
      <sheetName val="Break_up_Sheet2"/>
      <sheetName val="w't_table2"/>
      <sheetName val="Detailed_dep_sch3"/>
      <sheetName val="GM_&amp;_TA3"/>
      <sheetName val="PRECAST_lightconc-II3"/>
      <sheetName val="Inter_unit_set_off3"/>
      <sheetName val="Civil_Boq3"/>
      <sheetName val="Balance_sheet_DCCDL_Nov_063"/>
      <sheetName val="Trial_Balance3"/>
      <sheetName val="Global_Assmptions3"/>
      <sheetName val="Labor_abs-NMR3"/>
      <sheetName val="CABLE_DATA3"/>
      <sheetName val="Balance_Sheet3"/>
      <sheetName val="Data_sheet3"/>
      <sheetName val="PROJECT_BRIEF(EX_NEW)3"/>
      <sheetName val="Break_up_Sheet3"/>
      <sheetName val="w't_table3"/>
      <sheetName val="Detailed_dep_sch4"/>
      <sheetName val="GM_&amp;_TA4"/>
      <sheetName val="PRECAST_lightconc-II4"/>
      <sheetName val="Inter_unit_set_off4"/>
      <sheetName val="Civil_Boq4"/>
      <sheetName val="Balance_sheet_DCCDL_Nov_064"/>
      <sheetName val="Trial_Balance4"/>
      <sheetName val="Global_Assmptions4"/>
      <sheetName val="Labor_abs-NMR4"/>
      <sheetName val="CABLE_DATA4"/>
      <sheetName val="Balance_Sheet4"/>
      <sheetName val="Data_sheet4"/>
      <sheetName val="PROJECT_BRIEF(EX_NEW)4"/>
      <sheetName val="Break_up_Sheet4"/>
      <sheetName val="w't_table4"/>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Project Brief"/>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 val="Civil_Boq1"/>
      <sheetName val="Inter_unit_set_off1"/>
      <sheetName val="G29A"/>
      <sheetName val="MOS"/>
      <sheetName val="Index"/>
      <sheetName val="Katsayılar"/>
      <sheetName val="eot288"/>
      <sheetName val="Risk"/>
      <sheetName val="rebrand"/>
      <sheetName val="成本多栏明细账"/>
      <sheetName val="KOYO提出見積書 "/>
      <sheetName val="DATA"/>
      <sheetName val="Notes"/>
      <sheetName val="T&amp;M"/>
      <sheetName val="QUOTE_E"/>
      <sheetName val="GS"/>
      <sheetName val="Projec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row r="1">
          <cell r="F1">
            <v>0</v>
          </cell>
        </row>
      </sheetData>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row r="1">
          <cell r="F1">
            <v>0</v>
          </cell>
        </row>
      </sheetData>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見積書 8月５日提出"/>
      <sheetName val="G29A"/>
      <sheetName val="Summary"/>
      <sheetName val="预算封面"/>
      <sheetName val="材料单价"/>
      <sheetName val="2A"/>
      <sheetName val="材料数量"/>
      <sheetName val="rebrand"/>
      <sheetName val="Risk"/>
      <sheetName val="Storage Units"/>
      <sheetName val="T&amp;M"/>
      <sheetName val="AOR"/>
      <sheetName val="VENDOR LIST"/>
      <sheetName val="9"/>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pply"/>
      <sheetName val="Macro"/>
      <sheetName val="산근"/>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pply"/>
      <sheetName val="Macro"/>
      <sheetName val="산근"/>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Payments and Cash Calls"/>
      <sheetName val="FitOutConfCentre"/>
      <sheetName val="Day work"/>
      <sheetName val="COST"/>
      <sheetName val="1"/>
      <sheetName val="Schedules"/>
      <sheetName val="SubmitCal"/>
      <sheetName val="Sheet1"/>
      <sheetName val="Trade"/>
      <sheetName val="mvac_Offer"/>
      <sheetName val="mvac_BOQ"/>
      <sheetName val="Summary"/>
      <sheetName val="Factors"/>
      <sheetName val="Register"/>
      <sheetName val="Chiet tinh dz22"/>
      <sheetName val="입찰내역 발주처 양식"/>
      <sheetName val="NPV"/>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SEX"/>
      <sheetName val="Lstsub"/>
      <sheetName val="QUOTE_E"/>
      <sheetName val="opstat"/>
      <sheetName val="costs"/>
      <sheetName val="item #13  Structur"/>
      <sheetName val="Item # 20 Structure"/>
      <sheetName val="PE"/>
      <sheetName val="15.13"/>
      <sheetName val="upa"/>
      <sheetName val="MASTER_RATE ANALYSIS"/>
      <sheetName val="SRC-B3U2"/>
      <sheetName val="Bill07"/>
      <sheetName val="운반"/>
      <sheetName val="Architect"/>
      <sheetName val="공문"/>
      <sheetName val="Takeoff"/>
      <sheetName val="Data"/>
      <sheetName val="BYBU96"/>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ERECIN"/>
      <sheetName val="COLUMN"/>
      <sheetName val="MOS"/>
      <sheetName val="Part-A"/>
      <sheetName val="Basic_Material_Costs"/>
      <sheetName val="New Rates"/>
      <sheetName val="Rate Analysis"/>
      <sheetName val="FA_SUMMARY"/>
      <sheetName val="intr stool brkup"/>
      <sheetName val="SCHEDULE"/>
      <sheetName val="Food"/>
      <sheetName val="Build-up"/>
      <sheetName val=" GULF"/>
      <sheetName val="CSC"/>
      <sheetName val="Spread"/>
      <sheetName val="???? ??? ??"/>
      <sheetName val="报价费率计算表"/>
      <sheetName val="Headings"/>
      <sheetName val="Basement Budget"/>
      <sheetName val="11"/>
      <sheetName val="Equip"/>
      <sheetName val="laroux"/>
      <sheetName val="Summary "/>
      <sheetName val="VVa"/>
      <sheetName val="BOQ-FD PA"/>
      <sheetName val="Price List FD PA"/>
      <sheetName val="imput costi par."/>
      <sheetName val="Demand"/>
      <sheetName val="Occ"/>
      <sheetName val="VIABILITY"/>
      <sheetName val="BILL 1"/>
      <sheetName val="Sheet7"/>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item_#13__Structur1"/>
      <sheetName val="Item_#_20_Structure1"/>
      <sheetName val="MASTER_RATE_ANALYSIS1"/>
      <sheetName val="Gravel_in_pond1"/>
      <sheetName val="Eq__Mobilization1"/>
      <sheetName val="(Not_to_print)"/>
      <sheetName val="15_13"/>
      <sheetName val="mw"/>
      <sheetName val="Bill No. 3"/>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LOB"/>
      <sheetName val="sal"/>
      <sheetName val="MS08-01 S"/>
      <sheetName val="MS08-01 P"/>
      <sheetName val="A4 Register"/>
      <sheetName val="Cashflow Analysis"/>
      <sheetName val="mapping"/>
      <sheetName val="DBs"/>
      <sheetName val="Cost Sheet"/>
      <sheetName val="fire detection offer"/>
      <sheetName val="fire detection cost"/>
      <sheetName val="Price List"/>
      <sheetName val="vendor"/>
      <sheetName val="Formulas"/>
      <sheetName val="bkg"/>
      <sheetName val="cbrd460"/>
      <sheetName val="bcl"/>
      <sheetName val="1.0 Section 1 Cover"/>
      <sheetName val="analysis"/>
      <sheetName val="Labour"/>
      <sheetName val="Area Analysis"/>
      <sheetName val="Sensitivity"/>
      <sheetName val="DETAILED  BOQ"/>
      <sheetName val="Summ"/>
      <sheetName val="#3E1_GCR"/>
      <sheetName val="S3 Architectural"/>
      <sheetName val="FINA"/>
      <sheetName val="h-013211-2"/>
      <sheetName val="당초"/>
      <sheetName val="col-reinft1"/>
      <sheetName val="BT3-Package 05"/>
      <sheetName val="BOQ-Civil"/>
      <sheetName val="Bldg"/>
      <sheetName val="Est"/>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2.0 Section 2 Cover"/>
      <sheetName val="SOR"/>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office"/>
      <sheetName val="Lab"/>
      <sheetName val="DATI_CONS"/>
      <sheetName val="Kur"/>
      <sheetName val="Keşif-I"/>
      <sheetName val="HAKEDİŞ "/>
      <sheetName val="BUTCE+MANHOUR"/>
      <sheetName val="keşif özeti"/>
      <sheetName val="Katsayılar"/>
      <sheetName val="ELECTRICAL"/>
      <sheetName val="HVAC"/>
      <sheetName val="PLUMBING&amp;FF"/>
      <sheetName val="Bldg Wise Summaries 20-10-09"/>
      <sheetName val="Bill.10"/>
      <sheetName val="일위대가"/>
      <sheetName val="4"/>
      <sheetName val="E H - H. W.P."/>
      <sheetName val="E. H. Treatment for pile cap"/>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GRSummary"/>
      <sheetName val="Funding Drwdn"/>
      <sheetName val="IPC"/>
      <sheetName val="Contents"/>
      <sheetName val="C P A Blinding"/>
      <sheetName val="BILL-6"/>
      <sheetName val="1. Summary Sheet (R01_Oct.2019)"/>
      <sheetName val="RTW4"/>
      <sheetName val="Filter Block"/>
      <sheetName val="1-G1"/>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BILL_11"/>
      <sheetName val="HAKEDİŞ_1"/>
      <sheetName val="keşif_özeti1"/>
      <sheetName val="Bill_101"/>
      <sheetName val="imput_costi_par_1"/>
      <sheetName val="BILL_1"/>
      <sheetName val="Bill_10"/>
      <sheetName val="Inputs"/>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Category Lookup Table"/>
      <sheetName val="Netstatement"/>
      <sheetName val="EEV(Prilim)"/>
      <sheetName val="Specs"/>
      <sheetName val="Summary Transformers"/>
      <sheetName val="FORM5"/>
      <sheetName val="PB"/>
      <sheetName val="OnSchedule"/>
      <sheetName val="Budget"/>
      <sheetName val="Curve"/>
      <sheetName val="macros"/>
      <sheetName val="CostPlan"/>
      <sheetName val="COMPLEXALL"/>
      <sheetName val="Name"/>
      <sheetName val="dýsýplýn"/>
      <sheetName val="upa of boq"/>
      <sheetName val="inWords"/>
      <sheetName val="equipment"/>
      <sheetName val="Summary Foreign Comp"/>
      <sheetName val="material"/>
      <sheetName val="wordsdata"/>
      <sheetName val="Main Log"/>
      <sheetName val="Materials "/>
      <sheetName val="MAchinery(R1)"/>
      <sheetName val="APP. B"/>
      <sheetName val="App. A(contd)"/>
      <sheetName val="Col-Schedule"/>
      <sheetName val="BORDGC"/>
      <sheetName val="FAB별"/>
      <sheetName val="India F&amp;S Template"/>
      <sheetName val="sc"/>
      <sheetName val="200205C"/>
      <sheetName val="MOU"/>
      <sheetName val="Contra"/>
      <sheetName val="LetterofComf"/>
      <sheetName val="Forecast"/>
      <sheetName val="VO"/>
      <sheetName val="NegVO"/>
      <sheetName val="CrNotes"/>
      <sheetName val="AEAGraph"/>
      <sheetName val="Doha Farm"/>
      <sheetName val="15 문제점"/>
      <sheetName val="Preliminaries-REVISED"/>
      <sheetName val="p&amp;m"/>
      <sheetName val="01-RESOURCE LIST"/>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BQMPALOC"/>
      <sheetName val="Degiskenler"/>
      <sheetName val="analizler"/>
      <sheetName val="Schedule(4)"/>
      <sheetName val="CASHFLOWS"/>
      <sheetName val="Master Data Sheet"/>
      <sheetName val="SUM"/>
      <sheetName val="Sheet8"/>
      <sheetName val="钢筋"/>
      <sheetName val="Rate_Analysis2"/>
      <sheetName val="E_H_Blinding1"/>
      <sheetName val="E_H_Excavation1"/>
      <sheetName val="Pc_name1"/>
      <sheetName val="C_P_A_Blinding"/>
      <sheetName val="imput_costi_par_2"/>
      <sheetName val="BILL_12"/>
      <sheetName val="15_133"/>
      <sheetName val="New_Rates2"/>
      <sheetName val="Basement_Budget"/>
      <sheetName val="Summary_2"/>
      <sheetName val="BOQ-FD_PA2"/>
      <sheetName val="Price_List_FD_PA2"/>
      <sheetName val="????_???_??2"/>
      <sheetName val="MS08-01_S1"/>
      <sheetName val="MS08-01_P1"/>
      <sheetName val="Cashflow_Analysis1"/>
      <sheetName val="Cost_Sheet1"/>
      <sheetName val="fire_detection_offer1"/>
      <sheetName val="fire_detection_cost1"/>
      <sheetName val="Price_List1"/>
      <sheetName val="US_Ship_Repair_Industry_Growth1"/>
      <sheetName val="Market_Overview1"/>
      <sheetName val="US_Shipyard_Repair_Output1"/>
      <sheetName val="Summary_Financials1"/>
      <sheetName val="HAKEDİŞ_2"/>
      <sheetName val="keşif_özeti2"/>
      <sheetName val="Bill_102"/>
      <sheetName val="1_0_Section_1_Cover2"/>
      <sheetName val="Bill_No__32"/>
      <sheetName val="intr_stool_brkup"/>
      <sheetName val="BT3-Package_051"/>
      <sheetName val="E_H_-_H__W_P_1"/>
      <sheetName val="E__H__Treatment_for_pile_cap1"/>
      <sheetName val="Ra__stair"/>
      <sheetName val="HQ-TO"/>
      <sheetName val="SS MH"/>
      <sheetName val="Manpower"/>
      <sheetName val="GWC"/>
      <sheetName val="NWC"/>
      <sheetName val="MANP"/>
      <sheetName val="Rates"/>
      <sheetName val="slipsumpR"/>
      <sheetName val="실행"/>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Schedule of Material Submittals"/>
      <sheetName val="STAFFSCHED "/>
      <sheetName val="MAIN"/>
      <sheetName val="Competitors"/>
      <sheetName val="업무처리전"/>
      <sheetName val="M_Budget"/>
      <sheetName val="Material_of_Quantities"/>
      <sheetName val="unit_price_list"/>
      <sheetName val="Project_Data"/>
      <sheetName val="아파트_"/>
      <sheetName val="Ｎｏ_13"/>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M_Budget1"/>
      <sheetName val="Material_of_Quantities1"/>
      <sheetName val="unit_price_list1"/>
      <sheetName val="Project_Data1"/>
      <sheetName val="Ｎｏ_131"/>
      <sheetName val="아파트_1"/>
      <sheetName val="Earthwork"/>
      <sheetName val="XL4Poppy"/>
      <sheetName val="Compar_28_12_17"/>
      <sheetName val="SUM-AIR-Submit"/>
      <sheetName val="MTO REV_2_ARMOR_"/>
      <sheetName val="Sheet2"/>
      <sheetName val="AQA"/>
      <sheetName val="Currency"/>
      <sheetName val="Sheet4"/>
      <sheetName val="도급양식"/>
      <sheetName val="nw4"/>
      <sheetName val="nw4 (2)"/>
      <sheetName val="PLT-SUM"/>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Doha_Farm"/>
      <sheetName val="15_문제점"/>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_GULF3"/>
      <sheetName val="Area_Analysis3"/>
      <sheetName val="DETAILED__BOQ3"/>
      <sheetName val="S3_Architectural"/>
      <sheetName val="Funding_Drwdn"/>
      <sheetName val="Bldg_Wise_Summaries_20-10-09"/>
      <sheetName val="A4_Register"/>
      <sheetName val="INDIRECT_COST"/>
      <sheetName val="Sign_(2)"/>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8-31-98"/>
      <sheetName val="worksheet inchican"/>
      <sheetName val="combined 9-30"/>
      <sheetName val="____ ___ __"/>
      <sheetName val="___________"/>
      <sheetName val="___________1"/>
      <sheetName val="Cable Codes"/>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Mp-team 1"/>
      <sheetName val="MATERIALS"/>
      <sheetName val="Control Sheet Header"/>
      <sheetName val="G2- Ground works"/>
      <sheetName val="PRODL297"/>
      <sheetName val="2"/>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 val="Flight-1"/>
      <sheetName val="CC4.5.4"/>
      <sheetName val="산근"/>
      <sheetName val="Cape- Summary"/>
      <sheetName val="집계표(OPTION)"/>
      <sheetName val="03년국내가격7월23일자"/>
      <sheetName val="03년해외가격7월23일자"/>
      <sheetName val="QualityDe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row r="16">
          <cell r="J16">
            <v>0</v>
          </cell>
        </row>
      </sheetData>
      <sheetData sheetId="80"/>
      <sheetData sheetId="81"/>
      <sheetData sheetId="82">
        <row r="16">
          <cell r="G16">
            <v>1</v>
          </cell>
        </row>
      </sheetData>
      <sheetData sheetId="83">
        <row r="16">
          <cell r="G16">
            <v>1</v>
          </cell>
        </row>
      </sheetData>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ow r="16">
          <cell r="G16">
            <v>0</v>
          </cell>
        </row>
      </sheetData>
      <sheetData sheetId="122">
        <row r="16">
          <cell r="G16">
            <v>0</v>
          </cell>
        </row>
      </sheetData>
      <sheetData sheetId="123" refreshError="1"/>
      <sheetData sheetId="124" refreshError="1"/>
      <sheetData sheetId="125" refreshError="1"/>
      <sheetData sheetId="126" refreshError="1"/>
      <sheetData sheetId="127" refreshError="1"/>
      <sheetData sheetId="128">
        <row r="16">
          <cell r="G16">
            <v>0</v>
          </cell>
        </row>
      </sheetData>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6">
          <cell r="G16">
            <v>0</v>
          </cell>
        </row>
      </sheetData>
      <sheetData sheetId="148">
        <row r="16">
          <cell r="G16">
            <v>0</v>
          </cell>
        </row>
      </sheetData>
      <sheetData sheetId="149">
        <row r="16">
          <cell r="G16">
            <v>0</v>
          </cell>
        </row>
      </sheetData>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ow r="16">
          <cell r="G16">
            <v>0</v>
          </cell>
        </row>
      </sheetData>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ow r="16">
          <cell r="G16">
            <v>0</v>
          </cell>
        </row>
      </sheetData>
      <sheetData sheetId="224">
        <row r="16">
          <cell r="G16">
            <v>0</v>
          </cell>
        </row>
      </sheetData>
      <sheetData sheetId="225">
        <row r="16">
          <cell r="G16">
            <v>0</v>
          </cell>
        </row>
      </sheetData>
      <sheetData sheetId="226">
        <row r="16">
          <cell r="G16">
            <v>0</v>
          </cell>
        </row>
      </sheetData>
      <sheetData sheetId="227">
        <row r="16">
          <cell r="G16">
            <v>0</v>
          </cell>
        </row>
      </sheetData>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efreshError="1"/>
      <sheetData sheetId="234" refreshError="1"/>
      <sheetData sheetId="235">
        <row r="16">
          <cell r="G16">
            <v>0</v>
          </cell>
        </row>
      </sheetData>
      <sheetData sheetId="236">
        <row r="16">
          <cell r="G16">
            <v>0</v>
          </cell>
        </row>
      </sheetData>
      <sheetData sheetId="237">
        <row r="16">
          <cell r="G16">
            <v>0</v>
          </cell>
        </row>
      </sheetData>
      <sheetData sheetId="238">
        <row r="16">
          <cell r="G16">
            <v>0</v>
          </cell>
        </row>
      </sheetData>
      <sheetData sheetId="239">
        <row r="16">
          <cell r="G16">
            <v>0</v>
          </cell>
        </row>
      </sheetData>
      <sheetData sheetId="240">
        <row r="16">
          <cell r="G16">
            <v>0</v>
          </cell>
        </row>
      </sheetData>
      <sheetData sheetId="241">
        <row r="16">
          <cell r="G16">
            <v>0</v>
          </cell>
        </row>
      </sheetData>
      <sheetData sheetId="242">
        <row r="16">
          <cell r="G16">
            <v>0</v>
          </cell>
        </row>
      </sheetData>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ow r="16">
          <cell r="G16">
            <v>0</v>
          </cell>
        </row>
      </sheetData>
      <sheetData sheetId="286">
        <row r="16">
          <cell r="G16">
            <v>0</v>
          </cell>
        </row>
      </sheetData>
      <sheetData sheetId="287">
        <row r="16">
          <cell r="G16">
            <v>0</v>
          </cell>
        </row>
      </sheetData>
      <sheetData sheetId="288">
        <row r="16">
          <cell r="G16">
            <v>1</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0</v>
          </cell>
        </row>
      </sheetData>
      <sheetData sheetId="335">
        <row r="16">
          <cell r="G16">
            <v>0</v>
          </cell>
        </row>
      </sheetData>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ow r="16">
          <cell r="G16">
            <v>0</v>
          </cell>
        </row>
      </sheetData>
      <sheetData sheetId="349">
        <row r="16">
          <cell r="G16">
            <v>0</v>
          </cell>
        </row>
      </sheetData>
      <sheetData sheetId="350">
        <row r="16">
          <cell r="G16">
            <v>0</v>
          </cell>
        </row>
      </sheetData>
      <sheetData sheetId="351">
        <row r="16">
          <cell r="G16">
            <v>1</v>
          </cell>
        </row>
      </sheetData>
      <sheetData sheetId="352">
        <row r="16">
          <cell r="G16">
            <v>0</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1</v>
          </cell>
        </row>
      </sheetData>
      <sheetData sheetId="360">
        <row r="16">
          <cell r="G16">
            <v>0</v>
          </cell>
        </row>
      </sheetData>
      <sheetData sheetId="361">
        <row r="16">
          <cell r="G16">
            <v>0</v>
          </cell>
        </row>
      </sheetData>
      <sheetData sheetId="362">
        <row r="16">
          <cell r="G16">
            <v>0</v>
          </cell>
        </row>
      </sheetData>
      <sheetData sheetId="363">
        <row r="16">
          <cell r="G16">
            <v>0</v>
          </cell>
        </row>
      </sheetData>
      <sheetData sheetId="364">
        <row r="16">
          <cell r="G16">
            <v>0</v>
          </cell>
        </row>
      </sheetData>
      <sheetData sheetId="365">
        <row r="16">
          <cell r="G16">
            <v>0</v>
          </cell>
        </row>
      </sheetData>
      <sheetData sheetId="366">
        <row r="16">
          <cell r="G16">
            <v>0</v>
          </cell>
        </row>
      </sheetData>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16">
          <cell r="G16">
            <v>0</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ow r="16">
          <cell r="G16">
            <v>0</v>
          </cell>
        </row>
      </sheetData>
      <sheetData sheetId="405">
        <row r="16">
          <cell r="G16">
            <v>0</v>
          </cell>
        </row>
      </sheetData>
      <sheetData sheetId="406">
        <row r="16">
          <cell r="G16">
            <v>0</v>
          </cell>
        </row>
      </sheetData>
      <sheetData sheetId="407">
        <row r="16">
          <cell r="G16">
            <v>0</v>
          </cell>
        </row>
      </sheetData>
      <sheetData sheetId="408"/>
      <sheetData sheetId="409">
        <row r="16">
          <cell r="G16">
            <v>0</v>
          </cell>
        </row>
      </sheetData>
      <sheetData sheetId="410">
        <row r="16">
          <cell r="G16">
            <v>0</v>
          </cell>
        </row>
      </sheetData>
      <sheetData sheetId="41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ow r="16">
          <cell r="G16">
            <v>0</v>
          </cell>
        </row>
      </sheetData>
      <sheetData sheetId="453"/>
      <sheetData sheetId="454">
        <row r="16">
          <cell r="G16">
            <v>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ow r="16">
          <cell r="G16">
            <v>0</v>
          </cell>
        </row>
      </sheetData>
      <sheetData sheetId="478"/>
      <sheetData sheetId="479">
        <row r="16">
          <cell r="G16">
            <v>0</v>
          </cell>
        </row>
      </sheetData>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efreshError="1"/>
      <sheetData sheetId="486" refreshError="1"/>
      <sheetData sheetId="487" refreshError="1"/>
      <sheetData sheetId="488" refreshError="1"/>
      <sheetData sheetId="489" refreshError="1"/>
      <sheetData sheetId="490">
        <row r="16">
          <cell r="G16">
            <v>0</v>
          </cell>
        </row>
      </sheetData>
      <sheetData sheetId="491">
        <row r="16">
          <cell r="G16">
            <v>0</v>
          </cell>
        </row>
      </sheetData>
      <sheetData sheetId="492">
        <row r="16">
          <cell r="G16">
            <v>0</v>
          </cell>
        </row>
      </sheetData>
      <sheetData sheetId="493"/>
      <sheetData sheetId="494">
        <row r="16">
          <cell r="G16">
            <v>0</v>
          </cell>
        </row>
      </sheetData>
      <sheetData sheetId="495">
        <row r="16">
          <cell r="G16">
            <v>0</v>
          </cell>
        </row>
      </sheetData>
      <sheetData sheetId="496"/>
      <sheetData sheetId="497">
        <row r="16">
          <cell r="G16">
            <v>0</v>
          </cell>
        </row>
      </sheetData>
      <sheetData sheetId="498">
        <row r="16">
          <cell r="G16">
            <v>0</v>
          </cell>
        </row>
      </sheetData>
      <sheetData sheetId="499">
        <row r="16">
          <cell r="G16">
            <v>1</v>
          </cell>
        </row>
      </sheetData>
      <sheetData sheetId="500">
        <row r="16">
          <cell r="G16">
            <v>0</v>
          </cell>
        </row>
      </sheetData>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row r="16">
          <cell r="G16">
            <v>0</v>
          </cell>
        </row>
      </sheetData>
      <sheetData sheetId="514"/>
      <sheetData sheetId="515">
        <row r="16">
          <cell r="G16">
            <v>0</v>
          </cell>
        </row>
      </sheetData>
      <sheetData sheetId="516"/>
      <sheetData sheetId="517"/>
      <sheetData sheetId="518"/>
      <sheetData sheetId="519">
        <row r="16">
          <cell r="G16">
            <v>0</v>
          </cell>
        </row>
      </sheetData>
      <sheetData sheetId="520"/>
      <sheetData sheetId="521"/>
      <sheetData sheetId="522"/>
      <sheetData sheetId="523"/>
      <sheetData sheetId="524"/>
      <sheetData sheetId="525"/>
      <sheetData sheetId="526"/>
      <sheetData sheetId="527">
        <row r="16">
          <cell r="G16">
            <v>0</v>
          </cell>
        </row>
      </sheetData>
      <sheetData sheetId="528"/>
      <sheetData sheetId="529"/>
      <sheetData sheetId="530"/>
      <sheetData sheetId="531"/>
      <sheetData sheetId="532">
        <row r="16">
          <cell r="G16">
            <v>0</v>
          </cell>
        </row>
      </sheetData>
      <sheetData sheetId="533">
        <row r="16">
          <cell r="G16">
            <v>0</v>
          </cell>
        </row>
      </sheetData>
      <sheetData sheetId="534"/>
      <sheetData sheetId="535"/>
      <sheetData sheetId="536">
        <row r="16">
          <cell r="G16">
            <v>0</v>
          </cell>
        </row>
      </sheetData>
      <sheetData sheetId="537"/>
      <sheetData sheetId="538">
        <row r="16">
          <cell r="G16">
            <v>0</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ow r="16">
          <cell r="G16">
            <v>1</v>
          </cell>
        </row>
      </sheetData>
      <sheetData sheetId="558">
        <row r="16">
          <cell r="G16">
            <v>1</v>
          </cell>
        </row>
      </sheetData>
      <sheetData sheetId="559"/>
      <sheetData sheetId="560"/>
      <sheetData sheetId="561"/>
      <sheetData sheetId="562">
        <row r="16">
          <cell r="G16">
            <v>1</v>
          </cell>
        </row>
      </sheetData>
      <sheetData sheetId="563">
        <row r="16">
          <cell r="G16">
            <v>1</v>
          </cell>
        </row>
      </sheetData>
      <sheetData sheetId="564">
        <row r="16">
          <cell r="G16">
            <v>1</v>
          </cell>
        </row>
      </sheetData>
      <sheetData sheetId="565"/>
      <sheetData sheetId="566">
        <row r="16">
          <cell r="G16">
            <v>1</v>
          </cell>
        </row>
      </sheetData>
      <sheetData sheetId="567">
        <row r="16">
          <cell r="G16">
            <v>1</v>
          </cell>
        </row>
      </sheetData>
      <sheetData sheetId="568">
        <row r="16">
          <cell r="G16">
            <v>1</v>
          </cell>
        </row>
      </sheetData>
      <sheetData sheetId="569">
        <row r="16">
          <cell r="G16">
            <v>1</v>
          </cell>
        </row>
      </sheetData>
      <sheetData sheetId="570">
        <row r="16">
          <cell r="G16">
            <v>1</v>
          </cell>
        </row>
      </sheetData>
      <sheetData sheetId="571"/>
      <sheetData sheetId="572">
        <row r="16">
          <cell r="G16">
            <v>1</v>
          </cell>
        </row>
      </sheetData>
      <sheetData sheetId="573">
        <row r="16">
          <cell r="G16">
            <v>1</v>
          </cell>
        </row>
      </sheetData>
      <sheetData sheetId="574">
        <row r="16">
          <cell r="G16">
            <v>1</v>
          </cell>
        </row>
      </sheetData>
      <sheetData sheetId="575">
        <row r="16">
          <cell r="G16">
            <v>1</v>
          </cell>
        </row>
      </sheetData>
      <sheetData sheetId="576"/>
      <sheetData sheetId="577"/>
      <sheetData sheetId="578">
        <row r="16">
          <cell r="G16">
            <v>1</v>
          </cell>
        </row>
      </sheetData>
      <sheetData sheetId="579">
        <row r="16">
          <cell r="G16">
            <v>0</v>
          </cell>
        </row>
      </sheetData>
      <sheetData sheetId="580">
        <row r="16">
          <cell r="G16">
            <v>1</v>
          </cell>
        </row>
      </sheetData>
      <sheetData sheetId="581">
        <row r="16">
          <cell r="G16">
            <v>0</v>
          </cell>
        </row>
      </sheetData>
      <sheetData sheetId="582">
        <row r="16">
          <cell r="G16">
            <v>0</v>
          </cell>
        </row>
      </sheetData>
      <sheetData sheetId="583"/>
      <sheetData sheetId="584">
        <row r="16">
          <cell r="G16">
            <v>1</v>
          </cell>
        </row>
      </sheetData>
      <sheetData sheetId="585">
        <row r="16">
          <cell r="G16">
            <v>1</v>
          </cell>
        </row>
      </sheetData>
      <sheetData sheetId="586">
        <row r="16">
          <cell r="G16">
            <v>1</v>
          </cell>
        </row>
      </sheetData>
      <sheetData sheetId="587"/>
      <sheetData sheetId="588">
        <row r="16">
          <cell r="G16">
            <v>1</v>
          </cell>
        </row>
      </sheetData>
      <sheetData sheetId="589">
        <row r="16">
          <cell r="G16">
            <v>1</v>
          </cell>
        </row>
      </sheetData>
      <sheetData sheetId="590">
        <row r="16">
          <cell r="G16">
            <v>1</v>
          </cell>
        </row>
      </sheetData>
      <sheetData sheetId="591">
        <row r="16">
          <cell r="G16">
            <v>1</v>
          </cell>
        </row>
      </sheetData>
      <sheetData sheetId="592">
        <row r="16">
          <cell r="G16">
            <v>1</v>
          </cell>
        </row>
      </sheetData>
      <sheetData sheetId="593">
        <row r="16">
          <cell r="G16">
            <v>1</v>
          </cell>
        </row>
      </sheetData>
      <sheetData sheetId="594">
        <row r="16">
          <cell r="G16">
            <v>1</v>
          </cell>
        </row>
      </sheetData>
      <sheetData sheetId="595">
        <row r="16">
          <cell r="G16">
            <v>1</v>
          </cell>
        </row>
      </sheetData>
      <sheetData sheetId="596">
        <row r="16">
          <cell r="G16">
            <v>1</v>
          </cell>
        </row>
      </sheetData>
      <sheetData sheetId="597">
        <row r="16">
          <cell r="G16">
            <v>1</v>
          </cell>
        </row>
      </sheetData>
      <sheetData sheetId="598"/>
      <sheetData sheetId="599">
        <row r="16">
          <cell r="G16">
            <v>1</v>
          </cell>
        </row>
      </sheetData>
      <sheetData sheetId="600">
        <row r="16">
          <cell r="G16">
            <v>1</v>
          </cell>
        </row>
      </sheetData>
      <sheetData sheetId="601" refreshError="1"/>
      <sheetData sheetId="602">
        <row r="16">
          <cell r="G16">
            <v>1</v>
          </cell>
        </row>
      </sheetData>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ow r="16">
          <cell r="G16">
            <v>1</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row r="16">
          <cell r="G16">
            <v>0</v>
          </cell>
        </row>
      </sheetData>
      <sheetData sheetId="622"/>
      <sheetData sheetId="623">
        <row r="16">
          <cell r="G16">
            <v>0</v>
          </cell>
        </row>
      </sheetData>
      <sheetData sheetId="624">
        <row r="16">
          <cell r="G16">
            <v>1</v>
          </cell>
        </row>
      </sheetData>
      <sheetData sheetId="625">
        <row r="16">
          <cell r="G16">
            <v>0</v>
          </cell>
        </row>
      </sheetData>
      <sheetData sheetId="626">
        <row r="16">
          <cell r="G16">
            <v>1</v>
          </cell>
        </row>
      </sheetData>
      <sheetData sheetId="627">
        <row r="16">
          <cell r="G16">
            <v>0</v>
          </cell>
        </row>
      </sheetData>
      <sheetData sheetId="628"/>
      <sheetData sheetId="629">
        <row r="16">
          <cell r="G16">
            <v>0</v>
          </cell>
        </row>
      </sheetData>
      <sheetData sheetId="630">
        <row r="16">
          <cell r="G16">
            <v>0</v>
          </cell>
        </row>
      </sheetData>
      <sheetData sheetId="631"/>
      <sheetData sheetId="632"/>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sheetData sheetId="639">
        <row r="16">
          <cell r="G16">
            <v>0</v>
          </cell>
        </row>
      </sheetData>
      <sheetData sheetId="640"/>
      <sheetData sheetId="641">
        <row r="16">
          <cell r="G16">
            <v>0</v>
          </cell>
        </row>
      </sheetData>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16">
          <cell r="G16">
            <v>0</v>
          </cell>
        </row>
      </sheetData>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6">
          <cell r="G16">
            <v>0</v>
          </cell>
        </row>
      </sheetData>
      <sheetData sheetId="661">
        <row r="16">
          <cell r="G16">
            <v>0</v>
          </cell>
        </row>
      </sheetData>
      <sheetData sheetId="662"/>
      <sheetData sheetId="663"/>
      <sheetData sheetId="664">
        <row r="16">
          <cell r="G16">
            <v>0</v>
          </cell>
        </row>
      </sheetData>
      <sheetData sheetId="665">
        <row r="16">
          <cell r="G16">
            <v>0</v>
          </cell>
        </row>
      </sheetData>
      <sheetData sheetId="666">
        <row r="16">
          <cell r="G16">
            <v>0</v>
          </cell>
        </row>
      </sheetData>
      <sheetData sheetId="667"/>
      <sheetData sheetId="668"/>
      <sheetData sheetId="669">
        <row r="16">
          <cell r="G16">
            <v>0</v>
          </cell>
        </row>
      </sheetData>
      <sheetData sheetId="670">
        <row r="16">
          <cell r="G16">
            <v>0</v>
          </cell>
        </row>
      </sheetData>
      <sheetData sheetId="671"/>
      <sheetData sheetId="672"/>
      <sheetData sheetId="673" refreshError="1"/>
      <sheetData sheetId="674" refreshError="1"/>
      <sheetData sheetId="675" refreshError="1"/>
      <sheetData sheetId="676" refreshError="1"/>
      <sheetData sheetId="677" refreshError="1"/>
      <sheetData sheetId="678">
        <row r="16">
          <cell r="G16">
            <v>0</v>
          </cell>
        </row>
      </sheetData>
      <sheetData sheetId="679"/>
      <sheetData sheetId="680"/>
      <sheetData sheetId="681">
        <row r="16">
          <cell r="G16">
            <v>0</v>
          </cell>
        </row>
      </sheetData>
      <sheetData sheetId="682">
        <row r="16">
          <cell r="G16">
            <v>0</v>
          </cell>
        </row>
      </sheetData>
      <sheetData sheetId="683">
        <row r="16">
          <cell r="G16">
            <v>0</v>
          </cell>
        </row>
      </sheetData>
      <sheetData sheetId="684" refreshError="1"/>
      <sheetData sheetId="685" refreshError="1"/>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ow r="16">
          <cell r="G16">
            <v>0</v>
          </cell>
        </row>
      </sheetData>
      <sheetData sheetId="700"/>
      <sheetData sheetId="701">
        <row r="16">
          <cell r="G16">
            <v>0</v>
          </cell>
        </row>
      </sheetData>
      <sheetData sheetId="702">
        <row r="16">
          <cell r="G16">
            <v>0</v>
          </cell>
        </row>
      </sheetData>
      <sheetData sheetId="703">
        <row r="16">
          <cell r="G16">
            <v>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row r="16">
          <cell r="G16">
            <v>0</v>
          </cell>
        </row>
      </sheetData>
      <sheetData sheetId="714" refreshError="1"/>
      <sheetData sheetId="715" refreshError="1"/>
      <sheetData sheetId="716" refreshError="1"/>
      <sheetData sheetId="717" refreshError="1"/>
      <sheetData sheetId="718" refreshError="1"/>
      <sheetData sheetId="719">
        <row r="16">
          <cell r="G16">
            <v>1</v>
          </cell>
        </row>
      </sheetData>
      <sheetData sheetId="720">
        <row r="16">
          <cell r="G16">
            <v>0</v>
          </cell>
        </row>
      </sheetData>
      <sheetData sheetId="721" refreshError="1"/>
      <sheetData sheetId="722">
        <row r="16">
          <cell r="G16">
            <v>1</v>
          </cell>
        </row>
      </sheetData>
      <sheetData sheetId="723">
        <row r="16">
          <cell r="G16">
            <v>0</v>
          </cell>
        </row>
      </sheetData>
      <sheetData sheetId="724">
        <row r="16">
          <cell r="G16">
            <v>1</v>
          </cell>
        </row>
      </sheetData>
      <sheetData sheetId="725">
        <row r="16">
          <cell r="G16">
            <v>1</v>
          </cell>
        </row>
      </sheetData>
      <sheetData sheetId="726"/>
      <sheetData sheetId="727">
        <row r="16">
          <cell r="G16">
            <v>1</v>
          </cell>
        </row>
      </sheetData>
      <sheetData sheetId="728"/>
      <sheetData sheetId="729">
        <row r="16">
          <cell r="G16">
            <v>1</v>
          </cell>
        </row>
      </sheetData>
      <sheetData sheetId="730">
        <row r="16">
          <cell r="G16">
            <v>0</v>
          </cell>
        </row>
      </sheetData>
      <sheetData sheetId="731">
        <row r="16">
          <cell r="G16">
            <v>1</v>
          </cell>
        </row>
      </sheetData>
      <sheetData sheetId="732">
        <row r="16">
          <cell r="G16">
            <v>0</v>
          </cell>
        </row>
      </sheetData>
      <sheetData sheetId="733">
        <row r="16">
          <cell r="G16">
            <v>0</v>
          </cell>
        </row>
      </sheetData>
      <sheetData sheetId="734">
        <row r="16">
          <cell r="G16">
            <v>0</v>
          </cell>
        </row>
      </sheetData>
      <sheetData sheetId="735"/>
      <sheetData sheetId="736">
        <row r="16">
          <cell r="G16">
            <v>0</v>
          </cell>
        </row>
      </sheetData>
      <sheetData sheetId="737">
        <row r="16">
          <cell r="G16">
            <v>0</v>
          </cell>
        </row>
      </sheetData>
      <sheetData sheetId="738">
        <row r="16">
          <cell r="G16">
            <v>0</v>
          </cell>
        </row>
      </sheetData>
      <sheetData sheetId="739"/>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16">
          <cell r="G16">
            <v>0</v>
          </cell>
        </row>
      </sheetData>
      <sheetData sheetId="746">
        <row r="16">
          <cell r="G16">
            <v>0</v>
          </cell>
        </row>
      </sheetData>
      <sheetData sheetId="747">
        <row r="8">
          <cell r="B8">
            <v>43731</v>
          </cell>
        </row>
      </sheetData>
      <sheetData sheetId="748"/>
      <sheetData sheetId="749">
        <row r="16">
          <cell r="G16">
            <v>0</v>
          </cell>
        </row>
      </sheetData>
      <sheetData sheetId="750">
        <row r="16">
          <cell r="G16">
            <v>0</v>
          </cell>
        </row>
      </sheetData>
      <sheetData sheetId="751">
        <row r="16">
          <cell r="G16">
            <v>0</v>
          </cell>
        </row>
      </sheetData>
      <sheetData sheetId="752"/>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row r="16">
          <cell r="G16">
            <v>0</v>
          </cell>
        </row>
      </sheetData>
      <sheetData sheetId="768"/>
      <sheetData sheetId="769">
        <row r="16">
          <cell r="G16">
            <v>0</v>
          </cell>
        </row>
      </sheetData>
      <sheetData sheetId="770"/>
      <sheetData sheetId="771">
        <row r="16">
          <cell r="G16">
            <v>0</v>
          </cell>
        </row>
      </sheetData>
      <sheetData sheetId="772">
        <row r="16">
          <cell r="G16">
            <v>0</v>
          </cell>
        </row>
      </sheetData>
      <sheetData sheetId="773"/>
      <sheetData sheetId="774">
        <row r="16">
          <cell r="G16">
            <v>0</v>
          </cell>
        </row>
      </sheetData>
      <sheetData sheetId="775"/>
      <sheetData sheetId="776">
        <row r="16">
          <cell r="G16">
            <v>0</v>
          </cell>
        </row>
      </sheetData>
      <sheetData sheetId="777">
        <row r="16">
          <cell r="G16">
            <v>0</v>
          </cell>
        </row>
      </sheetData>
      <sheetData sheetId="778">
        <row r="16">
          <cell r="G16">
            <v>0</v>
          </cell>
        </row>
      </sheetData>
      <sheetData sheetId="779">
        <row r="16">
          <cell r="G16">
            <v>0</v>
          </cell>
        </row>
      </sheetData>
      <sheetData sheetId="780">
        <row r="16">
          <cell r="G16">
            <v>0</v>
          </cell>
        </row>
      </sheetData>
      <sheetData sheetId="781">
        <row r="16">
          <cell r="G16">
            <v>0</v>
          </cell>
        </row>
      </sheetData>
      <sheetData sheetId="782">
        <row r="16">
          <cell r="G16">
            <v>0</v>
          </cell>
        </row>
      </sheetData>
      <sheetData sheetId="783">
        <row r="16">
          <cell r="G16">
            <v>0</v>
          </cell>
        </row>
      </sheetData>
      <sheetData sheetId="784">
        <row r="16">
          <cell r="G16">
            <v>0</v>
          </cell>
        </row>
      </sheetData>
      <sheetData sheetId="785">
        <row r="16">
          <cell r="G16">
            <v>0</v>
          </cell>
        </row>
      </sheetData>
      <sheetData sheetId="786">
        <row r="16">
          <cell r="G16">
            <v>0</v>
          </cell>
        </row>
      </sheetData>
      <sheetData sheetId="787"/>
      <sheetData sheetId="788">
        <row r="16">
          <cell r="G16">
            <v>0</v>
          </cell>
        </row>
      </sheetData>
      <sheetData sheetId="789">
        <row r="16">
          <cell r="G16">
            <v>0</v>
          </cell>
        </row>
      </sheetData>
      <sheetData sheetId="790">
        <row r="16">
          <cell r="G16">
            <v>0</v>
          </cell>
        </row>
      </sheetData>
      <sheetData sheetId="791"/>
      <sheetData sheetId="792">
        <row r="16">
          <cell r="G16">
            <v>0</v>
          </cell>
        </row>
      </sheetData>
      <sheetData sheetId="793">
        <row r="16">
          <cell r="G16">
            <v>0</v>
          </cell>
        </row>
      </sheetData>
      <sheetData sheetId="794">
        <row r="16">
          <cell r="G16">
            <v>0</v>
          </cell>
        </row>
      </sheetData>
      <sheetData sheetId="795">
        <row r="16">
          <cell r="G16">
            <v>0</v>
          </cell>
        </row>
      </sheetData>
      <sheetData sheetId="796"/>
      <sheetData sheetId="797">
        <row r="16">
          <cell r="G16">
            <v>0</v>
          </cell>
        </row>
      </sheetData>
      <sheetData sheetId="798">
        <row r="16">
          <cell r="G16">
            <v>0</v>
          </cell>
        </row>
      </sheetData>
      <sheetData sheetId="799"/>
      <sheetData sheetId="800">
        <row r="16">
          <cell r="G16">
            <v>0</v>
          </cell>
        </row>
      </sheetData>
      <sheetData sheetId="801"/>
      <sheetData sheetId="802">
        <row r="16">
          <cell r="G16">
            <v>0</v>
          </cell>
        </row>
      </sheetData>
      <sheetData sheetId="803">
        <row r="16">
          <cell r="G16">
            <v>0</v>
          </cell>
        </row>
      </sheetData>
      <sheetData sheetId="804">
        <row r="16">
          <cell r="G16">
            <v>0</v>
          </cell>
        </row>
      </sheetData>
      <sheetData sheetId="805"/>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sheetData sheetId="812">
        <row r="16">
          <cell r="G16">
            <v>0</v>
          </cell>
        </row>
      </sheetData>
      <sheetData sheetId="813">
        <row r="16">
          <cell r="G16">
            <v>1</v>
          </cell>
        </row>
      </sheetData>
      <sheetData sheetId="814">
        <row r="16">
          <cell r="G16">
            <v>0</v>
          </cell>
        </row>
      </sheetData>
      <sheetData sheetId="815">
        <row r="16">
          <cell r="G16">
            <v>0</v>
          </cell>
        </row>
      </sheetData>
      <sheetData sheetId="816"/>
      <sheetData sheetId="817"/>
      <sheetData sheetId="818">
        <row r="16">
          <cell r="G16">
            <v>0</v>
          </cell>
        </row>
      </sheetData>
      <sheetData sheetId="819"/>
      <sheetData sheetId="820">
        <row r="16">
          <cell r="G16">
            <v>0</v>
          </cell>
        </row>
      </sheetData>
      <sheetData sheetId="821">
        <row r="16">
          <cell r="G16">
            <v>1</v>
          </cell>
        </row>
      </sheetData>
      <sheetData sheetId="822"/>
      <sheetData sheetId="823">
        <row r="16">
          <cell r="G16">
            <v>0</v>
          </cell>
        </row>
      </sheetData>
      <sheetData sheetId="824">
        <row r="16">
          <cell r="G16">
            <v>0</v>
          </cell>
        </row>
      </sheetData>
      <sheetData sheetId="825">
        <row r="16">
          <cell r="G16">
            <v>1</v>
          </cell>
        </row>
      </sheetData>
      <sheetData sheetId="826">
        <row r="16">
          <cell r="G16">
            <v>0</v>
          </cell>
        </row>
      </sheetData>
      <sheetData sheetId="827"/>
      <sheetData sheetId="828">
        <row r="16">
          <cell r="G16">
            <v>0</v>
          </cell>
        </row>
      </sheetData>
      <sheetData sheetId="829"/>
      <sheetData sheetId="830">
        <row r="16">
          <cell r="G16">
            <v>0</v>
          </cell>
        </row>
      </sheetData>
      <sheetData sheetId="831"/>
      <sheetData sheetId="832">
        <row r="16">
          <cell r="G16">
            <v>0</v>
          </cell>
        </row>
      </sheetData>
      <sheetData sheetId="833"/>
      <sheetData sheetId="834"/>
      <sheetData sheetId="835"/>
      <sheetData sheetId="836">
        <row r="16">
          <cell r="G16">
            <v>0</v>
          </cell>
        </row>
      </sheetData>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row r="16">
          <cell r="G16">
            <v>0</v>
          </cell>
        </row>
      </sheetData>
      <sheetData sheetId="847">
        <row r="16">
          <cell r="G16">
            <v>0</v>
          </cell>
        </row>
      </sheetData>
      <sheetData sheetId="848">
        <row r="16">
          <cell r="G16">
            <v>0</v>
          </cell>
        </row>
      </sheetData>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sheetData sheetId="856">
        <row r="16">
          <cell r="G16">
            <v>0</v>
          </cell>
        </row>
      </sheetData>
      <sheetData sheetId="857">
        <row r="16">
          <cell r="G16">
            <v>0</v>
          </cell>
        </row>
      </sheetData>
      <sheetData sheetId="858">
        <row r="16">
          <cell r="G16">
            <v>0</v>
          </cell>
        </row>
      </sheetData>
      <sheetData sheetId="859">
        <row r="16">
          <cell r="G16">
            <v>0</v>
          </cell>
        </row>
      </sheetData>
      <sheetData sheetId="860"/>
      <sheetData sheetId="861"/>
      <sheetData sheetId="862">
        <row r="16">
          <cell r="G16">
            <v>0</v>
          </cell>
        </row>
      </sheetData>
      <sheetData sheetId="863"/>
      <sheetData sheetId="864"/>
      <sheetData sheetId="865">
        <row r="16">
          <cell r="G16">
            <v>0</v>
          </cell>
        </row>
      </sheetData>
      <sheetData sheetId="866">
        <row r="16">
          <cell r="G16">
            <v>0</v>
          </cell>
        </row>
      </sheetData>
      <sheetData sheetId="867"/>
      <sheetData sheetId="868">
        <row r="16">
          <cell r="G16">
            <v>0</v>
          </cell>
        </row>
      </sheetData>
      <sheetData sheetId="869">
        <row r="16">
          <cell r="G16">
            <v>0</v>
          </cell>
        </row>
      </sheetData>
      <sheetData sheetId="870"/>
      <sheetData sheetId="871"/>
      <sheetData sheetId="872">
        <row r="16">
          <cell r="G16">
            <v>0</v>
          </cell>
        </row>
      </sheetData>
      <sheetData sheetId="873"/>
      <sheetData sheetId="874">
        <row r="16">
          <cell r="G16">
            <v>0</v>
          </cell>
        </row>
      </sheetData>
      <sheetData sheetId="875"/>
      <sheetData sheetId="876"/>
      <sheetData sheetId="877"/>
      <sheetData sheetId="878"/>
      <sheetData sheetId="879">
        <row r="16">
          <cell r="G16">
            <v>0</v>
          </cell>
        </row>
      </sheetData>
      <sheetData sheetId="880">
        <row r="16">
          <cell r="G16">
            <v>0</v>
          </cell>
        </row>
      </sheetData>
      <sheetData sheetId="881">
        <row r="16">
          <cell r="G16">
            <v>0</v>
          </cell>
        </row>
      </sheetData>
      <sheetData sheetId="882"/>
      <sheetData sheetId="883"/>
      <sheetData sheetId="884"/>
      <sheetData sheetId="885"/>
      <sheetData sheetId="886"/>
      <sheetData sheetId="887">
        <row r="16">
          <cell r="G16">
            <v>0</v>
          </cell>
        </row>
      </sheetData>
      <sheetData sheetId="888">
        <row r="16">
          <cell r="G16">
            <v>0</v>
          </cell>
        </row>
      </sheetData>
      <sheetData sheetId="889"/>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row r="16">
          <cell r="G16">
            <v>0</v>
          </cell>
        </row>
      </sheetData>
      <sheetData sheetId="917">
        <row r="16">
          <cell r="G16">
            <v>0</v>
          </cell>
        </row>
      </sheetData>
      <sheetData sheetId="918"/>
      <sheetData sheetId="919">
        <row r="16">
          <cell r="G16">
            <v>0</v>
          </cell>
        </row>
      </sheetData>
      <sheetData sheetId="920"/>
      <sheetData sheetId="921"/>
      <sheetData sheetId="922">
        <row r="16">
          <cell r="G16">
            <v>0</v>
          </cell>
        </row>
      </sheetData>
      <sheetData sheetId="923">
        <row r="16">
          <cell r="G16">
            <v>0</v>
          </cell>
        </row>
      </sheetData>
      <sheetData sheetId="924"/>
      <sheetData sheetId="925"/>
      <sheetData sheetId="926">
        <row r="16">
          <cell r="G16">
            <v>0</v>
          </cell>
        </row>
      </sheetData>
      <sheetData sheetId="927">
        <row r="16">
          <cell r="G16">
            <v>0</v>
          </cell>
        </row>
      </sheetData>
      <sheetData sheetId="928">
        <row r="16">
          <cell r="G16">
            <v>0</v>
          </cell>
        </row>
      </sheetData>
      <sheetData sheetId="929">
        <row r="16">
          <cell r="G16">
            <v>0</v>
          </cell>
        </row>
      </sheetData>
      <sheetData sheetId="930">
        <row r="16">
          <cell r="G16">
            <v>0</v>
          </cell>
        </row>
      </sheetData>
      <sheetData sheetId="931"/>
      <sheetData sheetId="932">
        <row r="16">
          <cell r="G16">
            <v>0</v>
          </cell>
        </row>
      </sheetData>
      <sheetData sheetId="933"/>
      <sheetData sheetId="934">
        <row r="16">
          <cell r="G16">
            <v>0</v>
          </cell>
        </row>
      </sheetData>
      <sheetData sheetId="935"/>
      <sheetData sheetId="936">
        <row r="16">
          <cell r="G16">
            <v>0</v>
          </cell>
        </row>
      </sheetData>
      <sheetData sheetId="937"/>
      <sheetData sheetId="938">
        <row r="16">
          <cell r="G16">
            <v>0</v>
          </cell>
        </row>
      </sheetData>
      <sheetData sheetId="939"/>
      <sheetData sheetId="940">
        <row r="16">
          <cell r="G16">
            <v>0</v>
          </cell>
        </row>
      </sheetData>
      <sheetData sheetId="941"/>
      <sheetData sheetId="942">
        <row r="16">
          <cell r="G16">
            <v>0</v>
          </cell>
        </row>
      </sheetData>
      <sheetData sheetId="943"/>
      <sheetData sheetId="944">
        <row r="16">
          <cell r="G16">
            <v>0</v>
          </cell>
        </row>
      </sheetData>
      <sheetData sheetId="945"/>
      <sheetData sheetId="946"/>
      <sheetData sheetId="947"/>
      <sheetData sheetId="948">
        <row r="16">
          <cell r="G16">
            <v>0</v>
          </cell>
        </row>
      </sheetData>
      <sheetData sheetId="949">
        <row r="16">
          <cell r="G16">
            <v>0</v>
          </cell>
        </row>
      </sheetData>
      <sheetData sheetId="950">
        <row r="16">
          <cell r="G16">
            <v>0</v>
          </cell>
        </row>
      </sheetData>
      <sheetData sheetId="951">
        <row r="16">
          <cell r="G16">
            <v>0</v>
          </cell>
        </row>
      </sheetData>
      <sheetData sheetId="952"/>
      <sheetData sheetId="953"/>
      <sheetData sheetId="954">
        <row r="16">
          <cell r="G16">
            <v>0</v>
          </cell>
        </row>
      </sheetData>
      <sheetData sheetId="955">
        <row r="16">
          <cell r="G16">
            <v>0</v>
          </cell>
        </row>
      </sheetData>
      <sheetData sheetId="956"/>
      <sheetData sheetId="957">
        <row r="16">
          <cell r="G16">
            <v>0</v>
          </cell>
        </row>
      </sheetData>
      <sheetData sheetId="958"/>
      <sheetData sheetId="959"/>
      <sheetData sheetId="960">
        <row r="16">
          <cell r="G16">
            <v>0</v>
          </cell>
        </row>
      </sheetData>
      <sheetData sheetId="961">
        <row r="16">
          <cell r="G16">
            <v>0</v>
          </cell>
        </row>
      </sheetData>
      <sheetData sheetId="962"/>
      <sheetData sheetId="963"/>
      <sheetData sheetId="964"/>
      <sheetData sheetId="965"/>
      <sheetData sheetId="966">
        <row r="16">
          <cell r="G16">
            <v>0</v>
          </cell>
        </row>
      </sheetData>
      <sheetData sheetId="967"/>
      <sheetData sheetId="968"/>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ow r="16">
          <cell r="G16">
            <v>0</v>
          </cell>
        </row>
      </sheetData>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6">
          <cell r="G16">
            <v>0</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row r="16">
          <cell r="G16">
            <v>0</v>
          </cell>
        </row>
      </sheetData>
      <sheetData sheetId="1008"/>
      <sheetData sheetId="1009"/>
      <sheetData sheetId="1010"/>
      <sheetData sheetId="1011"/>
      <sheetData sheetId="1012"/>
      <sheetData sheetId="1013"/>
      <sheetData sheetId="1014"/>
      <sheetData sheetId="1015"/>
      <sheetData sheetId="1016"/>
      <sheetData sheetId="1017"/>
      <sheetData sheetId="1018">
        <row r="16">
          <cell r="G16">
            <v>0</v>
          </cell>
        </row>
      </sheetData>
      <sheetData sheetId="1019"/>
      <sheetData sheetId="1020"/>
      <sheetData sheetId="1021"/>
      <sheetData sheetId="1022"/>
      <sheetData sheetId="1023"/>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Legal Risk Analysis"/>
      <sheetName val="Stress Calculation"/>
      <sheetName val="MORGACTS"/>
      <sheetName val="PRECAST lightconc-II"/>
      <sheetName val="IO List"/>
      <sheetName val="Progress"/>
      <sheetName val="#REF"/>
      <sheetName val="RA Format"/>
      <sheetName val="Measurement-ID works"/>
      <sheetName val="1"/>
      <sheetName val="Ph 1 -ESM Pipe, Bitumen"/>
      <sheetName val="Shuttering Abstract"/>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PointNo.5"/>
      <sheetName val="Sheet1"/>
      <sheetName val="Dropdown"/>
      <sheetName val="CORRECTION"/>
      <sheetName val="major qty"/>
      <sheetName val="Major P&amp;M deployment"/>
      <sheetName val="p&amp;m L&amp;T Hire"/>
      <sheetName val="Data 1"/>
      <sheetName val="A6"/>
      <sheetName val="dummy"/>
      <sheetName val="Unit Rate"/>
      <sheetName val="Rates"/>
      <sheetName val="Lead"/>
      <sheetName val="SPT vs PHI"/>
      <sheetName val="Rehab podium footing"/>
      <sheetName val="Sheet2"/>
      <sheetName val="ETC Panorama"/>
      <sheetName val="Input"/>
      <sheetName val="omm-add"/>
      <sheetName val="Breakdown"/>
      <sheetName val="Cover"/>
      <sheetName val="Total Amoun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Staff Forecast spread"/>
      <sheetName val="Calc_ISC"/>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LAP"/>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ludge Cal"/>
      <sheetName val="合成単価作成表-BLDG"/>
      <sheetName val="RATE ANALYSIS."/>
      <sheetName val="COMPLEXALL"/>
      <sheetName val=""/>
      <sheetName val="Design"/>
      <sheetName val="gen"/>
      <sheetName val="ABP inputs"/>
      <sheetName val="Synergy Sales Budget"/>
      <sheetName val="FitOutConfCentre"/>
      <sheetName val="P4-B"/>
      <sheetName val="d-safe DELUXE"/>
      <sheetName val="Main-Material"/>
      <sheetName val="TAV ANALIZ"/>
      <sheetName val="IO_List"/>
      <sheetName val="major_qty"/>
      <sheetName val="Major_P&amp;M_deployment"/>
      <sheetName val="p&amp;m_L&amp;T_Hire"/>
      <sheetName val="Data_1"/>
      <sheetName val="Rehab_podium_footing"/>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PNTEXT"/>
      <sheetName val="MASONARY"/>
      <sheetName val="Working"/>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Raw Dat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BQLIST"/>
      <sheetName val="Summ"/>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MECH-1"/>
      <sheetName val="Equip"/>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UNP-NCW "/>
      <sheetName val="]ain_Summary2"/>
      <sheetName val="QTAFFSCHED_"/>
      <sheetName val="QPRE_WORKING"/>
      <sheetName val="aist_sept13"/>
      <sheetName val="HRIS_OCT13"/>
      <sheetName val="DMLB-II_FEB-14"/>
      <sheetName val="산근"/>
      <sheetName val="GM &amp; TA"/>
      <sheetName val="NPV"/>
      <sheetName val="Core Data"/>
      <sheetName val="MFG"/>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BM Data"/>
      <sheetName val="Data Validation"/>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Part A"/>
      <sheetName val="Z- GENERAL PRICE SUMMARY"/>
      <sheetName val="SOR"/>
      <sheetName val="WITHOUT C&amp;I PROFIT (3)"/>
      <sheetName val="Detail In Door Stad"/>
      <sheetName val="Info"/>
      <sheetName val="Div Summary"/>
      <sheetName val="CONS. PROJECT HI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sheetData sheetId="258"/>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sheetData sheetId="266">
        <row r="10">
          <cell r="D10">
            <v>1500</v>
          </cell>
        </row>
      </sheetData>
      <sheetData sheetId="267">
        <row r="10">
          <cell r="D10">
            <v>1500</v>
          </cell>
        </row>
      </sheetData>
      <sheetData sheetId="268">
        <row r="10">
          <cell r="D10">
            <v>1500</v>
          </cell>
        </row>
      </sheetData>
      <sheetData sheetId="269"/>
      <sheetData sheetId="270">
        <row r="10">
          <cell r="D10">
            <v>1500</v>
          </cell>
        </row>
      </sheetData>
      <sheetData sheetId="271"/>
      <sheetData sheetId="272"/>
      <sheetData sheetId="273"/>
      <sheetData sheetId="274"/>
      <sheetData sheetId="275">
        <row r="10">
          <cell r="D10">
            <v>1500</v>
          </cell>
        </row>
      </sheetData>
      <sheetData sheetId="276"/>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sheetData sheetId="283"/>
      <sheetData sheetId="284"/>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sheetData sheetId="295">
        <row r="10">
          <cell r="D10">
            <v>1500</v>
          </cell>
        </row>
      </sheetData>
      <sheetData sheetId="296"/>
      <sheetData sheetId="297">
        <row r="10">
          <cell r="D10">
            <v>1500</v>
          </cell>
        </row>
      </sheetData>
      <sheetData sheetId="298"/>
      <sheetData sheetId="299">
        <row r="10">
          <cell r="D10">
            <v>1500</v>
          </cell>
        </row>
      </sheetData>
      <sheetData sheetId="300">
        <row r="10">
          <cell r="D10">
            <v>1500</v>
          </cell>
        </row>
      </sheetData>
      <sheetData sheetId="301"/>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sheetData sheetId="312" refreshError="1"/>
      <sheetData sheetId="313" refreshError="1"/>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efreshError="1"/>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ow r="10">
          <cell r="D10">
            <v>1500</v>
          </cell>
        </row>
      </sheetData>
      <sheetData sheetId="480">
        <row r="10">
          <cell r="D10">
            <v>1500</v>
          </cell>
        </row>
      </sheetData>
      <sheetData sheetId="481">
        <row r="10">
          <cell r="D10">
            <v>1500</v>
          </cell>
        </row>
      </sheetData>
      <sheetData sheetId="482">
        <row r="10">
          <cell r="D10">
            <v>1500</v>
          </cell>
        </row>
      </sheetData>
      <sheetData sheetId="483">
        <row r="10">
          <cell r="D10">
            <v>1500</v>
          </cell>
        </row>
      </sheetData>
      <sheetData sheetId="484">
        <row r="10">
          <cell r="D10">
            <v>1500</v>
          </cell>
        </row>
      </sheetData>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efreshError="1"/>
      <sheetData sheetId="501" refreshError="1"/>
      <sheetData sheetId="502">
        <row r="10">
          <cell r="D10">
            <v>1500</v>
          </cell>
        </row>
      </sheetData>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ow r="10">
          <cell r="D10">
            <v>1500</v>
          </cell>
        </row>
      </sheetData>
      <sheetData sheetId="518" refreshError="1"/>
      <sheetData sheetId="519" refreshError="1"/>
      <sheetData sheetId="520" refreshError="1"/>
      <sheetData sheetId="521" refreshError="1"/>
      <sheetData sheetId="522">
        <row r="10">
          <cell r="D10">
            <v>1500</v>
          </cell>
        </row>
      </sheetData>
      <sheetData sheetId="523">
        <row r="10">
          <cell r="D10">
            <v>1500</v>
          </cell>
        </row>
      </sheetData>
      <sheetData sheetId="524">
        <row r="10">
          <cell r="D10">
            <v>1500</v>
          </cell>
        </row>
      </sheetData>
      <sheetData sheetId="525">
        <row r="10">
          <cell r="D10">
            <v>1500</v>
          </cell>
        </row>
      </sheetData>
      <sheetData sheetId="526">
        <row r="10">
          <cell r="D10">
            <v>1500</v>
          </cell>
        </row>
      </sheetData>
      <sheetData sheetId="527">
        <row r="10">
          <cell r="D10">
            <v>1500</v>
          </cell>
        </row>
      </sheetData>
      <sheetData sheetId="528">
        <row r="10">
          <cell r="D10">
            <v>1500</v>
          </cell>
        </row>
      </sheetData>
      <sheetData sheetId="529">
        <row r="10">
          <cell r="D10">
            <v>1500</v>
          </cell>
        </row>
      </sheetData>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ow r="10">
          <cell r="D10">
            <v>1500</v>
          </cell>
        </row>
      </sheetData>
      <sheetData sheetId="586">
        <row r="10">
          <cell r="D10">
            <v>1500</v>
          </cell>
        </row>
      </sheetData>
      <sheetData sheetId="587" refreshError="1"/>
      <sheetData sheetId="588" refreshError="1"/>
      <sheetData sheetId="589" refreshError="1"/>
      <sheetData sheetId="590" refreshError="1"/>
      <sheetData sheetId="591" refreshError="1"/>
      <sheetData sheetId="592" refreshError="1"/>
      <sheetData sheetId="593">
        <row r="10">
          <cell r="D10">
            <v>1500</v>
          </cell>
        </row>
      </sheetData>
      <sheetData sheetId="594">
        <row r="10">
          <cell r="D10">
            <v>1500</v>
          </cell>
        </row>
      </sheetData>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ow r="10">
          <cell r="D10">
            <v>1500</v>
          </cell>
        </row>
      </sheetData>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ow r="10">
          <cell r="D10">
            <v>1500</v>
          </cell>
        </row>
      </sheetData>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efreshError="1"/>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efreshError="1"/>
      <sheetData sheetId="1761" refreshError="1"/>
      <sheetData sheetId="1762" refreshError="1"/>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row r="10">
          <cell r="D10">
            <v>1500</v>
          </cell>
        </row>
      </sheetData>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row r="10">
          <cell r="D10">
            <v>1500</v>
          </cell>
        </row>
      </sheetData>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ow r="10">
          <cell r="D10">
            <v>1500</v>
          </cell>
        </row>
      </sheetData>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row r="10">
          <cell r="D10">
            <v>1500</v>
          </cell>
        </row>
      </sheetData>
      <sheetData sheetId="1967">
        <row r="10">
          <cell r="D10">
            <v>1500</v>
          </cell>
        </row>
      </sheetData>
      <sheetData sheetId="1968">
        <row r="10">
          <cell r="D10">
            <v>1500</v>
          </cell>
        </row>
      </sheetData>
      <sheetData sheetId="1969">
        <row r="10">
          <cell r="D10">
            <v>1500</v>
          </cell>
        </row>
      </sheetData>
      <sheetData sheetId="1970">
        <row r="10">
          <cell r="D10">
            <v>1500</v>
          </cell>
        </row>
      </sheetData>
      <sheetData sheetId="1971">
        <row r="10">
          <cell r="D10">
            <v>1500</v>
          </cell>
        </row>
      </sheetData>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sheetData sheetId="1999"/>
      <sheetData sheetId="2000"/>
      <sheetData sheetId="2001"/>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sheetData sheetId="2118"/>
      <sheetData sheetId="2119"/>
      <sheetData sheetId="2120"/>
      <sheetData sheetId="2121"/>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sheetData sheetId="2132"/>
      <sheetData sheetId="2133"/>
      <sheetData sheetId="2134"/>
      <sheetData sheetId="2135"/>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sheetData sheetId="2142"/>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sheetData sheetId="2236"/>
      <sheetData sheetId="2237"/>
      <sheetData sheetId="2238"/>
      <sheetData sheetId="2239"/>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row r="10">
          <cell r="D10">
            <v>1500</v>
          </cell>
        </row>
      </sheetData>
      <sheetData sheetId="2248">
        <row r="10">
          <cell r="D10">
            <v>1500</v>
          </cell>
        </row>
      </sheetData>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row r="10">
          <cell r="D10">
            <v>1500</v>
          </cell>
        </row>
      </sheetData>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row r="10">
          <cell r="D10">
            <v>1500</v>
          </cell>
        </row>
      </sheetData>
      <sheetData sheetId="2306">
        <row r="10">
          <cell r="D10">
            <v>1500</v>
          </cell>
        </row>
      </sheetData>
      <sheetData sheetId="2307">
        <row r="10">
          <cell r="D10">
            <v>1500</v>
          </cell>
        </row>
      </sheetData>
      <sheetData sheetId="2308">
        <row r="10">
          <cell r="D10">
            <v>1500</v>
          </cell>
        </row>
      </sheetData>
      <sheetData sheetId="2309">
        <row r="10">
          <cell r="D10">
            <v>1500</v>
          </cell>
        </row>
      </sheetData>
      <sheetData sheetId="2310">
        <row r="10">
          <cell r="D10">
            <v>1500</v>
          </cell>
        </row>
      </sheetData>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row r="10">
          <cell r="D10">
            <v>1500</v>
          </cell>
        </row>
      </sheetData>
      <sheetData sheetId="2366"/>
      <sheetData sheetId="2367">
        <row r="10">
          <cell r="D10">
            <v>1500</v>
          </cell>
        </row>
      </sheetData>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row r="10">
          <cell r="D10">
            <v>1500</v>
          </cell>
        </row>
      </sheetData>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row r="10">
          <cell r="D10">
            <v>1500</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row r="10">
          <cell r="D10">
            <v>1500</v>
          </cell>
        </row>
      </sheetData>
      <sheetData sheetId="2484"/>
      <sheetData sheetId="2485">
        <row r="10">
          <cell r="D10">
            <v>1500</v>
          </cell>
        </row>
      </sheetData>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row r="10">
          <cell r="D10">
            <v>1500</v>
          </cell>
        </row>
      </sheetData>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refreshError="1"/>
      <sheetData sheetId="2516" refreshError="1"/>
      <sheetData sheetId="2517" refreshError="1"/>
      <sheetData sheetId="2518" refreshError="1"/>
      <sheetData sheetId="2519">
        <row r="10">
          <cell r="D10">
            <v>1500</v>
          </cell>
        </row>
      </sheetData>
      <sheetData sheetId="2520">
        <row r="10">
          <cell r="D10">
            <v>1500</v>
          </cell>
        </row>
      </sheetData>
      <sheetData sheetId="2521"/>
      <sheetData sheetId="2522">
        <row r="10">
          <cell r="D10">
            <v>1500</v>
          </cell>
        </row>
      </sheetData>
      <sheetData sheetId="2523">
        <row r="10">
          <cell r="D10">
            <v>1500</v>
          </cell>
        </row>
      </sheetData>
      <sheetData sheetId="2524">
        <row r="10">
          <cell r="D10">
            <v>1500</v>
          </cell>
        </row>
      </sheetData>
      <sheetData sheetId="2525">
        <row r="10">
          <cell r="D10">
            <v>1500</v>
          </cell>
        </row>
      </sheetData>
      <sheetData sheetId="2526">
        <row r="10">
          <cell r="D10">
            <v>1500</v>
          </cell>
        </row>
      </sheetData>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row r="10">
          <cell r="D10">
            <v>1500</v>
          </cell>
        </row>
      </sheetData>
      <sheetData sheetId="2554"/>
      <sheetData sheetId="2555">
        <row r="10">
          <cell r="D10">
            <v>1500</v>
          </cell>
        </row>
      </sheetData>
      <sheetData sheetId="2556"/>
      <sheetData sheetId="2557"/>
      <sheetData sheetId="2558"/>
      <sheetData sheetId="2559"/>
      <sheetData sheetId="2560"/>
      <sheetData sheetId="2561"/>
      <sheetData sheetId="2562" refreshError="1"/>
      <sheetData sheetId="2563"/>
      <sheetData sheetId="2564"/>
      <sheetData sheetId="2565"/>
      <sheetData sheetId="2566"/>
      <sheetData sheetId="2567"/>
      <sheetData sheetId="2568"/>
      <sheetData sheetId="2569"/>
      <sheetData sheetId="2570">
        <row r="10">
          <cell r="D10">
            <v>1500</v>
          </cell>
        </row>
      </sheetData>
      <sheetData sheetId="2571"/>
      <sheetData sheetId="2572"/>
      <sheetData sheetId="2573"/>
      <sheetData sheetId="2574"/>
      <sheetData sheetId="2575"/>
      <sheetData sheetId="2576"/>
      <sheetData sheetId="2577">
        <row r="10">
          <cell r="D10">
            <v>1500</v>
          </cell>
        </row>
      </sheetData>
      <sheetData sheetId="2578">
        <row r="10">
          <cell r="D10">
            <v>1500</v>
          </cell>
        </row>
      </sheetData>
      <sheetData sheetId="2579">
        <row r="10">
          <cell r="D10">
            <v>1500</v>
          </cell>
        </row>
      </sheetData>
      <sheetData sheetId="2580">
        <row r="10">
          <cell r="D10">
            <v>1500</v>
          </cell>
        </row>
      </sheetData>
      <sheetData sheetId="2581">
        <row r="10">
          <cell r="D10">
            <v>1500</v>
          </cell>
        </row>
      </sheetData>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F4.13"/>
      <sheetName val="Equip"/>
      <sheetName val="NPV"/>
      <sheetName val="ECO rates+"/>
      <sheetName val="Inflation"/>
      <sheetName val="1"/>
      <sheetName val="entitlements"/>
      <sheetName val="Total All By Trades highest 1st"/>
      <sheetName val="eq_data"/>
      <sheetName val="Surge tank"/>
      <sheetName val="Pool Finishes"/>
      <sheetName val="Surrounds"/>
      <sheetName val="Plantroom"/>
      <sheetName val="Reinf't"/>
      <sheetName val="Harewood"/>
      <sheetName val="calcul"/>
      <sheetName val="sumcosts"/>
      <sheetName val="Validation Tables"/>
      <sheetName val="E H Blinding"/>
      <sheetName val="E H Excavation"/>
      <sheetName val="Pc name"/>
      <sheetName val="C P A Blinding"/>
      <sheetName val="Sheet7"/>
      <sheetName val="Macro-Epaisseur"/>
      <sheetName val="Macro-Hardy-Cross"/>
      <sheetName val="Macro-Long"/>
      <sheetName val="Macro-Newton"/>
      <sheetName val="Macro-Pression"/>
      <sheetName val="SEX"/>
      <sheetName val="Bill No 13 - Rev 13-03-2017"/>
      <sheetName val="C3-bill"/>
      <sheetName val="G.Sum"/>
      <sheetName val="Data Sheet"/>
      <sheetName val="Macro-Dexterne"/>
      <sheetName val="Macro-Diam-interne"/>
      <sheetName val="Macro-cons"/>
      <sheetName val="Macro-press"/>
      <sheetName val="opstat"/>
      <sheetName val="costs"/>
      <sheetName val="bkg"/>
      <sheetName val="cbrd460"/>
      <sheetName val="bcl"/>
      <sheetName val="1234"/>
      <sheetName val="Sheet1"/>
      <sheetName val="Intermediate Staff_C"/>
      <sheetName val="STAFF AC--535 -19.1.09"/>
      <sheetName val="AHU"/>
      <sheetName val="Info Sheet"/>
      <sheetName val="VARIATION LOG"/>
      <sheetName val="VE LOG "/>
      <sheetName val="CHW INS-contract"/>
      <sheetName val="Panels (DWG)"/>
      <sheetName val="New Rates"/>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L-Mechanical"/>
      <sheetName val="CIF COST ITEM"/>
      <sheetName val="1-G1"/>
      <sheetName val="Siteworks"/>
      <sheetName val="CLform"/>
      <sheetName val="Calendar"/>
      <sheetName val="A"/>
      <sheetName val="Z- GENERAL PRICE SUMMARY"/>
      <sheetName val="pricesummary"/>
      <sheetName val="PB"/>
      <sheetName val="INDEX"/>
      <sheetName val="AREAS"/>
      <sheetName val="Schedule(4)"/>
      <sheetName val="FORM-16"/>
      <sheetName val="Fakto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A.O.R."/>
      <sheetName val="Quantity"/>
      <sheetName val="Data"/>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Design"/>
      <sheetName val="GUT (2)"/>
      <sheetName val="ACE-OUT"/>
      <sheetName val="PointNo.5"/>
      <sheetName val="banilad"/>
      <sheetName val="Mactan"/>
      <sheetName val="Mandaue"/>
      <sheetName val="Detail"/>
      <sheetName val="Bill No 2 to 8 (Rev)"/>
      <sheetName val="Stress Calculation"/>
      <sheetName val="Costing"/>
      <sheetName val="SITE OVERHEADS"/>
      <sheetName val=" Net Break Down"/>
      <sheetName val="boq"/>
      <sheetName val="Labels"/>
      <sheetName val="p&amp;m"/>
      <sheetName val="Citrix"/>
      <sheetName val="BHANDUP"/>
      <sheetName val="Sheet1"/>
      <sheetName val="#REF"/>
      <sheetName val="Sheet3"/>
      <sheetName val="data"/>
      <sheetName val="SPT vs PHI"/>
      <sheetName val="PRECAST lightconc-II"/>
      <sheetName val="Fill this out first..."/>
      <sheetName val="GF Columns"/>
      <sheetName val="Assumption Inputs"/>
      <sheetName val="Bill 3 - Site Works"/>
      <sheetName val="FINOLEX"/>
      <sheetName val="IO LIST"/>
      <sheetName val="Tender Summary"/>
      <sheetName val="K.Ajeet"/>
      <sheetName val="Civil-main_building2"/>
      <sheetName val="Civil-amenities_buildings2"/>
      <sheetName val="Roads-pavement-path_ways2"/>
      <sheetName val="C-Wall_BOQ2"/>
      <sheetName val="GR_slab-reinft2"/>
      <sheetName val="Civil-main_building"/>
      <sheetName val="Civil-amenities_buildings"/>
      <sheetName val="Roads-pavement-path_ways"/>
      <sheetName val="C-Wall_BOQ"/>
      <sheetName val="GR_slab-reinft"/>
      <sheetName val="Civil-main_building1"/>
      <sheetName val="Civil-amenities_buildings1"/>
      <sheetName val="Roads-pavement-path_ways1"/>
      <sheetName val="C-Wall_BOQ1"/>
      <sheetName val="GR_slab-reinft1"/>
      <sheetName val="AutoOpen Stub Data"/>
      <sheetName val="Bridges RB"/>
      <sheetName val="Analysis Justi "/>
      <sheetName val="Qty Esti -TCS"/>
      <sheetName val="INPUT"/>
      <sheetName val="Abst Jo"/>
      <sheetName val="VCH-SLC"/>
      <sheetName val="Supplier"/>
      <sheetName val="BSH num"/>
      <sheetName val="Basic"/>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General"/>
      <sheetName val="SILICATE"/>
      <sheetName val="Fin Sum"/>
      <sheetName val="Debits as on 12.04.08"/>
      <sheetName val="Staff Acco."/>
      <sheetName val="Vind-BtB"/>
      <sheetName val="labour coeff"/>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Labour"/>
      <sheetName val="HPL"/>
      <sheetName val="Estimation"/>
      <sheetName val="공장별판관비배부"/>
      <sheetName val="CLAY"/>
      <sheetName val="PL"/>
      <sheetName val="Build-up"/>
      <sheetName val="INDIGINEOUS ITEMS "/>
      <sheetName val="07016, Master List-Major Minor"/>
      <sheetName val="PRECAST_lightconc-II"/>
      <sheetName val="PointNo_5"/>
      <sheetName val="PCC"/>
      <sheetName val="cidcoanalysis"/>
      <sheetName val="C Sum"/>
      <sheetName val="A Sum"/>
      <sheetName val="4 Annex 1 Basic rate"/>
      <sheetName val="Groupings-final"/>
      <sheetName val="Sched"/>
      <sheetName val="Trial"/>
      <sheetName val="FA_Final"/>
      <sheetName val="Civil-main_building3"/>
      <sheetName val="Civil-amenities_buildings3"/>
      <sheetName val="Roads-pavement-path_ways3"/>
      <sheetName val="C-Wall_BOQ3"/>
      <sheetName val="GR_slab-reinft3"/>
      <sheetName val="Stress_Calculation"/>
      <sheetName val="GUT_(2)"/>
      <sheetName val="_Net_Break_Down"/>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Break up Sheet"/>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Flooring"/>
      <sheetName val="ELEC_BOQ"/>
      <sheetName val="macros"/>
      <sheetName val="Requirements"/>
      <sheetName val="Storage"/>
      <sheetName val="Financial"/>
      <sheetName val="Assumptions"/>
      <sheetName val="Deduction of assets"/>
      <sheetName val="GBW"/>
      <sheetName val="Ratio"/>
      <sheetName val="S &amp; A"/>
      <sheetName val="Detail In Door Stad"/>
      <sheetName val="Bank Guarantee"/>
      <sheetName val="Basis"/>
      <sheetName val="5 NOT REQUIRED"/>
      <sheetName val="Legend"/>
      <sheetName val="Machinery"/>
      <sheetName val="s"/>
      <sheetName val="NLD - Assum"/>
      <sheetName val="Capex-fixed"/>
      <sheetName val="Material"/>
      <sheetName val="RA"/>
      <sheetName val="3cd Annexure"/>
      <sheetName val="Story Drift-Part 2"/>
      <sheetName val="Allg. Angaben"/>
      <sheetName val="Auswahl"/>
      <sheetName val="A.O.R r1Str"/>
      <sheetName val="A.O.R r1"/>
      <sheetName val="A.O.R (2)"/>
      <sheetName val="매크로"/>
      <sheetName val="FORM7"/>
      <sheetName val="AoR Finishing"/>
      <sheetName val="PROGRAMME"/>
      <sheetName val="PROG SUMMARY"/>
      <sheetName val="Rate analysis"/>
      <sheetName val="INDEX"/>
      <sheetName val="AREAS"/>
      <sheetName val="BLOCK-A (MEA.SHEET)"/>
      <sheetName val="strain"/>
      <sheetName val="IDCCALHYD-GOO"/>
      <sheetName val="IO_List1"/>
      <sheetName val="Deduction_of_assets"/>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BOQ (2)"/>
      <sheetName val="C-Wadl_BOQ2"/>
      <sheetName val="FITZ MORT 94"/>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4_Annex_1_Basic_rate"/>
      <sheetName val="BOQ_(2)"/>
      <sheetName val="BLOCK-A_(MEA_SHEET)"/>
      <sheetName val="A_O_R_r1Str"/>
      <sheetName val="A_O_R_r1"/>
      <sheetName val="A_O_R_(2)"/>
      <sheetName val="Detail_In_Door_Stad"/>
      <sheetName val="hyperstatic"/>
      <sheetName val="FitOutConfCentre"/>
      <sheetName val="9-1차이내역"/>
      <sheetName val="Introduction"/>
      <sheetName val="Old"/>
      <sheetName val="Operating Statistics"/>
      <sheetName val="Financials"/>
      <sheetName val="Basement Budget"/>
      <sheetName val="Database"/>
      <sheetName val="SCHEDULE"/>
      <sheetName val="schedule nos"/>
      <sheetName val="Deckblatt"/>
      <sheetName val="Sludge Cal"/>
      <sheetName val="COLUMN"/>
      <sheetName val="keyword"/>
      <sheetName val="HEAD"/>
      <sheetName val="合成単価作成表-BLDG"/>
      <sheetName val="INPUT SHEET"/>
      <sheetName val="RES-PLANNING"/>
      <sheetName val="ecc_res"/>
      <sheetName val="CABLERET"/>
      <sheetName val="Bechtel Norms"/>
      <sheetName val="Rebar _Take off"/>
      <sheetName val="Validation_Data"/>
      <sheetName val="RBD ATS Inst-F"/>
      <sheetName val="Cable Comparison"/>
      <sheetName val="RBD DB-F"/>
      <sheetName val="RBD ATS-R"/>
      <sheetName val="RBD DB-R"/>
      <sheetName val="RBD MCC-F"/>
      <sheetName val="RBD MCC-R"/>
      <sheetName val="RBD SM-F"/>
      <sheetName val="RBD SM-R"/>
      <sheetName val="RBD HV-F"/>
      <sheetName val="RBD HV-R"/>
      <sheetName val="RBD ACB-F"/>
      <sheetName val="RBD ACB-R"/>
      <sheetName val="RBD ATS-F"/>
      <sheetName val="RBD LVs-F"/>
      <sheetName val="RBD LVs -R"/>
      <sheetName val="2C 10mm FP Cable"/>
      <sheetName val="2C 16mm Cable  "/>
      <sheetName val="2C 35mm Cable"/>
      <sheetName val="2C 50mm Cable"/>
      <sheetName val="2C 6mm Cable"/>
      <sheetName val="4C 240mm FP Cable "/>
      <sheetName val="4C 300mm FP Cable"/>
      <sheetName val="4C 50mm FP Cable"/>
      <sheetName val="BoatTMP"/>
      <sheetName val="galfareqp"/>
      <sheetName val="SUMMARY_ALL_CO'S1"/>
      <sheetName val="Break_up_Sheet1"/>
      <sheetName val="Bank_Guarantee"/>
      <sheetName val="Ave.wtd.rates"/>
      <sheetName val="Material "/>
      <sheetName val="NC-CM"/>
      <sheetName val="A.O.R."/>
      <sheetName val="factors"/>
      <sheetName val="5_NOT_REQUIRED"/>
      <sheetName val="RA-markate"/>
      <sheetName val="RCC,Ret. Wall"/>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t_Cost"/>
      <sheetName val="Basic Rates"/>
      <sheetName val="Labour &amp; Plant"/>
      <sheetName val="SOA"/>
      <sheetName val="Podium Areas"/>
      <sheetName val="Indices"/>
      <sheetName val="PARAMETRES"/>
      <sheetName val="Bill 1"/>
      <sheetName val="Bill 2"/>
      <sheetName val="Bill 3"/>
      <sheetName val="Bill 4"/>
      <sheetName val="Bill 5"/>
      <sheetName val="Bill 6"/>
      <sheetName val="Bill 7"/>
      <sheetName val="@risk rents and incentives"/>
      <sheetName val="Car park lease"/>
      <sheetName val="Net rent analysis"/>
      <sheetName val="CERTIFICATE"/>
      <sheetName val="3"/>
      <sheetName val="lookups"/>
      <sheetName val="ref"/>
      <sheetName val="9. Package split - Cost "/>
      <sheetName val="strand"/>
      <sheetName val="DETAILED  BOQ"/>
      <sheetName val="Control"/>
      <sheetName val="CASHFLOWS"/>
      <sheetName val="LABOUR RATE"/>
      <sheetName val="Material Rate"/>
      <sheetName val="Makro1"/>
      <sheetName val="Balance sheet DCCDL Nov 06"/>
      <sheetName val=" COP 100%"/>
      <sheetName val="A-Property"/>
      <sheetName val="Top sheet"/>
      <sheetName val="Abstract"/>
      <sheetName val="M-Book for Conc"/>
      <sheetName val="LEVELS"/>
      <sheetName val="Rein.Steel"/>
      <sheetName val="M-Book for FW"/>
      <sheetName val="M-Book others"/>
      <sheetName val="M-Book filling"/>
      <sheetName val="beam-reinft-machine rm"/>
      <sheetName val="jobhist"/>
      <sheetName val="Annex"/>
      <sheetName val="CS PIPING"/>
      <sheetName val="TECH DATA"/>
      <sheetName val="MASTER_RATE ANALYSIS"/>
      <sheetName val="PA- Consutant "/>
      <sheetName val="Works - Quote Sheet"/>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Sludge_Cal"/>
      <sheetName val="Ave_wtd_rates"/>
      <sheetName val="Material_"/>
      <sheetName val="NLD_-_Assum"/>
      <sheetName val="5_NOT_REQUIRED5"/>
      <sheetName val="A_O_R_"/>
      <sheetName val="Basement_Budget2"/>
      <sheetName val="INPUT_SHEET2"/>
      <sheetName val="FITZ_MORT_942"/>
      <sheetName val="3cd_Annexure"/>
      <sheetName val="Story_Drift-Part_2"/>
      <sheetName val="Allg__Angaben"/>
      <sheetName val="AoR_Finishing"/>
      <sheetName val="Rate_analysis"/>
      <sheetName val="Operating_Statistics"/>
      <sheetName val="schedule_nos"/>
      <sheetName val="RCC,Ret__Wall"/>
      <sheetName val="Basic_Rates"/>
      <sheetName val="Labour_&amp;_Plant"/>
      <sheetName val="Podium_Areas"/>
      <sheetName val="Bill_1"/>
      <sheetName val="Bill_2"/>
      <sheetName val="Bill_3"/>
      <sheetName val="Bill_4"/>
      <sheetName val="Bill_5"/>
      <sheetName val="Bill_6"/>
      <sheetName val="Bill_7"/>
      <sheetName val="9__Package_split_-_Cost_"/>
      <sheetName val="DETAILED__BOQ"/>
      <sheetName val="LABOUR_RATE"/>
      <sheetName val="Material_Rate"/>
      <sheetName val="Balance_sheet_DCCDL_Nov_06"/>
      <sheetName val="_COP_100%"/>
      <sheetName val="FINA"/>
      <sheetName val="Area Analysis"/>
      <sheetName val="Sensitivity"/>
      <sheetName val="Structure Bills Qty"/>
      <sheetName val="old_serial no."/>
      <sheetName val="tot_ass_9697"/>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Détail Etudes"/>
      <sheetName val="DCH entree"/>
      <sheetName val="Hyp"/>
      <sheetName val="Comparaison DCH vs GLK"/>
      <sheetName val="PriceSummary"/>
      <sheetName val="SRC-B3U2"/>
      <sheetName val="MECH-1"/>
      <sheetName val="Rate Breakdowns (Civil)"/>
      <sheetName val="BaseWeight"/>
      <sheetName val="UPA(Part C,D,E,G,H)"/>
      <sheetName val="Materials"/>
      <sheetName val="Quantity"/>
      <sheetName val="LLEGADA"/>
      <sheetName val="Cost"/>
      <sheetName val="tie beam(not used)"/>
      <sheetName val="pilecap"/>
      <sheetName val="wall"/>
      <sheetName val="raft,grade slab"/>
      <sheetName val="parapet"/>
      <sheetName val="stairs"/>
      <sheetName val="core wall"/>
      <sheetName val="pilecap(w.lap)"/>
      <sheetName val="raft slab"/>
      <sheetName val="B31.1"/>
      <sheetName val="PSIZE"/>
      <sheetName val="C"/>
      <sheetName val="C3"/>
      <sheetName val="ENCL9"/>
      <sheetName val="annx-1(Boq)"/>
      <sheetName val="IRP all H2s"/>
      <sheetName val="Sch"/>
      <sheetName val="office"/>
      <sheetName val="Lab"/>
      <sheetName val="beam-reinft-IIInd floor"/>
      <sheetName val="Trade Package"/>
      <sheetName val="1010"/>
      <sheetName val="1020"/>
      <sheetName val="1090"/>
      <sheetName val="Camp Power Cost"/>
      <sheetName val="Breakdown"/>
      <sheetName val="Westin FOH &amp; BOH Split"/>
      <sheetName val="SECTION R"/>
      <sheetName val="Cover"/>
      <sheetName val="Sec-I"/>
      <sheetName val="Internet"/>
      <sheetName val="L (4)"/>
      <sheetName val="GRSummary"/>
      <sheetName val="accom cash"/>
      <sheetName val="Beamsked"/>
      <sheetName val="Columnsked"/>
      <sheetName val="기계내역서"/>
      <sheetName val="Bechtel_Norms"/>
      <sheetName val="CS_PIPING"/>
      <sheetName val="TECH_DATA"/>
      <sheetName val="갑지"/>
      <sheetName val="Mahole"/>
      <sheetName val="Estimate"/>
      <sheetName val="Hilfstab"/>
      <sheetName val="EC(Rev)"/>
      <sheetName val="Headings"/>
      <sheetName val="IO_List4"/>
      <sheetName val="IO_List5"/>
      <sheetName val="NLD_-_Assum1"/>
      <sheetName val="3cd_Annexure1"/>
      <sheetName val="IO_List6"/>
      <sheetName val="4_Annex_1_Basic_rate6"/>
      <sheetName val="Fin_Sum6"/>
      <sheetName val="NLD_-_Assum2"/>
      <sheetName val="3cd_Annexure2"/>
      <sheetName val="Civil-main_building10"/>
      <sheetName val="Civil-amenities_buildings10"/>
      <sheetName val="Roads-pavement-path_ways10"/>
      <sheetName val="C-Wall_BOQ10"/>
      <sheetName val="GR_slab-reinft10"/>
      <sheetName val="PointNo_57"/>
      <sheetName val="Stress_Calculation7"/>
      <sheetName val="GUT_(2)7"/>
      <sheetName val="PRECAST_lightconc-II7"/>
      <sheetName val="Tender_Summary7"/>
      <sheetName val="_Net_Break_Down7"/>
      <sheetName val="11B_7"/>
      <sheetName val="IO_List7"/>
      <sheetName val="Bill_No_2_to_8_(Rev)7"/>
      <sheetName val="SPT_vs_PHI7"/>
      <sheetName val="BSH_num7"/>
      <sheetName val="K_Ajeet7"/>
      <sheetName val="SITE_OVERHEADS7"/>
      <sheetName val="Fill_this_out_first___7"/>
      <sheetName val="GF_Columns7"/>
      <sheetName val="Assumption_Inputs7"/>
      <sheetName val="Bill_3_-_Site_Works7"/>
      <sheetName val="4_Annex_1_Basic_rate7"/>
      <sheetName val="Fin_Sum7"/>
      <sheetName val="PROG_SUMMARY3"/>
      <sheetName val="NLD_-_Assum3"/>
      <sheetName val="3cd_Annexure3"/>
      <sheetName val="take-off"/>
      <sheetName val="Summary"/>
      <sheetName val="Bill 5 - Carpark"/>
      <sheetName val="Indirect"/>
      <sheetName val="Summ"/>
      <sheetName val="MOS"/>
      <sheetName val="info"/>
      <sheetName val="Materials "/>
      <sheetName val="MAchinery(R1)"/>
      <sheetName val="Sheet9"/>
      <sheetName val="MAINBS1"/>
      <sheetName val="UNP-NCW "/>
      <sheetName val="water prop."/>
      <sheetName val="Transfer"/>
      <sheetName val="환율"/>
      <sheetName val="final abstract"/>
      <sheetName val="Section 3_DPR"/>
      <sheetName val="inter"/>
      <sheetName val="SC Cost FEB 03"/>
      <sheetName val="(Do not delete)"/>
      <sheetName val="Voucher"/>
      <sheetName val="Cal"/>
      <sheetName val="hyperstatic-3"/>
      <sheetName val="Slope area"/>
      <sheetName val="TABLES"/>
      <sheetName val="v"/>
      <sheetName val="BS1"/>
      <sheetName val="Load Details(B2)"/>
      <sheetName val="DSLP"/>
      <sheetName val="Site Dev BOQ"/>
      <sheetName val="SP Break Up"/>
      <sheetName val="MN T.B."/>
      <sheetName val="calcul"/>
      <sheetName val="Assump"/>
      <sheetName val="Inter Co Balances"/>
      <sheetName val="MFG"/>
      <sheetName val="sheet6"/>
      <sheetName val="MG"/>
      <sheetName val="Measurment"/>
      <sheetName val="Source Ref."/>
      <sheetName val="CFForecast detail"/>
      <sheetName val="TBAL9697 -group wise  sdpl"/>
      <sheetName val="Project Budget Worksheet"/>
      <sheetName val="P&amp;LSum"/>
      <sheetName val="CEP99"/>
      <sheetName val="Detail P&amp;L"/>
      <sheetName val="Assumption Sheet"/>
      <sheetName val="Set"/>
      <sheetName val="Ground Floor"/>
      <sheetName val="RESULT"/>
      <sheetName val="Electrical"/>
      <sheetName val="MISBS"/>
      <sheetName val="BOD PL NEW"/>
      <sheetName val="Det_Des"/>
      <sheetName val="Intro"/>
      <sheetName val="S1BOQ"/>
      <sheetName val="Flanged Beams"/>
      <sheetName val="Rectangular Beam"/>
      <sheetName val="TYPE-1"/>
      <sheetName val="TYPE-3"/>
      <sheetName val="BC &amp; MNB "/>
      <sheetName val="Phasing"/>
      <sheetName val="General"/>
      <sheetName val="Amort"/>
      <sheetName val="AmortRef"/>
      <sheetName val="Oracle Upload"/>
      <sheetName val="base"/>
      <sheetName val="qty schedule"/>
      <sheetName val="Col-Schedule"/>
      <sheetName val="GAE8'97"/>
      <sheetName val="PriceList"/>
      <sheetName val="Schedules"/>
      <sheetName val="VA_code"/>
      <sheetName val="EE SUM"/>
      <sheetName val="Valuation"/>
      <sheetName val="B&amp;C-REPORT"/>
      <sheetName val="B&amp;C-TILE QUANTITIES"/>
      <sheetName val="MEXICO-C"/>
      <sheetName val="目录"/>
      <sheetName val="para"/>
      <sheetName val="kppl pl"/>
      <sheetName val="FT-05-02IsoBOM"/>
      <sheetName val="MD REVIEW"/>
      <sheetName val="Scatter"/>
      <sheetName val="Controls"/>
      <sheetName val="Project Info"/>
      <sheetName val="Sales &amp; Prod"/>
      <sheetName val="Administrative Prices"/>
      <sheetName val="1 BED "/>
      <sheetName val="LMB Forecast plan"/>
      <sheetName val="Dropdowns"/>
      <sheetName val="C (3)"/>
      <sheetName val="입찰내역 발주처 양식"/>
      <sheetName val="B (2)"/>
      <sheetName val="Consol"/>
      <sheetName val="ESCON"/>
      <sheetName val="Inc.St.-Link"/>
      <sheetName val="DETAIL SHEET"/>
      <sheetName val="Area"/>
      <sheetName val="Civil Boq"/>
      <sheetName val="d-safe specs"/>
      <sheetName val="SOR"/>
      <sheetName val="STK"/>
      <sheetName val="Revised Summary"/>
      <sheetName val="Modular"/>
      <sheetName val="SITE WORK"/>
      <sheetName val="Bill07"/>
      <sheetName val="Camp_Power_Cost"/>
      <sheetName val="@risk_rents_and_incentives"/>
      <sheetName val="Car_park_lease"/>
      <sheetName val="Net_rent_analysis"/>
      <sheetName val="CF Input"/>
      <sheetName val="Certificates"/>
      <sheetName val="DATA INPUT"/>
      <sheetName val="Details"/>
      <sheetName val="Recon Template"/>
      <sheetName val="Rate_analysis1"/>
      <sheetName val="Story_Drift-Part_21"/>
      <sheetName val="schedule_nos1"/>
      <sheetName val="RCC,Ret__Wall1"/>
      <sheetName val="Sludge_Cal1"/>
      <sheetName val="Operating_Statistics1"/>
      <sheetName val="Basic_Rates1"/>
      <sheetName val="Ave_wtd_rates1"/>
      <sheetName val="Material_1"/>
      <sheetName val="Bechtel_Norms1"/>
      <sheetName val="CS_PIPING1"/>
      <sheetName val="TECH_DATA1"/>
      <sheetName val="Balance_sheet_DCCDL_Nov_061"/>
      <sheetName val="_COP_100%1"/>
      <sheetName val="Top_sheet"/>
      <sheetName val="M-Book_for_Conc"/>
      <sheetName val="Rein_Steel"/>
      <sheetName val="M-Book_for_FW"/>
      <sheetName val="M-Book_others"/>
      <sheetName val="M-Book_filling"/>
      <sheetName val="beam-reinft-machine_rm"/>
      <sheetName val="water_prop_"/>
      <sheetName val="MASTER_RATE_ANALYSIS"/>
      <sheetName val="PA-_Consutant_"/>
      <sheetName val="Works_-_Quote_Sheet"/>
      <sheetName val="beam-reinft-IIInd_floor"/>
      <sheetName val="Section_3_DPR"/>
      <sheetName val="IRP_all_H2s"/>
      <sheetName val="UNP-NCW_"/>
      <sheetName val="Bill_11"/>
      <sheetName val="Bill_21"/>
      <sheetName val="Bill_31"/>
      <sheetName val="Bill_41"/>
      <sheetName val="Bill_51"/>
      <sheetName val="Bill_61"/>
      <sheetName val="Bill_71"/>
      <sheetName val="AutoOpen_Stub_Data6"/>
      <sheetName val="Bridges_RB6"/>
      <sheetName val="Analysis_Justi_6"/>
      <sheetName val="Qty_Esti_-TCS6"/>
      <sheetName val="Abst_Jo6"/>
      <sheetName val="Debits_as_on_12_04_087"/>
      <sheetName val="Staff_Acco_7"/>
      <sheetName val="labour_coeff7"/>
      <sheetName val="INDIGINEOUS_ITEMS_6"/>
      <sheetName val="07016,_Master_List-Major_Minor6"/>
      <sheetName val="C_Sum6"/>
      <sheetName val="A_Sum6"/>
      <sheetName val="Detail_In_Door_Stad6"/>
      <sheetName val="Bank_Guarantee6"/>
      <sheetName val="SUMMARY_ALL_CO'S6"/>
      <sheetName val="Break_up_Sheet6"/>
      <sheetName val="Deduction_of_assets6"/>
      <sheetName val="S_&amp;_A6"/>
      <sheetName val="BOQ_(2)2"/>
      <sheetName val="@risk_rents_and_incentives1"/>
      <sheetName val="Car_park_lease1"/>
      <sheetName val="Net_rent_analysis1"/>
      <sheetName val="5_NOT_REQUIRED6"/>
      <sheetName val="Basement_Budget3"/>
      <sheetName val="INPUT_SHEET3"/>
      <sheetName val="FITZ_MORT_943"/>
      <sheetName val="Rate_analysis2"/>
      <sheetName val="Story_Drift-Part_22"/>
      <sheetName val="A_O_R_r1Str2"/>
      <sheetName val="A_O_R_r12"/>
      <sheetName val="A_O_R_(2)2"/>
      <sheetName val="schedule_nos2"/>
      <sheetName val="RCC,Ret__Wall2"/>
      <sheetName val="BLOCK-A_(MEA_SHEET)2"/>
      <sheetName val="Sludge_Cal2"/>
      <sheetName val="AoR_Finishing1"/>
      <sheetName val="Operating_Statistics2"/>
      <sheetName val="Basic_Rates2"/>
      <sheetName val="Ave_wtd_rates2"/>
      <sheetName val="Material_2"/>
      <sheetName val="Labour_&amp;_Plant1"/>
      <sheetName val="Allg__Angaben1"/>
      <sheetName val="Bechtel_Norms2"/>
      <sheetName val="CS_PIPING2"/>
      <sheetName val="TECH_DATA2"/>
      <sheetName val="Balance_sheet_DCCDL_Nov_062"/>
      <sheetName val="_COP_100%2"/>
      <sheetName val="Top_sheet1"/>
      <sheetName val="M-Book_for_Conc1"/>
      <sheetName val="Rein_Steel1"/>
      <sheetName val="M-Book_for_FW1"/>
      <sheetName val="M-Book_others1"/>
      <sheetName val="M-Book_filling1"/>
      <sheetName val="beam-reinft-machine_rm1"/>
      <sheetName val="water_prop_1"/>
      <sheetName val="9__Package_split_-_Cost_1"/>
      <sheetName val="DETAILED__BOQ1"/>
      <sheetName val="LABOUR_RATE1"/>
      <sheetName val="Material_Rate1"/>
      <sheetName val="MASTER_RATE_ANALYSIS1"/>
      <sheetName val="PA-_Consutant_1"/>
      <sheetName val="Works_-_Quote_Sheet1"/>
      <sheetName val="beam-reinft-IIInd_floor1"/>
      <sheetName val="Section_3_DPR1"/>
      <sheetName val="IRP_all_H2s1"/>
      <sheetName val="UNP-NCW_1"/>
      <sheetName val="Take-off Floor &amp; Wall"/>
      <sheetName val="A_O_R_1"/>
      <sheetName val="Podium_Areas1"/>
      <sheetName val="Area_Analysis"/>
      <sheetName val="Structure_Bills_Qty"/>
      <sheetName val="old_serial_no_"/>
      <sheetName val="rent_&amp;_value_assumptions"/>
      <sheetName val="PSDA_detailed_cashflow_for_debt"/>
      <sheetName val="Financing_Assumptions"/>
      <sheetName val="Equity_shares_analysis"/>
      <sheetName val="Loan_B_interest"/>
      <sheetName val="Loan_covenant_tests"/>
      <sheetName val="Rents_committed"/>
      <sheetName val="LCC_profit_share_calculation"/>
      <sheetName val="Loan_A_interest_guarantee"/>
      <sheetName val="Westin_FOH_&amp;_BOH_Split"/>
      <sheetName val="accom_cash"/>
      <sheetName val="Rate_Breakdowns_(Civil)"/>
      <sheetName val="UPA(Part_C,D,E,G,H)"/>
      <sheetName val="Rebar__Take_off"/>
      <sheetName val="Balance Sheet"/>
      <sheetName val="Civil-main_building11"/>
      <sheetName val="Civil-amenities_buildings11"/>
      <sheetName val="Roads-pavement-path_ways11"/>
      <sheetName val="C-Wall_BOQ11"/>
      <sheetName val="GR_slab-reinft11"/>
      <sheetName val="GUT_(2)8"/>
      <sheetName val="PointNo_58"/>
      <sheetName val="Detail_In_Door_Stad7"/>
      <sheetName val="Stress_Calculation8"/>
      <sheetName val="SITE_OVERHEADS8"/>
      <sheetName val="_Net_Break_Down8"/>
      <sheetName val="Bill_No_2_to_8_(Rev)8"/>
      <sheetName val="SPT_vs_PHI8"/>
      <sheetName val="PRECAST_lightconc-II8"/>
      <sheetName val="Fill_this_out_first___8"/>
      <sheetName val="GF_Columns8"/>
      <sheetName val="Assumption_Inputs8"/>
      <sheetName val="Bill_3_-_Site_Works8"/>
      <sheetName val="Tender_Summary8"/>
      <sheetName val="K_Ajeet8"/>
      <sheetName val="AutoOpen_Stub_Data7"/>
      <sheetName val="Bridges_RB7"/>
      <sheetName val="Analysis_Justi_7"/>
      <sheetName val="Qty_Esti_-TCS7"/>
      <sheetName val="Abst_Jo7"/>
      <sheetName val="BSH_num8"/>
      <sheetName val="11B_8"/>
      <sheetName val="Debits_as_on_12_04_088"/>
      <sheetName val="Staff_Acco_8"/>
      <sheetName val="labour_coeff8"/>
      <sheetName val="INDIGINEOUS_ITEMS_7"/>
      <sheetName val="07016,_Master_List-Major_Minor7"/>
      <sheetName val="C_Sum7"/>
      <sheetName val="A_Sum7"/>
      <sheetName val="SUMMARY_ALL_CO'S7"/>
      <sheetName val="Break_up_Sheet7"/>
      <sheetName val="5_NOT_REQUIRED7"/>
      <sheetName val="Deduction_of_assets7"/>
      <sheetName val="S_&amp;_A7"/>
      <sheetName val="Bank_Guarantee7"/>
      <sheetName val="Allg__Angaben2"/>
      <sheetName val="A_O_R_r1Str3"/>
      <sheetName val="A_O_R_r13"/>
      <sheetName val="A_O_R_(2)3"/>
      <sheetName val="AoR_Finishing2"/>
      <sheetName val="PROG_SUMMARY4"/>
      <sheetName val="BLOCK-A_(MEA_SHEET)3"/>
      <sheetName val="BOQ_(2)3"/>
      <sheetName val="FITZ_MORT_944"/>
      <sheetName val="Basement_Budget4"/>
      <sheetName val="INPUT_SHEET4"/>
      <sheetName val="Labour_&amp;_Plant2"/>
      <sheetName val="Bill_12"/>
      <sheetName val="Bill_22"/>
      <sheetName val="Bill_32"/>
      <sheetName val="Bill_42"/>
      <sheetName val="Bill_52"/>
      <sheetName val="Bill_62"/>
      <sheetName val="Bill_72"/>
      <sheetName val="Podium_Areas2"/>
      <sheetName val="9__Package_split_-_Cost_2"/>
      <sheetName val="DETAILED__BOQ2"/>
      <sheetName val="Structure_Bills_Qty1"/>
      <sheetName val="old_serial_no_1"/>
      <sheetName val="A_O_R_2"/>
      <sheetName val="accom_cash1"/>
      <sheetName val="LABOUR_RATE2"/>
      <sheetName val="Material_Rate2"/>
      <sheetName val="Area_Analysis1"/>
      <sheetName val="rent_&amp;_value_assumptions1"/>
      <sheetName val="PSDA_detailed_cashflow_for_deb1"/>
      <sheetName val="Financing_Assumptions1"/>
      <sheetName val="Equity_shares_analysis1"/>
      <sheetName val="Loan_B_interest1"/>
      <sheetName val="Loan_covenant_tests1"/>
      <sheetName val="Rents_committed1"/>
      <sheetName val="LCC_profit_share_calculation1"/>
      <sheetName val="Loan_A_interest_guarantee1"/>
      <sheetName val="Rebar__Take_off1"/>
      <sheetName val="Westin_FOH_&amp;_BOH_Split1"/>
      <sheetName val="UPA(Part_C,D,E,G,H)1"/>
      <sheetName val="L_(4)1"/>
      <sheetName val="Rate_Breakdowns_(Civil)1"/>
      <sheetName val="tie_beam(not_used)1"/>
      <sheetName val="raft,grade_slab1"/>
      <sheetName val="core_wall1"/>
      <sheetName val="pilecap(w_lap)1"/>
      <sheetName val="raft_slab1"/>
      <sheetName val="B31_11"/>
      <sheetName val="Materials_1"/>
      <sheetName val="Project_Info1"/>
      <sheetName val="Oracle_Upload1"/>
      <sheetName val="qty_schedule1"/>
      <sheetName val="CF_Input"/>
      <sheetName val="DATA_INPUT"/>
      <sheetName val="Détail_Etudes"/>
      <sheetName val="DCH_entree"/>
      <sheetName val="Comparaison_DCH_vs_GLK"/>
      <sheetName val="L_(4)"/>
      <sheetName val="Project_Info"/>
      <sheetName val="tie_beam(not_used)"/>
      <sheetName val="raft,grade_slab"/>
      <sheetName val="core_wall"/>
      <sheetName val="pilecap(w_lap)"/>
      <sheetName val="raft_slab"/>
      <sheetName val="B31_1"/>
      <sheetName val="Materials_"/>
      <sheetName val="Oracle_Upload"/>
      <sheetName val="qty_schedule"/>
      <sheetName val="Bldg"/>
      <sheetName val="Civil-main_building12"/>
      <sheetName val="Civil-amenities_buildings12"/>
      <sheetName val="Roads-pavement-path_ways12"/>
      <sheetName val="C-Wall_BOQ12"/>
      <sheetName val="GR_slab-reinft12"/>
      <sheetName val="GUT_(2)9"/>
      <sheetName val="PointNo_59"/>
      <sheetName val="Detail_In_Door_Stad8"/>
      <sheetName val="Stress_Calculation9"/>
      <sheetName val="SITE_OVERHEADS9"/>
      <sheetName val="_Net_Break_Down9"/>
      <sheetName val="Bill_No_2_to_8_(Rev)9"/>
      <sheetName val="SPT_vs_PHI9"/>
      <sheetName val="PRECAST_lightconc-II9"/>
      <sheetName val="Fill_this_out_first___9"/>
      <sheetName val="GF_Columns9"/>
      <sheetName val="Assumption_Inputs9"/>
      <sheetName val="Bill_3_-_Site_Works9"/>
      <sheetName val="Tender_Summary9"/>
      <sheetName val="K_Ajeet9"/>
      <sheetName val="AutoOpen_Stub_Data8"/>
      <sheetName val="Bridges_RB8"/>
      <sheetName val="Analysis_Justi_8"/>
      <sheetName val="Qty_Esti_-TCS8"/>
      <sheetName val="Abst_Jo8"/>
      <sheetName val="BSH_num9"/>
      <sheetName val="11B_9"/>
      <sheetName val="Fin_Sum8"/>
      <sheetName val="Debits_as_on_12_04_089"/>
      <sheetName val="Staff_Acco_9"/>
      <sheetName val="labour_coeff9"/>
      <sheetName val="4_Annex_1_Basic_rate8"/>
      <sheetName val="INDIGINEOUS_ITEMS_8"/>
      <sheetName val="07016,_Master_List-Major_Minor8"/>
      <sheetName val="C_Sum8"/>
      <sheetName val="A_Sum8"/>
      <sheetName val="SUMMARY_ALL_CO'S8"/>
      <sheetName val="Break_up_Sheet8"/>
      <sheetName val="5_NOT_REQUIRED8"/>
      <sheetName val="Deduction_of_assets8"/>
      <sheetName val="S_&amp;_A8"/>
      <sheetName val="Bank_Guarantee8"/>
      <sheetName val="Story_Drift-Part_23"/>
      <sheetName val="Allg__Angaben3"/>
      <sheetName val="A_O_R_r1Str4"/>
      <sheetName val="A_O_R_r14"/>
      <sheetName val="A_O_R_(2)4"/>
      <sheetName val="AoR_Finishing3"/>
      <sheetName val="PROG_SUMMARY5"/>
      <sheetName val="Rate_analysis3"/>
      <sheetName val="BLOCK-A_(MEA_SHEET)4"/>
      <sheetName val="BOQ_(2)4"/>
      <sheetName val="FITZ_MORT_945"/>
      <sheetName val="Operating_Statistics3"/>
      <sheetName val="Basement_Budget5"/>
      <sheetName val="schedule_nos3"/>
      <sheetName val="Sludge_Cal3"/>
      <sheetName val="INPUT_SHEET5"/>
      <sheetName val="RCC,Ret__Wall3"/>
      <sheetName val="Basic_Rates3"/>
      <sheetName val="Ave_wtd_rates3"/>
      <sheetName val="Material_3"/>
      <sheetName val="Labour_&amp;_Plant3"/>
      <sheetName val="Bill_13"/>
      <sheetName val="Bill_23"/>
      <sheetName val="Bill_33"/>
      <sheetName val="Bill_43"/>
      <sheetName val="Bill_53"/>
      <sheetName val="Bill_63"/>
      <sheetName val="Bill_73"/>
      <sheetName val="Podium_Areas3"/>
      <sheetName val="Balance_sheet_DCCDL_Nov_063"/>
      <sheetName val="_COP_100%3"/>
      <sheetName val="Top_sheet2"/>
      <sheetName val="M-Book_for_Conc2"/>
      <sheetName val="Rein_Steel2"/>
      <sheetName val="M-Book_for_FW2"/>
      <sheetName val="M-Book_others2"/>
      <sheetName val="M-Book_filling2"/>
      <sheetName val="beam-reinft-machine_rm2"/>
      <sheetName val="9__Package_split_-_Cost_3"/>
      <sheetName val="DETAILED__BOQ3"/>
      <sheetName val="Structure_Bills_Qty2"/>
      <sheetName val="old_serial_no_2"/>
      <sheetName val="@risk_rents_and_incentives2"/>
      <sheetName val="Car_park_lease2"/>
      <sheetName val="Net_rent_analysis2"/>
      <sheetName val="A_O_R_3"/>
      <sheetName val="accom_cash2"/>
      <sheetName val="LABOUR_RATE3"/>
      <sheetName val="Material_Rate3"/>
      <sheetName val="Bechtel_Norms3"/>
      <sheetName val="CS_PIPING3"/>
      <sheetName val="TECH_DATA3"/>
      <sheetName val="MASTER_RATE_ANALYSIS2"/>
      <sheetName val="PA-_Consutant_2"/>
      <sheetName val="Works_-_Quote_Sheet2"/>
      <sheetName val="Area_Analysis2"/>
      <sheetName val="rent_&amp;_value_assumptions2"/>
      <sheetName val="PSDA_detailed_cashflow_for_deb2"/>
      <sheetName val="Financing_Assumptions2"/>
      <sheetName val="Equity_shares_analysis2"/>
      <sheetName val="Loan_B_interest2"/>
      <sheetName val="Loan_covenant_tests2"/>
      <sheetName val="Rents_committed2"/>
      <sheetName val="LCC_profit_share_calculation2"/>
      <sheetName val="Loan_A_interest_guarantee2"/>
      <sheetName val="Rebar__Take_off2"/>
      <sheetName val="Westin_FOH_&amp;_BOH_Split2"/>
      <sheetName val="IRP_all_H2s2"/>
      <sheetName val="beam-reinft-IIInd_floor2"/>
      <sheetName val="UPA(Part_C,D,E,G,H)2"/>
      <sheetName val="L_(4)2"/>
      <sheetName val="Rate_Breakdowns_(Civil)2"/>
      <sheetName val="tie_beam(not_used)2"/>
      <sheetName val="raft,grade_slab2"/>
      <sheetName val="core_wall2"/>
      <sheetName val="pilecap(w_lap)2"/>
      <sheetName val="raft_slab2"/>
      <sheetName val="B31_12"/>
      <sheetName val="Materials_2"/>
      <sheetName val="Project_Info2"/>
      <sheetName val="Oracle_Upload2"/>
      <sheetName val="qty_schedule2"/>
      <sheetName val="CF_Input1"/>
      <sheetName val="DATA_INPUT1"/>
      <sheetName val="RBD_ATS_Inst-F"/>
      <sheetName val="Cable_Comparison"/>
      <sheetName val="RBD_DB-F"/>
      <sheetName val="RBD_ATS-R"/>
      <sheetName val="RBD_DB-R"/>
      <sheetName val="RBD_MCC-F"/>
      <sheetName val="RBD_MCC-R"/>
      <sheetName val="RBD_SM-F"/>
      <sheetName val="RBD_SM-R"/>
      <sheetName val="RBD_HV-F"/>
      <sheetName val="RBD_HV-R"/>
      <sheetName val="RBD_ACB-F"/>
      <sheetName val="RBD_ACB-R"/>
      <sheetName val="RBD_ATS-F"/>
      <sheetName val="RBD_LVs-F"/>
      <sheetName val="RBD_LVs_-R"/>
      <sheetName val="2C_10mm_FP_Cable"/>
      <sheetName val="2C_16mm_Cable__"/>
      <sheetName val="2C_35mm_Cable"/>
      <sheetName val="2C_50mm_Cable"/>
      <sheetName val="2C_6mm_Cable"/>
      <sheetName val="4C_240mm_FP_Cable_"/>
      <sheetName val="4C_300mm_FP_Cable"/>
      <sheetName val="4C_50mm_FP_Cable"/>
      <sheetName val="SECTION_R"/>
      <sheetName val="Civil-main_building13"/>
      <sheetName val="Civil-amenities_buildings13"/>
      <sheetName val="Roads-pavement-path_ways13"/>
      <sheetName val="C-Wall_BOQ13"/>
      <sheetName val="GR_slab-reinft13"/>
      <sheetName val="GUT_(2)10"/>
      <sheetName val="PointNo_510"/>
      <sheetName val="Detail_In_Door_Stad9"/>
      <sheetName val="Stress_Calculation10"/>
      <sheetName val="SITE_OVERHEADS10"/>
      <sheetName val="_Net_Break_Down10"/>
      <sheetName val="Bill_No_2_to_8_(Rev)10"/>
      <sheetName val="SPT_vs_PHI10"/>
      <sheetName val="PRECAST_lightconc-II10"/>
      <sheetName val="Fill_this_out_first___10"/>
      <sheetName val="GF_Columns10"/>
      <sheetName val="Assumption_Inputs10"/>
      <sheetName val="Bill_3_-_Site_Works10"/>
      <sheetName val="Tender_Summary10"/>
      <sheetName val="K_Ajeet10"/>
      <sheetName val="AutoOpen_Stub_Data9"/>
      <sheetName val="Bridges_RB9"/>
      <sheetName val="Analysis_Justi_9"/>
      <sheetName val="Qty_Esti_-TCS9"/>
      <sheetName val="Abst_Jo9"/>
      <sheetName val="BSH_num10"/>
      <sheetName val="11B_10"/>
      <sheetName val="Fin_Sum9"/>
      <sheetName val="Debits_as_on_12_04_0810"/>
      <sheetName val="Staff_Acco_10"/>
      <sheetName val="labour_coeff10"/>
      <sheetName val="4_Annex_1_Basic_rate9"/>
      <sheetName val="INDIGINEOUS_ITEMS_9"/>
      <sheetName val="07016,_Master_List-Major_Minor9"/>
      <sheetName val="C_Sum9"/>
      <sheetName val="A_Sum9"/>
      <sheetName val="SUMMARY_ALL_CO'S9"/>
      <sheetName val="Break_up_Sheet9"/>
      <sheetName val="5_NOT_REQUIRED9"/>
      <sheetName val="Deduction_of_assets9"/>
      <sheetName val="S_&amp;_A9"/>
      <sheetName val="Bank_Guarantee9"/>
      <sheetName val="NLD_-_Assum4"/>
      <sheetName val="3cd_Annexure4"/>
      <sheetName val="Story_Drift-Part_24"/>
      <sheetName val="Allg__Angaben4"/>
      <sheetName val="A_O_R_r1Str5"/>
      <sheetName val="A_O_R_r15"/>
      <sheetName val="A_O_R_(2)5"/>
      <sheetName val="AoR_Finishing4"/>
      <sheetName val="PROG_SUMMARY6"/>
      <sheetName val="Rate_analysis4"/>
      <sheetName val="BLOCK-A_(MEA_SHEET)5"/>
      <sheetName val="BOQ_(2)5"/>
      <sheetName val="FITZ_MORT_946"/>
      <sheetName val="Operating_Statistics4"/>
      <sheetName val="Basement_Budget6"/>
      <sheetName val="schedule_nos4"/>
      <sheetName val="Sludge_Cal4"/>
      <sheetName val="INPUT_SHEET6"/>
      <sheetName val="RCC,Ret__Wall4"/>
      <sheetName val="Basic_Rates4"/>
      <sheetName val="Ave_wtd_rates4"/>
      <sheetName val="Material_4"/>
      <sheetName val="Labour_&amp;_Plant4"/>
      <sheetName val="Bill_14"/>
      <sheetName val="Bill_24"/>
      <sheetName val="Bill_34"/>
      <sheetName val="Bill_44"/>
      <sheetName val="Bill_54"/>
      <sheetName val="Bill_64"/>
      <sheetName val="Bill_74"/>
      <sheetName val="Podium_Areas4"/>
      <sheetName val="Balance_sheet_DCCDL_Nov_064"/>
      <sheetName val="_COP_100%4"/>
      <sheetName val="Top_sheet3"/>
      <sheetName val="M-Book_for_Conc3"/>
      <sheetName val="Rein_Steel3"/>
      <sheetName val="M-Book_for_FW3"/>
      <sheetName val="M-Book_others3"/>
      <sheetName val="M-Book_filling3"/>
      <sheetName val="beam-reinft-machine_rm3"/>
      <sheetName val="9__Package_split_-_Cost_4"/>
      <sheetName val="DETAILED__BOQ4"/>
      <sheetName val="Structure_Bills_Qty3"/>
      <sheetName val="old_serial_no_3"/>
      <sheetName val="@risk_rents_and_incentives3"/>
      <sheetName val="Car_park_lease3"/>
      <sheetName val="Net_rent_analysis3"/>
      <sheetName val="A_O_R_4"/>
      <sheetName val="accom_cash3"/>
      <sheetName val="LABOUR_RATE4"/>
      <sheetName val="Material_Rate4"/>
      <sheetName val="Bechtel_Norms4"/>
      <sheetName val="CS_PIPING4"/>
      <sheetName val="TECH_DATA4"/>
      <sheetName val="MASTER_RATE_ANALYSIS3"/>
      <sheetName val="PA-_Consutant_3"/>
      <sheetName val="Works_-_Quote_Sheet3"/>
      <sheetName val="Area_Analysis3"/>
      <sheetName val="rent_&amp;_value_assumptions3"/>
      <sheetName val="PSDA_detailed_cashflow_for_deb3"/>
      <sheetName val="Financing_Assumptions3"/>
      <sheetName val="Equity_shares_analysis3"/>
      <sheetName val="Loan_B_interest3"/>
      <sheetName val="Loan_covenant_tests3"/>
      <sheetName val="Rents_committed3"/>
      <sheetName val="LCC_profit_share_calculation3"/>
      <sheetName val="Loan_A_interest_guarantee3"/>
      <sheetName val="Rebar__Take_off3"/>
      <sheetName val="Westin_FOH_&amp;_BOH_Split3"/>
      <sheetName val="IRP_all_H2s3"/>
      <sheetName val="beam-reinft-IIInd_floor3"/>
      <sheetName val="UPA(Part_C,D,E,G,H)3"/>
      <sheetName val="L_(4)3"/>
      <sheetName val="Rate_Breakdowns_(Civil)3"/>
      <sheetName val="tie_beam(not_used)3"/>
      <sheetName val="raft,grade_slab3"/>
      <sheetName val="core_wall3"/>
      <sheetName val="pilecap(w_lap)3"/>
      <sheetName val="raft_slab3"/>
      <sheetName val="B31_13"/>
      <sheetName val="Materials_3"/>
      <sheetName val="Project_Info3"/>
      <sheetName val="Oracle_Upload3"/>
      <sheetName val="qty_schedule3"/>
      <sheetName val="CF_Input2"/>
      <sheetName val="DATA_INPUT2"/>
      <sheetName val="RBD_ATS_Inst-F1"/>
      <sheetName val="Cable_Comparison1"/>
      <sheetName val="RBD_DB-F1"/>
      <sheetName val="RBD_ATS-R1"/>
      <sheetName val="RBD_DB-R1"/>
      <sheetName val="RBD_MCC-F1"/>
      <sheetName val="RBD_MCC-R1"/>
      <sheetName val="RBD_SM-F1"/>
      <sheetName val="RBD_SM-R1"/>
      <sheetName val="RBD_HV-F1"/>
      <sheetName val="RBD_HV-R1"/>
      <sheetName val="RBD_ACB-F1"/>
      <sheetName val="RBD_ACB-R1"/>
      <sheetName val="RBD_ATS-F1"/>
      <sheetName val="RBD_LVs-F1"/>
      <sheetName val="RBD_LVs_-R1"/>
      <sheetName val="2C_10mm_FP_Cable1"/>
      <sheetName val="2C_16mm_Cable__1"/>
      <sheetName val="2C_35mm_Cable1"/>
      <sheetName val="2C_50mm_Cable1"/>
      <sheetName val="2C_6mm_Cable1"/>
      <sheetName val="4C_240mm_FP_Cable_1"/>
      <sheetName val="4C_300mm_FP_Cable1"/>
      <sheetName val="4C_50mm_FP_Cable1"/>
      <sheetName val="SECTION_R1"/>
      <sheetName val="Fin. Assumpt. - Sensitivities"/>
      <sheetName val="train cash"/>
      <sheetName val="CSA"/>
      <sheetName val="Mechanical"/>
      <sheetName val="Indirects "/>
      <sheetName val="I&amp;C"/>
      <sheetName val="LSS"/>
      <sheetName val="CPA_EQP"/>
      <sheetName val="A"/>
      <sheetName val="XREF"/>
      <sheetName val="Debtors analysis"/>
      <sheetName val="Total Debtors Ageing Sheet"/>
      <sheetName val="BUDGET"/>
      <sheetName val="ESI &amp; PF DELHI"/>
      <sheetName val="Core Data"/>
      <sheetName val="lists"/>
      <sheetName val="Analisa STR"/>
      <sheetName val="cost summary"/>
      <sheetName val="Elec Summ"/>
      <sheetName val="ELEC BOQ"/>
      <sheetName val="TRACK BUSWAY"/>
      <sheetName val="BBT"/>
      <sheetName val="LIGHTING"/>
      <sheetName val="LMS"/>
      <sheetName val="BASIS -DEC 08"/>
      <sheetName val="Light fitt"/>
      <sheetName val="grid"/>
      <sheetName val="Extra Item"/>
      <sheetName val="Boq- Civil"/>
      <sheetName val="Input &amp; Calculations"/>
      <sheetName val="Values"/>
      <sheetName val="Conc"/>
      <sheetName val="Excv-Qty&amp;Rate"/>
      <sheetName val="Interest"/>
      <sheetName val="Project Master"/>
      <sheetName val="Staff"/>
      <sheetName val="Debtors Service Tax"/>
      <sheetName val="Segment Report working"/>
      <sheetName val="Fixed Assets &amp; Depreciation"/>
      <sheetName val="Valves"/>
      <sheetName val="MS Rates"/>
      <sheetName val="Array"/>
      <sheetName val="Array (2)"/>
      <sheetName val="basdat"/>
      <sheetName val="CAT_5"/>
      <sheetName val="Wastage"/>
      <sheetName val="Stru Labour rate"/>
      <sheetName val="Curing Analysis"/>
      <sheetName val="Formwork"/>
      <sheetName val="MS items"/>
      <sheetName val="Tunnel Fw"/>
      <sheetName val="precast"/>
      <sheetName val="LMP"/>
      <sheetName val="B1"/>
      <sheetName val="CROSS-SECTION"/>
      <sheetName val="Basic Rate"/>
      <sheetName val="Area Statement"/>
      <sheetName val="wordsdata"/>
      <sheetName val="B'Sheet"/>
      <sheetName val="Asmp"/>
      <sheetName val="BRP&amp;L"/>
      <sheetName val="ACE-IN"/>
      <sheetName val="NANJING"/>
      <sheetName val="Cash2"/>
      <sheetName val="Z"/>
      <sheetName val="Pile cap"/>
      <sheetName val="SP_Break_Up"/>
      <sheetName val="Inter_Co_Balances"/>
      <sheetName val="Hic_150EOffice"/>
      <sheetName val="Civil-main_building16"/>
      <sheetName val="Civil-amenities_buildings16"/>
      <sheetName val="Roads-pavement-path_ways16"/>
      <sheetName val="C-Wall_BOQ16"/>
      <sheetName val="GR_slab-reinft16"/>
      <sheetName val="PointNo_513"/>
      <sheetName val="Stress_Calculation13"/>
      <sheetName val="GUT_(2)13"/>
      <sheetName val="PRECAST_lightconc-II13"/>
      <sheetName val="Tender_Summary13"/>
      <sheetName val="_Net_Break_Down13"/>
      <sheetName val="11B_13"/>
      <sheetName val="IO_List13"/>
      <sheetName val="Bill_No_2_to_8_(Rev)13"/>
      <sheetName val="SPT_vs_PHI13"/>
      <sheetName val="BSH_num13"/>
      <sheetName val="K_Ajeet13"/>
      <sheetName val="SITE_OVERHEADS13"/>
      <sheetName val="Fill_this_out_first___13"/>
      <sheetName val="GF_Columns13"/>
      <sheetName val="Assumption_Inputs13"/>
      <sheetName val="Bill_3_-_Site_Works13"/>
      <sheetName val="4_Annex_1_Basic_rate13"/>
      <sheetName val="Fin_Sum13"/>
      <sheetName val="AutoOpen_Stub_Data11"/>
      <sheetName val="C_Sum11"/>
      <sheetName val="A_Sum11"/>
      <sheetName val="INDIGINEOUS_ITEMS_11"/>
      <sheetName val="07016,_Master_List-Major_Mino11"/>
      <sheetName val="Staff_Acco_12"/>
      <sheetName val="labour_coeff12"/>
      <sheetName val="SUMMARY_ALL_CO'S11"/>
      <sheetName val="Bridges_RB11"/>
      <sheetName val="Analysis_Justi_11"/>
      <sheetName val="Qty_Esti_-TCS11"/>
      <sheetName val="Abst_Jo11"/>
      <sheetName val="Debits_as_on_12_04_0812"/>
      <sheetName val="Bank_Guarantee11"/>
      <sheetName val="Detail_In_Door_Stad11"/>
      <sheetName val="S_&amp;_A11"/>
      <sheetName val="PROG_SUMMARY9"/>
      <sheetName val="Break_up_Sheet11"/>
      <sheetName val="Deduction_of_assets11"/>
      <sheetName val="NLD_-_Assum9"/>
      <sheetName val="5_NOT_REQUIRED11"/>
      <sheetName val="3cd_Annexure9"/>
      <sheetName val="Story_Drift-Part_26"/>
      <sheetName val="Allg__Angaben6"/>
      <sheetName val="A_O_R_r1Str7"/>
      <sheetName val="A_O_R_r17"/>
      <sheetName val="A_O_R_(2)7"/>
      <sheetName val="AoR_Finishing6"/>
      <sheetName val="Rate_analysis6"/>
      <sheetName val="BLOCK-A_(MEA_SHEET)7"/>
      <sheetName val="BOQ_(2)7"/>
      <sheetName val="FITZ_MORT_948"/>
      <sheetName val="Westin_FOH_&amp;_BOH_Split5"/>
      <sheetName val="Basement_Budget8"/>
      <sheetName val="INPUT_SHEET8"/>
      <sheetName val="@risk_rents_and_incentives5"/>
      <sheetName val="Car_park_lease5"/>
      <sheetName val="Net_rent_analysis5"/>
      <sheetName val="schedule_nos6"/>
      <sheetName val="RCC,Ret__Wall6"/>
      <sheetName val="Sludge_Cal6"/>
      <sheetName val="Operating_Statistics6"/>
      <sheetName val="Basic_Rates6"/>
      <sheetName val="Ave_wtd_rates6"/>
      <sheetName val="Material_6"/>
      <sheetName val="Labour_&amp;_Plant6"/>
      <sheetName val="9__Package_split_-_Cost_6"/>
      <sheetName val="DETAILED__BOQ6"/>
      <sheetName val="rent_&amp;_value_assumptions5"/>
      <sheetName val="PSDA_detailed_cashflow_for_deb5"/>
      <sheetName val="Financing_Assumptions5"/>
      <sheetName val="Equity_shares_analysis5"/>
      <sheetName val="Loan_B_interest5"/>
      <sheetName val="Loan_covenant_tests5"/>
      <sheetName val="Rents_committed5"/>
      <sheetName val="LCC_profit_share_calculation5"/>
      <sheetName val="Loan_A_interest_guarantee5"/>
      <sheetName val="A_O_R_6"/>
      <sheetName val="Podium_Areas6"/>
      <sheetName val="Bill_16"/>
      <sheetName val="Bill_26"/>
      <sheetName val="Bill_36"/>
      <sheetName val="Bill_46"/>
      <sheetName val="Bill_56"/>
      <sheetName val="Bill_66"/>
      <sheetName val="Bill_76"/>
      <sheetName val="LABOUR_RATE6"/>
      <sheetName val="Material_Rate6"/>
      <sheetName val="Balance_sheet_DCCDL_Nov_066"/>
      <sheetName val="_COP_100%6"/>
      <sheetName val="Top_sheet5"/>
      <sheetName val="M-Book_for_Conc5"/>
      <sheetName val="Rein_Steel5"/>
      <sheetName val="M-Book_for_FW5"/>
      <sheetName val="M-Book_others5"/>
      <sheetName val="M-Book_filling5"/>
      <sheetName val="beam-reinft-machine_rm5"/>
      <sheetName val="Bechtel_Norms5"/>
      <sheetName val="CS_PIPING5"/>
      <sheetName val="TECH_DATA5"/>
      <sheetName val="MASTER_RATE_ANALYSIS5"/>
      <sheetName val="PA-_Consutant_5"/>
      <sheetName val="Works_-_Quote_Sheet5"/>
      <sheetName val="Civil-main_building14"/>
      <sheetName val="Civil-amenities_buildings14"/>
      <sheetName val="Roads-pavement-path_ways14"/>
      <sheetName val="C-Wall_BOQ14"/>
      <sheetName val="GR_slab-reinft14"/>
      <sheetName val="PointNo_511"/>
      <sheetName val="Stress_Calculation11"/>
      <sheetName val="GUT_(2)11"/>
      <sheetName val="PRECAST_lightconc-II11"/>
      <sheetName val="Tender_Summary11"/>
      <sheetName val="_Net_Break_Down11"/>
      <sheetName val="11B_11"/>
      <sheetName val="IO_List11"/>
      <sheetName val="Bill_No_2_to_8_(Rev)11"/>
      <sheetName val="SPT_vs_PHI11"/>
      <sheetName val="BSH_num11"/>
      <sheetName val="K_Ajeet11"/>
      <sheetName val="SITE_OVERHEADS11"/>
      <sheetName val="Fill_this_out_first___11"/>
      <sheetName val="GF_Columns11"/>
      <sheetName val="Assumption_Inputs11"/>
      <sheetName val="Bill_3_-_Site_Works11"/>
      <sheetName val="4_Annex_1_Basic_rate11"/>
      <sheetName val="Fin_Sum11"/>
      <sheetName val="PROG_SUMMARY7"/>
      <sheetName val="NLD_-_Assum7"/>
      <sheetName val="3cd_Annexure7"/>
      <sheetName val="IO_List10"/>
      <sheetName val="4_Annex_1_Basic_rate10"/>
      <sheetName val="Fin_Sum10"/>
      <sheetName val="NLD_-_Assum6"/>
      <sheetName val="3cd_Annexure6"/>
      <sheetName val="IO_List9"/>
      <sheetName val="NLD_-_Assum5"/>
      <sheetName val="3cd_Annexure5"/>
      <sheetName val="IO_List8"/>
      <sheetName val="Civil-main_building15"/>
      <sheetName val="Civil-amenities_buildings15"/>
      <sheetName val="Roads-pavement-path_ways15"/>
      <sheetName val="C-Wall_BOQ15"/>
      <sheetName val="GR_slab-reinft15"/>
      <sheetName val="PointNo_512"/>
      <sheetName val="Stress_Calculation12"/>
      <sheetName val="GUT_(2)12"/>
      <sheetName val="PRECAST_lightconc-II12"/>
      <sheetName val="Tender_Summary12"/>
      <sheetName val="_Net_Break_Down12"/>
      <sheetName val="11B_12"/>
      <sheetName val="IO_List12"/>
      <sheetName val="Bill_No_2_to_8_(Rev)12"/>
      <sheetName val="SPT_vs_PHI12"/>
      <sheetName val="BSH_num12"/>
      <sheetName val="K_Ajeet12"/>
      <sheetName val="SITE_OVERHEADS12"/>
      <sheetName val="Fill_this_out_first___12"/>
      <sheetName val="GF_Columns12"/>
      <sheetName val="Assumption_Inputs12"/>
      <sheetName val="Bill_3_-_Site_Works12"/>
      <sheetName val="4_Annex_1_Basic_rate12"/>
      <sheetName val="Fin_Sum12"/>
      <sheetName val="AutoOpen_Stub_Data10"/>
      <sheetName val="C_Sum10"/>
      <sheetName val="A_Sum10"/>
      <sheetName val="INDIGINEOUS_ITEMS_10"/>
      <sheetName val="07016,_Master_List-Major_Mino10"/>
      <sheetName val="Staff_Acco_11"/>
      <sheetName val="labour_coeff11"/>
      <sheetName val="SUMMARY_ALL_CO'S10"/>
      <sheetName val="Bridges_RB10"/>
      <sheetName val="Analysis_Justi_10"/>
      <sheetName val="Qty_Esti_-TCS10"/>
      <sheetName val="Abst_Jo10"/>
      <sheetName val="Debits_as_on_12_04_0811"/>
      <sheetName val="Bank_Guarantee10"/>
      <sheetName val="Detail_In_Door_Stad10"/>
      <sheetName val="S_&amp;_A10"/>
      <sheetName val="PROG_SUMMARY8"/>
      <sheetName val="Break_up_Sheet10"/>
      <sheetName val="Deduction_of_assets10"/>
      <sheetName val="NLD_-_Assum8"/>
      <sheetName val="5_NOT_REQUIRED10"/>
      <sheetName val="3cd_Annexure8"/>
      <sheetName val="Story_Drift-Part_25"/>
      <sheetName val="Allg__Angaben5"/>
      <sheetName val="A_O_R_r1Str6"/>
      <sheetName val="A_O_R_r16"/>
      <sheetName val="A_O_R_(2)6"/>
      <sheetName val="AoR_Finishing5"/>
      <sheetName val="Rate_analysis5"/>
      <sheetName val="BLOCK-A_(MEA_SHEET)6"/>
      <sheetName val="BOQ_(2)6"/>
      <sheetName val="FITZ_MORT_947"/>
      <sheetName val="Westin_FOH_&amp;_BOH_Split4"/>
      <sheetName val="Basement_Budget7"/>
      <sheetName val="INPUT_SHEET7"/>
      <sheetName val="@risk_rents_and_incentives4"/>
      <sheetName val="Car_park_lease4"/>
      <sheetName val="Net_rent_analysis4"/>
      <sheetName val="schedule_nos5"/>
      <sheetName val="RCC,Ret__Wall5"/>
      <sheetName val="Sludge_Cal5"/>
      <sheetName val="Operating_Statistics5"/>
      <sheetName val="Basic_Rates5"/>
      <sheetName val="Ave_wtd_rates5"/>
      <sheetName val="Material_5"/>
      <sheetName val="Labour_&amp;_Plant5"/>
      <sheetName val="9__Package_split_-_Cost_5"/>
      <sheetName val="DETAILED__BOQ5"/>
      <sheetName val="rent_&amp;_value_assumptions4"/>
      <sheetName val="PSDA_detailed_cashflow_for_deb4"/>
      <sheetName val="Financing_Assumptions4"/>
      <sheetName val="Equity_shares_analysis4"/>
      <sheetName val="Loan_B_interest4"/>
      <sheetName val="Loan_covenant_tests4"/>
      <sheetName val="Rents_committed4"/>
      <sheetName val="LCC_profit_share_calculation4"/>
      <sheetName val="Loan_A_interest_guarantee4"/>
      <sheetName val="A_O_R_5"/>
      <sheetName val="Podium_Areas5"/>
      <sheetName val="Bill_15"/>
      <sheetName val="Bill_25"/>
      <sheetName val="Bill_35"/>
      <sheetName val="Bill_45"/>
      <sheetName val="Bill_55"/>
      <sheetName val="Bill_65"/>
      <sheetName val="Bill_75"/>
      <sheetName val="LABOUR_RATE5"/>
      <sheetName val="Material_Rate5"/>
      <sheetName val="Balance_sheet_DCCDL_Nov_065"/>
      <sheetName val="_COP_100%5"/>
      <sheetName val="Top_sheet4"/>
      <sheetName val="M-Book_for_Conc4"/>
      <sheetName val="Rein_Steel4"/>
      <sheetName val="M-Book_for_FW4"/>
      <sheetName val="M-Book_others4"/>
      <sheetName val="M-Book_filling4"/>
      <sheetName val="beam-reinft-machine_rm4"/>
      <sheetName val="MASTER_RATE_ANALYSIS4"/>
      <sheetName val="PA-_Consutant_4"/>
      <sheetName val="Works_-_Quote_Sheet4"/>
      <sheetName val="Civil-main_building17"/>
      <sheetName val="Civil-amenities_buildings17"/>
      <sheetName val="Roads-pavement-path_ways17"/>
      <sheetName val="C-Wall_BOQ17"/>
      <sheetName val="GR_slab-reinft17"/>
      <sheetName val="PointNo_514"/>
      <sheetName val="Stress_Calculation14"/>
      <sheetName val="GUT_(2)14"/>
      <sheetName val="PRECAST_lightconc-II14"/>
      <sheetName val="Tender_Summary14"/>
      <sheetName val="_Net_Break_Down14"/>
      <sheetName val="11B_14"/>
      <sheetName val="IO_List14"/>
      <sheetName val="Bill_No_2_to_8_(Rev)14"/>
      <sheetName val="SPT_vs_PHI14"/>
      <sheetName val="BSH_num14"/>
      <sheetName val="K_Ajeet14"/>
      <sheetName val="SITE_OVERHEADS14"/>
      <sheetName val="Fill_this_out_first___14"/>
      <sheetName val="GF_Columns14"/>
      <sheetName val="Assumption_Inputs14"/>
      <sheetName val="Bill_3_-_Site_Works14"/>
      <sheetName val="4_Annex_1_Basic_rate14"/>
      <sheetName val="Fin_Sum14"/>
      <sheetName val="AutoOpen_Stub_Data12"/>
      <sheetName val="C_Sum12"/>
      <sheetName val="A_Sum12"/>
      <sheetName val="INDIGINEOUS_ITEMS_12"/>
      <sheetName val="07016,_Master_List-Major_Mino12"/>
      <sheetName val="Staff_Acco_13"/>
      <sheetName val="labour_coeff13"/>
      <sheetName val="SUMMARY_ALL_CO'S12"/>
      <sheetName val="Bridges_RB12"/>
      <sheetName val="Analysis_Justi_12"/>
      <sheetName val="Qty_Esti_-TCS12"/>
      <sheetName val="Abst_Jo12"/>
      <sheetName val="Debits_as_on_12_04_0813"/>
      <sheetName val="Bank_Guarantee12"/>
      <sheetName val="Detail_In_Door_Stad12"/>
      <sheetName val="S_&amp;_A12"/>
      <sheetName val="PROG_SUMMARY10"/>
      <sheetName val="Break_up_Sheet12"/>
      <sheetName val="Deduction_of_assets12"/>
      <sheetName val="NLD_-_Assum10"/>
      <sheetName val="5_NOT_REQUIRED12"/>
      <sheetName val="3cd_Annexure10"/>
      <sheetName val="Story_Drift-Part_27"/>
      <sheetName val="Allg__Angaben7"/>
      <sheetName val="A_O_R_r1Str8"/>
      <sheetName val="A_O_R_r18"/>
      <sheetName val="A_O_R_(2)8"/>
      <sheetName val="AoR_Finishing7"/>
      <sheetName val="Rate_analysis7"/>
      <sheetName val="BLOCK-A_(MEA_SHEET)8"/>
      <sheetName val="BOQ_(2)8"/>
      <sheetName val="FITZ_MORT_949"/>
      <sheetName val="Westin_FOH_&amp;_BOH_Split6"/>
      <sheetName val="Basement_Budget9"/>
      <sheetName val="INPUT_SHEET9"/>
      <sheetName val="@risk_rents_and_incentives6"/>
      <sheetName val="Car_park_lease6"/>
      <sheetName val="Net_rent_analysis6"/>
      <sheetName val="schedule_nos7"/>
      <sheetName val="RCC,Ret__Wall7"/>
      <sheetName val="Sludge_Cal7"/>
      <sheetName val="Operating_Statistics7"/>
      <sheetName val="Basic_Rates7"/>
      <sheetName val="Ave_wtd_rates7"/>
      <sheetName val="Material_7"/>
      <sheetName val="Labour_&amp;_Plant7"/>
      <sheetName val="9__Package_split_-_Cost_7"/>
      <sheetName val="DETAILED__BOQ7"/>
      <sheetName val="rent_&amp;_value_assumptions6"/>
      <sheetName val="PSDA_detailed_cashflow_for_deb6"/>
      <sheetName val="Financing_Assumptions6"/>
      <sheetName val="Equity_shares_analysis6"/>
      <sheetName val="Loan_B_interest6"/>
      <sheetName val="Loan_covenant_tests6"/>
      <sheetName val="Rents_committed6"/>
      <sheetName val="LCC_profit_share_calculation6"/>
      <sheetName val="Loan_A_interest_guarantee6"/>
      <sheetName val="A_O_R_7"/>
      <sheetName val="Podium_Areas7"/>
      <sheetName val="Bill_17"/>
      <sheetName val="Bill_27"/>
      <sheetName val="Bill_37"/>
      <sheetName val="Bill_47"/>
      <sheetName val="Bill_57"/>
      <sheetName val="Bill_67"/>
      <sheetName val="Bill_77"/>
      <sheetName val="LABOUR_RATE7"/>
      <sheetName val="Material_Rate7"/>
      <sheetName val="Balance_sheet_DCCDL_Nov_067"/>
      <sheetName val="_COP_100%7"/>
      <sheetName val="Top_sheet6"/>
      <sheetName val="M-Book_for_Conc6"/>
      <sheetName val="Rein_Steel6"/>
      <sheetName val="M-Book_for_FW6"/>
      <sheetName val="M-Book_others6"/>
      <sheetName val="M-Book_filling6"/>
      <sheetName val="beam-reinft-machine_rm6"/>
      <sheetName val="Bechtel_Norms6"/>
      <sheetName val="CS_PIPING6"/>
      <sheetName val="TECH_DATA6"/>
      <sheetName val="MASTER_RATE_ANALYSIS6"/>
      <sheetName val="PA-_Consutant_6"/>
      <sheetName val="Works_-_Quote_Sheet6"/>
      <sheetName val="SECTION_R2"/>
      <sheetName val="Civil-main_building18"/>
      <sheetName val="Civil-amenities_buildings18"/>
      <sheetName val="Roads-pavement-path_ways18"/>
      <sheetName val="C-Wall_BOQ18"/>
      <sheetName val="GR_slab-reinft18"/>
      <sheetName val="PointNo_515"/>
      <sheetName val="Stress_Calculation15"/>
      <sheetName val="GUT_(2)15"/>
      <sheetName val="PRECAST_lightconc-II15"/>
      <sheetName val="Tender_Summary15"/>
      <sheetName val="_Net_Break_Down15"/>
      <sheetName val="11B_15"/>
      <sheetName val="IO_List15"/>
      <sheetName val="Bill_No_2_to_8_(Rev)15"/>
      <sheetName val="SPT_vs_PHI15"/>
      <sheetName val="BSH_num15"/>
      <sheetName val="K_Ajeet15"/>
      <sheetName val="SITE_OVERHEADS15"/>
      <sheetName val="Fill_this_out_first___15"/>
      <sheetName val="GF_Columns15"/>
      <sheetName val="Assumption_Inputs15"/>
      <sheetName val="Bill_3_-_Site_Works15"/>
      <sheetName val="4_Annex_1_Basic_rate15"/>
      <sheetName val="Fin_Sum15"/>
      <sheetName val="AutoOpen_Stub_Data13"/>
      <sheetName val="C_Sum13"/>
      <sheetName val="A_Sum13"/>
      <sheetName val="INDIGINEOUS_ITEMS_13"/>
      <sheetName val="07016,_Master_List-Major_Mino13"/>
      <sheetName val="Staff_Acco_14"/>
      <sheetName val="labour_coeff14"/>
      <sheetName val="SUMMARY_ALL_CO'S13"/>
      <sheetName val="Bridges_RB13"/>
      <sheetName val="Analysis_Justi_13"/>
      <sheetName val="Qty_Esti_-TCS13"/>
      <sheetName val="Abst_Jo13"/>
      <sheetName val="Debits_as_on_12_04_0814"/>
      <sheetName val="Bank_Guarantee13"/>
      <sheetName val="Detail_In_Door_Stad13"/>
      <sheetName val="S_&amp;_A13"/>
      <sheetName val="PROG_SUMMARY11"/>
      <sheetName val="Break_up_Sheet13"/>
      <sheetName val="Deduction_of_assets13"/>
      <sheetName val="NLD_-_Assum11"/>
      <sheetName val="5_NOT_REQUIRED13"/>
      <sheetName val="3cd_Annexure11"/>
      <sheetName val="Story_Drift-Part_28"/>
      <sheetName val="Allg__Angaben8"/>
      <sheetName val="A_O_R_r1Str9"/>
      <sheetName val="A_O_R_r19"/>
      <sheetName val="A_O_R_(2)9"/>
      <sheetName val="AoR_Finishing8"/>
      <sheetName val="Rate_analysis8"/>
      <sheetName val="BLOCK-A_(MEA_SHEET)9"/>
      <sheetName val="BOQ_(2)9"/>
      <sheetName val="FITZ_MORT_9410"/>
      <sheetName val="Westin_FOH_&amp;_BOH_Split7"/>
      <sheetName val="Basement_Budget10"/>
      <sheetName val="INPUT_SHEET10"/>
      <sheetName val="@risk_rents_and_incentives7"/>
      <sheetName val="Car_park_lease7"/>
      <sheetName val="Net_rent_analysis7"/>
      <sheetName val="schedule_nos8"/>
      <sheetName val="RCC,Ret__Wall8"/>
      <sheetName val="Sludge_Cal8"/>
      <sheetName val="Operating_Statistics8"/>
      <sheetName val="Basic_Rates8"/>
      <sheetName val="Ave_wtd_rates8"/>
      <sheetName val="Material_8"/>
      <sheetName val="Labour_&amp;_Plant8"/>
      <sheetName val="9__Package_split_-_Cost_8"/>
      <sheetName val="DETAILED__BOQ8"/>
      <sheetName val="rent_&amp;_value_assumptions7"/>
      <sheetName val="PSDA_detailed_cashflow_for_deb7"/>
      <sheetName val="Financing_Assumptions7"/>
      <sheetName val="Equity_shares_analysis7"/>
      <sheetName val="Loan_B_interest7"/>
      <sheetName val="Loan_covenant_tests7"/>
      <sheetName val="Rents_committed7"/>
      <sheetName val="LCC_profit_share_calculation7"/>
      <sheetName val="Loan_A_interest_guarantee7"/>
      <sheetName val="A_O_R_8"/>
      <sheetName val="Podium_Areas8"/>
      <sheetName val="Bill_18"/>
      <sheetName val="Bill_28"/>
      <sheetName val="Bill_38"/>
      <sheetName val="Bill_48"/>
      <sheetName val="Bill_58"/>
      <sheetName val="Bill_68"/>
      <sheetName val="Bill_78"/>
      <sheetName val="LABOUR_RATE8"/>
      <sheetName val="Material_Rate8"/>
      <sheetName val="Balance_sheet_DCCDL_Nov_068"/>
      <sheetName val="_COP_100%8"/>
      <sheetName val="Top_sheet7"/>
      <sheetName val="M-Book_for_Conc7"/>
      <sheetName val="Rein_Steel7"/>
      <sheetName val="M-Book_for_FW7"/>
      <sheetName val="M-Book_others7"/>
      <sheetName val="M-Book_filling7"/>
      <sheetName val="beam-reinft-machine_rm7"/>
      <sheetName val="Bechtel_Norms7"/>
      <sheetName val="CS_PIPING7"/>
      <sheetName val="TECH_DATA7"/>
      <sheetName val="MASTER_RATE_ANALYSIS7"/>
      <sheetName val="PA-_Consutant_7"/>
      <sheetName val="Works_-_Quote_Sheet7"/>
      <sheetName val="SECTION_R3"/>
      <sheetName val="SUMMARYMCA"/>
      <sheetName val="AN"/>
      <sheetName val="Trade Summary"/>
      <sheetName val="01"/>
      <sheetName val="Raw Data"/>
      <sheetName val="Div Summary"/>
      <sheetName val="MATCAT.BOQ"/>
      <sheetName val="cables"/>
      <sheetName val="5 Analysis"/>
      <sheetName val="References"/>
      <sheetName val="New Issue Pipeline"/>
      <sheetName val="pvc vent"/>
      <sheetName val="D17-CL-C (2)"/>
      <sheetName val="17"/>
      <sheetName val="11"/>
      <sheetName val="7"/>
      <sheetName val="21"/>
      <sheetName val="25"/>
      <sheetName val="18"/>
      <sheetName val="15"/>
      <sheetName val="29"/>
      <sheetName val="20"/>
      <sheetName val="worksheet"/>
      <sheetName val="Calendar"/>
      <sheetName val="AILC004"/>
      <sheetName val="JOB COSTING SHEET ELEC"/>
      <sheetName val="Lstsub"/>
      <sheetName val="Doha WBS Clean"/>
      <sheetName val="IT-Fri Base"/>
      <sheetName val="CMISFA"/>
      <sheetName val="00acttbl"/>
      <sheetName val="PSrpt25"/>
      <sheetName val="00budtbl"/>
      <sheetName val="Data Tables"/>
      <sheetName val="BALAN1"/>
      <sheetName val="405"/>
      <sheetName val="427"/>
      <sheetName val="403"/>
      <sheetName val="Legal Risk Analysis"/>
      <sheetName val="M.S."/>
      <sheetName val="Actuals_by_Job"/>
      <sheetName val="Outlook"/>
      <sheetName val="CIP Summary 0012"/>
      <sheetName val="CIP Detail 0011"/>
      <sheetName val="VLOOK"/>
      <sheetName val="99 to 00 blns"/>
      <sheetName val="SCHEDULE OF RATES"/>
      <sheetName val="col-reinft1"/>
      <sheetName val="Validation sheet"/>
      <sheetName val="IO's"/>
      <sheetName val="Prices"/>
      <sheetName val="BULook"/>
      <sheetName val="1.01 (a)"/>
      <sheetName val="DontDelete"/>
      <sheetName val="Settings"/>
      <sheetName val="MERGED CODES &amp; NAMES"/>
      <sheetName val="TYPES"/>
      <sheetName val="MPC"/>
      <sheetName val="Back_Cal_for OMC"/>
      <sheetName val="std.wt."/>
      <sheetName val="Khalifa Parkf"/>
      <sheetName val="Costcal"/>
      <sheetName val="Bed Class"/>
      <sheetName val="Cd"/>
      <sheetName val="D2_CO"/>
      <sheetName val="Vendors"/>
      <sheetName val="B&amp;C-TILE_QUANTITIES"/>
      <sheetName val="Recon_Template"/>
      <sheetName val="B&amp;C-TILE_QUANTITIES1"/>
      <sheetName val="Recon_Template1"/>
      <sheetName val="CFForecast_detail"/>
      <sheetName val="MD_REVIEW"/>
      <sheetName val="Over all Builder work"/>
      <sheetName val="Over_all_Builder_work"/>
      <sheetName val="COST CONTROL MATRIX"/>
      <sheetName val="Project Details "/>
      <sheetName val="PC, Prov Sums, Quants"/>
      <sheetName val="Progress Photos"/>
      <sheetName val="Contents"/>
      <sheetName val="Cost Report Summary"/>
      <sheetName val="Provisional Sums"/>
      <sheetName val="Ra  stair"/>
      <sheetName val="Trade_Package"/>
      <sheetName val="Camp_Power_Cost1"/>
      <sheetName val="Bill_5_-_Carpark"/>
      <sheetName val="UNP-NCW_2"/>
      <sheetName val="water_prop_2"/>
      <sheetName val="final_abstract"/>
      <sheetName val="Section_3_DPR2"/>
      <sheetName val="SC_Cost_FEB_03"/>
      <sheetName val="(Do_not_delete)"/>
      <sheetName val="Slope_area"/>
      <sheetName val="Load_Details(B2)"/>
      <sheetName val="Site_Dev_BOQ"/>
      <sheetName val="MN_T_B_"/>
      <sheetName val="Source_Ref_"/>
      <sheetName val="TBAL9697_-group_wise__sdpl"/>
      <sheetName val="Project_Budget_Worksheet"/>
      <sheetName val="Detail_P&amp;L"/>
      <sheetName val="Assumption_Sheet"/>
      <sheetName val="Ground_Floor"/>
      <sheetName val="BOD_PL_NEW"/>
      <sheetName val="Flanged_Beams"/>
      <sheetName val="Rectangular_Beam"/>
      <sheetName val="BC_&amp;_MNB_"/>
      <sheetName val="EE_SUM"/>
      <sheetName val="kppl_pl"/>
      <sheetName val="Sales_&amp;_Prod"/>
      <sheetName val="Cost_any"/>
      <sheetName val="ADDENDA"/>
      <sheetName val="SEW4"/>
      <sheetName val="MD_REVIEW1"/>
      <sheetName val="Sales_&amp;_Prod1"/>
      <sheetName val="Camp_Power_Cost2"/>
      <sheetName val="RBD_ATS_Inst-F2"/>
      <sheetName val="Cable_Comparison2"/>
      <sheetName val="RBD_DB-F2"/>
      <sheetName val="RBD_ATS-R2"/>
      <sheetName val="RBD_DB-R2"/>
      <sheetName val="RBD_MCC-F2"/>
      <sheetName val="RBD_MCC-R2"/>
      <sheetName val="RBD_SM-F2"/>
      <sheetName val="RBD_SM-R2"/>
      <sheetName val="RBD_HV-F2"/>
      <sheetName val="RBD_HV-R2"/>
      <sheetName val="RBD_ACB-F2"/>
      <sheetName val="RBD_ACB-R2"/>
      <sheetName val="RBD_ATS-F2"/>
      <sheetName val="RBD_LVs-F2"/>
      <sheetName val="RBD_LVs_-R2"/>
      <sheetName val="2C_10mm_FP_Cable2"/>
      <sheetName val="2C_16mm_Cable__2"/>
      <sheetName val="2C_35mm_Cable2"/>
      <sheetName val="2C_50mm_Cable2"/>
      <sheetName val="2C_6mm_Cable2"/>
      <sheetName val="4C_240mm_FP_Cable_2"/>
      <sheetName val="4C_300mm_FP_Cable2"/>
      <sheetName val="4C_50mm_FP_Cable2"/>
      <sheetName val="MD_REVIEW2"/>
      <sheetName val="B&amp;C-TILE_QUANTITIES2"/>
      <sheetName val="Sales_&amp;_Prod2"/>
      <sheetName val="Camp_Power_Cost3"/>
      <sheetName val="RBD_ATS_Inst-F3"/>
      <sheetName val="Cable_Comparison3"/>
      <sheetName val="RBD_DB-F3"/>
      <sheetName val="RBD_ATS-R3"/>
      <sheetName val="RBD_DB-R3"/>
      <sheetName val="RBD_MCC-F3"/>
      <sheetName val="RBD_MCC-R3"/>
      <sheetName val="RBD_SM-F3"/>
      <sheetName val="RBD_SM-R3"/>
      <sheetName val="RBD_HV-F3"/>
      <sheetName val="RBD_HV-R3"/>
      <sheetName val="RBD_ACB-F3"/>
      <sheetName val="RBD_ACB-R3"/>
      <sheetName val="RBD_ATS-F3"/>
      <sheetName val="RBD_LVs-F3"/>
      <sheetName val="RBD_LVs_-R3"/>
      <sheetName val="2C_10mm_FP_Cable3"/>
      <sheetName val="2C_16mm_Cable__3"/>
      <sheetName val="2C_35mm_Cable3"/>
      <sheetName val="2C_50mm_Cable3"/>
      <sheetName val="2C_6mm_Cable3"/>
      <sheetName val="4C_240mm_FP_Cable_3"/>
      <sheetName val="4C_300mm_FP_Cable3"/>
      <sheetName val="4C_50mm_FP_Cable3"/>
      <sheetName val="MD_REVIEW3"/>
      <sheetName val="B&amp;C-TILE_QUANTITIES3"/>
      <sheetName val="Sales_&amp;_Prod3"/>
      <sheetName val="Camp_Power_Cost4"/>
      <sheetName val="Area_Analysis4"/>
      <sheetName val="Structure_Bills_Qty4"/>
      <sheetName val="old_serial_no_4"/>
      <sheetName val="accom_cash4"/>
      <sheetName val="IRP_all_H2s4"/>
      <sheetName val="beam-reinft-IIInd_floor4"/>
      <sheetName val="UPA(Part_C,D,E,G,H)4"/>
      <sheetName val="L_(4)4"/>
      <sheetName val="Rate_Breakdowns_(Civil)4"/>
      <sheetName val="Rebar__Take_off4"/>
      <sheetName val="tie_beam(not_used)4"/>
      <sheetName val="raft,grade_slab4"/>
      <sheetName val="core_wall4"/>
      <sheetName val="pilecap(w_lap)4"/>
      <sheetName val="raft_slab4"/>
      <sheetName val="B31_14"/>
      <sheetName val="Materials_4"/>
      <sheetName val="Project_Info4"/>
      <sheetName val="RBD_ATS_Inst-F4"/>
      <sheetName val="Cable_Comparison4"/>
      <sheetName val="RBD_DB-F4"/>
      <sheetName val="RBD_ATS-R4"/>
      <sheetName val="RBD_DB-R4"/>
      <sheetName val="RBD_MCC-F4"/>
      <sheetName val="RBD_MCC-R4"/>
      <sheetName val="RBD_SM-F4"/>
      <sheetName val="RBD_SM-R4"/>
      <sheetName val="RBD_HV-F4"/>
      <sheetName val="RBD_HV-R4"/>
      <sheetName val="RBD_ACB-F4"/>
      <sheetName val="RBD_ACB-R4"/>
      <sheetName val="RBD_ATS-F4"/>
      <sheetName val="RBD_LVs-F4"/>
      <sheetName val="RBD_LVs_-R4"/>
      <sheetName val="2C_10mm_FP_Cable4"/>
      <sheetName val="2C_16mm_Cable__4"/>
      <sheetName val="2C_35mm_Cable4"/>
      <sheetName val="2C_50mm_Cable4"/>
      <sheetName val="2C_6mm_Cable4"/>
      <sheetName val="4C_240mm_FP_Cable_4"/>
      <sheetName val="4C_300mm_FP_Cable4"/>
      <sheetName val="4C_50mm_FP_Cable4"/>
      <sheetName val="SECTION_R4"/>
      <sheetName val="MD_REVIEW4"/>
      <sheetName val="B&amp;C-TILE_QUANTITIES4"/>
      <sheetName val="Sales_&amp;_Prod4"/>
      <sheetName val="Oracle_Upload4"/>
      <sheetName val="qty_schedule4"/>
      <sheetName val="Camp_Power_Cost5"/>
      <sheetName val="BBH"/>
      <sheetName val="raw"/>
      <sheetName val="Pulses"/>
      <sheetName val="discounts_XP140"/>
      <sheetName val="Setup Variables"/>
      <sheetName val="Contractor-1-every floor 5%"/>
      <sheetName val="STAFFSCHED "/>
      <sheetName val="GN-ST-10"/>
      <sheetName val="VALUE2_5"/>
      <sheetName val="compu(format)"/>
      <sheetName val="Final MEASUREMENT RA - 04"/>
      <sheetName val="foot-slab reinft"/>
      <sheetName val="Summary of Abst."/>
      <sheetName val="Civil Works"/>
      <sheetName val="WPR-IV"/>
      <sheetName val="Analysis-Pav"/>
      <sheetName val="Boq (Main Building)"/>
      <sheetName val="TABLE"/>
      <sheetName val="refer"/>
      <sheetName val="R.A."/>
      <sheetName val="Plant Used in CATS "/>
      <sheetName val="FILIALE"/>
      <sheetName val="외화금융(97-03)"/>
      <sheetName val="연돌일위집계"/>
      <sheetName val="Revenue-Invoicewise"/>
      <sheetName val="girder"/>
      <sheetName val="Rocker"/>
      <sheetName val="Materials Cost(PCC)"/>
      <sheetName val="L&amp;T formwork system"/>
      <sheetName val="Pile load test-Rock anchor"/>
      <sheetName val="Design (singly reinforced beam)"/>
      <sheetName val="Foundation"/>
      <sheetName val="Hoop stress"/>
      <sheetName val="strongback"/>
      <sheetName val="D-Shackle"/>
      <sheetName val="ISA"/>
      <sheetName val="ISMB"/>
      <sheetName val="shoring using plates"/>
      <sheetName val="ISMC"/>
      <sheetName val="Gantry track"/>
      <sheetName val="DESIGN-abut-pile fdn.-11"/>
      <sheetName val="-ve Variation-Annx-1-Page-1"/>
      <sheetName val="Annexure-1-Page-2"/>
      <sheetName val="Summary of variations-Anx-2"/>
      <sheetName val="CTP-13-Abstract-On Account Bill"/>
      <sheetName val="Abstract-including GST"/>
      <sheetName val="Abstract-Annexure-1"/>
      <sheetName val="MASTER"/>
      <sheetName val="fco"/>
      <sheetName val="Gen Info"/>
      <sheetName val="Lead"/>
      <sheetName val="Debtors_analysis"/>
      <sheetName val="Total_Debtors_Ageing_Sheet"/>
      <sheetName val="Inter_Co_Balances1"/>
      <sheetName val="SP_Break_Up1"/>
      <sheetName val="Revised_Summary"/>
      <sheetName val="Debtors_Service_Tax"/>
      <sheetName val="Stru_Labour_rate"/>
      <sheetName val="Curing_Analysis"/>
      <sheetName val="MS_items"/>
      <sheetName val="Tunnel_Fw"/>
      <sheetName val="Segment_Report_working"/>
      <sheetName val="Fixed_Assets_&amp;_Depreciation"/>
      <sheetName val="MS_Rates"/>
      <sheetName val="Array_(2)"/>
      <sheetName val="Light_fitt"/>
      <sheetName val="Boq-_Civil"/>
      <sheetName val="Input_&amp;_Calculations"/>
      <sheetName val="Back_Cal_for_OMC"/>
      <sheetName val="Administrative_Prices"/>
      <sheetName val="Civil_Boq"/>
      <sheetName val="d-safe_specs"/>
      <sheetName val="IT-Fri_Base"/>
      <sheetName val="std_wt_"/>
      <sheetName val="Extra_Item"/>
      <sheetName val="Inc_St_-Link"/>
      <sheetName val="Area_Statement"/>
      <sheetName val="Plant_Used_in_CATS_"/>
      <sheetName val="Project_Master"/>
      <sheetName val="Fin__Assumpt__-_Sensitivities"/>
      <sheetName val="train_cash"/>
      <sheetName val="ESI_&amp;_PF_DELHI"/>
      <sheetName val="Basic_Rate"/>
      <sheetName val="R_A_"/>
      <sheetName val="Dropdown list"/>
      <sheetName val="QTY-CRUST-SR"/>
      <sheetName val="Torque"/>
      <sheetName val="DOKA shutter design"/>
      <sheetName val="Steel shutter design"/>
      <sheetName val="Trestle"/>
      <sheetName val="gantry cranes"/>
      <sheetName val="bolted splice"/>
      <sheetName val="Bolts"/>
      <sheetName val="piercap truss"/>
      <sheetName val="pipe"/>
      <sheetName val="Table 19"/>
      <sheetName val="Top Sheet (PZ)"/>
      <sheetName val="Daywise Summary"/>
      <sheetName val="Road wise summary"/>
      <sheetName val="Amit Singh"/>
      <sheetName val="RP Pal"/>
      <sheetName val="Debender"/>
      <sheetName val="SWD Road WISE Total Qty"/>
      <sheetName val="Done Qty. FTM"/>
      <sheetName val="Precast Scope"/>
      <sheetName val="KPN"/>
      <sheetName val="AS (PZ)"/>
      <sheetName val="KPN (PZ)"/>
      <sheetName val="P&amp;L"/>
      <sheetName val="NOT FULL RESTRAINT"/>
      <sheetName val="BEARING &amp; BUCKLING"/>
      <sheetName val="PFC"/>
      <sheetName val="UC"/>
      <sheetName val="RSJ"/>
      <sheetName val="purpose&amp;input"/>
      <sheetName val="Detail 1A"/>
      <sheetName val="Rate"/>
      <sheetName val="TRIAL BALANCE"/>
      <sheetName val="RA-14"/>
      <sheetName val="RA-13"/>
      <sheetName val="Covering letter"/>
      <sheetName val=" CERTIFICATE   PAYMENT Vendor"/>
      <sheetName val="Payment Abstract Vendor"/>
      <sheetName val="Cummulative Steel &amp; RMC Vendor "/>
      <sheetName val="Vendor Wise Cu. Steel &amp; RMC"/>
      <sheetName val="Ultratech"/>
      <sheetName val="ACC"/>
      <sheetName val="Nuvoco"/>
      <sheetName val="JP"/>
      <sheetName val="Prism johnson"/>
      <sheetName val="RMC Qty. Cumulative vendor wise"/>
      <sheetName val="RMC Backup"/>
      <sheetName val="RMC Invoice"/>
      <sheetName val="Material Rates"/>
      <sheetName val="Reinforcement Steel"/>
      <sheetName val="Feb'19 Tax Invoice"/>
      <sheetName val="Structural Steel"/>
      <sheetName val="Feb'19 Tax Invoice (2)"/>
      <sheetName val="Qty. Cumulative Abstract"/>
      <sheetName val="FORM-16"/>
      <sheetName val="SCHEDULE (3)"/>
      <sheetName val="Power &amp; Fuel(SMS)"/>
      <sheetName val="Data sheet"/>
      <sheetName val="Door"/>
      <sheetName val="Sheet3 (2)"/>
      <sheetName val="Indirects_"/>
      <sheetName val="사진"/>
      <sheetName val="AV"/>
      <sheetName val=""/>
      <sheetName val="stub Column"/>
      <sheetName val="SubAnlysis"/>
      <sheetName val="Name Lists"/>
      <sheetName val="BTI"/>
      <sheetName val="CHR"/>
      <sheetName val="HML"/>
      <sheetName val="HSR"/>
      <sheetName val="JPR"/>
      <sheetName val="KRNL"/>
      <sheetName val="LKNW"/>
      <sheetName val="LDH"/>
      <sheetName val="ORI"/>
      <sheetName val="WB"/>
      <sheetName val="NotesRelatedParties_1"/>
      <sheetName val="NotesSubsidiaryInformation_1"/>
      <sheetName val="PPA Summary"/>
      <sheetName val="PC"/>
      <sheetName val="Material Advance"/>
      <sheetName val="MB"/>
      <sheetName val="Tax-Invoice.(Interior &amp; Civil)"/>
      <sheetName val="Appendix - 1"/>
      <sheetName val="BOQ ID"/>
      <sheetName val="MB ID"/>
      <sheetName val="Appendix - 10"/>
      <sheetName val="Nt Items"/>
      <sheetName val="A,TL,Toi"/>
      <sheetName val="Swati RA"/>
      <sheetName val="Neyo RA"/>
      <sheetName val="Sheet18"/>
      <sheetName val="basic-data"/>
      <sheetName val="mem-property"/>
      <sheetName val="Elect."/>
      <sheetName val=" COP"/>
      <sheetName val="Final Bill of Material"/>
      <sheetName val="Unit.prices"/>
      <sheetName val="工程月報彙總表"/>
      <sheetName val="Approaches"/>
      <sheetName val="Vertical profile"/>
      <sheetName val="Earthwork"/>
      <sheetName val="Abstract "/>
      <sheetName val="BSheet"/>
      <sheetName val="Schedule (2)"/>
      <sheetName val="#REF!"/>
      <sheetName val="PNM"/>
      <sheetName val="TUNE"/>
      <sheetName val="4.BOQ_air"/>
      <sheetName val="BOQ_GEN"/>
      <sheetName val="BOQ_DES"/>
      <sheetName val="MLR"/>
      <sheetName val="Salaries"/>
      <sheetName val="ENG"/>
      <sheetName val="Road Detail Est."/>
      <sheetName val="Road data"/>
      <sheetName val="b.s.chalam"/>
      <sheetName val="vamsi"/>
      <sheetName val="Process"/>
      <sheetName val="BASIS_-DEC_08"/>
      <sheetName val="Core_Data"/>
      <sheetName val="STAFFSCHED_"/>
      <sheetName val="DETAIL_SHEET"/>
      <sheetName val="3.9 Tension Crash Barrier"/>
      <sheetName val="3.12 Stone Pitching"/>
      <sheetName val="1.Prelims"/>
      <sheetName val="3.10 Misc. Concrete"/>
      <sheetName val="3.13 14 Protection"/>
      <sheetName val="3.8 ROAD signs"/>
      <sheetName val="Sump_cal"/>
      <sheetName val="dlvoid"/>
      <sheetName val="Labour &amp; Material"/>
      <sheetName val="Concrete_11_14"/>
      <sheetName val="Concrete_20_23"/>
      <sheetName val="Concrete_25"/>
      <sheetName val="Measurement 26"/>
      <sheetName val="Measurement 27"/>
      <sheetName val="Concrete_28"/>
      <sheetName val="Concrete 30"/>
      <sheetName val="Concrete_31"/>
      <sheetName val="Concrete_32"/>
      <sheetName val="Measurement utility"/>
      <sheetName val="Concrete_34"/>
      <sheetName val="measurement_1_2_3_5_6_8_1"/>
      <sheetName val="Measurement sump"/>
      <sheetName val="Filling_final "/>
      <sheetName val="Additional Items"/>
      <sheetName val="Measur Storm"/>
      <sheetName val="Concrete_10"/>
      <sheetName val="Concrete 26"/>
      <sheetName val="Concrete_27"/>
      <sheetName val="Concrete_33"/>
      <sheetName val="Concrete_1_2_3_5_6_8_1"/>
      <sheetName val="Concrete_37"/>
      <sheetName val="Road work"/>
      <sheetName val="Storm water"/>
      <sheetName val="dBase"/>
      <sheetName val="Boq Block A"/>
      <sheetName val="???? ??? ??"/>
      <sheetName val="Shape of Bars"/>
      <sheetName val="PtList Above (300x300)"/>
      <sheetName val="PtList Below (300x300)"/>
      <sheetName val="CONNECT"/>
      <sheetName val="April Analysts"/>
      <sheetName val="Analisa_STR"/>
      <sheetName val="cost_summary"/>
      <sheetName val="Elec_Summ"/>
      <sheetName val="ELEC_BOQ1"/>
      <sheetName val="TRACK_BUSWAY"/>
      <sheetName val="Validation_sheet"/>
      <sheetName val="Item- Compact"/>
      <sheetName val="ASS"/>
      <sheetName val="Cases"/>
      <sheetName val="Materials Cost"/>
      <sheetName val="pri-com"/>
      <sheetName val="Basisdaten"/>
      <sheetName val="Vordruck-Nr. 7.1.3_D"/>
      <sheetName val="Ersatzteile"/>
      <sheetName val="B"/>
      <sheetName val="D"/>
      <sheetName val="E"/>
      <sheetName val="G"/>
      <sheetName val="H"/>
      <sheetName val="I"/>
      <sheetName val="K"/>
      <sheetName val="L"/>
      <sheetName val="M"/>
      <sheetName val="N"/>
      <sheetName val="O"/>
      <sheetName val="T"/>
      <sheetName val="U"/>
      <sheetName val="M&amp;A D"/>
      <sheetName val="M&amp;A E"/>
      <sheetName val="M&amp;A G"/>
      <sheetName val="FINANCIAL (FLR)"/>
      <sheetName val="Sum_Mech"/>
      <sheetName val="Valves Erec. -IV"/>
      <sheetName val="3. Elemental Summary"/>
      <sheetName val="Rate Analysis "/>
      <sheetName val="Income Statement-OCPL Projects"/>
      <sheetName val="N-Amritsar 135"/>
      <sheetName val="Meas.-Hotel Part"/>
      <sheetName val="Bar.Sched"/>
      <sheetName val="slab"/>
      <sheetName val="PRICE-COMP"/>
      <sheetName val="Beam-design exp"/>
      <sheetName val="Balustrade"/>
      <sheetName val="precast RC element"/>
      <sheetName val="BUD-8306"/>
      <sheetName val="SC_Cost_FEB_031"/>
      <sheetName val="final_abstract1"/>
      <sheetName val="Load_Details(B2)1"/>
      <sheetName val="BOD_PL_NEW1"/>
      <sheetName val="Flanged_Beams1"/>
      <sheetName val="Rectangular_Beam1"/>
      <sheetName val="BC_&amp;_MNB_1"/>
      <sheetName val="Light_fitt1"/>
      <sheetName val="Source_Ref_1"/>
      <sheetName val="Site_Dev_BOQ1"/>
      <sheetName val="CFForecast_detail1"/>
      <sheetName val="TBAL9697_-group_wise__sdpl1"/>
      <sheetName val="Project_Budget_Worksheet1"/>
      <sheetName val="MN_T_B_1"/>
      <sheetName val="Detail_P&amp;L1"/>
      <sheetName val="Assumption_Sheet1"/>
      <sheetName val="Civil_Boq1"/>
      <sheetName val="d-safe_specs1"/>
      <sheetName val="train_cash1"/>
      <sheetName val="Indirects_1"/>
      <sheetName val="Fin__Assumpt__-_Sensitivities1"/>
      <sheetName val="Debtors_analysis1"/>
      <sheetName val="Total_Debtors_Ageing_Sheet1"/>
      <sheetName val="Revised_Summary1"/>
      <sheetName val="Administrative_Prices1"/>
      <sheetName val="(Do_not_delete)1"/>
      <sheetName val="Slope_area1"/>
      <sheetName val="Ground_Floor1"/>
      <sheetName val="BASIS_-DEC_081"/>
      <sheetName val="Core_Data1"/>
      <sheetName val="Inc_St_-Link1"/>
      <sheetName val="kppl_pl1"/>
      <sheetName val="STAFFSCHED_1"/>
      <sheetName val="DETAIL_SHEET1"/>
      <sheetName val="NOT_FULL_RESTRAINT"/>
      <sheetName val="BEARING_&amp;_BUCKLING"/>
      <sheetName val="Detail_1A"/>
      <sheetName val="TRIAL_BALANCE"/>
      <sheetName val="Data_sheet"/>
      <sheetName val="Sheet3_(2)"/>
      <sheetName val="Materials_Cost(PCC)"/>
      <sheetName val="Legal_Risk_Analysis"/>
      <sheetName val="M_S_"/>
      <sheetName val="CIP_Summary_0012"/>
      <sheetName val="CIP_Detail_0011"/>
      <sheetName val="99_to_00_blns"/>
      <sheetName val="PPA_Summary"/>
      <sheetName val="Data_Tables"/>
      <sheetName val="SCHEDULE_OF_RATES"/>
      <sheetName val="1_01_(a)"/>
      <sheetName val="MERGED_CODES_&amp;_NAMES"/>
      <sheetName val="Pile_cap"/>
      <sheetName val="Khalifa_Parkf"/>
      <sheetName val="Bed_Class"/>
      <sheetName val="L&amp;T_formwork_system"/>
      <sheetName val="Pile_load_test-Rock_anchor"/>
      <sheetName val="Design_(singly_reinforced_beam)"/>
      <sheetName val="Hoop_stress"/>
      <sheetName val="shoring_using_plates"/>
      <sheetName val="Gantry_track"/>
      <sheetName val="DESIGN-abut-pile_fdn_-11"/>
      <sheetName val="Load_Details(B2)2"/>
      <sheetName val="Inter_Co_Balances2"/>
      <sheetName val="SP_Break_Up2"/>
      <sheetName val="CFForecast_detail2"/>
      <sheetName val="TBAL9697_-group_wise__sdpl2"/>
      <sheetName val="Project_Budget_Worksheet2"/>
      <sheetName val="Detail_P&amp;L2"/>
      <sheetName val="Assumption_Sheet2"/>
      <sheetName val="final_abstract2"/>
      <sheetName val="Source_Ref_2"/>
      <sheetName val="Site_Dev_BOQ2"/>
      <sheetName val="MN_T_B_2"/>
      <sheetName val="SC_Cost_FEB_032"/>
      <sheetName val="Fin__Assumpt__-_Sensitivities2"/>
      <sheetName val="Civil_Boq2"/>
      <sheetName val="BOD_PL_NEW2"/>
      <sheetName val="Flanged_Beams2"/>
      <sheetName val="Rectangular_Beam2"/>
      <sheetName val="BC_&amp;_MNB_2"/>
      <sheetName val="Debtors_analysis2"/>
      <sheetName val="Total_Debtors_Ageing_Sheet2"/>
      <sheetName val="Revised_Summary2"/>
      <sheetName val="Administrative_Prices2"/>
      <sheetName val="d-safe_specs2"/>
      <sheetName val="train_cash2"/>
      <sheetName val="Indirects_2"/>
      <sheetName val="Ground_Floor2"/>
      <sheetName val="(Do_not_delete)2"/>
      <sheetName val="Slope_area2"/>
      <sheetName val="BASIS_-DEC_082"/>
      <sheetName val="Light_fitt2"/>
      <sheetName val="Extra_Item1"/>
      <sheetName val="Core_Data2"/>
      <sheetName val="kppl_pl2"/>
      <sheetName val="DETAIL_SHEET2"/>
      <sheetName val="MS_Rates1"/>
      <sheetName val="Array_(2)1"/>
      <sheetName val="Boq-_Civil1"/>
      <sheetName val="Input_&amp;_Calculations1"/>
      <sheetName val="Basic_Rate1"/>
      <sheetName val="PPA_Summary1"/>
      <sheetName val="Project_Master1"/>
      <sheetName val="ESI_&amp;_PF_DELHI1"/>
      <sheetName val="Inc_St_-Link2"/>
      <sheetName val="Area_Statement1"/>
      <sheetName val="Debtors_Service_Tax1"/>
      <sheetName val="Stru_Labour_rate1"/>
      <sheetName val="Curing_Analysis1"/>
      <sheetName val="MS_items1"/>
      <sheetName val="Tunnel_Fw1"/>
      <sheetName val="Segment_Report_working1"/>
      <sheetName val="Fixed_Assets_&amp;_Depreciation1"/>
      <sheetName val="IT-Fri_Base1"/>
      <sheetName val="Data_Tables1"/>
      <sheetName val="STAFFSCHED_2"/>
      <sheetName val="NOT_FULL_RESTRAINT1"/>
      <sheetName val="BEARING_&amp;_BUCKLING1"/>
      <sheetName val="Detail_1A1"/>
      <sheetName val="TRIAL_BALANCE1"/>
      <sheetName val="Legal_Risk_Analysis1"/>
      <sheetName val="M_S_1"/>
      <sheetName val="CIP_Summary_00121"/>
      <sheetName val="CIP_Detail_00111"/>
      <sheetName val="99_to_00_blns1"/>
      <sheetName val="Data_sheet1"/>
      <sheetName val="Sheet3_(2)1"/>
      <sheetName val="Materials_Cost(PCC)1"/>
      <sheetName val="Analisa_STR1"/>
      <sheetName val="cost_summary1"/>
      <sheetName val="Elec_Summ1"/>
      <sheetName val="ELEC_BOQ2"/>
      <sheetName val="TRACK_BUSWAY1"/>
      <sheetName val="Validation_sheet1"/>
      <sheetName val="SCHEDULE_OF_RATES1"/>
      <sheetName val="1_01_(a)1"/>
      <sheetName val="MERGED_CODES_&amp;_NAMES1"/>
      <sheetName val="Back_Cal_for_OMC1"/>
      <sheetName val="std_wt_1"/>
      <sheetName val="Pile_cap1"/>
      <sheetName val="Khalifa_Parkf1"/>
      <sheetName val="Bed_Class1"/>
      <sheetName val="Plant_Used_in_CATS_1"/>
      <sheetName val="R_A_1"/>
      <sheetName val="L&amp;T_formwork_system1"/>
      <sheetName val="Pile_load_test-Rock_anchor1"/>
      <sheetName val="Design_(singly_reinforced_beam1"/>
      <sheetName val="Hoop_stress1"/>
      <sheetName val="shoring_using_plates1"/>
      <sheetName val="Gantry_track1"/>
      <sheetName val="DESIGN-abut-pile_fdn_-111"/>
      <sheetName val="precast_RC_element"/>
      <sheetName val="DOKA_shutter_design"/>
      <sheetName val="Steel_shutter_design"/>
      <sheetName val="gantry_cranes"/>
      <sheetName val="bolted_splice"/>
      <sheetName val="piercap_truss"/>
      <sheetName val="Table_19"/>
      <sheetName val="Contractor-1-every_floor_5%"/>
      <sheetName val="Summary output"/>
      <sheetName val="MA"/>
      <sheetName val="o’£Òˆê——i–ˆ“úŠm”F‚Ì‚±‚Æj"/>
      <sheetName val="PCost"/>
      <sheetName val="DSCR"/>
      <sheetName val="CF - WW"/>
      <sheetName val="Sens"/>
      <sheetName val="Definitions"/>
      <sheetName val="bba"/>
      <sheetName val="Actual 2010-11"/>
      <sheetName val="Actual 2009-10"/>
      <sheetName val="Budget 2010-11"/>
      <sheetName val="Bar Chart - FHL (M)"/>
      <sheetName val="RAte analyis"/>
      <sheetName val="Quotation"/>
      <sheetName val="Ply"/>
      <sheetName val="ONE TIME"/>
      <sheetName val="Material&amp;equipment"/>
      <sheetName val="S.BAHAN"/>
      <sheetName val="S.UPAH"/>
      <sheetName val="Seide Customer wise "/>
      <sheetName val="Consl LS"/>
      <sheetName val="Filati Customer wise"/>
      <sheetName val="Reco"/>
      <sheetName val="Seide LS"/>
      <sheetName val="Filati LS"/>
      <sheetName val="Spec"/>
      <sheetName val="Bill-12"/>
      <sheetName val="Struct"/>
      <sheetName val="Top_Sheet_(PZ)"/>
      <sheetName val="Daywise_Summary"/>
      <sheetName val="Road_wise_summary"/>
      <sheetName val="Amit_Singh"/>
      <sheetName val="RP_Pal"/>
      <sheetName val="SWD_Road_WISE_Total_Qty"/>
      <sheetName val="Done_Qty__FTM"/>
      <sheetName val="Precast_Scope"/>
      <sheetName val="AS_(PZ)"/>
      <sheetName val="KPN_(PZ)"/>
      <sheetName val="Vertical_profile"/>
      <sheetName val="-ve_Variation-Annx-1-Page-1"/>
      <sheetName val="Summary_of_variations-Anx-2"/>
      <sheetName val="CTP-13-Abstract-On_Account_Bill"/>
      <sheetName val="Abstract-including_GST"/>
      <sheetName val="Abstract_"/>
      <sheetName val="5_Analysis"/>
      <sheetName val="4_BOQ_air"/>
      <sheetName val="DOKA_shutter_design1"/>
      <sheetName val="Steel_shutter_design1"/>
      <sheetName val="gantry_cranes1"/>
      <sheetName val="bolted_splice1"/>
      <sheetName val="piercap_truss1"/>
      <sheetName val="Table_191"/>
      <sheetName val="Top_Sheet_(PZ)1"/>
      <sheetName val="Daywise_Summary1"/>
      <sheetName val="Road_wise_summary1"/>
      <sheetName val="Amit_Singh1"/>
      <sheetName val="RP_Pal1"/>
      <sheetName val="SWD_Road_WISE_Total_Qty1"/>
      <sheetName val="Done_Qty__FTM1"/>
      <sheetName val="Precast_Scope1"/>
      <sheetName val="AS_(PZ)1"/>
      <sheetName val="KPN_(PZ)1"/>
      <sheetName val="Vertical_profile1"/>
      <sheetName val="-ve_Variation-Annx-1-Page-11"/>
      <sheetName val="Summary_of_variations-Anx-21"/>
      <sheetName val="CTP-13-Abstract-On_Account_Bil1"/>
      <sheetName val="Abstract-including_GST1"/>
      <sheetName val="Abstract_1"/>
      <sheetName val="5_Analysis1"/>
      <sheetName val="4_BOQ_air1"/>
      <sheetName val="TOT"/>
      <sheetName val="water_prop_3"/>
      <sheetName val="MS_Rates2"/>
      <sheetName val="Array_(2)2"/>
      <sheetName val="Back_Cal_for_OMC2"/>
      <sheetName val="Boq-_Civil2"/>
      <sheetName val="Input_&amp;_Calculations2"/>
      <sheetName val="R_A_2"/>
      <sheetName val="Inter_Co_Balances3"/>
      <sheetName val="SP_Break_Up3"/>
      <sheetName val="Materials_Cost(PCC)2"/>
      <sheetName val="Validation_sheet2"/>
      <sheetName val="L&amp;T_formwork_system2"/>
      <sheetName val="Pile_load_test-Rock_anchor2"/>
      <sheetName val="Design_(singly_reinforced_beam2"/>
      <sheetName val="Hoop_stress2"/>
      <sheetName val="shoring_using_plates2"/>
      <sheetName val="Gantry_track2"/>
      <sheetName val="DESIGN-abut-pile_fdn_-112"/>
      <sheetName val="Khalifa_Parkf2"/>
      <sheetName val="Debtors_Service_Tax2"/>
      <sheetName val="Top_Sheet_(PZ)2"/>
      <sheetName val="Daywise_Summary2"/>
      <sheetName val="Road_wise_summary2"/>
      <sheetName val="Amit_Singh2"/>
      <sheetName val="RP_Pal2"/>
      <sheetName val="SWD_Road_WISE_Total_Qty2"/>
      <sheetName val="Done_Qty__FTM2"/>
      <sheetName val="Precast_Scope2"/>
      <sheetName val="AS_(PZ)2"/>
      <sheetName val="KPN_(PZ)2"/>
      <sheetName val="DOKA_shutter_design2"/>
      <sheetName val="Steel_shutter_design2"/>
      <sheetName val="gantry_cranes2"/>
      <sheetName val="bolted_splice2"/>
      <sheetName val="piercap_truss2"/>
      <sheetName val="Table_192"/>
      <sheetName val="Vertical_profile2"/>
      <sheetName val="Pile_cap2"/>
      <sheetName val="IT-Fri_Base2"/>
      <sheetName val="Area_Statement2"/>
      <sheetName val="Segment_Report_working2"/>
      <sheetName val="Fixed_Assets_&amp;_Depreciation2"/>
      <sheetName val="Stru_Labour_rate2"/>
      <sheetName val="Curing_Analysis2"/>
      <sheetName val="MS_items2"/>
      <sheetName val="Tunnel_Fw2"/>
      <sheetName val="std_wt_2"/>
      <sheetName val="-ve_Variation-Annx-1-Page-12"/>
      <sheetName val="Summary_of_variations-Anx-22"/>
      <sheetName val="CTP-13-Abstract-On_Account_Bil2"/>
      <sheetName val="Abstract-including_GST2"/>
      <sheetName val="Extra_Item2"/>
      <sheetName val="ESI_&amp;_PF_DELHI2"/>
      <sheetName val="Abstract_2"/>
      <sheetName val="Project_Master2"/>
      <sheetName val="5_Analysis2"/>
      <sheetName val="4_BOQ_air2"/>
      <sheetName val="外気負荷"/>
      <sheetName val="party"/>
      <sheetName val="Sqn (Main) Abs"/>
      <sheetName val="Mat.Cost"/>
      <sheetName val="ABB"/>
      <sheetName val="GE"/>
      <sheetName val="Div Sum"/>
      <sheetName val="CONS. PROJECT HITS"/>
      <sheetName val="2-Cash Flow"/>
      <sheetName val="CUML.DELVRY"/>
      <sheetName val="DAMAGED"/>
      <sheetName val="D17-CL-C_(2)"/>
      <sheetName val="NR.03 Base-Course 140mm Thk"/>
      <sheetName val="Drawing Sheet Ref."/>
      <sheetName val="NR.09a W.C. (60-70) 50mm Thk"/>
      <sheetName val="Bil 1"/>
      <sheetName val="Main-Material"/>
      <sheetName val="AOR"/>
      <sheetName val="Filtration1"/>
      <sheetName val="Change Order Log"/>
      <sheetName val="FA"/>
      <sheetName val="CF_Input3"/>
      <sheetName val="DATA_INPUT3"/>
      <sheetName val="SITE_WORK"/>
      <sheetName val="Take-off_Floor_&amp;_Wall"/>
      <sheetName val="Détail_Etudes1"/>
      <sheetName val="DCH_entree1"/>
      <sheetName val="Comparaison_DCH_vs_GLK1"/>
      <sheetName val="1_BED_"/>
      <sheetName val="C_(3)"/>
      <sheetName val="입찰내역_발주처_양식"/>
      <sheetName val="LMB_Forecast_plan"/>
      <sheetName val="LTR-2"/>
      <sheetName val="Civil-main_building19"/>
      <sheetName val="Civil-amenities_buildings19"/>
      <sheetName val="Roads-pavement-path_ways19"/>
      <sheetName val="C-Wall_BOQ19"/>
      <sheetName val="GR_slab-reinft19"/>
      <sheetName val="PRECAST_lightconc-II16"/>
      <sheetName val="PointNo_516"/>
      <sheetName val="GUT_(2)16"/>
      <sheetName val="SPT_vs_PHI16"/>
      <sheetName val="Stress_Calculation16"/>
      <sheetName val="Tender_Summary16"/>
      <sheetName val="_Net_Break_Down16"/>
      <sheetName val="BSH_num16"/>
      <sheetName val="K_Ajeet16"/>
      <sheetName val="SITE_OVERHEADS16"/>
      <sheetName val="Bill_No_2_to_8_(Rev)16"/>
      <sheetName val="Fill_this_out_first___16"/>
      <sheetName val="GF_Columns16"/>
      <sheetName val="Assumption_Inputs16"/>
      <sheetName val="Bill_3_-_Site_Works16"/>
      <sheetName val="11B_16"/>
      <sheetName val="Staff_Acco_15"/>
      <sheetName val="Debits_as_on_12_04_0815"/>
      <sheetName val="labour_coeff15"/>
      <sheetName val="AutoOpen_Stub_Data14"/>
      <sheetName val="Fin_Sum16"/>
      <sheetName val="Bridges_RB14"/>
      <sheetName val="Analysis_Justi_14"/>
      <sheetName val="Qty_Esti_-TCS14"/>
      <sheetName val="Abst_Jo14"/>
      <sheetName val="SUMMARY_ALL_CO'S14"/>
      <sheetName val="INDIGINEOUS_ITEMS_14"/>
      <sheetName val="07016,_Master_List-Major_Mino14"/>
      <sheetName val="C_Sum14"/>
      <sheetName val="A_Sum14"/>
      <sheetName val="S_&amp;_A14"/>
      <sheetName val="Bank_Guarantee14"/>
      <sheetName val="4_Annex_1_Basic_rate16"/>
      <sheetName val="Break_up_Sheet14"/>
      <sheetName val="Deduction_of_assets14"/>
      <sheetName val="Detail_In_Door_Stad14"/>
      <sheetName val="BOQ_(2)10"/>
      <sheetName val="Bechtel_Norms8"/>
      <sheetName val="Bill_19"/>
      <sheetName val="Bill_29"/>
      <sheetName val="Bill_39"/>
      <sheetName val="Bill_49"/>
      <sheetName val="Bill_59"/>
      <sheetName val="Bill_69"/>
      <sheetName val="Bill_79"/>
      <sheetName val="Westin_FOH_&amp;_BOH_Split8"/>
      <sheetName val="BLOCK-A_(MEA_SHEET)10"/>
      <sheetName val="A_O_R_r1Str10"/>
      <sheetName val="A_O_R_r110"/>
      <sheetName val="A_O_R_(2)10"/>
      <sheetName val="PROG_SUMMARY12"/>
      <sheetName val="Sludge_Cal9"/>
      <sheetName val="Ave_wtd_rates9"/>
      <sheetName val="Material_9"/>
      <sheetName val="NLD_-_Assum12"/>
      <sheetName val="5_NOT_REQUIRED14"/>
      <sheetName val="A_O_R_9"/>
      <sheetName val="Basement_Budget11"/>
      <sheetName val="INPUT_SHEET11"/>
      <sheetName val="FITZ_MORT_9411"/>
      <sheetName val="3cd_Annexure12"/>
      <sheetName val="Story_Drift-Part_29"/>
      <sheetName val="Allg__Angaben9"/>
      <sheetName val="AoR_Finishing9"/>
      <sheetName val="Rate_analysis9"/>
      <sheetName val="Operating_Statistics9"/>
      <sheetName val="schedule_nos9"/>
      <sheetName val="RCC,Ret__Wall9"/>
      <sheetName val="Basic_Rates9"/>
      <sheetName val="Labour_&amp;_Plant9"/>
      <sheetName val="Podium_Areas9"/>
      <sheetName val="9__Package_split_-_Cost_9"/>
      <sheetName val="DETAILED__BOQ9"/>
      <sheetName val="LABOUR_RATE9"/>
      <sheetName val="Material_Rate9"/>
      <sheetName val="Balance_sheet_DCCDL_Nov_069"/>
      <sheetName val="_COP_100%9"/>
      <sheetName val="@risk_rents_and_incentives8"/>
      <sheetName val="Car_park_lease8"/>
      <sheetName val="Net_rent_analysis8"/>
      <sheetName val="Top_sheet8"/>
      <sheetName val="M-Book_for_Conc8"/>
      <sheetName val="Rein_Steel8"/>
      <sheetName val="M-Book_for_FW8"/>
      <sheetName val="M-Book_others8"/>
      <sheetName val="M-Book_filling8"/>
      <sheetName val="beam-reinft-machine_rm8"/>
      <sheetName val="CS_PIPING8"/>
      <sheetName val="TECH_DATA8"/>
      <sheetName val="MASTER_RATE_ANALYSIS8"/>
      <sheetName val="PA-_Consutant_8"/>
      <sheetName val="Works_-_Quote_Sheet8"/>
      <sheetName val="rent_&amp;_value_assumptions8"/>
      <sheetName val="PSDA_detailed_cashflow_for_deb8"/>
      <sheetName val="Financing_Assumptions8"/>
      <sheetName val="Equity_shares_analysis8"/>
      <sheetName val="Loan_B_interest8"/>
      <sheetName val="Loan_covenant_tests8"/>
      <sheetName val="Rents_committed8"/>
      <sheetName val="LCC_profit_share_calculation8"/>
      <sheetName val="Loan_A_interest_guarantee8"/>
      <sheetName val="Trade_Summary"/>
      <sheetName val="Raw_Data"/>
      <sheetName val="Div_Summary"/>
      <sheetName val="MATCAT_BOQ"/>
      <sheetName val="Option"/>
      <sheetName val="Day work"/>
      <sheetName val="Sheet7"/>
      <sheetName val="Electrical Works"/>
      <sheetName val="VO Summary"/>
      <sheetName val=" Chamber"/>
      <sheetName val="Addition-ProtectionSummary"/>
      <sheetName val="Ref. Tables"/>
      <sheetName val="Schedule Activities"/>
      <sheetName val="Risk Impact Table"/>
      <sheetName val="RBS"/>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ow r="81">
          <cell r="H81">
            <v>222.566</v>
          </cell>
        </row>
      </sheetData>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ow r="81">
          <cell r="H81">
            <v>222.566</v>
          </cell>
        </row>
      </sheetData>
      <sheetData sheetId="256">
        <row r="81">
          <cell r="H81">
            <v>222.566</v>
          </cell>
        </row>
      </sheetData>
      <sheetData sheetId="257">
        <row r="81">
          <cell r="H81">
            <v>222.566</v>
          </cell>
        </row>
      </sheetData>
      <sheetData sheetId="258">
        <row r="81">
          <cell r="H81">
            <v>222.566</v>
          </cell>
        </row>
      </sheetData>
      <sheetData sheetId="259">
        <row r="81">
          <cell r="H81">
            <v>222.566</v>
          </cell>
        </row>
      </sheetData>
      <sheetData sheetId="260">
        <row r="81">
          <cell r="H81">
            <v>222.566</v>
          </cell>
        </row>
      </sheetData>
      <sheetData sheetId="261">
        <row r="81">
          <cell r="H81">
            <v>222.566</v>
          </cell>
        </row>
      </sheetData>
      <sheetData sheetId="262">
        <row r="81">
          <cell r="H81">
            <v>222.566</v>
          </cell>
        </row>
      </sheetData>
      <sheetData sheetId="263">
        <row r="81">
          <cell r="H81">
            <v>222.566</v>
          </cell>
        </row>
      </sheetData>
      <sheetData sheetId="264">
        <row r="81">
          <cell r="H81">
            <v>222.566</v>
          </cell>
        </row>
      </sheetData>
      <sheetData sheetId="265">
        <row r="81">
          <cell r="H81">
            <v>222.566</v>
          </cell>
        </row>
      </sheetData>
      <sheetData sheetId="266">
        <row r="81">
          <cell r="H81">
            <v>222.566</v>
          </cell>
        </row>
      </sheetData>
      <sheetData sheetId="267">
        <row r="81">
          <cell r="H81">
            <v>222.566</v>
          </cell>
        </row>
      </sheetData>
      <sheetData sheetId="268">
        <row r="81">
          <cell r="H81">
            <v>222.566</v>
          </cell>
        </row>
      </sheetData>
      <sheetData sheetId="269">
        <row r="81">
          <cell r="H81">
            <v>222.566</v>
          </cell>
        </row>
      </sheetData>
      <sheetData sheetId="270">
        <row r="81">
          <cell r="H81">
            <v>222.566</v>
          </cell>
        </row>
      </sheetData>
      <sheetData sheetId="271">
        <row r="81">
          <cell r="H81">
            <v>222.566</v>
          </cell>
        </row>
      </sheetData>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ow r="81">
          <cell r="H81">
            <v>222.566</v>
          </cell>
        </row>
      </sheetData>
      <sheetData sheetId="283" refreshError="1"/>
      <sheetData sheetId="284" refreshError="1"/>
      <sheetData sheetId="285">
        <row r="81">
          <cell r="H81">
            <v>222.566</v>
          </cell>
        </row>
      </sheetData>
      <sheetData sheetId="286" refreshError="1"/>
      <sheetData sheetId="287">
        <row r="81">
          <cell r="H81">
            <v>222.566</v>
          </cell>
        </row>
      </sheetData>
      <sheetData sheetId="288">
        <row r="81">
          <cell r="H81">
            <v>222.566</v>
          </cell>
        </row>
      </sheetData>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ow r="81">
          <cell r="H81">
            <v>222.566</v>
          </cell>
        </row>
      </sheetData>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ow r="81">
          <cell r="H81">
            <v>222.566</v>
          </cell>
        </row>
      </sheetData>
      <sheetData sheetId="330">
        <row r="81">
          <cell r="H81">
            <v>222.566</v>
          </cell>
        </row>
      </sheetData>
      <sheetData sheetId="331">
        <row r="81">
          <cell r="H81">
            <v>222.566</v>
          </cell>
        </row>
      </sheetData>
      <sheetData sheetId="332">
        <row r="81">
          <cell r="H81">
            <v>222.566</v>
          </cell>
        </row>
      </sheetData>
      <sheetData sheetId="333">
        <row r="81">
          <cell r="H81">
            <v>222.566</v>
          </cell>
        </row>
      </sheetData>
      <sheetData sheetId="334">
        <row r="81">
          <cell r="H81">
            <v>222.566</v>
          </cell>
        </row>
      </sheetData>
      <sheetData sheetId="335">
        <row r="81">
          <cell r="H81">
            <v>222.566</v>
          </cell>
        </row>
      </sheetData>
      <sheetData sheetId="336">
        <row r="81">
          <cell r="H81">
            <v>222.566</v>
          </cell>
        </row>
      </sheetData>
      <sheetData sheetId="337">
        <row r="81">
          <cell r="H81">
            <v>222.566</v>
          </cell>
        </row>
      </sheetData>
      <sheetData sheetId="338">
        <row r="81">
          <cell r="H81">
            <v>222.566</v>
          </cell>
        </row>
      </sheetData>
      <sheetData sheetId="339">
        <row r="81">
          <cell r="H81">
            <v>222.566</v>
          </cell>
        </row>
      </sheetData>
      <sheetData sheetId="340">
        <row r="81">
          <cell r="H81">
            <v>222.566</v>
          </cell>
        </row>
      </sheetData>
      <sheetData sheetId="341">
        <row r="81">
          <cell r="H81">
            <v>222.566</v>
          </cell>
        </row>
      </sheetData>
      <sheetData sheetId="342">
        <row r="81">
          <cell r="H81">
            <v>222.566</v>
          </cell>
        </row>
      </sheetData>
      <sheetData sheetId="343">
        <row r="81">
          <cell r="H81">
            <v>222.566</v>
          </cell>
        </row>
      </sheetData>
      <sheetData sheetId="344">
        <row r="81">
          <cell r="H81">
            <v>222.566</v>
          </cell>
        </row>
      </sheetData>
      <sheetData sheetId="345">
        <row r="81">
          <cell r="H81">
            <v>222.566</v>
          </cell>
        </row>
      </sheetData>
      <sheetData sheetId="346">
        <row r="81">
          <cell r="H81">
            <v>222.566</v>
          </cell>
        </row>
      </sheetData>
      <sheetData sheetId="347">
        <row r="81">
          <cell r="H81">
            <v>222.566</v>
          </cell>
        </row>
      </sheetData>
      <sheetData sheetId="348">
        <row r="81">
          <cell r="H81">
            <v>222.566</v>
          </cell>
        </row>
      </sheetData>
      <sheetData sheetId="349">
        <row r="81">
          <cell r="H81">
            <v>222.566</v>
          </cell>
        </row>
      </sheetData>
      <sheetData sheetId="350">
        <row r="81">
          <cell r="H81">
            <v>222.566</v>
          </cell>
        </row>
      </sheetData>
      <sheetData sheetId="351">
        <row r="81">
          <cell r="H81">
            <v>222.566</v>
          </cell>
        </row>
      </sheetData>
      <sheetData sheetId="352">
        <row r="81">
          <cell r="H81">
            <v>222.566</v>
          </cell>
        </row>
      </sheetData>
      <sheetData sheetId="353">
        <row r="81">
          <cell r="H81">
            <v>222.566</v>
          </cell>
        </row>
      </sheetData>
      <sheetData sheetId="354">
        <row r="81">
          <cell r="H81">
            <v>222.566</v>
          </cell>
        </row>
      </sheetData>
      <sheetData sheetId="355">
        <row r="81">
          <cell r="H81">
            <v>222.566</v>
          </cell>
        </row>
      </sheetData>
      <sheetData sheetId="356">
        <row r="81">
          <cell r="H81">
            <v>222.566</v>
          </cell>
        </row>
      </sheetData>
      <sheetData sheetId="357">
        <row r="81">
          <cell r="H81">
            <v>222.566</v>
          </cell>
        </row>
      </sheetData>
      <sheetData sheetId="358">
        <row r="81">
          <cell r="H81">
            <v>222.566</v>
          </cell>
        </row>
      </sheetData>
      <sheetData sheetId="359">
        <row r="81">
          <cell r="H81">
            <v>222.566</v>
          </cell>
        </row>
      </sheetData>
      <sheetData sheetId="360">
        <row r="81">
          <cell r="H81">
            <v>222.566</v>
          </cell>
        </row>
      </sheetData>
      <sheetData sheetId="361">
        <row r="81">
          <cell r="H81">
            <v>222.566</v>
          </cell>
        </row>
      </sheetData>
      <sheetData sheetId="362">
        <row r="81">
          <cell r="H81">
            <v>222.566</v>
          </cell>
        </row>
      </sheetData>
      <sheetData sheetId="363">
        <row r="81">
          <cell r="H81">
            <v>222.566</v>
          </cell>
        </row>
      </sheetData>
      <sheetData sheetId="364">
        <row r="81">
          <cell r="H81">
            <v>222.566</v>
          </cell>
        </row>
      </sheetData>
      <sheetData sheetId="365">
        <row r="81">
          <cell r="H81">
            <v>222.566</v>
          </cell>
        </row>
      </sheetData>
      <sheetData sheetId="366">
        <row r="81">
          <cell r="H81">
            <v>222.566</v>
          </cell>
        </row>
      </sheetData>
      <sheetData sheetId="367">
        <row r="81">
          <cell r="H81">
            <v>222.566</v>
          </cell>
        </row>
      </sheetData>
      <sheetData sheetId="368" refreshError="1"/>
      <sheetData sheetId="369" refreshError="1"/>
      <sheetData sheetId="370" refreshError="1"/>
      <sheetData sheetId="371" refreshError="1"/>
      <sheetData sheetId="372" refreshError="1"/>
      <sheetData sheetId="373" refreshError="1"/>
      <sheetData sheetId="374">
        <row r="81">
          <cell r="H81">
            <v>222.566</v>
          </cell>
        </row>
      </sheetData>
      <sheetData sheetId="375">
        <row r="81">
          <cell r="H81">
            <v>222.566</v>
          </cell>
        </row>
      </sheetData>
      <sheetData sheetId="376">
        <row r="81">
          <cell r="H81">
            <v>222.566</v>
          </cell>
        </row>
      </sheetData>
      <sheetData sheetId="377">
        <row r="81">
          <cell r="H81">
            <v>222.566</v>
          </cell>
        </row>
      </sheetData>
      <sheetData sheetId="378">
        <row r="81">
          <cell r="H81">
            <v>222.566</v>
          </cell>
        </row>
      </sheetData>
      <sheetData sheetId="379">
        <row r="81">
          <cell r="H81">
            <v>222.566</v>
          </cell>
        </row>
      </sheetData>
      <sheetData sheetId="380">
        <row r="81">
          <cell r="H81">
            <v>222.566</v>
          </cell>
        </row>
      </sheetData>
      <sheetData sheetId="381">
        <row r="81">
          <cell r="H81">
            <v>222.566</v>
          </cell>
        </row>
      </sheetData>
      <sheetData sheetId="382">
        <row r="81">
          <cell r="H81">
            <v>222.566</v>
          </cell>
        </row>
      </sheetData>
      <sheetData sheetId="383">
        <row r="81">
          <cell r="H81">
            <v>222.566</v>
          </cell>
        </row>
      </sheetData>
      <sheetData sheetId="384">
        <row r="81">
          <cell r="H81">
            <v>222.566</v>
          </cell>
        </row>
      </sheetData>
      <sheetData sheetId="385">
        <row r="81">
          <cell r="H81">
            <v>222.566</v>
          </cell>
        </row>
      </sheetData>
      <sheetData sheetId="386">
        <row r="81">
          <cell r="H81">
            <v>222.566</v>
          </cell>
        </row>
      </sheetData>
      <sheetData sheetId="387">
        <row r="81">
          <cell r="H81">
            <v>222.566</v>
          </cell>
        </row>
      </sheetData>
      <sheetData sheetId="388">
        <row r="81">
          <cell r="H81">
            <v>222.566</v>
          </cell>
        </row>
      </sheetData>
      <sheetData sheetId="389">
        <row r="81">
          <cell r="H81">
            <v>222.566</v>
          </cell>
        </row>
      </sheetData>
      <sheetData sheetId="390">
        <row r="81">
          <cell r="H81">
            <v>222.566</v>
          </cell>
        </row>
      </sheetData>
      <sheetData sheetId="391">
        <row r="81">
          <cell r="H81">
            <v>222.566</v>
          </cell>
        </row>
      </sheetData>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ow r="81">
          <cell r="H81">
            <v>222.566</v>
          </cell>
        </row>
      </sheetData>
      <sheetData sheetId="398">
        <row r="81">
          <cell r="H81">
            <v>222.566</v>
          </cell>
        </row>
      </sheetData>
      <sheetData sheetId="399">
        <row r="81">
          <cell r="H81">
            <v>222.566</v>
          </cell>
        </row>
      </sheetData>
      <sheetData sheetId="400">
        <row r="81">
          <cell r="H81">
            <v>222.566</v>
          </cell>
        </row>
      </sheetData>
      <sheetData sheetId="401">
        <row r="81">
          <cell r="H81">
            <v>222.566</v>
          </cell>
        </row>
      </sheetData>
      <sheetData sheetId="402">
        <row r="81">
          <cell r="H81">
            <v>222.566</v>
          </cell>
        </row>
      </sheetData>
      <sheetData sheetId="403">
        <row r="81">
          <cell r="H81">
            <v>222.566</v>
          </cell>
        </row>
      </sheetData>
      <sheetData sheetId="404">
        <row r="81">
          <cell r="H81">
            <v>222.566</v>
          </cell>
        </row>
      </sheetData>
      <sheetData sheetId="405">
        <row r="81">
          <cell r="H81">
            <v>222.566</v>
          </cell>
        </row>
      </sheetData>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ow r="81">
          <cell r="H81">
            <v>222.566</v>
          </cell>
        </row>
      </sheetData>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ow r="81">
          <cell r="H81">
            <v>222.566</v>
          </cell>
        </row>
      </sheetData>
      <sheetData sheetId="469">
        <row r="81">
          <cell r="H81">
            <v>222.566</v>
          </cell>
        </row>
      </sheetData>
      <sheetData sheetId="470" refreshError="1"/>
      <sheetData sheetId="471" refreshError="1"/>
      <sheetData sheetId="472" refreshError="1"/>
      <sheetData sheetId="473" refreshError="1"/>
      <sheetData sheetId="474" refreshError="1"/>
      <sheetData sheetId="475" refreshError="1"/>
      <sheetData sheetId="476" refreshError="1"/>
      <sheetData sheetId="477">
        <row r="81">
          <cell r="H81">
            <v>222.566</v>
          </cell>
        </row>
      </sheetData>
      <sheetData sheetId="478">
        <row r="81">
          <cell r="H81">
            <v>222.566</v>
          </cell>
        </row>
      </sheetData>
      <sheetData sheetId="479">
        <row r="81">
          <cell r="H81">
            <v>222.566</v>
          </cell>
        </row>
      </sheetData>
      <sheetData sheetId="480">
        <row r="81">
          <cell r="H81">
            <v>222.566</v>
          </cell>
        </row>
      </sheetData>
      <sheetData sheetId="481">
        <row r="81">
          <cell r="H81">
            <v>222.566</v>
          </cell>
        </row>
      </sheetData>
      <sheetData sheetId="482">
        <row r="81">
          <cell r="H81">
            <v>222.566</v>
          </cell>
        </row>
      </sheetData>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ow r="81">
          <cell r="H81">
            <v>222.566</v>
          </cell>
        </row>
      </sheetData>
      <sheetData sheetId="530">
        <row r="81">
          <cell r="H81">
            <v>222.566</v>
          </cell>
        </row>
      </sheetData>
      <sheetData sheetId="531">
        <row r="81">
          <cell r="H81">
            <v>222.566</v>
          </cell>
        </row>
      </sheetData>
      <sheetData sheetId="532">
        <row r="81">
          <cell r="H81">
            <v>222.566</v>
          </cell>
        </row>
      </sheetData>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ow r="81">
          <cell r="H81">
            <v>222.566</v>
          </cell>
        </row>
      </sheetData>
      <sheetData sheetId="581">
        <row r="81">
          <cell r="H81">
            <v>222.566</v>
          </cell>
        </row>
      </sheetData>
      <sheetData sheetId="582">
        <row r="81">
          <cell r="H81">
            <v>222.566</v>
          </cell>
        </row>
      </sheetData>
      <sheetData sheetId="583" refreshError="1"/>
      <sheetData sheetId="584" refreshError="1"/>
      <sheetData sheetId="585" refreshError="1"/>
      <sheetData sheetId="586" refreshError="1"/>
      <sheetData sheetId="587">
        <row r="81">
          <cell r="H81">
            <v>222.566</v>
          </cell>
        </row>
      </sheetData>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ow r="81">
          <cell r="H81">
            <v>222.566</v>
          </cell>
        </row>
      </sheetData>
      <sheetData sheetId="601">
        <row r="81">
          <cell r="H81">
            <v>222.566</v>
          </cell>
        </row>
      </sheetData>
      <sheetData sheetId="602" refreshError="1"/>
      <sheetData sheetId="603">
        <row r="81">
          <cell r="H81">
            <v>222.566</v>
          </cell>
        </row>
      </sheetData>
      <sheetData sheetId="604" refreshError="1"/>
      <sheetData sheetId="605">
        <row r="81">
          <cell r="H81">
            <v>222.566</v>
          </cell>
        </row>
      </sheetData>
      <sheetData sheetId="606">
        <row r="81">
          <cell r="H81">
            <v>222.566</v>
          </cell>
        </row>
      </sheetData>
      <sheetData sheetId="607" refreshError="1"/>
      <sheetData sheetId="608" refreshError="1"/>
      <sheetData sheetId="609">
        <row r="81">
          <cell r="H81">
            <v>222.566</v>
          </cell>
        </row>
      </sheetData>
      <sheetData sheetId="610">
        <row r="81">
          <cell r="H81">
            <v>222.566</v>
          </cell>
        </row>
      </sheetData>
      <sheetData sheetId="611">
        <row r="81">
          <cell r="H81">
            <v>222.566</v>
          </cell>
        </row>
      </sheetData>
      <sheetData sheetId="612">
        <row r="81">
          <cell r="H81">
            <v>222.566</v>
          </cell>
        </row>
      </sheetData>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ow r="81">
          <cell r="H81">
            <v>222.566</v>
          </cell>
        </row>
      </sheetData>
      <sheetData sheetId="630">
        <row r="81">
          <cell r="H81">
            <v>222.566</v>
          </cell>
        </row>
      </sheetData>
      <sheetData sheetId="631">
        <row r="81">
          <cell r="H81">
            <v>222.566</v>
          </cell>
        </row>
      </sheetData>
      <sheetData sheetId="632">
        <row r="81">
          <cell r="H81">
            <v>222.566</v>
          </cell>
        </row>
      </sheetData>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ow r="81">
          <cell r="H81">
            <v>222.566</v>
          </cell>
        </row>
      </sheetData>
      <sheetData sheetId="642">
        <row r="81">
          <cell r="H81">
            <v>222.566</v>
          </cell>
        </row>
      </sheetData>
      <sheetData sheetId="643">
        <row r="81">
          <cell r="H81">
            <v>222.566</v>
          </cell>
        </row>
      </sheetData>
      <sheetData sheetId="644">
        <row r="81">
          <cell r="H81">
            <v>222.566</v>
          </cell>
        </row>
      </sheetData>
      <sheetData sheetId="645">
        <row r="81">
          <cell r="H81">
            <v>222.566</v>
          </cell>
        </row>
      </sheetData>
      <sheetData sheetId="646">
        <row r="81">
          <cell r="H81">
            <v>222.566</v>
          </cell>
        </row>
      </sheetData>
      <sheetData sheetId="647">
        <row r="81">
          <cell r="H81">
            <v>222.566</v>
          </cell>
        </row>
      </sheetData>
      <sheetData sheetId="648">
        <row r="81">
          <cell r="H81">
            <v>222.566</v>
          </cell>
        </row>
      </sheetData>
      <sheetData sheetId="649">
        <row r="81">
          <cell r="H81">
            <v>222.566</v>
          </cell>
        </row>
      </sheetData>
      <sheetData sheetId="650">
        <row r="81">
          <cell r="H81">
            <v>222.566</v>
          </cell>
        </row>
      </sheetData>
      <sheetData sheetId="651">
        <row r="81">
          <cell r="H81">
            <v>222.566</v>
          </cell>
        </row>
      </sheetData>
      <sheetData sheetId="652">
        <row r="81">
          <cell r="H81">
            <v>222.566</v>
          </cell>
        </row>
      </sheetData>
      <sheetData sheetId="653">
        <row r="81">
          <cell r="H81">
            <v>222.566</v>
          </cell>
        </row>
      </sheetData>
      <sheetData sheetId="654">
        <row r="81">
          <cell r="H81">
            <v>222.566</v>
          </cell>
        </row>
      </sheetData>
      <sheetData sheetId="655">
        <row r="81">
          <cell r="H81">
            <v>222.566</v>
          </cell>
        </row>
      </sheetData>
      <sheetData sheetId="656">
        <row r="81">
          <cell r="H81">
            <v>222.566</v>
          </cell>
        </row>
      </sheetData>
      <sheetData sheetId="657">
        <row r="81">
          <cell r="H81">
            <v>222.566</v>
          </cell>
        </row>
      </sheetData>
      <sheetData sheetId="658">
        <row r="81">
          <cell r="H81">
            <v>222.566</v>
          </cell>
        </row>
      </sheetData>
      <sheetData sheetId="659">
        <row r="81">
          <cell r="H81">
            <v>222.566</v>
          </cell>
        </row>
      </sheetData>
      <sheetData sheetId="660">
        <row r="81">
          <cell r="H81">
            <v>222.566</v>
          </cell>
        </row>
      </sheetData>
      <sheetData sheetId="661">
        <row r="81">
          <cell r="H81">
            <v>222.566</v>
          </cell>
        </row>
      </sheetData>
      <sheetData sheetId="662">
        <row r="81">
          <cell r="H81">
            <v>222.566</v>
          </cell>
        </row>
      </sheetData>
      <sheetData sheetId="663">
        <row r="81">
          <cell r="H81">
            <v>222.566</v>
          </cell>
        </row>
      </sheetData>
      <sheetData sheetId="664">
        <row r="81">
          <cell r="H81">
            <v>222.566</v>
          </cell>
        </row>
      </sheetData>
      <sheetData sheetId="665">
        <row r="81">
          <cell r="H81">
            <v>222.566</v>
          </cell>
        </row>
      </sheetData>
      <sheetData sheetId="666">
        <row r="81">
          <cell r="H81">
            <v>222.566</v>
          </cell>
        </row>
      </sheetData>
      <sheetData sheetId="667">
        <row r="81">
          <cell r="H81">
            <v>222.566</v>
          </cell>
        </row>
      </sheetData>
      <sheetData sheetId="668">
        <row r="81">
          <cell r="H81">
            <v>222.566</v>
          </cell>
        </row>
      </sheetData>
      <sheetData sheetId="669">
        <row r="81">
          <cell r="H81">
            <v>222.566</v>
          </cell>
        </row>
      </sheetData>
      <sheetData sheetId="670">
        <row r="81">
          <cell r="H81">
            <v>222.566</v>
          </cell>
        </row>
      </sheetData>
      <sheetData sheetId="671">
        <row r="81">
          <cell r="H81">
            <v>222.566</v>
          </cell>
        </row>
      </sheetData>
      <sheetData sheetId="672">
        <row r="81">
          <cell r="H81">
            <v>222.566</v>
          </cell>
        </row>
      </sheetData>
      <sheetData sheetId="673">
        <row r="81">
          <cell r="H81">
            <v>222.566</v>
          </cell>
        </row>
      </sheetData>
      <sheetData sheetId="674">
        <row r="81">
          <cell r="H81">
            <v>222.566</v>
          </cell>
        </row>
      </sheetData>
      <sheetData sheetId="675">
        <row r="81">
          <cell r="H81">
            <v>222.566</v>
          </cell>
        </row>
      </sheetData>
      <sheetData sheetId="676">
        <row r="81">
          <cell r="H81">
            <v>222.566</v>
          </cell>
        </row>
      </sheetData>
      <sheetData sheetId="677">
        <row r="81">
          <cell r="H81">
            <v>222.566</v>
          </cell>
        </row>
      </sheetData>
      <sheetData sheetId="678">
        <row r="81">
          <cell r="H81">
            <v>222.566</v>
          </cell>
        </row>
      </sheetData>
      <sheetData sheetId="679">
        <row r="81">
          <cell r="H81">
            <v>222.566</v>
          </cell>
        </row>
      </sheetData>
      <sheetData sheetId="680">
        <row r="81">
          <cell r="H81">
            <v>222.566</v>
          </cell>
        </row>
      </sheetData>
      <sheetData sheetId="681">
        <row r="81">
          <cell r="H81">
            <v>222.566</v>
          </cell>
        </row>
      </sheetData>
      <sheetData sheetId="682">
        <row r="81">
          <cell r="H81">
            <v>222.566</v>
          </cell>
        </row>
      </sheetData>
      <sheetData sheetId="683">
        <row r="81">
          <cell r="H81">
            <v>222.566</v>
          </cell>
        </row>
      </sheetData>
      <sheetData sheetId="684">
        <row r="81">
          <cell r="H81">
            <v>222.566</v>
          </cell>
        </row>
      </sheetData>
      <sheetData sheetId="685">
        <row r="81">
          <cell r="H81">
            <v>222.566</v>
          </cell>
        </row>
      </sheetData>
      <sheetData sheetId="686">
        <row r="81">
          <cell r="H81">
            <v>222.566</v>
          </cell>
        </row>
      </sheetData>
      <sheetData sheetId="687">
        <row r="81">
          <cell r="H81">
            <v>222.566</v>
          </cell>
        </row>
      </sheetData>
      <sheetData sheetId="688">
        <row r="81">
          <cell r="H81">
            <v>222.566</v>
          </cell>
        </row>
      </sheetData>
      <sheetData sheetId="689">
        <row r="81">
          <cell r="H81">
            <v>222.566</v>
          </cell>
        </row>
      </sheetData>
      <sheetData sheetId="690">
        <row r="81">
          <cell r="H81">
            <v>222.566</v>
          </cell>
        </row>
      </sheetData>
      <sheetData sheetId="691">
        <row r="81">
          <cell r="H81">
            <v>222.566</v>
          </cell>
        </row>
      </sheetData>
      <sheetData sheetId="692">
        <row r="81">
          <cell r="H81">
            <v>222.566</v>
          </cell>
        </row>
      </sheetData>
      <sheetData sheetId="693">
        <row r="81">
          <cell r="H81">
            <v>222.566</v>
          </cell>
        </row>
      </sheetData>
      <sheetData sheetId="694">
        <row r="81">
          <cell r="H81">
            <v>222.566</v>
          </cell>
        </row>
      </sheetData>
      <sheetData sheetId="695">
        <row r="81">
          <cell r="H81">
            <v>222.566</v>
          </cell>
        </row>
      </sheetData>
      <sheetData sheetId="696">
        <row r="81">
          <cell r="H81">
            <v>222.566</v>
          </cell>
        </row>
      </sheetData>
      <sheetData sheetId="697">
        <row r="81">
          <cell r="H81">
            <v>222.566</v>
          </cell>
        </row>
      </sheetData>
      <sheetData sheetId="698">
        <row r="81">
          <cell r="H81">
            <v>222.566</v>
          </cell>
        </row>
      </sheetData>
      <sheetData sheetId="699">
        <row r="81">
          <cell r="H81">
            <v>222.566</v>
          </cell>
        </row>
      </sheetData>
      <sheetData sheetId="700">
        <row r="81">
          <cell r="H81">
            <v>222.566</v>
          </cell>
        </row>
      </sheetData>
      <sheetData sheetId="701">
        <row r="81">
          <cell r="H81">
            <v>222.566</v>
          </cell>
        </row>
      </sheetData>
      <sheetData sheetId="702">
        <row r="81">
          <cell r="H81">
            <v>222.566</v>
          </cell>
        </row>
      </sheetData>
      <sheetData sheetId="703">
        <row r="81">
          <cell r="H81">
            <v>222.566</v>
          </cell>
        </row>
      </sheetData>
      <sheetData sheetId="704">
        <row r="81">
          <cell r="H81">
            <v>222.566</v>
          </cell>
        </row>
      </sheetData>
      <sheetData sheetId="705">
        <row r="81">
          <cell r="H81">
            <v>222.566</v>
          </cell>
        </row>
      </sheetData>
      <sheetData sheetId="706">
        <row r="81">
          <cell r="H81">
            <v>222.566</v>
          </cell>
        </row>
      </sheetData>
      <sheetData sheetId="707">
        <row r="81">
          <cell r="H81">
            <v>222.566</v>
          </cell>
        </row>
      </sheetData>
      <sheetData sheetId="708">
        <row r="81">
          <cell r="H81">
            <v>222.566</v>
          </cell>
        </row>
      </sheetData>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ow r="81">
          <cell r="H81">
            <v>222.566</v>
          </cell>
        </row>
      </sheetData>
      <sheetData sheetId="785">
        <row r="81">
          <cell r="H81">
            <v>222.566</v>
          </cell>
        </row>
      </sheetData>
      <sheetData sheetId="786">
        <row r="81">
          <cell r="H81">
            <v>222.566</v>
          </cell>
        </row>
      </sheetData>
      <sheetData sheetId="787">
        <row r="81">
          <cell r="H81">
            <v>222.566</v>
          </cell>
        </row>
      </sheetData>
      <sheetData sheetId="788">
        <row r="81">
          <cell r="H81">
            <v>222.566</v>
          </cell>
        </row>
      </sheetData>
      <sheetData sheetId="789">
        <row r="81">
          <cell r="H81">
            <v>222.566</v>
          </cell>
        </row>
      </sheetData>
      <sheetData sheetId="790">
        <row r="81">
          <cell r="H81">
            <v>222.566</v>
          </cell>
        </row>
      </sheetData>
      <sheetData sheetId="791">
        <row r="81">
          <cell r="H81">
            <v>222.566</v>
          </cell>
        </row>
      </sheetData>
      <sheetData sheetId="792">
        <row r="81">
          <cell r="H81">
            <v>222.566</v>
          </cell>
        </row>
      </sheetData>
      <sheetData sheetId="793">
        <row r="81">
          <cell r="H81">
            <v>222.566</v>
          </cell>
        </row>
      </sheetData>
      <sheetData sheetId="794">
        <row r="81">
          <cell r="H81">
            <v>222.566</v>
          </cell>
        </row>
      </sheetData>
      <sheetData sheetId="795">
        <row r="81">
          <cell r="H81">
            <v>222.566</v>
          </cell>
        </row>
      </sheetData>
      <sheetData sheetId="796">
        <row r="81">
          <cell r="H81">
            <v>222.566</v>
          </cell>
        </row>
      </sheetData>
      <sheetData sheetId="797">
        <row r="81">
          <cell r="H81">
            <v>222.566</v>
          </cell>
        </row>
      </sheetData>
      <sheetData sheetId="798">
        <row r="81">
          <cell r="H81">
            <v>222.566</v>
          </cell>
        </row>
      </sheetData>
      <sheetData sheetId="799">
        <row r="81">
          <cell r="H81">
            <v>222.566</v>
          </cell>
        </row>
      </sheetData>
      <sheetData sheetId="800">
        <row r="81">
          <cell r="H81">
            <v>222.566</v>
          </cell>
        </row>
      </sheetData>
      <sheetData sheetId="801">
        <row r="81">
          <cell r="H81">
            <v>222.566</v>
          </cell>
        </row>
      </sheetData>
      <sheetData sheetId="802">
        <row r="81">
          <cell r="H81">
            <v>222.566</v>
          </cell>
        </row>
      </sheetData>
      <sheetData sheetId="803">
        <row r="81">
          <cell r="H81">
            <v>222.566</v>
          </cell>
        </row>
      </sheetData>
      <sheetData sheetId="804">
        <row r="81">
          <cell r="H81">
            <v>222.566</v>
          </cell>
        </row>
      </sheetData>
      <sheetData sheetId="805">
        <row r="81">
          <cell r="H81">
            <v>222.566</v>
          </cell>
        </row>
      </sheetData>
      <sheetData sheetId="806">
        <row r="81">
          <cell r="H81">
            <v>222.566</v>
          </cell>
        </row>
      </sheetData>
      <sheetData sheetId="807">
        <row r="81">
          <cell r="H81">
            <v>222.566</v>
          </cell>
        </row>
      </sheetData>
      <sheetData sheetId="808">
        <row r="81">
          <cell r="H81">
            <v>222.566</v>
          </cell>
        </row>
      </sheetData>
      <sheetData sheetId="809">
        <row r="81">
          <cell r="H81">
            <v>222.566</v>
          </cell>
        </row>
      </sheetData>
      <sheetData sheetId="810">
        <row r="81">
          <cell r="H81">
            <v>222.566</v>
          </cell>
        </row>
      </sheetData>
      <sheetData sheetId="811">
        <row r="81">
          <cell r="H81">
            <v>222.566</v>
          </cell>
        </row>
      </sheetData>
      <sheetData sheetId="812">
        <row r="81">
          <cell r="H81">
            <v>222.566</v>
          </cell>
        </row>
      </sheetData>
      <sheetData sheetId="813">
        <row r="81">
          <cell r="H81">
            <v>222.566</v>
          </cell>
        </row>
      </sheetData>
      <sheetData sheetId="814">
        <row r="81">
          <cell r="H81">
            <v>222.566</v>
          </cell>
        </row>
      </sheetData>
      <sheetData sheetId="815">
        <row r="81">
          <cell r="H81">
            <v>222.566</v>
          </cell>
        </row>
      </sheetData>
      <sheetData sheetId="816">
        <row r="81">
          <cell r="H81">
            <v>222.566</v>
          </cell>
        </row>
      </sheetData>
      <sheetData sheetId="817">
        <row r="81">
          <cell r="H81">
            <v>222.566</v>
          </cell>
        </row>
      </sheetData>
      <sheetData sheetId="818">
        <row r="81">
          <cell r="H81">
            <v>222.566</v>
          </cell>
        </row>
      </sheetData>
      <sheetData sheetId="819">
        <row r="81">
          <cell r="H81">
            <v>222.566</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sheetData sheetId="857">
        <row r="81">
          <cell r="H81">
            <v>222.566</v>
          </cell>
        </row>
      </sheetData>
      <sheetData sheetId="858">
        <row r="81">
          <cell r="H81">
            <v>222.566</v>
          </cell>
        </row>
      </sheetData>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ow r="81">
          <cell r="H81">
            <v>222.566</v>
          </cell>
        </row>
      </sheetData>
      <sheetData sheetId="928">
        <row r="81">
          <cell r="H81">
            <v>222.566</v>
          </cell>
        </row>
      </sheetData>
      <sheetData sheetId="929">
        <row r="81">
          <cell r="H81">
            <v>222.566</v>
          </cell>
        </row>
      </sheetData>
      <sheetData sheetId="930">
        <row r="81">
          <cell r="H81">
            <v>222.566</v>
          </cell>
        </row>
      </sheetData>
      <sheetData sheetId="931" refreshError="1"/>
      <sheetData sheetId="932" refreshError="1"/>
      <sheetData sheetId="933" refreshError="1"/>
      <sheetData sheetId="934" refreshError="1"/>
      <sheetData sheetId="935" refreshError="1"/>
      <sheetData sheetId="936">
        <row r="81">
          <cell r="H81">
            <v>222.566</v>
          </cell>
        </row>
      </sheetData>
      <sheetData sheetId="937">
        <row r="81">
          <cell r="H81">
            <v>222.566</v>
          </cell>
        </row>
      </sheetData>
      <sheetData sheetId="938">
        <row r="81">
          <cell r="H81">
            <v>222.566</v>
          </cell>
        </row>
      </sheetData>
      <sheetData sheetId="939">
        <row r="81">
          <cell r="H81">
            <v>222.566</v>
          </cell>
        </row>
      </sheetData>
      <sheetData sheetId="940">
        <row r="81">
          <cell r="H81">
            <v>222.566</v>
          </cell>
        </row>
      </sheetData>
      <sheetData sheetId="941">
        <row r="81">
          <cell r="H81">
            <v>222.566</v>
          </cell>
        </row>
      </sheetData>
      <sheetData sheetId="942">
        <row r="81">
          <cell r="H81">
            <v>222.566</v>
          </cell>
        </row>
      </sheetData>
      <sheetData sheetId="943">
        <row r="81">
          <cell r="H81">
            <v>222.566</v>
          </cell>
        </row>
      </sheetData>
      <sheetData sheetId="944">
        <row r="81">
          <cell r="H81">
            <v>222.566</v>
          </cell>
        </row>
      </sheetData>
      <sheetData sheetId="945">
        <row r="81">
          <cell r="H81">
            <v>222.566</v>
          </cell>
        </row>
      </sheetData>
      <sheetData sheetId="946">
        <row r="81">
          <cell r="H81">
            <v>222.566</v>
          </cell>
        </row>
      </sheetData>
      <sheetData sheetId="947">
        <row r="81">
          <cell r="H81">
            <v>222.566</v>
          </cell>
        </row>
      </sheetData>
      <sheetData sheetId="948">
        <row r="81">
          <cell r="H81">
            <v>222.566</v>
          </cell>
        </row>
      </sheetData>
      <sheetData sheetId="949">
        <row r="81">
          <cell r="H81">
            <v>222.566</v>
          </cell>
        </row>
      </sheetData>
      <sheetData sheetId="950">
        <row r="81">
          <cell r="H81">
            <v>222.566</v>
          </cell>
        </row>
      </sheetData>
      <sheetData sheetId="951">
        <row r="81">
          <cell r="H81">
            <v>222.566</v>
          </cell>
        </row>
      </sheetData>
      <sheetData sheetId="952">
        <row r="81">
          <cell r="H81">
            <v>222.566</v>
          </cell>
        </row>
      </sheetData>
      <sheetData sheetId="953">
        <row r="81">
          <cell r="H81">
            <v>222.566</v>
          </cell>
        </row>
      </sheetData>
      <sheetData sheetId="954">
        <row r="81">
          <cell r="H81">
            <v>222.566</v>
          </cell>
        </row>
      </sheetData>
      <sheetData sheetId="955">
        <row r="81">
          <cell r="H81">
            <v>222.566</v>
          </cell>
        </row>
      </sheetData>
      <sheetData sheetId="956">
        <row r="81">
          <cell r="H81">
            <v>222.566</v>
          </cell>
        </row>
      </sheetData>
      <sheetData sheetId="957"/>
      <sheetData sheetId="958">
        <row r="81">
          <cell r="H81">
            <v>222.566</v>
          </cell>
        </row>
      </sheetData>
      <sheetData sheetId="959">
        <row r="81">
          <cell r="H81">
            <v>222.566</v>
          </cell>
        </row>
      </sheetData>
      <sheetData sheetId="960">
        <row r="81">
          <cell r="H81">
            <v>222.566</v>
          </cell>
        </row>
      </sheetData>
      <sheetData sheetId="961">
        <row r="81">
          <cell r="H81">
            <v>222.566</v>
          </cell>
        </row>
      </sheetData>
      <sheetData sheetId="962">
        <row r="944">
          <cell r="H944">
            <v>439.20800000000003</v>
          </cell>
        </row>
      </sheetData>
      <sheetData sheetId="963">
        <row r="81">
          <cell r="H81">
            <v>222.566</v>
          </cell>
        </row>
      </sheetData>
      <sheetData sheetId="964">
        <row r="944">
          <cell r="H944">
            <v>439.20800000000003</v>
          </cell>
        </row>
      </sheetData>
      <sheetData sheetId="965">
        <row r="81">
          <cell r="H81">
            <v>222.566</v>
          </cell>
        </row>
      </sheetData>
      <sheetData sheetId="966">
        <row r="81">
          <cell r="H81">
            <v>222.566</v>
          </cell>
        </row>
      </sheetData>
      <sheetData sheetId="967">
        <row r="81">
          <cell r="H81">
            <v>222.566</v>
          </cell>
        </row>
      </sheetData>
      <sheetData sheetId="968">
        <row r="81">
          <cell r="H81">
            <v>222.566</v>
          </cell>
        </row>
      </sheetData>
      <sheetData sheetId="969">
        <row r="81">
          <cell r="H81">
            <v>222.566</v>
          </cell>
        </row>
      </sheetData>
      <sheetData sheetId="970">
        <row r="81">
          <cell r="H81">
            <v>222.566</v>
          </cell>
        </row>
      </sheetData>
      <sheetData sheetId="971">
        <row r="81">
          <cell r="H81">
            <v>222.566</v>
          </cell>
        </row>
      </sheetData>
      <sheetData sheetId="972">
        <row r="81">
          <cell r="H81">
            <v>222.566</v>
          </cell>
        </row>
      </sheetData>
      <sheetData sheetId="973">
        <row r="81">
          <cell r="H81">
            <v>222.566</v>
          </cell>
        </row>
      </sheetData>
      <sheetData sheetId="974">
        <row r="81">
          <cell r="H81">
            <v>222.566</v>
          </cell>
        </row>
      </sheetData>
      <sheetData sheetId="975">
        <row r="81">
          <cell r="H81">
            <v>222.566</v>
          </cell>
        </row>
      </sheetData>
      <sheetData sheetId="976">
        <row r="81">
          <cell r="H81">
            <v>222.566</v>
          </cell>
        </row>
      </sheetData>
      <sheetData sheetId="977">
        <row r="81">
          <cell r="H81">
            <v>222.566</v>
          </cell>
        </row>
      </sheetData>
      <sheetData sheetId="978">
        <row r="81">
          <cell r="H81">
            <v>222.566</v>
          </cell>
        </row>
      </sheetData>
      <sheetData sheetId="979">
        <row r="81">
          <cell r="H81">
            <v>222.566</v>
          </cell>
        </row>
      </sheetData>
      <sheetData sheetId="980">
        <row r="81">
          <cell r="H81">
            <v>222.566</v>
          </cell>
        </row>
      </sheetData>
      <sheetData sheetId="981">
        <row r="81">
          <cell r="H81">
            <v>222.566</v>
          </cell>
        </row>
      </sheetData>
      <sheetData sheetId="982">
        <row r="81">
          <cell r="H81">
            <v>222.566</v>
          </cell>
        </row>
      </sheetData>
      <sheetData sheetId="983">
        <row r="81">
          <cell r="H81">
            <v>222.566</v>
          </cell>
        </row>
      </sheetData>
      <sheetData sheetId="984">
        <row r="81">
          <cell r="H81">
            <v>222.566</v>
          </cell>
        </row>
      </sheetData>
      <sheetData sheetId="985">
        <row r="81">
          <cell r="H81">
            <v>222.566</v>
          </cell>
        </row>
      </sheetData>
      <sheetData sheetId="986">
        <row r="81">
          <cell r="H81">
            <v>222.566</v>
          </cell>
        </row>
      </sheetData>
      <sheetData sheetId="987">
        <row r="81">
          <cell r="H81">
            <v>222.566</v>
          </cell>
        </row>
      </sheetData>
      <sheetData sheetId="988">
        <row r="81">
          <cell r="H81">
            <v>222.566</v>
          </cell>
        </row>
      </sheetData>
      <sheetData sheetId="989">
        <row r="81">
          <cell r="H81">
            <v>222.566</v>
          </cell>
        </row>
      </sheetData>
      <sheetData sheetId="990">
        <row r="81">
          <cell r="H81">
            <v>222.566</v>
          </cell>
        </row>
      </sheetData>
      <sheetData sheetId="991">
        <row r="81">
          <cell r="H81">
            <v>222.566</v>
          </cell>
        </row>
      </sheetData>
      <sheetData sheetId="992">
        <row r="81">
          <cell r="H81">
            <v>222.566</v>
          </cell>
        </row>
      </sheetData>
      <sheetData sheetId="993">
        <row r="81">
          <cell r="H81">
            <v>222.566</v>
          </cell>
        </row>
      </sheetData>
      <sheetData sheetId="994">
        <row r="81">
          <cell r="H81">
            <v>222.566</v>
          </cell>
        </row>
      </sheetData>
      <sheetData sheetId="995">
        <row r="81">
          <cell r="H81">
            <v>222.566</v>
          </cell>
        </row>
      </sheetData>
      <sheetData sheetId="996">
        <row r="81">
          <cell r="H81">
            <v>222.566</v>
          </cell>
        </row>
      </sheetData>
      <sheetData sheetId="997">
        <row r="81">
          <cell r="H81">
            <v>222.566</v>
          </cell>
        </row>
      </sheetData>
      <sheetData sheetId="998">
        <row r="81">
          <cell r="H81">
            <v>222.566</v>
          </cell>
        </row>
      </sheetData>
      <sheetData sheetId="999">
        <row r="81">
          <cell r="H81">
            <v>222.566</v>
          </cell>
        </row>
      </sheetData>
      <sheetData sheetId="1000">
        <row r="81">
          <cell r="H81">
            <v>222.566</v>
          </cell>
        </row>
      </sheetData>
      <sheetData sheetId="1001">
        <row r="81">
          <cell r="H81">
            <v>222.566</v>
          </cell>
        </row>
      </sheetData>
      <sheetData sheetId="1002">
        <row r="81">
          <cell r="H81">
            <v>222.566</v>
          </cell>
        </row>
      </sheetData>
      <sheetData sheetId="1003">
        <row r="81">
          <cell r="H81">
            <v>222.566</v>
          </cell>
        </row>
      </sheetData>
      <sheetData sheetId="1004">
        <row r="81">
          <cell r="H81">
            <v>222.566</v>
          </cell>
        </row>
      </sheetData>
      <sheetData sheetId="1005">
        <row r="81">
          <cell r="H81">
            <v>222.566</v>
          </cell>
        </row>
      </sheetData>
      <sheetData sheetId="1006">
        <row r="81">
          <cell r="H81">
            <v>222.566</v>
          </cell>
        </row>
      </sheetData>
      <sheetData sheetId="1007">
        <row r="81">
          <cell r="H81">
            <v>222.566</v>
          </cell>
        </row>
      </sheetData>
      <sheetData sheetId="1008">
        <row r="81">
          <cell r="H81">
            <v>222.566</v>
          </cell>
        </row>
      </sheetData>
      <sheetData sheetId="1009">
        <row r="81">
          <cell r="H81">
            <v>222.566</v>
          </cell>
        </row>
      </sheetData>
      <sheetData sheetId="1010">
        <row r="81">
          <cell r="H81">
            <v>222.566</v>
          </cell>
        </row>
      </sheetData>
      <sheetData sheetId="1011">
        <row r="81">
          <cell r="H81">
            <v>222.566</v>
          </cell>
        </row>
      </sheetData>
      <sheetData sheetId="1012">
        <row r="81">
          <cell r="H81">
            <v>222.566</v>
          </cell>
        </row>
      </sheetData>
      <sheetData sheetId="1013">
        <row r="81">
          <cell r="H81">
            <v>222.566</v>
          </cell>
        </row>
      </sheetData>
      <sheetData sheetId="1014">
        <row r="81">
          <cell r="H81">
            <v>222.566</v>
          </cell>
        </row>
      </sheetData>
      <sheetData sheetId="1015">
        <row r="81">
          <cell r="H81">
            <v>222.566</v>
          </cell>
        </row>
      </sheetData>
      <sheetData sheetId="1016">
        <row r="81">
          <cell r="H81">
            <v>222.566</v>
          </cell>
        </row>
      </sheetData>
      <sheetData sheetId="1017">
        <row r="81">
          <cell r="H81">
            <v>222.566</v>
          </cell>
        </row>
      </sheetData>
      <sheetData sheetId="1018">
        <row r="81">
          <cell r="H81">
            <v>222.566</v>
          </cell>
        </row>
      </sheetData>
      <sheetData sheetId="1019">
        <row r="81">
          <cell r="H81">
            <v>222.566</v>
          </cell>
        </row>
      </sheetData>
      <sheetData sheetId="1020">
        <row r="81">
          <cell r="H81">
            <v>222.566</v>
          </cell>
        </row>
      </sheetData>
      <sheetData sheetId="1021">
        <row r="81">
          <cell r="H81">
            <v>222.566</v>
          </cell>
        </row>
      </sheetData>
      <sheetData sheetId="1022">
        <row r="81">
          <cell r="H81">
            <v>222.566</v>
          </cell>
        </row>
      </sheetData>
      <sheetData sheetId="1023">
        <row r="81">
          <cell r="H81">
            <v>222.566</v>
          </cell>
        </row>
      </sheetData>
      <sheetData sheetId="1024">
        <row r="81">
          <cell r="H81">
            <v>222.566</v>
          </cell>
        </row>
      </sheetData>
      <sheetData sheetId="1025">
        <row r="81">
          <cell r="H81">
            <v>222.566</v>
          </cell>
        </row>
      </sheetData>
      <sheetData sheetId="1026">
        <row r="944">
          <cell r="H944">
            <v>439.20800000000003</v>
          </cell>
        </row>
      </sheetData>
      <sheetData sheetId="1027">
        <row r="81">
          <cell r="H81">
            <v>222.566</v>
          </cell>
        </row>
      </sheetData>
      <sheetData sheetId="1028">
        <row r="81">
          <cell r="H81">
            <v>222.566</v>
          </cell>
        </row>
      </sheetData>
      <sheetData sheetId="1029">
        <row r="81">
          <cell r="H81">
            <v>222.566</v>
          </cell>
        </row>
      </sheetData>
      <sheetData sheetId="1030">
        <row r="81">
          <cell r="H81">
            <v>222.566</v>
          </cell>
        </row>
      </sheetData>
      <sheetData sheetId="1031">
        <row r="81">
          <cell r="H81">
            <v>222.566</v>
          </cell>
        </row>
      </sheetData>
      <sheetData sheetId="1032">
        <row r="81">
          <cell r="H81">
            <v>222.566</v>
          </cell>
        </row>
      </sheetData>
      <sheetData sheetId="1033">
        <row r="81">
          <cell r="H81">
            <v>222.566</v>
          </cell>
        </row>
      </sheetData>
      <sheetData sheetId="1034">
        <row r="81">
          <cell r="H81">
            <v>222.566</v>
          </cell>
        </row>
      </sheetData>
      <sheetData sheetId="1035">
        <row r="944">
          <cell r="H944">
            <v>439.20800000000003</v>
          </cell>
        </row>
      </sheetData>
      <sheetData sheetId="1036">
        <row r="81">
          <cell r="H81">
            <v>222.566</v>
          </cell>
        </row>
      </sheetData>
      <sheetData sheetId="1037">
        <row r="81">
          <cell r="H81">
            <v>222.566</v>
          </cell>
        </row>
      </sheetData>
      <sheetData sheetId="1038" refreshError="1"/>
      <sheetData sheetId="1039">
        <row r="81">
          <cell r="H81">
            <v>222.566</v>
          </cell>
        </row>
      </sheetData>
      <sheetData sheetId="1040">
        <row r="81">
          <cell r="H81">
            <v>222.566</v>
          </cell>
        </row>
      </sheetData>
      <sheetData sheetId="1041">
        <row r="81">
          <cell r="H81">
            <v>222.566</v>
          </cell>
        </row>
      </sheetData>
      <sheetData sheetId="1042" refreshError="1"/>
      <sheetData sheetId="1043" refreshError="1"/>
      <sheetData sheetId="1044">
        <row r="81">
          <cell r="H81">
            <v>222.566</v>
          </cell>
        </row>
      </sheetData>
      <sheetData sheetId="1045">
        <row r="81">
          <cell r="H81">
            <v>222.566</v>
          </cell>
        </row>
      </sheetData>
      <sheetData sheetId="1046">
        <row r="81">
          <cell r="H81">
            <v>222.566</v>
          </cell>
        </row>
      </sheetData>
      <sheetData sheetId="1047">
        <row r="81">
          <cell r="H81">
            <v>222.566</v>
          </cell>
        </row>
      </sheetData>
      <sheetData sheetId="1048">
        <row r="81">
          <cell r="H81">
            <v>222.566</v>
          </cell>
        </row>
      </sheetData>
      <sheetData sheetId="1049">
        <row r="81">
          <cell r="H81">
            <v>222.566</v>
          </cell>
        </row>
      </sheetData>
      <sheetData sheetId="1050">
        <row r="81">
          <cell r="H81">
            <v>222.566</v>
          </cell>
        </row>
      </sheetData>
      <sheetData sheetId="1051">
        <row r="81">
          <cell r="H81">
            <v>222.566</v>
          </cell>
        </row>
      </sheetData>
      <sheetData sheetId="1052">
        <row r="81">
          <cell r="H81">
            <v>222.566</v>
          </cell>
        </row>
      </sheetData>
      <sheetData sheetId="1053">
        <row r="81">
          <cell r="H81">
            <v>222.566</v>
          </cell>
        </row>
      </sheetData>
      <sheetData sheetId="1054">
        <row r="81">
          <cell r="H81">
            <v>222.566</v>
          </cell>
        </row>
      </sheetData>
      <sheetData sheetId="1055">
        <row r="81">
          <cell r="H81">
            <v>222.566</v>
          </cell>
        </row>
      </sheetData>
      <sheetData sheetId="1056">
        <row r="81">
          <cell r="H81">
            <v>222.566</v>
          </cell>
        </row>
      </sheetData>
      <sheetData sheetId="1057">
        <row r="81">
          <cell r="H81">
            <v>222.566</v>
          </cell>
        </row>
      </sheetData>
      <sheetData sheetId="1058" refreshError="1"/>
      <sheetData sheetId="1059">
        <row r="81">
          <cell r="H81">
            <v>222.566</v>
          </cell>
        </row>
      </sheetData>
      <sheetData sheetId="1060">
        <row r="81">
          <cell r="H81">
            <v>222.566</v>
          </cell>
        </row>
      </sheetData>
      <sheetData sheetId="1061">
        <row r="81">
          <cell r="H81">
            <v>222.566</v>
          </cell>
        </row>
      </sheetData>
      <sheetData sheetId="1062">
        <row r="81">
          <cell r="H81">
            <v>222.566</v>
          </cell>
        </row>
      </sheetData>
      <sheetData sheetId="1063">
        <row r="81">
          <cell r="H81">
            <v>222.566</v>
          </cell>
        </row>
      </sheetData>
      <sheetData sheetId="1064">
        <row r="81">
          <cell r="H81">
            <v>222.566</v>
          </cell>
        </row>
      </sheetData>
      <sheetData sheetId="1065">
        <row r="81">
          <cell r="H81">
            <v>222.566</v>
          </cell>
        </row>
      </sheetData>
      <sheetData sheetId="1066">
        <row r="81">
          <cell r="H81">
            <v>222.566</v>
          </cell>
        </row>
      </sheetData>
      <sheetData sheetId="1067">
        <row r="81">
          <cell r="H81">
            <v>222.566</v>
          </cell>
        </row>
      </sheetData>
      <sheetData sheetId="1068">
        <row r="81">
          <cell r="H81">
            <v>222.566</v>
          </cell>
        </row>
      </sheetData>
      <sheetData sheetId="1069">
        <row r="81">
          <cell r="H81">
            <v>222.566</v>
          </cell>
        </row>
      </sheetData>
      <sheetData sheetId="1070">
        <row r="81">
          <cell r="H81">
            <v>222.566</v>
          </cell>
        </row>
      </sheetData>
      <sheetData sheetId="1071">
        <row r="81">
          <cell r="H81">
            <v>222.566</v>
          </cell>
        </row>
      </sheetData>
      <sheetData sheetId="1072">
        <row r="81">
          <cell r="H81">
            <v>222.566</v>
          </cell>
        </row>
      </sheetData>
      <sheetData sheetId="1073">
        <row r="81">
          <cell r="H81">
            <v>222.566</v>
          </cell>
        </row>
      </sheetData>
      <sheetData sheetId="1074">
        <row r="81">
          <cell r="H81">
            <v>222.566</v>
          </cell>
        </row>
      </sheetData>
      <sheetData sheetId="1075">
        <row r="81">
          <cell r="H81">
            <v>222.566</v>
          </cell>
        </row>
      </sheetData>
      <sheetData sheetId="1076">
        <row r="81">
          <cell r="H81">
            <v>222.566</v>
          </cell>
        </row>
      </sheetData>
      <sheetData sheetId="1077">
        <row r="81">
          <cell r="H81">
            <v>222.566</v>
          </cell>
        </row>
      </sheetData>
      <sheetData sheetId="1078">
        <row r="81">
          <cell r="H81">
            <v>222.566</v>
          </cell>
        </row>
      </sheetData>
      <sheetData sheetId="1079">
        <row r="81">
          <cell r="H81">
            <v>222.566</v>
          </cell>
        </row>
      </sheetData>
      <sheetData sheetId="1080">
        <row r="81">
          <cell r="H81">
            <v>222.566</v>
          </cell>
        </row>
      </sheetData>
      <sheetData sheetId="1081">
        <row r="81">
          <cell r="H81">
            <v>222.566</v>
          </cell>
        </row>
      </sheetData>
      <sheetData sheetId="1082">
        <row r="81">
          <cell r="H81">
            <v>222.566</v>
          </cell>
        </row>
      </sheetData>
      <sheetData sheetId="1083">
        <row r="81">
          <cell r="H81">
            <v>222.566</v>
          </cell>
        </row>
      </sheetData>
      <sheetData sheetId="1084">
        <row r="81">
          <cell r="H81">
            <v>222.566</v>
          </cell>
        </row>
      </sheetData>
      <sheetData sheetId="1085">
        <row r="81">
          <cell r="H81">
            <v>222.566</v>
          </cell>
        </row>
      </sheetData>
      <sheetData sheetId="1086">
        <row r="81">
          <cell r="H81">
            <v>222.566</v>
          </cell>
        </row>
      </sheetData>
      <sheetData sheetId="1087">
        <row r="81">
          <cell r="H81">
            <v>222.566</v>
          </cell>
        </row>
      </sheetData>
      <sheetData sheetId="1088">
        <row r="81">
          <cell r="H81">
            <v>222.566</v>
          </cell>
        </row>
      </sheetData>
      <sheetData sheetId="1089">
        <row r="81">
          <cell r="H81">
            <v>222.566</v>
          </cell>
        </row>
      </sheetData>
      <sheetData sheetId="1090">
        <row r="81">
          <cell r="H81">
            <v>222.566</v>
          </cell>
        </row>
      </sheetData>
      <sheetData sheetId="1091">
        <row r="81">
          <cell r="H81">
            <v>222.566</v>
          </cell>
        </row>
      </sheetData>
      <sheetData sheetId="1092">
        <row r="81">
          <cell r="H81">
            <v>222.566</v>
          </cell>
        </row>
      </sheetData>
      <sheetData sheetId="1093">
        <row r="81">
          <cell r="H81">
            <v>222.566</v>
          </cell>
        </row>
      </sheetData>
      <sheetData sheetId="1094">
        <row r="81">
          <cell r="H81">
            <v>222.566</v>
          </cell>
        </row>
      </sheetData>
      <sheetData sheetId="1095">
        <row r="81">
          <cell r="H81">
            <v>222.566</v>
          </cell>
        </row>
      </sheetData>
      <sheetData sheetId="1096">
        <row r="81">
          <cell r="H81">
            <v>222.566</v>
          </cell>
        </row>
      </sheetData>
      <sheetData sheetId="1097">
        <row r="81">
          <cell r="H81">
            <v>222.566</v>
          </cell>
        </row>
      </sheetData>
      <sheetData sheetId="1098">
        <row r="81">
          <cell r="H81">
            <v>222.566</v>
          </cell>
        </row>
      </sheetData>
      <sheetData sheetId="1099">
        <row r="81">
          <cell r="H81">
            <v>222.566</v>
          </cell>
        </row>
      </sheetData>
      <sheetData sheetId="1100">
        <row r="81">
          <cell r="H81">
            <v>222.566</v>
          </cell>
        </row>
      </sheetData>
      <sheetData sheetId="1101">
        <row r="81">
          <cell r="H81">
            <v>222.566</v>
          </cell>
        </row>
      </sheetData>
      <sheetData sheetId="1102">
        <row r="81">
          <cell r="H81">
            <v>222.566</v>
          </cell>
        </row>
      </sheetData>
      <sheetData sheetId="1103">
        <row r="81">
          <cell r="H81">
            <v>222.566</v>
          </cell>
        </row>
      </sheetData>
      <sheetData sheetId="1104">
        <row r="81">
          <cell r="H81">
            <v>222.566</v>
          </cell>
        </row>
      </sheetData>
      <sheetData sheetId="1105">
        <row r="81">
          <cell r="H81">
            <v>222.566</v>
          </cell>
        </row>
      </sheetData>
      <sheetData sheetId="1106">
        <row r="81">
          <cell r="H81">
            <v>222.566</v>
          </cell>
        </row>
      </sheetData>
      <sheetData sheetId="1107">
        <row r="81">
          <cell r="H81">
            <v>222.566</v>
          </cell>
        </row>
      </sheetData>
      <sheetData sheetId="1108">
        <row r="81">
          <cell r="H81">
            <v>222.566</v>
          </cell>
        </row>
      </sheetData>
      <sheetData sheetId="1109">
        <row r="81">
          <cell r="H81">
            <v>222.566</v>
          </cell>
        </row>
      </sheetData>
      <sheetData sheetId="1110">
        <row r="81">
          <cell r="H81">
            <v>222.566</v>
          </cell>
        </row>
      </sheetData>
      <sheetData sheetId="1111">
        <row r="81">
          <cell r="H81">
            <v>222.566</v>
          </cell>
        </row>
      </sheetData>
      <sheetData sheetId="1112">
        <row r="81">
          <cell r="H81">
            <v>222.566</v>
          </cell>
        </row>
      </sheetData>
      <sheetData sheetId="1113">
        <row r="81">
          <cell r="H81">
            <v>222.566</v>
          </cell>
        </row>
      </sheetData>
      <sheetData sheetId="1114">
        <row r="81">
          <cell r="H81">
            <v>222.566</v>
          </cell>
        </row>
      </sheetData>
      <sheetData sheetId="1115">
        <row r="81">
          <cell r="H81">
            <v>222.566</v>
          </cell>
        </row>
      </sheetData>
      <sheetData sheetId="1116">
        <row r="81">
          <cell r="H81">
            <v>222.566</v>
          </cell>
        </row>
      </sheetData>
      <sheetData sheetId="1117">
        <row r="81">
          <cell r="H81">
            <v>222.566</v>
          </cell>
        </row>
      </sheetData>
      <sheetData sheetId="1118">
        <row r="81">
          <cell r="H81">
            <v>222.566</v>
          </cell>
        </row>
      </sheetData>
      <sheetData sheetId="1119">
        <row r="81">
          <cell r="H81">
            <v>222.566</v>
          </cell>
        </row>
      </sheetData>
      <sheetData sheetId="1120">
        <row r="81">
          <cell r="H81">
            <v>222.566</v>
          </cell>
        </row>
      </sheetData>
      <sheetData sheetId="1121">
        <row r="81">
          <cell r="H81">
            <v>222.566</v>
          </cell>
        </row>
      </sheetData>
      <sheetData sheetId="1122">
        <row r="81">
          <cell r="H81">
            <v>222.566</v>
          </cell>
        </row>
      </sheetData>
      <sheetData sheetId="1123">
        <row r="81">
          <cell r="H81">
            <v>222.566</v>
          </cell>
        </row>
      </sheetData>
      <sheetData sheetId="1124">
        <row r="81">
          <cell r="H81">
            <v>222.566</v>
          </cell>
        </row>
      </sheetData>
      <sheetData sheetId="1125">
        <row r="81">
          <cell r="H81">
            <v>222.566</v>
          </cell>
        </row>
      </sheetData>
      <sheetData sheetId="1126">
        <row r="81">
          <cell r="H81">
            <v>222.566</v>
          </cell>
        </row>
      </sheetData>
      <sheetData sheetId="1127">
        <row r="81">
          <cell r="H81">
            <v>222.566</v>
          </cell>
        </row>
      </sheetData>
      <sheetData sheetId="1128">
        <row r="81">
          <cell r="H81">
            <v>222.566</v>
          </cell>
        </row>
      </sheetData>
      <sheetData sheetId="1129">
        <row r="81">
          <cell r="H81">
            <v>222.566</v>
          </cell>
        </row>
      </sheetData>
      <sheetData sheetId="1130">
        <row r="81">
          <cell r="H81">
            <v>222.566</v>
          </cell>
        </row>
      </sheetData>
      <sheetData sheetId="1131">
        <row r="81">
          <cell r="H81">
            <v>222.566</v>
          </cell>
        </row>
      </sheetData>
      <sheetData sheetId="1132">
        <row r="81">
          <cell r="H81">
            <v>222.566</v>
          </cell>
        </row>
      </sheetData>
      <sheetData sheetId="1133">
        <row r="81">
          <cell r="H81">
            <v>222.566</v>
          </cell>
        </row>
      </sheetData>
      <sheetData sheetId="1134">
        <row r="81">
          <cell r="H81">
            <v>222.566</v>
          </cell>
        </row>
      </sheetData>
      <sheetData sheetId="1135">
        <row r="81">
          <cell r="H81">
            <v>222.566</v>
          </cell>
        </row>
      </sheetData>
      <sheetData sheetId="1136">
        <row r="81">
          <cell r="H81">
            <v>222.566</v>
          </cell>
        </row>
      </sheetData>
      <sheetData sheetId="1137">
        <row r="81">
          <cell r="H81">
            <v>222.566</v>
          </cell>
        </row>
      </sheetData>
      <sheetData sheetId="1138">
        <row r="81">
          <cell r="H81">
            <v>222.566</v>
          </cell>
        </row>
      </sheetData>
      <sheetData sheetId="1139">
        <row r="81">
          <cell r="H81">
            <v>222.566</v>
          </cell>
        </row>
      </sheetData>
      <sheetData sheetId="1140">
        <row r="81">
          <cell r="H81">
            <v>222.566</v>
          </cell>
        </row>
      </sheetData>
      <sheetData sheetId="1141">
        <row r="81">
          <cell r="H81">
            <v>222.566</v>
          </cell>
        </row>
      </sheetData>
      <sheetData sheetId="1142">
        <row r="81">
          <cell r="H81">
            <v>222.566</v>
          </cell>
        </row>
      </sheetData>
      <sheetData sheetId="1143">
        <row r="81">
          <cell r="H81">
            <v>222.566</v>
          </cell>
        </row>
      </sheetData>
      <sheetData sheetId="1144">
        <row r="81">
          <cell r="H81">
            <v>222.566</v>
          </cell>
        </row>
      </sheetData>
      <sheetData sheetId="1145">
        <row r="81">
          <cell r="H81">
            <v>222.566</v>
          </cell>
        </row>
      </sheetData>
      <sheetData sheetId="1146">
        <row r="81">
          <cell r="H81">
            <v>222.566</v>
          </cell>
        </row>
      </sheetData>
      <sheetData sheetId="1147">
        <row r="81">
          <cell r="H81">
            <v>222.566</v>
          </cell>
        </row>
      </sheetData>
      <sheetData sheetId="1148">
        <row r="81">
          <cell r="H81">
            <v>222.566</v>
          </cell>
        </row>
      </sheetData>
      <sheetData sheetId="1149">
        <row r="81">
          <cell r="H81">
            <v>222.566</v>
          </cell>
        </row>
      </sheetData>
      <sheetData sheetId="1150">
        <row r="81">
          <cell r="H81">
            <v>222.566</v>
          </cell>
        </row>
      </sheetData>
      <sheetData sheetId="1151">
        <row r="81">
          <cell r="H81">
            <v>222.566</v>
          </cell>
        </row>
      </sheetData>
      <sheetData sheetId="1152">
        <row r="81">
          <cell r="H81">
            <v>222.566</v>
          </cell>
        </row>
      </sheetData>
      <sheetData sheetId="1153">
        <row r="81">
          <cell r="H81">
            <v>222.566</v>
          </cell>
        </row>
      </sheetData>
      <sheetData sheetId="1154">
        <row r="81">
          <cell r="H81">
            <v>222.566</v>
          </cell>
        </row>
      </sheetData>
      <sheetData sheetId="1155">
        <row r="81">
          <cell r="H81">
            <v>222.566</v>
          </cell>
        </row>
      </sheetData>
      <sheetData sheetId="1156">
        <row r="81">
          <cell r="H81">
            <v>222.566</v>
          </cell>
        </row>
      </sheetData>
      <sheetData sheetId="1157">
        <row r="81">
          <cell r="H81">
            <v>222.566</v>
          </cell>
        </row>
      </sheetData>
      <sheetData sheetId="1158">
        <row r="81">
          <cell r="H81">
            <v>222.566</v>
          </cell>
        </row>
      </sheetData>
      <sheetData sheetId="1159">
        <row r="81">
          <cell r="H81">
            <v>222.566</v>
          </cell>
        </row>
      </sheetData>
      <sheetData sheetId="1160">
        <row r="81">
          <cell r="H81">
            <v>222.566</v>
          </cell>
        </row>
      </sheetData>
      <sheetData sheetId="1161">
        <row r="81">
          <cell r="H81">
            <v>222.566</v>
          </cell>
        </row>
      </sheetData>
      <sheetData sheetId="1162">
        <row r="81">
          <cell r="H81">
            <v>222.566</v>
          </cell>
        </row>
      </sheetData>
      <sheetData sheetId="1163">
        <row r="81">
          <cell r="H81">
            <v>222.566</v>
          </cell>
        </row>
      </sheetData>
      <sheetData sheetId="1164">
        <row r="81">
          <cell r="H81">
            <v>222.566</v>
          </cell>
        </row>
      </sheetData>
      <sheetData sheetId="1165">
        <row r="81">
          <cell r="H81">
            <v>222.566</v>
          </cell>
        </row>
      </sheetData>
      <sheetData sheetId="1166">
        <row r="81">
          <cell r="H81">
            <v>222.566</v>
          </cell>
        </row>
      </sheetData>
      <sheetData sheetId="1167">
        <row r="81">
          <cell r="H81">
            <v>222.566</v>
          </cell>
        </row>
      </sheetData>
      <sheetData sheetId="1168" refreshError="1"/>
      <sheetData sheetId="1169">
        <row r="81">
          <cell r="H81">
            <v>222.566</v>
          </cell>
        </row>
      </sheetData>
      <sheetData sheetId="1170">
        <row r="81">
          <cell r="H81">
            <v>222.566</v>
          </cell>
        </row>
      </sheetData>
      <sheetData sheetId="1171">
        <row r="81">
          <cell r="H81">
            <v>222.566</v>
          </cell>
        </row>
      </sheetData>
      <sheetData sheetId="1172">
        <row r="81">
          <cell r="H81">
            <v>222.566</v>
          </cell>
        </row>
      </sheetData>
      <sheetData sheetId="1173">
        <row r="81">
          <cell r="H81">
            <v>222.566</v>
          </cell>
        </row>
      </sheetData>
      <sheetData sheetId="1174">
        <row r="81">
          <cell r="H81">
            <v>222.566</v>
          </cell>
        </row>
      </sheetData>
      <sheetData sheetId="1175">
        <row r="81">
          <cell r="H81">
            <v>222.566</v>
          </cell>
        </row>
      </sheetData>
      <sheetData sheetId="1176">
        <row r="81">
          <cell r="H81">
            <v>222.566</v>
          </cell>
        </row>
      </sheetData>
      <sheetData sheetId="1177">
        <row r="81">
          <cell r="H81">
            <v>222.566</v>
          </cell>
        </row>
      </sheetData>
      <sheetData sheetId="1178">
        <row r="81">
          <cell r="H81">
            <v>222.566</v>
          </cell>
        </row>
      </sheetData>
      <sheetData sheetId="1179">
        <row r="81">
          <cell r="H81">
            <v>222.566</v>
          </cell>
        </row>
      </sheetData>
      <sheetData sheetId="1180">
        <row r="81">
          <cell r="H81">
            <v>222.566</v>
          </cell>
        </row>
      </sheetData>
      <sheetData sheetId="1181">
        <row r="81">
          <cell r="H81">
            <v>222.566</v>
          </cell>
        </row>
      </sheetData>
      <sheetData sheetId="1182">
        <row r="81">
          <cell r="H81">
            <v>222.566</v>
          </cell>
        </row>
      </sheetData>
      <sheetData sheetId="1183">
        <row r="81">
          <cell r="H81">
            <v>222.566</v>
          </cell>
        </row>
      </sheetData>
      <sheetData sheetId="1184">
        <row r="81">
          <cell r="H81">
            <v>222.566</v>
          </cell>
        </row>
      </sheetData>
      <sheetData sheetId="1185">
        <row r="81">
          <cell r="H81">
            <v>222.566</v>
          </cell>
        </row>
      </sheetData>
      <sheetData sheetId="1186">
        <row r="81">
          <cell r="H81">
            <v>222.566</v>
          </cell>
        </row>
      </sheetData>
      <sheetData sheetId="1187">
        <row r="81">
          <cell r="H81">
            <v>222.566</v>
          </cell>
        </row>
      </sheetData>
      <sheetData sheetId="1188">
        <row r="81">
          <cell r="H81">
            <v>222.566</v>
          </cell>
        </row>
      </sheetData>
      <sheetData sheetId="1189">
        <row r="81">
          <cell r="H81">
            <v>222.566</v>
          </cell>
        </row>
      </sheetData>
      <sheetData sheetId="1190">
        <row r="81">
          <cell r="H81">
            <v>222.566</v>
          </cell>
        </row>
      </sheetData>
      <sheetData sheetId="1191">
        <row r="81">
          <cell r="H81">
            <v>222.566</v>
          </cell>
        </row>
      </sheetData>
      <sheetData sheetId="1192">
        <row r="81">
          <cell r="H81">
            <v>222.566</v>
          </cell>
        </row>
      </sheetData>
      <sheetData sheetId="1193">
        <row r="81">
          <cell r="H81">
            <v>222.566</v>
          </cell>
        </row>
      </sheetData>
      <sheetData sheetId="1194">
        <row r="81">
          <cell r="H81">
            <v>222.566</v>
          </cell>
        </row>
      </sheetData>
      <sheetData sheetId="1195">
        <row r="81">
          <cell r="H81">
            <v>222.566</v>
          </cell>
        </row>
      </sheetData>
      <sheetData sheetId="1196">
        <row r="81">
          <cell r="H81">
            <v>222.566</v>
          </cell>
        </row>
      </sheetData>
      <sheetData sheetId="1197">
        <row r="81">
          <cell r="H81">
            <v>222.566</v>
          </cell>
        </row>
      </sheetData>
      <sheetData sheetId="1198">
        <row r="81">
          <cell r="H81">
            <v>222.566</v>
          </cell>
        </row>
      </sheetData>
      <sheetData sheetId="1199">
        <row r="81">
          <cell r="H81">
            <v>222.566</v>
          </cell>
        </row>
      </sheetData>
      <sheetData sheetId="1200">
        <row r="81">
          <cell r="H81">
            <v>222.566</v>
          </cell>
        </row>
      </sheetData>
      <sheetData sheetId="1201">
        <row r="81">
          <cell r="H81">
            <v>222.566</v>
          </cell>
        </row>
      </sheetData>
      <sheetData sheetId="1202">
        <row r="81">
          <cell r="H81">
            <v>222.566</v>
          </cell>
        </row>
      </sheetData>
      <sheetData sheetId="1203">
        <row r="81">
          <cell r="H81">
            <v>222.566</v>
          </cell>
        </row>
      </sheetData>
      <sheetData sheetId="1204">
        <row r="81">
          <cell r="H81">
            <v>222.566</v>
          </cell>
        </row>
      </sheetData>
      <sheetData sheetId="1205">
        <row r="81">
          <cell r="H81">
            <v>222.566</v>
          </cell>
        </row>
      </sheetData>
      <sheetData sheetId="1206">
        <row r="81">
          <cell r="H81">
            <v>222.566</v>
          </cell>
        </row>
      </sheetData>
      <sheetData sheetId="1207">
        <row r="81">
          <cell r="H81">
            <v>222.566</v>
          </cell>
        </row>
      </sheetData>
      <sheetData sheetId="1208">
        <row r="81">
          <cell r="H81">
            <v>222.566</v>
          </cell>
        </row>
      </sheetData>
      <sheetData sheetId="1209">
        <row r="81">
          <cell r="H81">
            <v>222.566</v>
          </cell>
        </row>
      </sheetData>
      <sheetData sheetId="1210">
        <row r="81">
          <cell r="H81">
            <v>222.566</v>
          </cell>
        </row>
      </sheetData>
      <sheetData sheetId="1211">
        <row r="81">
          <cell r="H81">
            <v>222.566</v>
          </cell>
        </row>
      </sheetData>
      <sheetData sheetId="1212">
        <row r="81">
          <cell r="H81">
            <v>222.566</v>
          </cell>
        </row>
      </sheetData>
      <sheetData sheetId="1213">
        <row r="81">
          <cell r="H81">
            <v>222.566</v>
          </cell>
        </row>
      </sheetData>
      <sheetData sheetId="1214">
        <row r="81">
          <cell r="H81">
            <v>222.566</v>
          </cell>
        </row>
      </sheetData>
      <sheetData sheetId="1215">
        <row r="81">
          <cell r="H81">
            <v>222.566</v>
          </cell>
        </row>
      </sheetData>
      <sheetData sheetId="1216">
        <row r="81">
          <cell r="H81">
            <v>222.566</v>
          </cell>
        </row>
      </sheetData>
      <sheetData sheetId="1217">
        <row r="81">
          <cell r="H81">
            <v>222.566</v>
          </cell>
        </row>
      </sheetData>
      <sheetData sheetId="1218">
        <row r="81">
          <cell r="H81">
            <v>222.566</v>
          </cell>
        </row>
      </sheetData>
      <sheetData sheetId="1219">
        <row r="81">
          <cell r="H81">
            <v>222.566</v>
          </cell>
        </row>
      </sheetData>
      <sheetData sheetId="1220">
        <row r="81">
          <cell r="H81">
            <v>222.566</v>
          </cell>
        </row>
      </sheetData>
      <sheetData sheetId="1221">
        <row r="81">
          <cell r="H81">
            <v>222.566</v>
          </cell>
        </row>
      </sheetData>
      <sheetData sheetId="1222">
        <row r="81">
          <cell r="H81">
            <v>222.566</v>
          </cell>
        </row>
      </sheetData>
      <sheetData sheetId="1223">
        <row r="81">
          <cell r="H81">
            <v>222.566</v>
          </cell>
        </row>
      </sheetData>
      <sheetData sheetId="1224">
        <row r="81">
          <cell r="H81">
            <v>222.566</v>
          </cell>
        </row>
      </sheetData>
      <sheetData sheetId="1225">
        <row r="81">
          <cell r="H81">
            <v>222.566</v>
          </cell>
        </row>
      </sheetData>
      <sheetData sheetId="1226">
        <row r="81">
          <cell r="H81">
            <v>222.566</v>
          </cell>
        </row>
      </sheetData>
      <sheetData sheetId="1227">
        <row r="81">
          <cell r="H81">
            <v>222.566</v>
          </cell>
        </row>
      </sheetData>
      <sheetData sheetId="1228">
        <row r="81">
          <cell r="H81">
            <v>222.566</v>
          </cell>
        </row>
      </sheetData>
      <sheetData sheetId="1229">
        <row r="81">
          <cell r="H81">
            <v>222.566</v>
          </cell>
        </row>
      </sheetData>
      <sheetData sheetId="1230">
        <row r="81">
          <cell r="H81">
            <v>222.566</v>
          </cell>
        </row>
      </sheetData>
      <sheetData sheetId="1231">
        <row r="81">
          <cell r="H81">
            <v>222.566</v>
          </cell>
        </row>
      </sheetData>
      <sheetData sheetId="1232">
        <row r="81">
          <cell r="H81">
            <v>222.566</v>
          </cell>
        </row>
      </sheetData>
      <sheetData sheetId="1233">
        <row r="81">
          <cell r="H81">
            <v>222.566</v>
          </cell>
        </row>
      </sheetData>
      <sheetData sheetId="1234">
        <row r="81">
          <cell r="H81">
            <v>222.566</v>
          </cell>
        </row>
      </sheetData>
      <sheetData sheetId="1235">
        <row r="81">
          <cell r="H81">
            <v>222.566</v>
          </cell>
        </row>
      </sheetData>
      <sheetData sheetId="1236">
        <row r="81">
          <cell r="H81">
            <v>222.566</v>
          </cell>
        </row>
      </sheetData>
      <sheetData sheetId="1237">
        <row r="81">
          <cell r="H81">
            <v>222.566</v>
          </cell>
        </row>
      </sheetData>
      <sheetData sheetId="1238">
        <row r="81">
          <cell r="H81">
            <v>222.566</v>
          </cell>
        </row>
      </sheetData>
      <sheetData sheetId="1239">
        <row r="81">
          <cell r="H81">
            <v>222.566</v>
          </cell>
        </row>
      </sheetData>
      <sheetData sheetId="1240">
        <row r="81">
          <cell r="H81">
            <v>222.566</v>
          </cell>
        </row>
      </sheetData>
      <sheetData sheetId="1241">
        <row r="81">
          <cell r="H81">
            <v>222.566</v>
          </cell>
        </row>
      </sheetData>
      <sheetData sheetId="1242">
        <row r="81">
          <cell r="H81">
            <v>222.566</v>
          </cell>
        </row>
      </sheetData>
      <sheetData sheetId="1243">
        <row r="81">
          <cell r="H81">
            <v>222.566</v>
          </cell>
        </row>
      </sheetData>
      <sheetData sheetId="1244">
        <row r="81">
          <cell r="H81">
            <v>222.566</v>
          </cell>
        </row>
      </sheetData>
      <sheetData sheetId="1245">
        <row r="81">
          <cell r="H81">
            <v>222.566</v>
          </cell>
        </row>
      </sheetData>
      <sheetData sheetId="1246">
        <row r="81">
          <cell r="H81">
            <v>222.566</v>
          </cell>
        </row>
      </sheetData>
      <sheetData sheetId="1247">
        <row r="81">
          <cell r="H81">
            <v>222.566</v>
          </cell>
        </row>
      </sheetData>
      <sheetData sheetId="1248">
        <row r="81">
          <cell r="H81">
            <v>222.566</v>
          </cell>
        </row>
      </sheetData>
      <sheetData sheetId="1249">
        <row r="81">
          <cell r="H81">
            <v>222.566</v>
          </cell>
        </row>
      </sheetData>
      <sheetData sheetId="1250">
        <row r="81">
          <cell r="H81">
            <v>222.566</v>
          </cell>
        </row>
      </sheetData>
      <sheetData sheetId="1251">
        <row r="81">
          <cell r="H81">
            <v>222.566</v>
          </cell>
        </row>
      </sheetData>
      <sheetData sheetId="1252">
        <row r="81">
          <cell r="H81">
            <v>222.566</v>
          </cell>
        </row>
      </sheetData>
      <sheetData sheetId="1253">
        <row r="81">
          <cell r="H81">
            <v>222.566</v>
          </cell>
        </row>
      </sheetData>
      <sheetData sheetId="1254">
        <row r="81">
          <cell r="H81">
            <v>222.566</v>
          </cell>
        </row>
      </sheetData>
      <sheetData sheetId="1255">
        <row r="81">
          <cell r="H81">
            <v>222.566</v>
          </cell>
        </row>
      </sheetData>
      <sheetData sheetId="1256">
        <row r="81">
          <cell r="H81">
            <v>222.566</v>
          </cell>
        </row>
      </sheetData>
      <sheetData sheetId="1257">
        <row r="81">
          <cell r="H81">
            <v>222.566</v>
          </cell>
        </row>
      </sheetData>
      <sheetData sheetId="1258">
        <row r="81">
          <cell r="H81">
            <v>222.566</v>
          </cell>
        </row>
      </sheetData>
      <sheetData sheetId="1259">
        <row r="81">
          <cell r="H81">
            <v>222.566</v>
          </cell>
        </row>
      </sheetData>
      <sheetData sheetId="1260">
        <row r="81">
          <cell r="H81">
            <v>222.566</v>
          </cell>
        </row>
      </sheetData>
      <sheetData sheetId="1261">
        <row r="81">
          <cell r="H81">
            <v>222.566</v>
          </cell>
        </row>
      </sheetData>
      <sheetData sheetId="1262">
        <row r="81">
          <cell r="H81">
            <v>222.566</v>
          </cell>
        </row>
      </sheetData>
      <sheetData sheetId="1263">
        <row r="81">
          <cell r="H81">
            <v>222.566</v>
          </cell>
        </row>
      </sheetData>
      <sheetData sheetId="1264">
        <row r="81">
          <cell r="H81">
            <v>222.566</v>
          </cell>
        </row>
      </sheetData>
      <sheetData sheetId="1265">
        <row r="81">
          <cell r="H81">
            <v>222.566</v>
          </cell>
        </row>
      </sheetData>
      <sheetData sheetId="1266">
        <row r="81">
          <cell r="H81">
            <v>222.566</v>
          </cell>
        </row>
      </sheetData>
      <sheetData sheetId="1267">
        <row r="81">
          <cell r="H81">
            <v>222.566</v>
          </cell>
        </row>
      </sheetData>
      <sheetData sheetId="1268">
        <row r="81">
          <cell r="H81">
            <v>222.566</v>
          </cell>
        </row>
      </sheetData>
      <sheetData sheetId="1269">
        <row r="81">
          <cell r="H81">
            <v>222.566</v>
          </cell>
        </row>
      </sheetData>
      <sheetData sheetId="1270">
        <row r="81">
          <cell r="H81">
            <v>222.566</v>
          </cell>
        </row>
      </sheetData>
      <sheetData sheetId="1271">
        <row r="81">
          <cell r="H81">
            <v>222.566</v>
          </cell>
        </row>
      </sheetData>
      <sheetData sheetId="1272">
        <row r="81">
          <cell r="H81">
            <v>222.566</v>
          </cell>
        </row>
      </sheetData>
      <sheetData sheetId="1273">
        <row r="81">
          <cell r="H81">
            <v>222.566</v>
          </cell>
        </row>
      </sheetData>
      <sheetData sheetId="1274">
        <row r="81">
          <cell r="H81">
            <v>222.566</v>
          </cell>
        </row>
      </sheetData>
      <sheetData sheetId="1275">
        <row r="81">
          <cell r="H81">
            <v>222.566</v>
          </cell>
        </row>
      </sheetData>
      <sheetData sheetId="1276">
        <row r="81">
          <cell r="H81">
            <v>222.566</v>
          </cell>
        </row>
      </sheetData>
      <sheetData sheetId="1277">
        <row r="81">
          <cell r="H81">
            <v>222.566</v>
          </cell>
        </row>
      </sheetData>
      <sheetData sheetId="1278">
        <row r="81">
          <cell r="H81">
            <v>222.566</v>
          </cell>
        </row>
      </sheetData>
      <sheetData sheetId="1279">
        <row r="81">
          <cell r="H81">
            <v>222.566</v>
          </cell>
        </row>
      </sheetData>
      <sheetData sheetId="1280">
        <row r="81">
          <cell r="H81">
            <v>222.566</v>
          </cell>
        </row>
      </sheetData>
      <sheetData sheetId="1281">
        <row r="81">
          <cell r="H81">
            <v>222.566</v>
          </cell>
        </row>
      </sheetData>
      <sheetData sheetId="1282">
        <row r="81">
          <cell r="H81">
            <v>222.566</v>
          </cell>
        </row>
      </sheetData>
      <sheetData sheetId="1283">
        <row r="81">
          <cell r="H81">
            <v>222.566</v>
          </cell>
        </row>
      </sheetData>
      <sheetData sheetId="1284">
        <row r="81">
          <cell r="H81">
            <v>222.566</v>
          </cell>
        </row>
      </sheetData>
      <sheetData sheetId="1285">
        <row r="81">
          <cell r="H81">
            <v>222.566</v>
          </cell>
        </row>
      </sheetData>
      <sheetData sheetId="1286">
        <row r="81">
          <cell r="H81">
            <v>222.566</v>
          </cell>
        </row>
      </sheetData>
      <sheetData sheetId="1287">
        <row r="81">
          <cell r="H81">
            <v>222.566</v>
          </cell>
        </row>
      </sheetData>
      <sheetData sheetId="1288">
        <row r="81">
          <cell r="H81">
            <v>222.566</v>
          </cell>
        </row>
      </sheetData>
      <sheetData sheetId="1289">
        <row r="81">
          <cell r="H81">
            <v>222.566</v>
          </cell>
        </row>
      </sheetData>
      <sheetData sheetId="1290">
        <row r="81">
          <cell r="H81">
            <v>222.566</v>
          </cell>
        </row>
      </sheetData>
      <sheetData sheetId="1291">
        <row r="81">
          <cell r="H81">
            <v>222.566</v>
          </cell>
        </row>
      </sheetData>
      <sheetData sheetId="1292">
        <row r="81">
          <cell r="H81">
            <v>222.566</v>
          </cell>
        </row>
      </sheetData>
      <sheetData sheetId="1293">
        <row r="81">
          <cell r="H81">
            <v>222.566</v>
          </cell>
        </row>
      </sheetData>
      <sheetData sheetId="1294">
        <row r="81">
          <cell r="H81">
            <v>222.566</v>
          </cell>
        </row>
      </sheetData>
      <sheetData sheetId="1295">
        <row r="81">
          <cell r="H81">
            <v>222.566</v>
          </cell>
        </row>
      </sheetData>
      <sheetData sheetId="1296">
        <row r="81">
          <cell r="H81">
            <v>222.566</v>
          </cell>
        </row>
      </sheetData>
      <sheetData sheetId="1297">
        <row r="81">
          <cell r="H81">
            <v>222.566</v>
          </cell>
        </row>
      </sheetData>
      <sheetData sheetId="1298">
        <row r="81">
          <cell r="H81">
            <v>222.566</v>
          </cell>
        </row>
      </sheetData>
      <sheetData sheetId="1299">
        <row r="81">
          <cell r="H81">
            <v>222.566</v>
          </cell>
        </row>
      </sheetData>
      <sheetData sheetId="1300">
        <row r="81">
          <cell r="H81">
            <v>222.566</v>
          </cell>
        </row>
      </sheetData>
      <sheetData sheetId="1301">
        <row r="81">
          <cell r="H81">
            <v>222.566</v>
          </cell>
        </row>
      </sheetData>
      <sheetData sheetId="1302">
        <row r="81">
          <cell r="H81">
            <v>222.566</v>
          </cell>
        </row>
      </sheetData>
      <sheetData sheetId="1303">
        <row r="81">
          <cell r="H81">
            <v>222.566</v>
          </cell>
        </row>
      </sheetData>
      <sheetData sheetId="1304">
        <row r="81">
          <cell r="H81">
            <v>222.566</v>
          </cell>
        </row>
      </sheetData>
      <sheetData sheetId="1305">
        <row r="81">
          <cell r="H81">
            <v>222.566</v>
          </cell>
        </row>
      </sheetData>
      <sheetData sheetId="1306">
        <row r="81">
          <cell r="H81">
            <v>222.566</v>
          </cell>
        </row>
      </sheetData>
      <sheetData sheetId="1307">
        <row r="81">
          <cell r="H81">
            <v>222.566</v>
          </cell>
        </row>
      </sheetData>
      <sheetData sheetId="1308">
        <row r="81">
          <cell r="H81">
            <v>222.566</v>
          </cell>
        </row>
      </sheetData>
      <sheetData sheetId="1309">
        <row r="81">
          <cell r="H81">
            <v>222.566</v>
          </cell>
        </row>
      </sheetData>
      <sheetData sheetId="1310">
        <row r="81">
          <cell r="H81">
            <v>222.566</v>
          </cell>
        </row>
      </sheetData>
      <sheetData sheetId="1311">
        <row r="81">
          <cell r="H81">
            <v>222.566</v>
          </cell>
        </row>
      </sheetData>
      <sheetData sheetId="1312">
        <row r="81">
          <cell r="H81">
            <v>222.566</v>
          </cell>
        </row>
      </sheetData>
      <sheetData sheetId="1313">
        <row r="81">
          <cell r="H81">
            <v>222.566</v>
          </cell>
        </row>
      </sheetData>
      <sheetData sheetId="1314">
        <row r="81">
          <cell r="H81">
            <v>222.566</v>
          </cell>
        </row>
      </sheetData>
      <sheetData sheetId="1315">
        <row r="81">
          <cell r="H81">
            <v>222.566</v>
          </cell>
        </row>
      </sheetData>
      <sheetData sheetId="1316">
        <row r="81">
          <cell r="H81">
            <v>222.566</v>
          </cell>
        </row>
      </sheetData>
      <sheetData sheetId="1317">
        <row r="81">
          <cell r="H81">
            <v>222.566</v>
          </cell>
        </row>
      </sheetData>
      <sheetData sheetId="1318">
        <row r="81">
          <cell r="H81">
            <v>222.566</v>
          </cell>
        </row>
      </sheetData>
      <sheetData sheetId="1319">
        <row r="81">
          <cell r="H81">
            <v>222.566</v>
          </cell>
        </row>
      </sheetData>
      <sheetData sheetId="1320">
        <row r="81">
          <cell r="H81">
            <v>222.566</v>
          </cell>
        </row>
      </sheetData>
      <sheetData sheetId="1321">
        <row r="81">
          <cell r="H81">
            <v>222.566</v>
          </cell>
        </row>
      </sheetData>
      <sheetData sheetId="1322">
        <row r="81">
          <cell r="H81">
            <v>222.566</v>
          </cell>
        </row>
      </sheetData>
      <sheetData sheetId="1323">
        <row r="81">
          <cell r="H81">
            <v>222.566</v>
          </cell>
        </row>
      </sheetData>
      <sheetData sheetId="1324">
        <row r="81">
          <cell r="H81">
            <v>222.566</v>
          </cell>
        </row>
      </sheetData>
      <sheetData sheetId="1325">
        <row r="81">
          <cell r="H81">
            <v>222.566</v>
          </cell>
        </row>
      </sheetData>
      <sheetData sheetId="1326">
        <row r="81">
          <cell r="H81">
            <v>222.566</v>
          </cell>
        </row>
      </sheetData>
      <sheetData sheetId="1327">
        <row r="81">
          <cell r="H81">
            <v>222.566</v>
          </cell>
        </row>
      </sheetData>
      <sheetData sheetId="1328">
        <row r="81">
          <cell r="H81">
            <v>222.566</v>
          </cell>
        </row>
      </sheetData>
      <sheetData sheetId="1329">
        <row r="81">
          <cell r="H81">
            <v>222.566</v>
          </cell>
        </row>
      </sheetData>
      <sheetData sheetId="1330">
        <row r="81">
          <cell r="H81">
            <v>222.566</v>
          </cell>
        </row>
      </sheetData>
      <sheetData sheetId="1331">
        <row r="81">
          <cell r="H81">
            <v>222.566</v>
          </cell>
        </row>
      </sheetData>
      <sheetData sheetId="1332">
        <row r="81">
          <cell r="H81">
            <v>222.566</v>
          </cell>
        </row>
      </sheetData>
      <sheetData sheetId="1333">
        <row r="81">
          <cell r="H81">
            <v>222.566</v>
          </cell>
        </row>
      </sheetData>
      <sheetData sheetId="1334">
        <row r="81">
          <cell r="H81">
            <v>222.566</v>
          </cell>
        </row>
      </sheetData>
      <sheetData sheetId="1335">
        <row r="81">
          <cell r="H81">
            <v>222.566</v>
          </cell>
        </row>
      </sheetData>
      <sheetData sheetId="1336">
        <row r="81">
          <cell r="H81">
            <v>222.566</v>
          </cell>
        </row>
      </sheetData>
      <sheetData sheetId="1337">
        <row r="81">
          <cell r="H81">
            <v>222.566</v>
          </cell>
        </row>
      </sheetData>
      <sheetData sheetId="1338">
        <row r="81">
          <cell r="H81">
            <v>222.566</v>
          </cell>
        </row>
      </sheetData>
      <sheetData sheetId="1339">
        <row r="81">
          <cell r="H81">
            <v>222.566</v>
          </cell>
        </row>
      </sheetData>
      <sheetData sheetId="1340">
        <row r="81">
          <cell r="H81">
            <v>222.566</v>
          </cell>
        </row>
      </sheetData>
      <sheetData sheetId="1341">
        <row r="81">
          <cell r="H81">
            <v>222.566</v>
          </cell>
        </row>
      </sheetData>
      <sheetData sheetId="1342">
        <row r="81">
          <cell r="H81">
            <v>222.566</v>
          </cell>
        </row>
      </sheetData>
      <sheetData sheetId="1343">
        <row r="81">
          <cell r="H81">
            <v>222.566</v>
          </cell>
        </row>
      </sheetData>
      <sheetData sheetId="1344">
        <row r="81">
          <cell r="H81">
            <v>222.566</v>
          </cell>
        </row>
      </sheetData>
      <sheetData sheetId="1345">
        <row r="81">
          <cell r="H81">
            <v>222.566</v>
          </cell>
        </row>
      </sheetData>
      <sheetData sheetId="1346">
        <row r="81">
          <cell r="H81">
            <v>222.566</v>
          </cell>
        </row>
      </sheetData>
      <sheetData sheetId="1347">
        <row r="81">
          <cell r="H81">
            <v>222.566</v>
          </cell>
        </row>
      </sheetData>
      <sheetData sheetId="1348">
        <row r="81">
          <cell r="H81">
            <v>222.566</v>
          </cell>
        </row>
      </sheetData>
      <sheetData sheetId="1349">
        <row r="81">
          <cell r="H81">
            <v>222.566</v>
          </cell>
        </row>
      </sheetData>
      <sheetData sheetId="1350">
        <row r="81">
          <cell r="H81">
            <v>222.566</v>
          </cell>
        </row>
      </sheetData>
      <sheetData sheetId="1351">
        <row r="81">
          <cell r="H81">
            <v>222.566</v>
          </cell>
        </row>
      </sheetData>
      <sheetData sheetId="1352">
        <row r="81">
          <cell r="H81">
            <v>222.566</v>
          </cell>
        </row>
      </sheetData>
      <sheetData sheetId="1353">
        <row r="81">
          <cell r="H81">
            <v>222.566</v>
          </cell>
        </row>
      </sheetData>
      <sheetData sheetId="1354">
        <row r="81">
          <cell r="H81">
            <v>222.566</v>
          </cell>
        </row>
      </sheetData>
      <sheetData sheetId="1355">
        <row r="81">
          <cell r="H81">
            <v>222.566</v>
          </cell>
        </row>
      </sheetData>
      <sheetData sheetId="1356">
        <row r="81">
          <cell r="H81">
            <v>222.566</v>
          </cell>
        </row>
      </sheetData>
      <sheetData sheetId="1357">
        <row r="81">
          <cell r="H81">
            <v>222.566</v>
          </cell>
        </row>
      </sheetData>
      <sheetData sheetId="1358">
        <row r="81">
          <cell r="H81">
            <v>222.566</v>
          </cell>
        </row>
      </sheetData>
      <sheetData sheetId="1359">
        <row r="81">
          <cell r="H81">
            <v>222.566</v>
          </cell>
        </row>
      </sheetData>
      <sheetData sheetId="1360">
        <row r="81">
          <cell r="H81">
            <v>222.566</v>
          </cell>
        </row>
      </sheetData>
      <sheetData sheetId="1361">
        <row r="81">
          <cell r="H81">
            <v>222.566</v>
          </cell>
        </row>
      </sheetData>
      <sheetData sheetId="1362">
        <row r="81">
          <cell r="H81">
            <v>222.566</v>
          </cell>
        </row>
      </sheetData>
      <sheetData sheetId="1363">
        <row r="81">
          <cell r="H81">
            <v>222.566</v>
          </cell>
        </row>
      </sheetData>
      <sheetData sheetId="1364">
        <row r="81">
          <cell r="H81">
            <v>222.566</v>
          </cell>
        </row>
      </sheetData>
      <sheetData sheetId="1365">
        <row r="81">
          <cell r="H81">
            <v>222.566</v>
          </cell>
        </row>
      </sheetData>
      <sheetData sheetId="1366">
        <row r="81">
          <cell r="H81">
            <v>222.566</v>
          </cell>
        </row>
      </sheetData>
      <sheetData sheetId="1367">
        <row r="81">
          <cell r="H81">
            <v>222.566</v>
          </cell>
        </row>
      </sheetData>
      <sheetData sheetId="1368">
        <row r="81">
          <cell r="H81">
            <v>222.566</v>
          </cell>
        </row>
      </sheetData>
      <sheetData sheetId="1369">
        <row r="81">
          <cell r="H81">
            <v>222.566</v>
          </cell>
        </row>
      </sheetData>
      <sheetData sheetId="1370">
        <row r="81">
          <cell r="H81">
            <v>222.566</v>
          </cell>
        </row>
      </sheetData>
      <sheetData sheetId="1371">
        <row r="81">
          <cell r="H81">
            <v>222.566</v>
          </cell>
        </row>
      </sheetData>
      <sheetData sheetId="1372">
        <row r="81">
          <cell r="H81">
            <v>222.566</v>
          </cell>
        </row>
      </sheetData>
      <sheetData sheetId="1373">
        <row r="81">
          <cell r="H81">
            <v>222.566</v>
          </cell>
        </row>
      </sheetData>
      <sheetData sheetId="1374">
        <row r="81">
          <cell r="H81">
            <v>222.566</v>
          </cell>
        </row>
      </sheetData>
      <sheetData sheetId="1375">
        <row r="81">
          <cell r="H81">
            <v>222.566</v>
          </cell>
        </row>
      </sheetData>
      <sheetData sheetId="1376">
        <row r="81">
          <cell r="H81">
            <v>222.566</v>
          </cell>
        </row>
      </sheetData>
      <sheetData sheetId="1377">
        <row r="81">
          <cell r="H81">
            <v>222.566</v>
          </cell>
        </row>
      </sheetData>
      <sheetData sheetId="1378">
        <row r="81">
          <cell r="H81">
            <v>222.566</v>
          </cell>
        </row>
      </sheetData>
      <sheetData sheetId="1379">
        <row r="81">
          <cell r="H81">
            <v>222.566</v>
          </cell>
        </row>
      </sheetData>
      <sheetData sheetId="1380">
        <row r="81">
          <cell r="H81">
            <v>222.566</v>
          </cell>
        </row>
      </sheetData>
      <sheetData sheetId="1381">
        <row r="81">
          <cell r="H81">
            <v>222.566</v>
          </cell>
        </row>
      </sheetData>
      <sheetData sheetId="1382">
        <row r="81">
          <cell r="H81">
            <v>222.566</v>
          </cell>
        </row>
      </sheetData>
      <sheetData sheetId="1383">
        <row r="81">
          <cell r="H81">
            <v>222.566</v>
          </cell>
        </row>
      </sheetData>
      <sheetData sheetId="1384">
        <row r="81">
          <cell r="H81">
            <v>222.566</v>
          </cell>
        </row>
      </sheetData>
      <sheetData sheetId="1385">
        <row r="81">
          <cell r="H81">
            <v>222.566</v>
          </cell>
        </row>
      </sheetData>
      <sheetData sheetId="1386">
        <row r="81">
          <cell r="H81">
            <v>222.566</v>
          </cell>
        </row>
      </sheetData>
      <sheetData sheetId="1387">
        <row r="81">
          <cell r="H81">
            <v>222.566</v>
          </cell>
        </row>
      </sheetData>
      <sheetData sheetId="1388">
        <row r="81">
          <cell r="H81">
            <v>222.566</v>
          </cell>
        </row>
      </sheetData>
      <sheetData sheetId="1389">
        <row r="81">
          <cell r="H81">
            <v>222.566</v>
          </cell>
        </row>
      </sheetData>
      <sheetData sheetId="1390">
        <row r="81">
          <cell r="H81">
            <v>222.566</v>
          </cell>
        </row>
      </sheetData>
      <sheetData sheetId="1391">
        <row r="81">
          <cell r="H81">
            <v>222.566</v>
          </cell>
        </row>
      </sheetData>
      <sheetData sheetId="1392">
        <row r="81">
          <cell r="H81">
            <v>222.566</v>
          </cell>
        </row>
      </sheetData>
      <sheetData sheetId="1393">
        <row r="81">
          <cell r="H81">
            <v>222.566</v>
          </cell>
        </row>
      </sheetData>
      <sheetData sheetId="1394">
        <row r="81">
          <cell r="H81">
            <v>222.566</v>
          </cell>
        </row>
      </sheetData>
      <sheetData sheetId="1395">
        <row r="81">
          <cell r="H81">
            <v>222.566</v>
          </cell>
        </row>
      </sheetData>
      <sheetData sheetId="1396">
        <row r="81">
          <cell r="H81">
            <v>222.566</v>
          </cell>
        </row>
      </sheetData>
      <sheetData sheetId="1397">
        <row r="81">
          <cell r="H81">
            <v>222.566</v>
          </cell>
        </row>
      </sheetData>
      <sheetData sheetId="1398">
        <row r="81">
          <cell r="H81">
            <v>222.566</v>
          </cell>
        </row>
      </sheetData>
      <sheetData sheetId="1399">
        <row r="81">
          <cell r="H81">
            <v>222.566</v>
          </cell>
        </row>
      </sheetData>
      <sheetData sheetId="1400">
        <row r="81">
          <cell r="H81">
            <v>222.566</v>
          </cell>
        </row>
      </sheetData>
      <sheetData sheetId="1401">
        <row r="81">
          <cell r="H81">
            <v>222.566</v>
          </cell>
        </row>
      </sheetData>
      <sheetData sheetId="1402">
        <row r="81">
          <cell r="H81">
            <v>222.566</v>
          </cell>
        </row>
      </sheetData>
      <sheetData sheetId="1403">
        <row r="81">
          <cell r="H81">
            <v>222.566</v>
          </cell>
        </row>
      </sheetData>
      <sheetData sheetId="1404">
        <row r="81">
          <cell r="H81">
            <v>222.566</v>
          </cell>
        </row>
      </sheetData>
      <sheetData sheetId="1405">
        <row r="81">
          <cell r="H81">
            <v>222.566</v>
          </cell>
        </row>
      </sheetData>
      <sheetData sheetId="1406">
        <row r="81">
          <cell r="H81">
            <v>222.566</v>
          </cell>
        </row>
      </sheetData>
      <sheetData sheetId="1407">
        <row r="81">
          <cell r="H81">
            <v>222.566</v>
          </cell>
        </row>
      </sheetData>
      <sheetData sheetId="1408">
        <row r="81">
          <cell r="H81">
            <v>222.566</v>
          </cell>
        </row>
      </sheetData>
      <sheetData sheetId="1409">
        <row r="81">
          <cell r="H81">
            <v>222.566</v>
          </cell>
        </row>
      </sheetData>
      <sheetData sheetId="1410">
        <row r="81">
          <cell r="H81">
            <v>222.566</v>
          </cell>
        </row>
      </sheetData>
      <sheetData sheetId="1411">
        <row r="81">
          <cell r="H81">
            <v>222.566</v>
          </cell>
        </row>
      </sheetData>
      <sheetData sheetId="1412">
        <row r="81">
          <cell r="H81">
            <v>222.566</v>
          </cell>
        </row>
      </sheetData>
      <sheetData sheetId="1413">
        <row r="81">
          <cell r="H81">
            <v>222.566</v>
          </cell>
        </row>
      </sheetData>
      <sheetData sheetId="1414">
        <row r="81">
          <cell r="H81">
            <v>222.566</v>
          </cell>
        </row>
      </sheetData>
      <sheetData sheetId="1415">
        <row r="81">
          <cell r="H81">
            <v>222.566</v>
          </cell>
        </row>
      </sheetData>
      <sheetData sheetId="1416">
        <row r="81">
          <cell r="H81">
            <v>222.566</v>
          </cell>
        </row>
      </sheetData>
      <sheetData sheetId="1417">
        <row r="81">
          <cell r="H81">
            <v>222.566</v>
          </cell>
        </row>
      </sheetData>
      <sheetData sheetId="1418">
        <row r="81">
          <cell r="H81">
            <v>222.566</v>
          </cell>
        </row>
      </sheetData>
      <sheetData sheetId="1419">
        <row r="81">
          <cell r="H81">
            <v>222.566</v>
          </cell>
        </row>
      </sheetData>
      <sheetData sheetId="1420">
        <row r="81">
          <cell r="H81">
            <v>222.566</v>
          </cell>
        </row>
      </sheetData>
      <sheetData sheetId="1421">
        <row r="81">
          <cell r="H81">
            <v>222.566</v>
          </cell>
        </row>
      </sheetData>
      <sheetData sheetId="1422">
        <row r="81">
          <cell r="H81">
            <v>222.566</v>
          </cell>
        </row>
      </sheetData>
      <sheetData sheetId="1423">
        <row r="81">
          <cell r="H81">
            <v>222.566</v>
          </cell>
        </row>
      </sheetData>
      <sheetData sheetId="1424">
        <row r="81">
          <cell r="H81">
            <v>222.566</v>
          </cell>
        </row>
      </sheetData>
      <sheetData sheetId="1425">
        <row r="81">
          <cell r="H81">
            <v>222.566</v>
          </cell>
        </row>
      </sheetData>
      <sheetData sheetId="1426">
        <row r="81">
          <cell r="H81">
            <v>222.566</v>
          </cell>
        </row>
      </sheetData>
      <sheetData sheetId="1427">
        <row r="81">
          <cell r="H81">
            <v>222.566</v>
          </cell>
        </row>
      </sheetData>
      <sheetData sheetId="1428">
        <row r="81">
          <cell r="H81">
            <v>222.566</v>
          </cell>
        </row>
      </sheetData>
      <sheetData sheetId="1429">
        <row r="81">
          <cell r="H81">
            <v>222.566</v>
          </cell>
        </row>
      </sheetData>
      <sheetData sheetId="1430">
        <row r="81">
          <cell r="H81">
            <v>222.566</v>
          </cell>
        </row>
      </sheetData>
      <sheetData sheetId="1431">
        <row r="81">
          <cell r="H81">
            <v>222.566</v>
          </cell>
        </row>
      </sheetData>
      <sheetData sheetId="1432">
        <row r="81">
          <cell r="H81">
            <v>222.566</v>
          </cell>
        </row>
      </sheetData>
      <sheetData sheetId="1433">
        <row r="81">
          <cell r="H81">
            <v>222.566</v>
          </cell>
        </row>
      </sheetData>
      <sheetData sheetId="1434">
        <row r="81">
          <cell r="H81">
            <v>222.566</v>
          </cell>
        </row>
      </sheetData>
      <sheetData sheetId="1435">
        <row r="81">
          <cell r="H81">
            <v>222.566</v>
          </cell>
        </row>
      </sheetData>
      <sheetData sheetId="1436">
        <row r="81">
          <cell r="H81">
            <v>222.566</v>
          </cell>
        </row>
      </sheetData>
      <sheetData sheetId="1437">
        <row r="81">
          <cell r="H81">
            <v>222.566</v>
          </cell>
        </row>
      </sheetData>
      <sheetData sheetId="1438">
        <row r="81">
          <cell r="H81">
            <v>222.566</v>
          </cell>
        </row>
      </sheetData>
      <sheetData sheetId="1439">
        <row r="81">
          <cell r="H81">
            <v>222.566</v>
          </cell>
        </row>
      </sheetData>
      <sheetData sheetId="1440">
        <row r="81">
          <cell r="H81">
            <v>222.566</v>
          </cell>
        </row>
      </sheetData>
      <sheetData sheetId="1441">
        <row r="81">
          <cell r="H81">
            <v>222.566</v>
          </cell>
        </row>
      </sheetData>
      <sheetData sheetId="1442">
        <row r="81">
          <cell r="H81">
            <v>222.566</v>
          </cell>
        </row>
      </sheetData>
      <sheetData sheetId="1443">
        <row r="81">
          <cell r="H81">
            <v>222.566</v>
          </cell>
        </row>
      </sheetData>
      <sheetData sheetId="1444">
        <row r="81">
          <cell r="H81">
            <v>222.566</v>
          </cell>
        </row>
      </sheetData>
      <sheetData sheetId="1445">
        <row r="81">
          <cell r="H81">
            <v>222.566</v>
          </cell>
        </row>
      </sheetData>
      <sheetData sheetId="1446">
        <row r="81">
          <cell r="H81">
            <v>222.566</v>
          </cell>
        </row>
      </sheetData>
      <sheetData sheetId="1447">
        <row r="81">
          <cell r="H81">
            <v>222.566</v>
          </cell>
        </row>
      </sheetData>
      <sheetData sheetId="1448">
        <row r="81">
          <cell r="H81">
            <v>222.566</v>
          </cell>
        </row>
      </sheetData>
      <sheetData sheetId="1449">
        <row r="81">
          <cell r="H81">
            <v>222.566</v>
          </cell>
        </row>
      </sheetData>
      <sheetData sheetId="1450">
        <row r="81">
          <cell r="H81">
            <v>222.566</v>
          </cell>
        </row>
      </sheetData>
      <sheetData sheetId="1451">
        <row r="81">
          <cell r="H81">
            <v>222.566</v>
          </cell>
        </row>
      </sheetData>
      <sheetData sheetId="1452">
        <row r="81">
          <cell r="H81">
            <v>222.566</v>
          </cell>
        </row>
      </sheetData>
      <sheetData sheetId="1453">
        <row r="81">
          <cell r="H81">
            <v>222.566</v>
          </cell>
        </row>
      </sheetData>
      <sheetData sheetId="1454">
        <row r="81">
          <cell r="H81">
            <v>222.566</v>
          </cell>
        </row>
      </sheetData>
      <sheetData sheetId="1455">
        <row r="81">
          <cell r="H81">
            <v>222.566</v>
          </cell>
        </row>
      </sheetData>
      <sheetData sheetId="1456">
        <row r="81">
          <cell r="H81">
            <v>222.566</v>
          </cell>
        </row>
      </sheetData>
      <sheetData sheetId="1457">
        <row r="81">
          <cell r="H81">
            <v>222.566</v>
          </cell>
        </row>
      </sheetData>
      <sheetData sheetId="1458">
        <row r="81">
          <cell r="H81">
            <v>222.566</v>
          </cell>
        </row>
      </sheetData>
      <sheetData sheetId="1459">
        <row r="81">
          <cell r="H81">
            <v>222.566</v>
          </cell>
        </row>
      </sheetData>
      <sheetData sheetId="1460">
        <row r="81">
          <cell r="H81">
            <v>222.566</v>
          </cell>
        </row>
      </sheetData>
      <sheetData sheetId="1461">
        <row r="81">
          <cell r="H81">
            <v>222.566</v>
          </cell>
        </row>
      </sheetData>
      <sheetData sheetId="1462">
        <row r="81">
          <cell r="H81">
            <v>222.566</v>
          </cell>
        </row>
      </sheetData>
      <sheetData sheetId="1463">
        <row r="81">
          <cell r="H81">
            <v>222.566</v>
          </cell>
        </row>
      </sheetData>
      <sheetData sheetId="1464">
        <row r="81">
          <cell r="H81">
            <v>222.566</v>
          </cell>
        </row>
      </sheetData>
      <sheetData sheetId="1465">
        <row r="81">
          <cell r="H81">
            <v>222.566</v>
          </cell>
        </row>
      </sheetData>
      <sheetData sheetId="1466">
        <row r="81">
          <cell r="H81">
            <v>222.566</v>
          </cell>
        </row>
      </sheetData>
      <sheetData sheetId="1467">
        <row r="81">
          <cell r="H81">
            <v>222.566</v>
          </cell>
        </row>
      </sheetData>
      <sheetData sheetId="1468">
        <row r="81">
          <cell r="H81">
            <v>222.566</v>
          </cell>
        </row>
      </sheetData>
      <sheetData sheetId="1469">
        <row r="81">
          <cell r="H81">
            <v>222.566</v>
          </cell>
        </row>
      </sheetData>
      <sheetData sheetId="1470">
        <row r="81">
          <cell r="H81">
            <v>222.566</v>
          </cell>
        </row>
      </sheetData>
      <sheetData sheetId="1471">
        <row r="81">
          <cell r="H81">
            <v>222.566</v>
          </cell>
        </row>
      </sheetData>
      <sheetData sheetId="1472">
        <row r="81">
          <cell r="H81">
            <v>222.566</v>
          </cell>
        </row>
      </sheetData>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ow r="81">
          <cell r="H81">
            <v>222.566</v>
          </cell>
        </row>
      </sheetData>
      <sheetData sheetId="1490">
        <row r="81">
          <cell r="H81">
            <v>222.566</v>
          </cell>
        </row>
      </sheetData>
      <sheetData sheetId="1491">
        <row r="81">
          <cell r="H81">
            <v>222.566</v>
          </cell>
        </row>
      </sheetData>
      <sheetData sheetId="1492">
        <row r="81">
          <cell r="H81">
            <v>222.566</v>
          </cell>
        </row>
      </sheetData>
      <sheetData sheetId="1493">
        <row r="81">
          <cell r="H81">
            <v>222.566</v>
          </cell>
        </row>
      </sheetData>
      <sheetData sheetId="1494">
        <row r="81">
          <cell r="H81">
            <v>222.566</v>
          </cell>
        </row>
      </sheetData>
      <sheetData sheetId="1495">
        <row r="81">
          <cell r="H81">
            <v>222.566</v>
          </cell>
        </row>
      </sheetData>
      <sheetData sheetId="1496">
        <row r="81">
          <cell r="H81">
            <v>222.566</v>
          </cell>
        </row>
      </sheetData>
      <sheetData sheetId="1497" refreshError="1"/>
      <sheetData sheetId="1498">
        <row r="81">
          <cell r="H81">
            <v>222.566</v>
          </cell>
        </row>
      </sheetData>
      <sheetData sheetId="1499">
        <row r="81">
          <cell r="H81">
            <v>222.566</v>
          </cell>
        </row>
      </sheetData>
      <sheetData sheetId="1500">
        <row r="81">
          <cell r="H81">
            <v>222.566</v>
          </cell>
        </row>
      </sheetData>
      <sheetData sheetId="1501">
        <row r="81">
          <cell r="H81">
            <v>222.566</v>
          </cell>
        </row>
      </sheetData>
      <sheetData sheetId="1502">
        <row r="81">
          <cell r="H81">
            <v>222.566</v>
          </cell>
        </row>
      </sheetData>
      <sheetData sheetId="1503">
        <row r="81">
          <cell r="H81">
            <v>222.566</v>
          </cell>
        </row>
      </sheetData>
      <sheetData sheetId="1504">
        <row r="81">
          <cell r="H81">
            <v>222.566</v>
          </cell>
        </row>
      </sheetData>
      <sheetData sheetId="1505">
        <row r="81">
          <cell r="H81">
            <v>222.566</v>
          </cell>
        </row>
      </sheetData>
      <sheetData sheetId="1506">
        <row r="81">
          <cell r="H81">
            <v>222.566</v>
          </cell>
        </row>
      </sheetData>
      <sheetData sheetId="1507">
        <row r="81">
          <cell r="H81">
            <v>222.566</v>
          </cell>
        </row>
      </sheetData>
      <sheetData sheetId="1508">
        <row r="81">
          <cell r="H81">
            <v>222.566</v>
          </cell>
        </row>
      </sheetData>
      <sheetData sheetId="1509">
        <row r="81">
          <cell r="H81">
            <v>222.566</v>
          </cell>
        </row>
      </sheetData>
      <sheetData sheetId="1510">
        <row r="81">
          <cell r="H81">
            <v>222.566</v>
          </cell>
        </row>
      </sheetData>
      <sheetData sheetId="1511">
        <row r="81">
          <cell r="H81">
            <v>222.566</v>
          </cell>
        </row>
      </sheetData>
      <sheetData sheetId="1512">
        <row r="81">
          <cell r="H81">
            <v>222.566</v>
          </cell>
        </row>
      </sheetData>
      <sheetData sheetId="1513">
        <row r="81">
          <cell r="H81">
            <v>222.566</v>
          </cell>
        </row>
      </sheetData>
      <sheetData sheetId="1514">
        <row r="81">
          <cell r="H81">
            <v>222.566</v>
          </cell>
        </row>
      </sheetData>
      <sheetData sheetId="1515">
        <row r="81">
          <cell r="H81">
            <v>222.566</v>
          </cell>
        </row>
      </sheetData>
      <sheetData sheetId="1516">
        <row r="81">
          <cell r="H81">
            <v>222.566</v>
          </cell>
        </row>
      </sheetData>
      <sheetData sheetId="1517">
        <row r="81">
          <cell r="H81">
            <v>222.566</v>
          </cell>
        </row>
      </sheetData>
      <sheetData sheetId="1518">
        <row r="81">
          <cell r="H81">
            <v>222.566</v>
          </cell>
        </row>
      </sheetData>
      <sheetData sheetId="1519">
        <row r="81">
          <cell r="H81">
            <v>222.566</v>
          </cell>
        </row>
      </sheetData>
      <sheetData sheetId="1520">
        <row r="81">
          <cell r="H81">
            <v>222.566</v>
          </cell>
        </row>
      </sheetData>
      <sheetData sheetId="1521">
        <row r="81">
          <cell r="H81">
            <v>222.566</v>
          </cell>
        </row>
      </sheetData>
      <sheetData sheetId="1522">
        <row r="81">
          <cell r="H81">
            <v>222.566</v>
          </cell>
        </row>
      </sheetData>
      <sheetData sheetId="1523">
        <row r="81">
          <cell r="H81">
            <v>222.566</v>
          </cell>
        </row>
      </sheetData>
      <sheetData sheetId="1524">
        <row r="81">
          <cell r="H81">
            <v>222.566</v>
          </cell>
        </row>
      </sheetData>
      <sheetData sheetId="1525">
        <row r="81">
          <cell r="H81">
            <v>222.566</v>
          </cell>
        </row>
      </sheetData>
      <sheetData sheetId="1526">
        <row r="81">
          <cell r="H81">
            <v>222.566</v>
          </cell>
        </row>
      </sheetData>
      <sheetData sheetId="1527">
        <row r="81">
          <cell r="H81">
            <v>222.566</v>
          </cell>
        </row>
      </sheetData>
      <sheetData sheetId="1528">
        <row r="81">
          <cell r="H81">
            <v>222.566</v>
          </cell>
        </row>
      </sheetData>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ow r="81">
          <cell r="H81">
            <v>222.566</v>
          </cell>
        </row>
      </sheetData>
      <sheetData sheetId="1543">
        <row r="81">
          <cell r="H81">
            <v>222.566</v>
          </cell>
        </row>
      </sheetData>
      <sheetData sheetId="1544">
        <row r="81">
          <cell r="H81">
            <v>222.566</v>
          </cell>
        </row>
      </sheetData>
      <sheetData sheetId="1545">
        <row r="81">
          <cell r="H81">
            <v>222.566</v>
          </cell>
        </row>
      </sheetData>
      <sheetData sheetId="1546">
        <row r="81">
          <cell r="H81">
            <v>222.566</v>
          </cell>
        </row>
      </sheetData>
      <sheetData sheetId="1547">
        <row r="81">
          <cell r="H81">
            <v>222.566</v>
          </cell>
        </row>
      </sheetData>
      <sheetData sheetId="1548">
        <row r="81">
          <cell r="H81">
            <v>222.566</v>
          </cell>
        </row>
      </sheetData>
      <sheetData sheetId="1549">
        <row r="81">
          <cell r="H81">
            <v>222.566</v>
          </cell>
        </row>
      </sheetData>
      <sheetData sheetId="1550">
        <row r="81">
          <cell r="H81">
            <v>222.566</v>
          </cell>
        </row>
      </sheetData>
      <sheetData sheetId="1551">
        <row r="81">
          <cell r="H81">
            <v>222.566</v>
          </cell>
        </row>
      </sheetData>
      <sheetData sheetId="1552">
        <row r="81">
          <cell r="H81">
            <v>222.566</v>
          </cell>
        </row>
      </sheetData>
      <sheetData sheetId="1553">
        <row r="81">
          <cell r="H81">
            <v>222.566</v>
          </cell>
        </row>
      </sheetData>
      <sheetData sheetId="1554">
        <row r="81">
          <cell r="H81">
            <v>222.566</v>
          </cell>
        </row>
      </sheetData>
      <sheetData sheetId="1555">
        <row r="81">
          <cell r="H81">
            <v>222.566</v>
          </cell>
        </row>
      </sheetData>
      <sheetData sheetId="1556">
        <row r="81">
          <cell r="H81">
            <v>222.566</v>
          </cell>
        </row>
      </sheetData>
      <sheetData sheetId="1557">
        <row r="81">
          <cell r="H81">
            <v>222.566</v>
          </cell>
        </row>
      </sheetData>
      <sheetData sheetId="1558">
        <row r="81">
          <cell r="H81">
            <v>222.566</v>
          </cell>
        </row>
      </sheetData>
      <sheetData sheetId="1559">
        <row r="81">
          <cell r="H81">
            <v>222.566</v>
          </cell>
        </row>
      </sheetData>
      <sheetData sheetId="1560">
        <row r="81">
          <cell r="H81">
            <v>222.566</v>
          </cell>
        </row>
      </sheetData>
      <sheetData sheetId="1561">
        <row r="81">
          <cell r="H81">
            <v>222.566</v>
          </cell>
        </row>
      </sheetData>
      <sheetData sheetId="1562">
        <row r="81">
          <cell r="H81">
            <v>222.566</v>
          </cell>
        </row>
      </sheetData>
      <sheetData sheetId="1563">
        <row r="81">
          <cell r="H81">
            <v>222.566</v>
          </cell>
        </row>
      </sheetData>
      <sheetData sheetId="1564">
        <row r="81">
          <cell r="H81">
            <v>222.566</v>
          </cell>
        </row>
      </sheetData>
      <sheetData sheetId="1565">
        <row r="81">
          <cell r="H81">
            <v>222.566</v>
          </cell>
        </row>
      </sheetData>
      <sheetData sheetId="1566">
        <row r="81">
          <cell r="H81">
            <v>222.566</v>
          </cell>
        </row>
      </sheetData>
      <sheetData sheetId="1567">
        <row r="81">
          <cell r="H81">
            <v>222.566</v>
          </cell>
        </row>
      </sheetData>
      <sheetData sheetId="1568">
        <row r="81">
          <cell r="H81">
            <v>222.566</v>
          </cell>
        </row>
      </sheetData>
      <sheetData sheetId="1569">
        <row r="81">
          <cell r="H81">
            <v>222.566</v>
          </cell>
        </row>
      </sheetData>
      <sheetData sheetId="1570">
        <row r="81">
          <cell r="H81">
            <v>222.566</v>
          </cell>
        </row>
      </sheetData>
      <sheetData sheetId="1571">
        <row r="81">
          <cell r="H81">
            <v>222.566</v>
          </cell>
        </row>
      </sheetData>
      <sheetData sheetId="1572">
        <row r="81">
          <cell r="H81">
            <v>222.566</v>
          </cell>
        </row>
      </sheetData>
      <sheetData sheetId="1573">
        <row r="81">
          <cell r="H81">
            <v>222.566</v>
          </cell>
        </row>
      </sheetData>
      <sheetData sheetId="1574">
        <row r="81">
          <cell r="H81">
            <v>222.566</v>
          </cell>
        </row>
      </sheetData>
      <sheetData sheetId="1575">
        <row r="81">
          <cell r="H81">
            <v>222.566</v>
          </cell>
        </row>
      </sheetData>
      <sheetData sheetId="1576">
        <row r="81">
          <cell r="H81">
            <v>222.566</v>
          </cell>
        </row>
      </sheetData>
      <sheetData sheetId="1577">
        <row r="81">
          <cell r="H81">
            <v>222.566</v>
          </cell>
        </row>
      </sheetData>
      <sheetData sheetId="1578">
        <row r="81">
          <cell r="H81">
            <v>222.566</v>
          </cell>
        </row>
      </sheetData>
      <sheetData sheetId="1579">
        <row r="81">
          <cell r="H81">
            <v>222.566</v>
          </cell>
        </row>
      </sheetData>
      <sheetData sheetId="1580">
        <row r="81">
          <cell r="H81">
            <v>222.566</v>
          </cell>
        </row>
      </sheetData>
      <sheetData sheetId="1581">
        <row r="81">
          <cell r="H81">
            <v>222.566</v>
          </cell>
        </row>
      </sheetData>
      <sheetData sheetId="1582">
        <row r="81">
          <cell r="H81">
            <v>222.566</v>
          </cell>
        </row>
      </sheetData>
      <sheetData sheetId="1583">
        <row r="81">
          <cell r="H81">
            <v>222.566</v>
          </cell>
        </row>
      </sheetData>
      <sheetData sheetId="1584">
        <row r="81">
          <cell r="H81">
            <v>222.566</v>
          </cell>
        </row>
      </sheetData>
      <sheetData sheetId="1585">
        <row r="81">
          <cell r="H81">
            <v>222.566</v>
          </cell>
        </row>
      </sheetData>
      <sheetData sheetId="1586">
        <row r="81">
          <cell r="H81">
            <v>222.566</v>
          </cell>
        </row>
      </sheetData>
      <sheetData sheetId="1587">
        <row r="81">
          <cell r="H81">
            <v>222.566</v>
          </cell>
        </row>
      </sheetData>
      <sheetData sheetId="1588">
        <row r="81">
          <cell r="H81">
            <v>222.566</v>
          </cell>
        </row>
      </sheetData>
      <sheetData sheetId="1589">
        <row r="81">
          <cell r="H81">
            <v>222.566</v>
          </cell>
        </row>
      </sheetData>
      <sheetData sheetId="1590">
        <row r="81">
          <cell r="H81">
            <v>222.566</v>
          </cell>
        </row>
      </sheetData>
      <sheetData sheetId="1591">
        <row r="81">
          <cell r="H81">
            <v>222.566</v>
          </cell>
        </row>
      </sheetData>
      <sheetData sheetId="1592">
        <row r="81">
          <cell r="H81">
            <v>222.566</v>
          </cell>
        </row>
      </sheetData>
      <sheetData sheetId="1593">
        <row r="81">
          <cell r="H81">
            <v>222.566</v>
          </cell>
        </row>
      </sheetData>
      <sheetData sheetId="1594">
        <row r="81">
          <cell r="H81">
            <v>222.566</v>
          </cell>
        </row>
      </sheetData>
      <sheetData sheetId="1595">
        <row r="81">
          <cell r="H81">
            <v>222.566</v>
          </cell>
        </row>
      </sheetData>
      <sheetData sheetId="1596">
        <row r="81">
          <cell r="H81">
            <v>222.566</v>
          </cell>
        </row>
      </sheetData>
      <sheetData sheetId="1597">
        <row r="81">
          <cell r="H81">
            <v>222.566</v>
          </cell>
        </row>
      </sheetData>
      <sheetData sheetId="1598">
        <row r="81">
          <cell r="H81">
            <v>222.566</v>
          </cell>
        </row>
      </sheetData>
      <sheetData sheetId="1599">
        <row r="81">
          <cell r="H81">
            <v>222.566</v>
          </cell>
        </row>
      </sheetData>
      <sheetData sheetId="1600">
        <row r="944">
          <cell r="H944">
            <v>439.20800000000003</v>
          </cell>
        </row>
      </sheetData>
      <sheetData sheetId="1601">
        <row r="944">
          <cell r="H944">
            <v>439.20800000000003</v>
          </cell>
        </row>
      </sheetData>
      <sheetData sheetId="1602">
        <row r="81">
          <cell r="H81">
            <v>222.566</v>
          </cell>
        </row>
      </sheetData>
      <sheetData sheetId="1603">
        <row r="81">
          <cell r="H81">
            <v>222.566</v>
          </cell>
        </row>
      </sheetData>
      <sheetData sheetId="1604">
        <row r="81">
          <cell r="H81">
            <v>222.566</v>
          </cell>
        </row>
      </sheetData>
      <sheetData sheetId="1605">
        <row r="81">
          <cell r="H81">
            <v>222.566</v>
          </cell>
        </row>
      </sheetData>
      <sheetData sheetId="1606">
        <row r="81">
          <cell r="H81">
            <v>222.566</v>
          </cell>
        </row>
      </sheetData>
      <sheetData sheetId="1607">
        <row r="81">
          <cell r="H81">
            <v>222.566</v>
          </cell>
        </row>
      </sheetData>
      <sheetData sheetId="1608">
        <row r="81">
          <cell r="H81">
            <v>222.566</v>
          </cell>
        </row>
      </sheetData>
      <sheetData sheetId="1609">
        <row r="81">
          <cell r="H81">
            <v>222.566</v>
          </cell>
        </row>
      </sheetData>
      <sheetData sheetId="1610">
        <row r="81">
          <cell r="H81">
            <v>222.566</v>
          </cell>
        </row>
      </sheetData>
      <sheetData sheetId="1611">
        <row r="81">
          <cell r="H81">
            <v>222.566</v>
          </cell>
        </row>
      </sheetData>
      <sheetData sheetId="1612">
        <row r="81">
          <cell r="H81">
            <v>222.566</v>
          </cell>
        </row>
      </sheetData>
      <sheetData sheetId="1613">
        <row r="944">
          <cell r="H944">
            <v>439.20800000000003</v>
          </cell>
        </row>
      </sheetData>
      <sheetData sheetId="1614">
        <row r="81">
          <cell r="H81">
            <v>222.566</v>
          </cell>
        </row>
      </sheetData>
      <sheetData sheetId="1615">
        <row r="81">
          <cell r="H81">
            <v>222.566</v>
          </cell>
        </row>
      </sheetData>
      <sheetData sheetId="1616">
        <row r="81">
          <cell r="H81">
            <v>222.566</v>
          </cell>
        </row>
      </sheetData>
      <sheetData sheetId="1617">
        <row r="81">
          <cell r="H81">
            <v>222.566</v>
          </cell>
        </row>
      </sheetData>
      <sheetData sheetId="1618">
        <row r="81">
          <cell r="H81">
            <v>222.566</v>
          </cell>
        </row>
      </sheetData>
      <sheetData sheetId="1619">
        <row r="81">
          <cell r="H81">
            <v>222.566</v>
          </cell>
        </row>
      </sheetData>
      <sheetData sheetId="1620">
        <row r="81">
          <cell r="H81">
            <v>222.566</v>
          </cell>
        </row>
      </sheetData>
      <sheetData sheetId="1621">
        <row r="81">
          <cell r="H81">
            <v>222.566</v>
          </cell>
        </row>
      </sheetData>
      <sheetData sheetId="1622">
        <row r="81">
          <cell r="H81">
            <v>222.566</v>
          </cell>
        </row>
      </sheetData>
      <sheetData sheetId="1623">
        <row r="81">
          <cell r="H81">
            <v>222.566</v>
          </cell>
        </row>
      </sheetData>
      <sheetData sheetId="1624">
        <row r="81">
          <cell r="H81">
            <v>222.566</v>
          </cell>
        </row>
      </sheetData>
      <sheetData sheetId="1625">
        <row r="81">
          <cell r="H81">
            <v>222.566</v>
          </cell>
        </row>
      </sheetData>
      <sheetData sheetId="1626">
        <row r="81">
          <cell r="H81">
            <v>222.566</v>
          </cell>
        </row>
      </sheetData>
      <sheetData sheetId="1627">
        <row r="81">
          <cell r="H81">
            <v>222.566</v>
          </cell>
        </row>
      </sheetData>
      <sheetData sheetId="1628">
        <row r="81">
          <cell r="H81">
            <v>222.566</v>
          </cell>
        </row>
      </sheetData>
      <sheetData sheetId="1629">
        <row r="81">
          <cell r="H81">
            <v>222.566</v>
          </cell>
        </row>
      </sheetData>
      <sheetData sheetId="1630">
        <row r="81">
          <cell r="H81">
            <v>222.566</v>
          </cell>
        </row>
      </sheetData>
      <sheetData sheetId="1631">
        <row r="81">
          <cell r="H81">
            <v>222.566</v>
          </cell>
        </row>
      </sheetData>
      <sheetData sheetId="1632">
        <row r="81">
          <cell r="H81">
            <v>222.566</v>
          </cell>
        </row>
      </sheetData>
      <sheetData sheetId="1633">
        <row r="81">
          <cell r="H81">
            <v>222.566</v>
          </cell>
        </row>
      </sheetData>
      <sheetData sheetId="1634">
        <row r="81">
          <cell r="H81">
            <v>222.566</v>
          </cell>
        </row>
      </sheetData>
      <sheetData sheetId="1635">
        <row r="81">
          <cell r="H81">
            <v>222.566</v>
          </cell>
        </row>
      </sheetData>
      <sheetData sheetId="1636">
        <row r="81">
          <cell r="H81">
            <v>222.566</v>
          </cell>
        </row>
      </sheetData>
      <sheetData sheetId="1637">
        <row r="81">
          <cell r="H81">
            <v>222.566</v>
          </cell>
        </row>
      </sheetData>
      <sheetData sheetId="1638">
        <row r="81">
          <cell r="H81">
            <v>222.566</v>
          </cell>
        </row>
      </sheetData>
      <sheetData sheetId="1639">
        <row r="81">
          <cell r="H81">
            <v>222.566</v>
          </cell>
        </row>
      </sheetData>
      <sheetData sheetId="1640">
        <row r="81">
          <cell r="H81">
            <v>222.566</v>
          </cell>
        </row>
      </sheetData>
      <sheetData sheetId="1641">
        <row r="81">
          <cell r="H81">
            <v>222.566</v>
          </cell>
        </row>
      </sheetData>
      <sheetData sheetId="1642">
        <row r="81">
          <cell r="H81">
            <v>222.566</v>
          </cell>
        </row>
      </sheetData>
      <sheetData sheetId="1643">
        <row r="81">
          <cell r="H81">
            <v>222.566</v>
          </cell>
        </row>
      </sheetData>
      <sheetData sheetId="1644">
        <row r="81">
          <cell r="H81">
            <v>222.566</v>
          </cell>
        </row>
      </sheetData>
      <sheetData sheetId="1645">
        <row r="81">
          <cell r="H81">
            <v>222.566</v>
          </cell>
        </row>
      </sheetData>
      <sheetData sheetId="1646">
        <row r="81">
          <cell r="H81">
            <v>222.566</v>
          </cell>
        </row>
      </sheetData>
      <sheetData sheetId="1647">
        <row r="81">
          <cell r="H81">
            <v>222.566</v>
          </cell>
        </row>
      </sheetData>
      <sheetData sheetId="1648">
        <row r="81">
          <cell r="H81">
            <v>222.566</v>
          </cell>
        </row>
      </sheetData>
      <sheetData sheetId="1649">
        <row r="81">
          <cell r="H81">
            <v>222.566</v>
          </cell>
        </row>
      </sheetData>
      <sheetData sheetId="1650">
        <row r="81">
          <cell r="H81">
            <v>222.566</v>
          </cell>
        </row>
      </sheetData>
      <sheetData sheetId="1651">
        <row r="81">
          <cell r="H81">
            <v>222.566</v>
          </cell>
        </row>
      </sheetData>
      <sheetData sheetId="1652">
        <row r="81">
          <cell r="H81">
            <v>222.566</v>
          </cell>
        </row>
      </sheetData>
      <sheetData sheetId="1653">
        <row r="81">
          <cell r="H81">
            <v>222.566</v>
          </cell>
        </row>
      </sheetData>
      <sheetData sheetId="1654">
        <row r="81">
          <cell r="H81">
            <v>222.566</v>
          </cell>
        </row>
      </sheetData>
      <sheetData sheetId="1655">
        <row r="81">
          <cell r="H81">
            <v>222.566</v>
          </cell>
        </row>
      </sheetData>
      <sheetData sheetId="1656">
        <row r="81">
          <cell r="H81">
            <v>222.566</v>
          </cell>
        </row>
      </sheetData>
      <sheetData sheetId="1657">
        <row r="81">
          <cell r="H81">
            <v>222.566</v>
          </cell>
        </row>
      </sheetData>
      <sheetData sheetId="1658">
        <row r="81">
          <cell r="H81">
            <v>222.566</v>
          </cell>
        </row>
      </sheetData>
      <sheetData sheetId="1659">
        <row r="81">
          <cell r="H81">
            <v>222.566</v>
          </cell>
        </row>
      </sheetData>
      <sheetData sheetId="1660">
        <row r="81">
          <cell r="H81">
            <v>222.566</v>
          </cell>
        </row>
      </sheetData>
      <sheetData sheetId="1661">
        <row r="81">
          <cell r="H81">
            <v>222.566</v>
          </cell>
        </row>
      </sheetData>
      <sheetData sheetId="1662">
        <row r="81">
          <cell r="H81">
            <v>222.566</v>
          </cell>
        </row>
      </sheetData>
      <sheetData sheetId="1663">
        <row r="81">
          <cell r="H81">
            <v>222.566</v>
          </cell>
        </row>
      </sheetData>
      <sheetData sheetId="1664">
        <row r="81">
          <cell r="H81">
            <v>222.566</v>
          </cell>
        </row>
      </sheetData>
      <sheetData sheetId="1665">
        <row r="81">
          <cell r="H81">
            <v>222.566</v>
          </cell>
        </row>
      </sheetData>
      <sheetData sheetId="1666">
        <row r="81">
          <cell r="H81">
            <v>222.566</v>
          </cell>
        </row>
      </sheetData>
      <sheetData sheetId="1667">
        <row r="81">
          <cell r="H81">
            <v>222.566</v>
          </cell>
        </row>
      </sheetData>
      <sheetData sheetId="1668">
        <row r="81">
          <cell r="H81">
            <v>222.566</v>
          </cell>
        </row>
      </sheetData>
      <sheetData sheetId="1669">
        <row r="81">
          <cell r="H81">
            <v>222.566</v>
          </cell>
        </row>
      </sheetData>
      <sheetData sheetId="1670">
        <row r="81">
          <cell r="H81">
            <v>222.566</v>
          </cell>
        </row>
      </sheetData>
      <sheetData sheetId="1671">
        <row r="81">
          <cell r="H81">
            <v>222.566</v>
          </cell>
        </row>
      </sheetData>
      <sheetData sheetId="1672">
        <row r="81">
          <cell r="H81">
            <v>222.566</v>
          </cell>
        </row>
      </sheetData>
      <sheetData sheetId="1673">
        <row r="81">
          <cell r="H81">
            <v>222.566</v>
          </cell>
        </row>
      </sheetData>
      <sheetData sheetId="1674">
        <row r="81">
          <cell r="H81">
            <v>222.566</v>
          </cell>
        </row>
      </sheetData>
      <sheetData sheetId="1675">
        <row r="81">
          <cell r="H81">
            <v>222.566</v>
          </cell>
        </row>
      </sheetData>
      <sheetData sheetId="1676">
        <row r="81">
          <cell r="H81">
            <v>222.566</v>
          </cell>
        </row>
      </sheetData>
      <sheetData sheetId="1677">
        <row r="81">
          <cell r="H81">
            <v>222.566</v>
          </cell>
        </row>
      </sheetData>
      <sheetData sheetId="1678">
        <row r="81">
          <cell r="H81">
            <v>222.566</v>
          </cell>
        </row>
      </sheetData>
      <sheetData sheetId="1679">
        <row r="81">
          <cell r="H81">
            <v>222.566</v>
          </cell>
        </row>
      </sheetData>
      <sheetData sheetId="1680">
        <row r="81">
          <cell r="H81">
            <v>222.566</v>
          </cell>
        </row>
      </sheetData>
      <sheetData sheetId="1681">
        <row r="81">
          <cell r="H81">
            <v>222.566</v>
          </cell>
        </row>
      </sheetData>
      <sheetData sheetId="1682">
        <row r="81">
          <cell r="H81">
            <v>222.566</v>
          </cell>
        </row>
      </sheetData>
      <sheetData sheetId="1683">
        <row r="81">
          <cell r="H81">
            <v>222.566</v>
          </cell>
        </row>
      </sheetData>
      <sheetData sheetId="1684">
        <row r="81">
          <cell r="H81">
            <v>222.566</v>
          </cell>
        </row>
      </sheetData>
      <sheetData sheetId="1685">
        <row r="81">
          <cell r="H81">
            <v>222.566</v>
          </cell>
        </row>
      </sheetData>
      <sheetData sheetId="1686">
        <row r="81">
          <cell r="H81">
            <v>222.566</v>
          </cell>
        </row>
      </sheetData>
      <sheetData sheetId="1687">
        <row r="81">
          <cell r="H81">
            <v>222.566</v>
          </cell>
        </row>
      </sheetData>
      <sheetData sheetId="1688">
        <row r="81">
          <cell r="H81">
            <v>222.566</v>
          </cell>
        </row>
      </sheetData>
      <sheetData sheetId="1689">
        <row r="81">
          <cell r="H81">
            <v>222.566</v>
          </cell>
        </row>
      </sheetData>
      <sheetData sheetId="1690">
        <row r="81">
          <cell r="H81">
            <v>222.566</v>
          </cell>
        </row>
      </sheetData>
      <sheetData sheetId="1691">
        <row r="81">
          <cell r="H81">
            <v>222.566</v>
          </cell>
        </row>
      </sheetData>
      <sheetData sheetId="1692">
        <row r="81">
          <cell r="H81">
            <v>222.566</v>
          </cell>
        </row>
      </sheetData>
      <sheetData sheetId="1693">
        <row r="81">
          <cell r="H81">
            <v>222.566</v>
          </cell>
        </row>
      </sheetData>
      <sheetData sheetId="1694">
        <row r="81">
          <cell r="H81">
            <v>222.566</v>
          </cell>
        </row>
      </sheetData>
      <sheetData sheetId="1695">
        <row r="81">
          <cell r="H81">
            <v>222.566</v>
          </cell>
        </row>
      </sheetData>
      <sheetData sheetId="1696">
        <row r="81">
          <cell r="H81">
            <v>222.566</v>
          </cell>
        </row>
      </sheetData>
      <sheetData sheetId="1697">
        <row r="81">
          <cell r="H81">
            <v>222.566</v>
          </cell>
        </row>
      </sheetData>
      <sheetData sheetId="1698">
        <row r="81">
          <cell r="H81">
            <v>222.566</v>
          </cell>
        </row>
      </sheetData>
      <sheetData sheetId="1699">
        <row r="81">
          <cell r="H81">
            <v>222.566</v>
          </cell>
        </row>
      </sheetData>
      <sheetData sheetId="1700">
        <row r="81">
          <cell r="H81">
            <v>222.566</v>
          </cell>
        </row>
      </sheetData>
      <sheetData sheetId="1701">
        <row r="81">
          <cell r="H81">
            <v>222.566</v>
          </cell>
        </row>
      </sheetData>
      <sheetData sheetId="1702">
        <row r="81">
          <cell r="H81">
            <v>222.566</v>
          </cell>
        </row>
      </sheetData>
      <sheetData sheetId="1703">
        <row r="81">
          <cell r="H81">
            <v>222.566</v>
          </cell>
        </row>
      </sheetData>
      <sheetData sheetId="1704">
        <row r="81">
          <cell r="H81">
            <v>222.566</v>
          </cell>
        </row>
      </sheetData>
      <sheetData sheetId="1705">
        <row r="81">
          <cell r="H81">
            <v>222.566</v>
          </cell>
        </row>
      </sheetData>
      <sheetData sheetId="1706">
        <row r="81">
          <cell r="H81">
            <v>222.566</v>
          </cell>
        </row>
      </sheetData>
      <sheetData sheetId="1707">
        <row r="81">
          <cell r="H81">
            <v>222.566</v>
          </cell>
        </row>
      </sheetData>
      <sheetData sheetId="1708">
        <row r="81">
          <cell r="H81">
            <v>222.566</v>
          </cell>
        </row>
      </sheetData>
      <sheetData sheetId="1709">
        <row r="81">
          <cell r="H81">
            <v>222.566</v>
          </cell>
        </row>
      </sheetData>
      <sheetData sheetId="1710">
        <row r="81">
          <cell r="H81">
            <v>222.566</v>
          </cell>
        </row>
      </sheetData>
      <sheetData sheetId="1711">
        <row r="81">
          <cell r="H81">
            <v>222.566</v>
          </cell>
        </row>
      </sheetData>
      <sheetData sheetId="1712">
        <row r="81">
          <cell r="H81">
            <v>222.566</v>
          </cell>
        </row>
      </sheetData>
      <sheetData sheetId="1713">
        <row r="81">
          <cell r="H81">
            <v>222.566</v>
          </cell>
        </row>
      </sheetData>
      <sheetData sheetId="1714">
        <row r="81">
          <cell r="H81">
            <v>222.566</v>
          </cell>
        </row>
      </sheetData>
      <sheetData sheetId="1715">
        <row r="81">
          <cell r="H81">
            <v>222.566</v>
          </cell>
        </row>
      </sheetData>
      <sheetData sheetId="1716">
        <row r="81">
          <cell r="H81">
            <v>222.566</v>
          </cell>
        </row>
      </sheetData>
      <sheetData sheetId="1717">
        <row r="81">
          <cell r="H81">
            <v>222.566</v>
          </cell>
        </row>
      </sheetData>
      <sheetData sheetId="1718">
        <row r="81">
          <cell r="H81">
            <v>222.566</v>
          </cell>
        </row>
      </sheetData>
      <sheetData sheetId="1719">
        <row r="81">
          <cell r="H81">
            <v>222.566</v>
          </cell>
        </row>
      </sheetData>
      <sheetData sheetId="1720">
        <row r="81">
          <cell r="H81">
            <v>222.566</v>
          </cell>
        </row>
      </sheetData>
      <sheetData sheetId="1721">
        <row r="81">
          <cell r="H81">
            <v>222.566</v>
          </cell>
        </row>
      </sheetData>
      <sheetData sheetId="1722">
        <row r="81">
          <cell r="H81">
            <v>222.566</v>
          </cell>
        </row>
      </sheetData>
      <sheetData sheetId="1723">
        <row r="81">
          <cell r="H81">
            <v>222.566</v>
          </cell>
        </row>
      </sheetData>
      <sheetData sheetId="1724">
        <row r="81">
          <cell r="H81">
            <v>222.566</v>
          </cell>
        </row>
      </sheetData>
      <sheetData sheetId="1725">
        <row r="81">
          <cell r="H81">
            <v>222.566</v>
          </cell>
        </row>
      </sheetData>
      <sheetData sheetId="1726">
        <row r="81">
          <cell r="H81">
            <v>222.566</v>
          </cell>
        </row>
      </sheetData>
      <sheetData sheetId="1727">
        <row r="81">
          <cell r="H81">
            <v>222.566</v>
          </cell>
        </row>
      </sheetData>
      <sheetData sheetId="1728">
        <row r="81">
          <cell r="H81">
            <v>222.566</v>
          </cell>
        </row>
      </sheetData>
      <sheetData sheetId="1729">
        <row r="81">
          <cell r="H81">
            <v>222.566</v>
          </cell>
        </row>
      </sheetData>
      <sheetData sheetId="1730">
        <row r="81">
          <cell r="H81">
            <v>222.566</v>
          </cell>
        </row>
      </sheetData>
      <sheetData sheetId="1731">
        <row r="81">
          <cell r="H81">
            <v>222.566</v>
          </cell>
        </row>
      </sheetData>
      <sheetData sheetId="1732">
        <row r="81">
          <cell r="H81">
            <v>222.566</v>
          </cell>
        </row>
      </sheetData>
      <sheetData sheetId="1733">
        <row r="81">
          <cell r="H81">
            <v>222.566</v>
          </cell>
        </row>
      </sheetData>
      <sheetData sheetId="1734">
        <row r="81">
          <cell r="H81">
            <v>222.566</v>
          </cell>
        </row>
      </sheetData>
      <sheetData sheetId="1735">
        <row r="944">
          <cell r="H944">
            <v>439.20800000000003</v>
          </cell>
        </row>
      </sheetData>
      <sheetData sheetId="1736">
        <row r="81">
          <cell r="H81">
            <v>222.566</v>
          </cell>
        </row>
      </sheetData>
      <sheetData sheetId="1737">
        <row r="81">
          <cell r="H81">
            <v>222.566</v>
          </cell>
        </row>
      </sheetData>
      <sheetData sheetId="1738">
        <row r="81">
          <cell r="H81">
            <v>222.566</v>
          </cell>
        </row>
      </sheetData>
      <sheetData sheetId="1739">
        <row r="81">
          <cell r="H81">
            <v>222.566</v>
          </cell>
        </row>
      </sheetData>
      <sheetData sheetId="1740">
        <row r="81">
          <cell r="H81">
            <v>222.566</v>
          </cell>
        </row>
      </sheetData>
      <sheetData sheetId="1741">
        <row r="81">
          <cell r="H81">
            <v>222.566</v>
          </cell>
        </row>
      </sheetData>
      <sheetData sheetId="1742">
        <row r="81">
          <cell r="H81">
            <v>222.566</v>
          </cell>
        </row>
      </sheetData>
      <sheetData sheetId="1743">
        <row r="81">
          <cell r="H81">
            <v>222.566</v>
          </cell>
        </row>
      </sheetData>
      <sheetData sheetId="1744">
        <row r="81">
          <cell r="H81">
            <v>222.566</v>
          </cell>
        </row>
      </sheetData>
      <sheetData sheetId="1745">
        <row r="81">
          <cell r="H81">
            <v>222.566</v>
          </cell>
        </row>
      </sheetData>
      <sheetData sheetId="1746">
        <row r="81">
          <cell r="H81">
            <v>222.566</v>
          </cell>
        </row>
      </sheetData>
      <sheetData sheetId="1747">
        <row r="81">
          <cell r="H81">
            <v>222.566</v>
          </cell>
        </row>
      </sheetData>
      <sheetData sheetId="1748">
        <row r="81">
          <cell r="H81">
            <v>222.566</v>
          </cell>
        </row>
      </sheetData>
      <sheetData sheetId="1749">
        <row r="81">
          <cell r="H81">
            <v>222.566</v>
          </cell>
        </row>
      </sheetData>
      <sheetData sheetId="1750">
        <row r="81">
          <cell r="H81">
            <v>222.566</v>
          </cell>
        </row>
      </sheetData>
      <sheetData sheetId="1751">
        <row r="81">
          <cell r="H81">
            <v>222.566</v>
          </cell>
        </row>
      </sheetData>
      <sheetData sheetId="1752">
        <row r="81">
          <cell r="H81">
            <v>222.566</v>
          </cell>
        </row>
      </sheetData>
      <sheetData sheetId="1753">
        <row r="81">
          <cell r="H81">
            <v>222.566</v>
          </cell>
        </row>
      </sheetData>
      <sheetData sheetId="1754">
        <row r="81">
          <cell r="H81">
            <v>222.566</v>
          </cell>
        </row>
      </sheetData>
      <sheetData sheetId="1755">
        <row r="81">
          <cell r="H81">
            <v>222.566</v>
          </cell>
        </row>
      </sheetData>
      <sheetData sheetId="1756">
        <row r="81">
          <cell r="H81">
            <v>222.566</v>
          </cell>
        </row>
      </sheetData>
      <sheetData sheetId="1757">
        <row r="81">
          <cell r="H81">
            <v>222.566</v>
          </cell>
        </row>
      </sheetData>
      <sheetData sheetId="1758">
        <row r="81">
          <cell r="H81">
            <v>222.566</v>
          </cell>
        </row>
      </sheetData>
      <sheetData sheetId="1759">
        <row r="81">
          <cell r="H81">
            <v>222.566</v>
          </cell>
        </row>
      </sheetData>
      <sheetData sheetId="1760">
        <row r="81">
          <cell r="H81">
            <v>222.566</v>
          </cell>
        </row>
      </sheetData>
      <sheetData sheetId="1761">
        <row r="81">
          <cell r="H81">
            <v>222.566</v>
          </cell>
        </row>
      </sheetData>
      <sheetData sheetId="1762">
        <row r="81">
          <cell r="H81">
            <v>222.566</v>
          </cell>
        </row>
      </sheetData>
      <sheetData sheetId="1763">
        <row r="81">
          <cell r="H81">
            <v>222.566</v>
          </cell>
        </row>
      </sheetData>
      <sheetData sheetId="1764">
        <row r="81">
          <cell r="H81">
            <v>222.566</v>
          </cell>
        </row>
      </sheetData>
      <sheetData sheetId="1765">
        <row r="81">
          <cell r="H81">
            <v>222.566</v>
          </cell>
        </row>
      </sheetData>
      <sheetData sheetId="1766">
        <row r="81">
          <cell r="H81">
            <v>222.566</v>
          </cell>
        </row>
      </sheetData>
      <sheetData sheetId="1767">
        <row r="81">
          <cell r="H81">
            <v>222.566</v>
          </cell>
        </row>
      </sheetData>
      <sheetData sheetId="1768">
        <row r="81">
          <cell r="H81">
            <v>222.566</v>
          </cell>
        </row>
      </sheetData>
      <sheetData sheetId="1769">
        <row r="81">
          <cell r="H81">
            <v>222.566</v>
          </cell>
        </row>
      </sheetData>
      <sheetData sheetId="1770">
        <row r="81">
          <cell r="H81">
            <v>222.566</v>
          </cell>
        </row>
      </sheetData>
      <sheetData sheetId="1771">
        <row r="81">
          <cell r="H81">
            <v>222.566</v>
          </cell>
        </row>
      </sheetData>
      <sheetData sheetId="1772">
        <row r="81">
          <cell r="H81">
            <v>222.566</v>
          </cell>
        </row>
      </sheetData>
      <sheetData sheetId="1773">
        <row r="81">
          <cell r="H81">
            <v>222.566</v>
          </cell>
        </row>
      </sheetData>
      <sheetData sheetId="1774">
        <row r="81">
          <cell r="H81">
            <v>222.566</v>
          </cell>
        </row>
      </sheetData>
      <sheetData sheetId="1775">
        <row r="81">
          <cell r="H81">
            <v>222.566</v>
          </cell>
        </row>
      </sheetData>
      <sheetData sheetId="1776">
        <row r="81">
          <cell r="H81">
            <v>222.566</v>
          </cell>
        </row>
      </sheetData>
      <sheetData sheetId="1777">
        <row r="81">
          <cell r="H81">
            <v>222.566</v>
          </cell>
        </row>
      </sheetData>
      <sheetData sheetId="1778">
        <row r="81">
          <cell r="H81">
            <v>222.566</v>
          </cell>
        </row>
      </sheetData>
      <sheetData sheetId="1779">
        <row r="81">
          <cell r="H81">
            <v>222.566</v>
          </cell>
        </row>
      </sheetData>
      <sheetData sheetId="1780">
        <row r="81">
          <cell r="H81">
            <v>222.566</v>
          </cell>
        </row>
      </sheetData>
      <sheetData sheetId="1781">
        <row r="81">
          <cell r="H81">
            <v>222.566</v>
          </cell>
        </row>
      </sheetData>
      <sheetData sheetId="1782">
        <row r="81">
          <cell r="H81">
            <v>222.566</v>
          </cell>
        </row>
      </sheetData>
      <sheetData sheetId="1783">
        <row r="81">
          <cell r="H81">
            <v>222.566</v>
          </cell>
        </row>
      </sheetData>
      <sheetData sheetId="1784">
        <row r="81">
          <cell r="H81">
            <v>222.566</v>
          </cell>
        </row>
      </sheetData>
      <sheetData sheetId="1785">
        <row r="81">
          <cell r="H81">
            <v>222.566</v>
          </cell>
        </row>
      </sheetData>
      <sheetData sheetId="1786">
        <row r="81">
          <cell r="H81">
            <v>222.566</v>
          </cell>
        </row>
      </sheetData>
      <sheetData sheetId="1787">
        <row r="81">
          <cell r="H81">
            <v>222.566</v>
          </cell>
        </row>
      </sheetData>
      <sheetData sheetId="1788">
        <row r="81">
          <cell r="H81">
            <v>222.566</v>
          </cell>
        </row>
      </sheetData>
      <sheetData sheetId="1789">
        <row r="81">
          <cell r="H81">
            <v>222.566</v>
          </cell>
        </row>
      </sheetData>
      <sheetData sheetId="1790">
        <row r="944">
          <cell r="H944">
            <v>439.20800000000003</v>
          </cell>
        </row>
      </sheetData>
      <sheetData sheetId="1791">
        <row r="944">
          <cell r="H944">
            <v>439.20800000000003</v>
          </cell>
        </row>
      </sheetData>
      <sheetData sheetId="1792">
        <row r="81">
          <cell r="H81">
            <v>222.566</v>
          </cell>
        </row>
      </sheetData>
      <sheetData sheetId="1793">
        <row r="81">
          <cell r="H81">
            <v>222.566</v>
          </cell>
        </row>
      </sheetData>
      <sheetData sheetId="1794">
        <row r="81">
          <cell r="H81">
            <v>222.566</v>
          </cell>
        </row>
      </sheetData>
      <sheetData sheetId="1795">
        <row r="81">
          <cell r="H81">
            <v>222.566</v>
          </cell>
        </row>
      </sheetData>
      <sheetData sheetId="1796">
        <row r="81">
          <cell r="H81">
            <v>222.566</v>
          </cell>
        </row>
      </sheetData>
      <sheetData sheetId="1797">
        <row r="81">
          <cell r="H81">
            <v>222.566</v>
          </cell>
        </row>
      </sheetData>
      <sheetData sheetId="1798">
        <row r="81">
          <cell r="H81">
            <v>222.566</v>
          </cell>
        </row>
      </sheetData>
      <sheetData sheetId="1799">
        <row r="81">
          <cell r="H81">
            <v>222.566</v>
          </cell>
        </row>
      </sheetData>
      <sheetData sheetId="1800">
        <row r="81">
          <cell r="H81">
            <v>222.566</v>
          </cell>
        </row>
      </sheetData>
      <sheetData sheetId="1801">
        <row r="81">
          <cell r="H81">
            <v>222.566</v>
          </cell>
        </row>
      </sheetData>
      <sheetData sheetId="1802">
        <row r="81">
          <cell r="H81">
            <v>222.566</v>
          </cell>
        </row>
      </sheetData>
      <sheetData sheetId="1803">
        <row r="81">
          <cell r="H81">
            <v>222.566</v>
          </cell>
        </row>
      </sheetData>
      <sheetData sheetId="1804">
        <row r="81">
          <cell r="H81">
            <v>222.566</v>
          </cell>
        </row>
      </sheetData>
      <sheetData sheetId="1805">
        <row r="81">
          <cell r="H81">
            <v>222.566</v>
          </cell>
        </row>
      </sheetData>
      <sheetData sheetId="1806">
        <row r="81">
          <cell r="H81">
            <v>222.566</v>
          </cell>
        </row>
      </sheetData>
      <sheetData sheetId="1807">
        <row r="81">
          <cell r="H81">
            <v>222.566</v>
          </cell>
        </row>
      </sheetData>
      <sheetData sheetId="1808">
        <row r="81">
          <cell r="H81">
            <v>222.566</v>
          </cell>
        </row>
      </sheetData>
      <sheetData sheetId="1809">
        <row r="81">
          <cell r="H81">
            <v>222.566</v>
          </cell>
        </row>
      </sheetData>
      <sheetData sheetId="1810">
        <row r="81">
          <cell r="H81">
            <v>222.566</v>
          </cell>
        </row>
      </sheetData>
      <sheetData sheetId="1811">
        <row r="81">
          <cell r="H81">
            <v>222.566</v>
          </cell>
        </row>
      </sheetData>
      <sheetData sheetId="1812">
        <row r="81">
          <cell r="H81">
            <v>222.566</v>
          </cell>
        </row>
      </sheetData>
      <sheetData sheetId="1813">
        <row r="81">
          <cell r="H81">
            <v>222.566</v>
          </cell>
        </row>
      </sheetData>
      <sheetData sheetId="1814">
        <row r="81">
          <cell r="H81">
            <v>222.566</v>
          </cell>
        </row>
      </sheetData>
      <sheetData sheetId="1815">
        <row r="81">
          <cell r="H81">
            <v>222.566</v>
          </cell>
        </row>
      </sheetData>
      <sheetData sheetId="1816">
        <row r="81">
          <cell r="H81">
            <v>222.566</v>
          </cell>
        </row>
      </sheetData>
      <sheetData sheetId="1817">
        <row r="81">
          <cell r="H81">
            <v>222.566</v>
          </cell>
        </row>
      </sheetData>
      <sheetData sheetId="1818">
        <row r="81">
          <cell r="H81">
            <v>222.566</v>
          </cell>
        </row>
      </sheetData>
      <sheetData sheetId="1819">
        <row r="81">
          <cell r="H81">
            <v>222.566</v>
          </cell>
        </row>
      </sheetData>
      <sheetData sheetId="1820">
        <row r="81">
          <cell r="H81">
            <v>222.566</v>
          </cell>
        </row>
      </sheetData>
      <sheetData sheetId="1821">
        <row r="81">
          <cell r="H81">
            <v>222.566</v>
          </cell>
        </row>
      </sheetData>
      <sheetData sheetId="1822">
        <row r="81">
          <cell r="H81">
            <v>222.566</v>
          </cell>
        </row>
      </sheetData>
      <sheetData sheetId="1823">
        <row r="81">
          <cell r="H81">
            <v>222.566</v>
          </cell>
        </row>
      </sheetData>
      <sheetData sheetId="1824">
        <row r="81">
          <cell r="H81">
            <v>222.566</v>
          </cell>
        </row>
      </sheetData>
      <sheetData sheetId="1825">
        <row r="81">
          <cell r="H81">
            <v>222.566</v>
          </cell>
        </row>
      </sheetData>
      <sheetData sheetId="1826">
        <row r="81">
          <cell r="H81">
            <v>222.566</v>
          </cell>
        </row>
      </sheetData>
      <sheetData sheetId="1827">
        <row r="81">
          <cell r="H81">
            <v>222.566</v>
          </cell>
        </row>
      </sheetData>
      <sheetData sheetId="1828">
        <row r="81">
          <cell r="H81">
            <v>222.566</v>
          </cell>
        </row>
      </sheetData>
      <sheetData sheetId="1829">
        <row r="81">
          <cell r="H81">
            <v>222.566</v>
          </cell>
        </row>
      </sheetData>
      <sheetData sheetId="1830">
        <row r="81">
          <cell r="H81">
            <v>222.566</v>
          </cell>
        </row>
      </sheetData>
      <sheetData sheetId="1831">
        <row r="81">
          <cell r="H81">
            <v>222.566</v>
          </cell>
        </row>
      </sheetData>
      <sheetData sheetId="1832">
        <row r="81">
          <cell r="H81">
            <v>222.566</v>
          </cell>
        </row>
      </sheetData>
      <sheetData sheetId="1833">
        <row r="81">
          <cell r="H81">
            <v>222.566</v>
          </cell>
        </row>
      </sheetData>
      <sheetData sheetId="1834">
        <row r="81">
          <cell r="H81">
            <v>222.566</v>
          </cell>
        </row>
      </sheetData>
      <sheetData sheetId="1835">
        <row r="81">
          <cell r="H81">
            <v>222.566</v>
          </cell>
        </row>
      </sheetData>
      <sheetData sheetId="1836">
        <row r="81">
          <cell r="H81">
            <v>222.566</v>
          </cell>
        </row>
      </sheetData>
      <sheetData sheetId="1837">
        <row r="81">
          <cell r="H81">
            <v>222.566</v>
          </cell>
        </row>
      </sheetData>
      <sheetData sheetId="1838">
        <row r="81">
          <cell r="H81">
            <v>222.566</v>
          </cell>
        </row>
      </sheetData>
      <sheetData sheetId="1839">
        <row r="81">
          <cell r="H81">
            <v>222.566</v>
          </cell>
        </row>
      </sheetData>
      <sheetData sheetId="1840">
        <row r="81">
          <cell r="H81">
            <v>222.566</v>
          </cell>
        </row>
      </sheetData>
      <sheetData sheetId="1841">
        <row r="81">
          <cell r="H81">
            <v>222.566</v>
          </cell>
        </row>
      </sheetData>
      <sheetData sheetId="1842">
        <row r="81">
          <cell r="H81">
            <v>222.566</v>
          </cell>
        </row>
      </sheetData>
      <sheetData sheetId="1843">
        <row r="81">
          <cell r="H81">
            <v>222.566</v>
          </cell>
        </row>
      </sheetData>
      <sheetData sheetId="1844">
        <row r="81">
          <cell r="H81">
            <v>222.566</v>
          </cell>
        </row>
      </sheetData>
      <sheetData sheetId="1845">
        <row r="81">
          <cell r="H81">
            <v>222.566</v>
          </cell>
        </row>
      </sheetData>
      <sheetData sheetId="1846">
        <row r="81">
          <cell r="H81">
            <v>222.566</v>
          </cell>
        </row>
      </sheetData>
      <sheetData sheetId="1847">
        <row r="81">
          <cell r="H81">
            <v>222.566</v>
          </cell>
        </row>
      </sheetData>
      <sheetData sheetId="1848">
        <row r="81">
          <cell r="H81">
            <v>222.566</v>
          </cell>
        </row>
      </sheetData>
      <sheetData sheetId="1849">
        <row r="81">
          <cell r="H81">
            <v>222.566</v>
          </cell>
        </row>
      </sheetData>
      <sheetData sheetId="1850">
        <row r="81">
          <cell r="H81">
            <v>222.566</v>
          </cell>
        </row>
      </sheetData>
      <sheetData sheetId="1851">
        <row r="81">
          <cell r="H81">
            <v>222.566</v>
          </cell>
        </row>
      </sheetData>
      <sheetData sheetId="1852">
        <row r="81">
          <cell r="H81">
            <v>222.566</v>
          </cell>
        </row>
      </sheetData>
      <sheetData sheetId="1853">
        <row r="81">
          <cell r="H81">
            <v>222.566</v>
          </cell>
        </row>
      </sheetData>
      <sheetData sheetId="1854">
        <row r="81">
          <cell r="H81">
            <v>222.566</v>
          </cell>
        </row>
      </sheetData>
      <sheetData sheetId="1855">
        <row r="81">
          <cell r="H81">
            <v>222.566</v>
          </cell>
        </row>
      </sheetData>
      <sheetData sheetId="1856">
        <row r="81">
          <cell r="H81">
            <v>222.566</v>
          </cell>
        </row>
      </sheetData>
      <sheetData sheetId="1857">
        <row r="81">
          <cell r="H81">
            <v>222.566</v>
          </cell>
        </row>
      </sheetData>
      <sheetData sheetId="1858">
        <row r="81">
          <cell r="H81">
            <v>222.566</v>
          </cell>
        </row>
      </sheetData>
      <sheetData sheetId="1859">
        <row r="81">
          <cell r="H81">
            <v>222.566</v>
          </cell>
        </row>
      </sheetData>
      <sheetData sheetId="1860">
        <row r="81">
          <cell r="H81">
            <v>222.566</v>
          </cell>
        </row>
      </sheetData>
      <sheetData sheetId="1861">
        <row r="81">
          <cell r="H81">
            <v>222.566</v>
          </cell>
        </row>
      </sheetData>
      <sheetData sheetId="1862">
        <row r="81">
          <cell r="H81">
            <v>222.566</v>
          </cell>
        </row>
      </sheetData>
      <sheetData sheetId="1863">
        <row r="81">
          <cell r="H81">
            <v>222.566</v>
          </cell>
        </row>
      </sheetData>
      <sheetData sheetId="1864">
        <row r="81">
          <cell r="H81">
            <v>222.566</v>
          </cell>
        </row>
      </sheetData>
      <sheetData sheetId="1865">
        <row r="81">
          <cell r="H81">
            <v>222.566</v>
          </cell>
        </row>
      </sheetData>
      <sheetData sheetId="1866">
        <row r="81">
          <cell r="H81">
            <v>222.566</v>
          </cell>
        </row>
      </sheetData>
      <sheetData sheetId="1867">
        <row r="81">
          <cell r="H81">
            <v>222.566</v>
          </cell>
        </row>
      </sheetData>
      <sheetData sheetId="1868">
        <row r="81">
          <cell r="H81">
            <v>222.566</v>
          </cell>
        </row>
      </sheetData>
      <sheetData sheetId="1869">
        <row r="81">
          <cell r="H81">
            <v>222.566</v>
          </cell>
        </row>
      </sheetData>
      <sheetData sheetId="1870">
        <row r="81">
          <cell r="H81">
            <v>222.566</v>
          </cell>
        </row>
      </sheetData>
      <sheetData sheetId="1871">
        <row r="81">
          <cell r="H81">
            <v>222.566</v>
          </cell>
        </row>
      </sheetData>
      <sheetData sheetId="1872">
        <row r="81">
          <cell r="H81">
            <v>222.566</v>
          </cell>
        </row>
      </sheetData>
      <sheetData sheetId="1873">
        <row r="81">
          <cell r="H81">
            <v>222.566</v>
          </cell>
        </row>
      </sheetData>
      <sheetData sheetId="1874">
        <row r="81">
          <cell r="H81">
            <v>222.566</v>
          </cell>
        </row>
      </sheetData>
      <sheetData sheetId="1875">
        <row r="81">
          <cell r="H81">
            <v>222.566</v>
          </cell>
        </row>
      </sheetData>
      <sheetData sheetId="1876">
        <row r="81">
          <cell r="H81">
            <v>222.566</v>
          </cell>
        </row>
      </sheetData>
      <sheetData sheetId="1877">
        <row r="81">
          <cell r="H81">
            <v>222.566</v>
          </cell>
        </row>
      </sheetData>
      <sheetData sheetId="1878">
        <row r="81">
          <cell r="H81">
            <v>222.566</v>
          </cell>
        </row>
      </sheetData>
      <sheetData sheetId="1879">
        <row r="81">
          <cell r="H81">
            <v>222.566</v>
          </cell>
        </row>
      </sheetData>
      <sheetData sheetId="1880">
        <row r="81">
          <cell r="H81">
            <v>222.566</v>
          </cell>
        </row>
      </sheetData>
      <sheetData sheetId="1881">
        <row r="81">
          <cell r="H81">
            <v>222.566</v>
          </cell>
        </row>
      </sheetData>
      <sheetData sheetId="1882">
        <row r="81">
          <cell r="H81">
            <v>222.566</v>
          </cell>
        </row>
      </sheetData>
      <sheetData sheetId="1883">
        <row r="81">
          <cell r="H81">
            <v>222.566</v>
          </cell>
        </row>
      </sheetData>
      <sheetData sheetId="1884">
        <row r="81">
          <cell r="H81">
            <v>222.566</v>
          </cell>
        </row>
      </sheetData>
      <sheetData sheetId="1885">
        <row r="81">
          <cell r="H81">
            <v>222.566</v>
          </cell>
        </row>
      </sheetData>
      <sheetData sheetId="1886">
        <row r="81">
          <cell r="H81">
            <v>222.566</v>
          </cell>
        </row>
      </sheetData>
      <sheetData sheetId="1887">
        <row r="81">
          <cell r="H81">
            <v>222.566</v>
          </cell>
        </row>
      </sheetData>
      <sheetData sheetId="1888">
        <row r="81">
          <cell r="H81">
            <v>222.566</v>
          </cell>
        </row>
      </sheetData>
      <sheetData sheetId="1889">
        <row r="81">
          <cell r="H81">
            <v>222.566</v>
          </cell>
        </row>
      </sheetData>
      <sheetData sheetId="1890">
        <row r="81">
          <cell r="H81">
            <v>222.566</v>
          </cell>
        </row>
      </sheetData>
      <sheetData sheetId="1891">
        <row r="81">
          <cell r="H81">
            <v>222.566</v>
          </cell>
        </row>
      </sheetData>
      <sheetData sheetId="1892">
        <row r="81">
          <cell r="H81">
            <v>222.566</v>
          </cell>
        </row>
      </sheetData>
      <sheetData sheetId="1893">
        <row r="81">
          <cell r="H81">
            <v>222.566</v>
          </cell>
        </row>
      </sheetData>
      <sheetData sheetId="1894">
        <row r="81">
          <cell r="H81">
            <v>222.566</v>
          </cell>
        </row>
      </sheetData>
      <sheetData sheetId="1895">
        <row r="81">
          <cell r="H81">
            <v>222.566</v>
          </cell>
        </row>
      </sheetData>
      <sheetData sheetId="1896">
        <row r="81">
          <cell r="H81">
            <v>222.566</v>
          </cell>
        </row>
      </sheetData>
      <sheetData sheetId="1897">
        <row r="81">
          <cell r="H81">
            <v>222.566</v>
          </cell>
        </row>
      </sheetData>
      <sheetData sheetId="1898">
        <row r="81">
          <cell r="H81">
            <v>222.566</v>
          </cell>
        </row>
      </sheetData>
      <sheetData sheetId="1899">
        <row r="81">
          <cell r="H81">
            <v>222.566</v>
          </cell>
        </row>
      </sheetData>
      <sheetData sheetId="1900">
        <row r="81">
          <cell r="H81">
            <v>222.566</v>
          </cell>
        </row>
      </sheetData>
      <sheetData sheetId="1901">
        <row r="81">
          <cell r="H81">
            <v>222.566</v>
          </cell>
        </row>
      </sheetData>
      <sheetData sheetId="1902">
        <row r="81">
          <cell r="H81">
            <v>222.566</v>
          </cell>
        </row>
      </sheetData>
      <sheetData sheetId="1903">
        <row r="81">
          <cell r="H81">
            <v>222.566</v>
          </cell>
        </row>
      </sheetData>
      <sheetData sheetId="1904">
        <row r="81">
          <cell r="H81">
            <v>222.566</v>
          </cell>
        </row>
      </sheetData>
      <sheetData sheetId="1905">
        <row r="81">
          <cell r="H81">
            <v>222.566</v>
          </cell>
        </row>
      </sheetData>
      <sheetData sheetId="1906">
        <row r="81">
          <cell r="H81">
            <v>222.566</v>
          </cell>
        </row>
      </sheetData>
      <sheetData sheetId="1907">
        <row r="81">
          <cell r="H81">
            <v>222.566</v>
          </cell>
        </row>
      </sheetData>
      <sheetData sheetId="1908">
        <row r="81">
          <cell r="H81">
            <v>222.566</v>
          </cell>
        </row>
      </sheetData>
      <sheetData sheetId="1909">
        <row r="81">
          <cell r="H81">
            <v>222.566</v>
          </cell>
        </row>
      </sheetData>
      <sheetData sheetId="1910">
        <row r="81">
          <cell r="H81">
            <v>222.566</v>
          </cell>
        </row>
      </sheetData>
      <sheetData sheetId="1911">
        <row r="81">
          <cell r="H81">
            <v>222.566</v>
          </cell>
        </row>
      </sheetData>
      <sheetData sheetId="1912">
        <row r="81">
          <cell r="H81">
            <v>222.566</v>
          </cell>
        </row>
      </sheetData>
      <sheetData sheetId="1913">
        <row r="81">
          <cell r="H81">
            <v>222.566</v>
          </cell>
        </row>
      </sheetData>
      <sheetData sheetId="1914">
        <row r="81">
          <cell r="H81">
            <v>222.566</v>
          </cell>
        </row>
      </sheetData>
      <sheetData sheetId="1915">
        <row r="81">
          <cell r="H81">
            <v>222.566</v>
          </cell>
        </row>
      </sheetData>
      <sheetData sheetId="1916">
        <row r="81">
          <cell r="H81">
            <v>222.566</v>
          </cell>
        </row>
      </sheetData>
      <sheetData sheetId="1917">
        <row r="81">
          <cell r="H81">
            <v>222.566</v>
          </cell>
        </row>
      </sheetData>
      <sheetData sheetId="1918">
        <row r="81">
          <cell r="H81">
            <v>222.566</v>
          </cell>
        </row>
      </sheetData>
      <sheetData sheetId="1919">
        <row r="81">
          <cell r="H81">
            <v>222.566</v>
          </cell>
        </row>
      </sheetData>
      <sheetData sheetId="1920">
        <row r="81">
          <cell r="H81">
            <v>222.566</v>
          </cell>
        </row>
      </sheetData>
      <sheetData sheetId="1921">
        <row r="81">
          <cell r="H81">
            <v>222.566</v>
          </cell>
        </row>
      </sheetData>
      <sheetData sheetId="1922">
        <row r="81">
          <cell r="H81">
            <v>222.566</v>
          </cell>
        </row>
      </sheetData>
      <sheetData sheetId="1923">
        <row r="81">
          <cell r="H81">
            <v>222.566</v>
          </cell>
        </row>
      </sheetData>
      <sheetData sheetId="1924">
        <row r="81">
          <cell r="H81">
            <v>222.566</v>
          </cell>
        </row>
      </sheetData>
      <sheetData sheetId="1925">
        <row r="81">
          <cell r="H81">
            <v>222.566</v>
          </cell>
        </row>
      </sheetData>
      <sheetData sheetId="1926">
        <row r="81">
          <cell r="H81">
            <v>222.566</v>
          </cell>
        </row>
      </sheetData>
      <sheetData sheetId="1927">
        <row r="81">
          <cell r="H81">
            <v>222.566</v>
          </cell>
        </row>
      </sheetData>
      <sheetData sheetId="1928">
        <row r="81">
          <cell r="H81">
            <v>222.566</v>
          </cell>
        </row>
      </sheetData>
      <sheetData sheetId="1929">
        <row r="81">
          <cell r="H81">
            <v>222.566</v>
          </cell>
        </row>
      </sheetData>
      <sheetData sheetId="1930">
        <row r="81">
          <cell r="H81">
            <v>222.566</v>
          </cell>
        </row>
      </sheetData>
      <sheetData sheetId="1931">
        <row r="81">
          <cell r="H81">
            <v>222.566</v>
          </cell>
        </row>
      </sheetData>
      <sheetData sheetId="1932">
        <row r="81">
          <cell r="H81">
            <v>222.566</v>
          </cell>
        </row>
      </sheetData>
      <sheetData sheetId="1933">
        <row r="81">
          <cell r="H81">
            <v>222.566</v>
          </cell>
        </row>
      </sheetData>
      <sheetData sheetId="1934">
        <row r="81">
          <cell r="H81">
            <v>222.566</v>
          </cell>
        </row>
      </sheetData>
      <sheetData sheetId="1935">
        <row r="81">
          <cell r="H81">
            <v>222.566</v>
          </cell>
        </row>
      </sheetData>
      <sheetData sheetId="1936">
        <row r="81">
          <cell r="H81">
            <v>222.566</v>
          </cell>
        </row>
      </sheetData>
      <sheetData sheetId="1937">
        <row r="81">
          <cell r="H81">
            <v>222.566</v>
          </cell>
        </row>
      </sheetData>
      <sheetData sheetId="1938">
        <row r="81">
          <cell r="H81">
            <v>222.566</v>
          </cell>
        </row>
      </sheetData>
      <sheetData sheetId="1939">
        <row r="81">
          <cell r="H81">
            <v>222.566</v>
          </cell>
        </row>
      </sheetData>
      <sheetData sheetId="1940">
        <row r="81">
          <cell r="H81">
            <v>222.566</v>
          </cell>
        </row>
      </sheetData>
      <sheetData sheetId="1941">
        <row r="81">
          <cell r="H81">
            <v>222.566</v>
          </cell>
        </row>
      </sheetData>
      <sheetData sheetId="1942">
        <row r="81">
          <cell r="H81">
            <v>222.566</v>
          </cell>
        </row>
      </sheetData>
      <sheetData sheetId="1943">
        <row r="81">
          <cell r="H81">
            <v>222.566</v>
          </cell>
        </row>
      </sheetData>
      <sheetData sheetId="1944">
        <row r="81">
          <cell r="H81">
            <v>222.566</v>
          </cell>
        </row>
      </sheetData>
      <sheetData sheetId="1945">
        <row r="81">
          <cell r="H81">
            <v>222.566</v>
          </cell>
        </row>
      </sheetData>
      <sheetData sheetId="1946">
        <row r="81">
          <cell r="H81">
            <v>222.566</v>
          </cell>
        </row>
      </sheetData>
      <sheetData sheetId="1947">
        <row r="81">
          <cell r="H81">
            <v>222.566</v>
          </cell>
        </row>
      </sheetData>
      <sheetData sheetId="1948">
        <row r="81">
          <cell r="H81">
            <v>222.566</v>
          </cell>
        </row>
      </sheetData>
      <sheetData sheetId="1949">
        <row r="81">
          <cell r="H81">
            <v>222.566</v>
          </cell>
        </row>
      </sheetData>
      <sheetData sheetId="1950">
        <row r="81">
          <cell r="H81">
            <v>222.566</v>
          </cell>
        </row>
      </sheetData>
      <sheetData sheetId="1951">
        <row r="81">
          <cell r="H81">
            <v>222.566</v>
          </cell>
        </row>
      </sheetData>
      <sheetData sheetId="1952">
        <row r="81">
          <cell r="H81">
            <v>222.566</v>
          </cell>
        </row>
      </sheetData>
      <sheetData sheetId="1953">
        <row r="81">
          <cell r="H81">
            <v>222.566</v>
          </cell>
        </row>
      </sheetData>
      <sheetData sheetId="1954">
        <row r="81">
          <cell r="H81">
            <v>222.566</v>
          </cell>
        </row>
      </sheetData>
      <sheetData sheetId="1955">
        <row r="81">
          <cell r="H81">
            <v>222.566</v>
          </cell>
        </row>
      </sheetData>
      <sheetData sheetId="1956">
        <row r="81">
          <cell r="H81">
            <v>222.566</v>
          </cell>
        </row>
      </sheetData>
      <sheetData sheetId="1957">
        <row r="81">
          <cell r="H81">
            <v>222.566</v>
          </cell>
        </row>
      </sheetData>
      <sheetData sheetId="1958">
        <row r="81">
          <cell r="H81">
            <v>222.566</v>
          </cell>
        </row>
      </sheetData>
      <sheetData sheetId="1959">
        <row r="81">
          <cell r="H81">
            <v>222.566</v>
          </cell>
        </row>
      </sheetData>
      <sheetData sheetId="1960">
        <row r="81">
          <cell r="H81">
            <v>222.566</v>
          </cell>
        </row>
      </sheetData>
      <sheetData sheetId="1961">
        <row r="81">
          <cell r="H81">
            <v>222.566</v>
          </cell>
        </row>
      </sheetData>
      <sheetData sheetId="1962">
        <row r="81">
          <cell r="H81">
            <v>222.566</v>
          </cell>
        </row>
      </sheetData>
      <sheetData sheetId="1963">
        <row r="81">
          <cell r="H81">
            <v>222.566</v>
          </cell>
        </row>
      </sheetData>
      <sheetData sheetId="1964">
        <row r="81">
          <cell r="H81">
            <v>222.566</v>
          </cell>
        </row>
      </sheetData>
      <sheetData sheetId="1965">
        <row r="81">
          <cell r="H81">
            <v>222.566</v>
          </cell>
        </row>
      </sheetData>
      <sheetData sheetId="1966">
        <row r="81">
          <cell r="H81">
            <v>222.566</v>
          </cell>
        </row>
      </sheetData>
      <sheetData sheetId="1967">
        <row r="81">
          <cell r="H81">
            <v>222.566</v>
          </cell>
        </row>
      </sheetData>
      <sheetData sheetId="1968">
        <row r="81">
          <cell r="H81">
            <v>222.566</v>
          </cell>
        </row>
      </sheetData>
      <sheetData sheetId="1969">
        <row r="81">
          <cell r="H81">
            <v>222.566</v>
          </cell>
        </row>
      </sheetData>
      <sheetData sheetId="1970">
        <row r="81">
          <cell r="H81">
            <v>222.566</v>
          </cell>
        </row>
      </sheetData>
      <sheetData sheetId="1971">
        <row r="81">
          <cell r="H81">
            <v>222.566</v>
          </cell>
        </row>
      </sheetData>
      <sheetData sheetId="1972">
        <row r="81">
          <cell r="H81">
            <v>222.566</v>
          </cell>
        </row>
      </sheetData>
      <sheetData sheetId="1973">
        <row r="81">
          <cell r="H81">
            <v>222.566</v>
          </cell>
        </row>
      </sheetData>
      <sheetData sheetId="1974">
        <row r="81">
          <cell r="H81">
            <v>222.566</v>
          </cell>
        </row>
      </sheetData>
      <sheetData sheetId="1975">
        <row r="81">
          <cell r="H81">
            <v>222.566</v>
          </cell>
        </row>
      </sheetData>
      <sheetData sheetId="1976">
        <row r="81">
          <cell r="H81">
            <v>222.566</v>
          </cell>
        </row>
      </sheetData>
      <sheetData sheetId="1977">
        <row r="81">
          <cell r="H81">
            <v>222.566</v>
          </cell>
        </row>
      </sheetData>
      <sheetData sheetId="1978">
        <row r="81">
          <cell r="H81">
            <v>222.566</v>
          </cell>
        </row>
      </sheetData>
      <sheetData sheetId="1979">
        <row r="81">
          <cell r="H81">
            <v>222.566</v>
          </cell>
        </row>
      </sheetData>
      <sheetData sheetId="1980">
        <row r="81">
          <cell r="H81">
            <v>222.566</v>
          </cell>
        </row>
      </sheetData>
      <sheetData sheetId="1981">
        <row r="81">
          <cell r="H81">
            <v>222.566</v>
          </cell>
        </row>
      </sheetData>
      <sheetData sheetId="1982">
        <row r="81">
          <cell r="H81">
            <v>222.566</v>
          </cell>
        </row>
      </sheetData>
      <sheetData sheetId="1983">
        <row r="81">
          <cell r="H81">
            <v>222.566</v>
          </cell>
        </row>
      </sheetData>
      <sheetData sheetId="1984">
        <row r="81">
          <cell r="H81">
            <v>222.566</v>
          </cell>
        </row>
      </sheetData>
      <sheetData sheetId="1985">
        <row r="81">
          <cell r="H81">
            <v>222.566</v>
          </cell>
        </row>
      </sheetData>
      <sheetData sheetId="1986">
        <row r="81">
          <cell r="H81">
            <v>222.566</v>
          </cell>
        </row>
      </sheetData>
      <sheetData sheetId="1987">
        <row r="81">
          <cell r="H81">
            <v>222.566</v>
          </cell>
        </row>
      </sheetData>
      <sheetData sheetId="1988">
        <row r="81">
          <cell r="H81">
            <v>222.566</v>
          </cell>
        </row>
      </sheetData>
      <sheetData sheetId="1989">
        <row r="81">
          <cell r="H81">
            <v>222.566</v>
          </cell>
        </row>
      </sheetData>
      <sheetData sheetId="1990">
        <row r="81">
          <cell r="H81">
            <v>222.566</v>
          </cell>
        </row>
      </sheetData>
      <sheetData sheetId="1991">
        <row r="81">
          <cell r="H81">
            <v>222.566</v>
          </cell>
        </row>
      </sheetData>
      <sheetData sheetId="1992">
        <row r="81">
          <cell r="H81">
            <v>222.566</v>
          </cell>
        </row>
      </sheetData>
      <sheetData sheetId="1993">
        <row r="81">
          <cell r="H81">
            <v>222.566</v>
          </cell>
        </row>
      </sheetData>
      <sheetData sheetId="1994">
        <row r="81">
          <cell r="H81">
            <v>222.566</v>
          </cell>
        </row>
      </sheetData>
      <sheetData sheetId="1995">
        <row r="81">
          <cell r="H81">
            <v>222.566</v>
          </cell>
        </row>
      </sheetData>
      <sheetData sheetId="1996">
        <row r="81">
          <cell r="H81">
            <v>222.566</v>
          </cell>
        </row>
      </sheetData>
      <sheetData sheetId="1997">
        <row r="81">
          <cell r="H81">
            <v>222.566</v>
          </cell>
        </row>
      </sheetData>
      <sheetData sheetId="1998">
        <row r="81">
          <cell r="H81">
            <v>222.566</v>
          </cell>
        </row>
      </sheetData>
      <sheetData sheetId="1999">
        <row r="81">
          <cell r="H81">
            <v>222.566</v>
          </cell>
        </row>
      </sheetData>
      <sheetData sheetId="2000">
        <row r="81">
          <cell r="H81">
            <v>222.566</v>
          </cell>
        </row>
      </sheetData>
      <sheetData sheetId="2001">
        <row r="81">
          <cell r="H81">
            <v>222.566</v>
          </cell>
        </row>
      </sheetData>
      <sheetData sheetId="2002">
        <row r="81">
          <cell r="H81">
            <v>222.566</v>
          </cell>
        </row>
      </sheetData>
      <sheetData sheetId="2003">
        <row r="81">
          <cell r="H81">
            <v>222.566</v>
          </cell>
        </row>
      </sheetData>
      <sheetData sheetId="2004">
        <row r="81">
          <cell r="H81">
            <v>222.566</v>
          </cell>
        </row>
      </sheetData>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ow r="81">
          <cell r="H81">
            <v>222.566</v>
          </cell>
        </row>
      </sheetData>
      <sheetData sheetId="2072">
        <row r="81">
          <cell r="H81">
            <v>222.566</v>
          </cell>
        </row>
      </sheetData>
      <sheetData sheetId="2073">
        <row r="81">
          <cell r="H81">
            <v>222.566</v>
          </cell>
        </row>
      </sheetData>
      <sheetData sheetId="2074">
        <row r="81">
          <cell r="H81">
            <v>222.566</v>
          </cell>
        </row>
      </sheetData>
      <sheetData sheetId="2075">
        <row r="81">
          <cell r="H81">
            <v>222.566</v>
          </cell>
        </row>
      </sheetData>
      <sheetData sheetId="2076">
        <row r="81">
          <cell r="H81">
            <v>222.566</v>
          </cell>
        </row>
      </sheetData>
      <sheetData sheetId="2077" refreshError="1"/>
      <sheetData sheetId="2078"/>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refreshError="1"/>
      <sheetData sheetId="2114" refreshError="1"/>
      <sheetData sheetId="2115" refreshError="1"/>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81">
          <cell r="H81">
            <v>222.566</v>
          </cell>
        </row>
      </sheetData>
      <sheetData sheetId="2225">
        <row r="81">
          <cell r="H81">
            <v>222.566</v>
          </cell>
        </row>
      </sheetData>
      <sheetData sheetId="2226" refreshError="1"/>
      <sheetData sheetId="2227">
        <row r="81">
          <cell r="H81">
            <v>222.566</v>
          </cell>
        </row>
      </sheetData>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ow r="81">
          <cell r="H81">
            <v>222.566</v>
          </cell>
        </row>
      </sheetData>
      <sheetData sheetId="2266">
        <row r="81">
          <cell r="H81">
            <v>222.566</v>
          </cell>
        </row>
      </sheetData>
      <sheetData sheetId="2267">
        <row r="81">
          <cell r="H81">
            <v>222.566</v>
          </cell>
        </row>
      </sheetData>
      <sheetData sheetId="2268">
        <row r="81">
          <cell r="H81">
            <v>222.566</v>
          </cell>
        </row>
      </sheetData>
      <sheetData sheetId="2269">
        <row r="81">
          <cell r="H81">
            <v>222.566</v>
          </cell>
        </row>
      </sheetData>
      <sheetData sheetId="2270">
        <row r="81">
          <cell r="H81">
            <v>222.566</v>
          </cell>
        </row>
      </sheetData>
      <sheetData sheetId="2271" refreshError="1"/>
      <sheetData sheetId="2272">
        <row r="81">
          <cell r="H81">
            <v>222.566</v>
          </cell>
        </row>
      </sheetData>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ow r="81">
          <cell r="H81">
            <v>222.566</v>
          </cell>
        </row>
      </sheetData>
      <sheetData sheetId="2321">
        <row r="81">
          <cell r="H81">
            <v>222.566</v>
          </cell>
        </row>
      </sheetData>
      <sheetData sheetId="2322">
        <row r="81">
          <cell r="H81">
            <v>222.566</v>
          </cell>
        </row>
      </sheetData>
      <sheetData sheetId="2323">
        <row r="81">
          <cell r="H81">
            <v>222.566</v>
          </cell>
        </row>
      </sheetData>
      <sheetData sheetId="2324">
        <row r="81">
          <cell r="H81">
            <v>222.566</v>
          </cell>
        </row>
      </sheetData>
      <sheetData sheetId="2325">
        <row r="81">
          <cell r="H81">
            <v>222.566</v>
          </cell>
        </row>
      </sheetData>
      <sheetData sheetId="2326">
        <row r="81">
          <cell r="H81">
            <v>222.566</v>
          </cell>
        </row>
      </sheetData>
      <sheetData sheetId="2327">
        <row r="81">
          <cell r="H81">
            <v>222.566</v>
          </cell>
        </row>
      </sheetData>
      <sheetData sheetId="2328">
        <row r="81">
          <cell r="H81">
            <v>222.566</v>
          </cell>
        </row>
      </sheetData>
      <sheetData sheetId="2329">
        <row r="81">
          <cell r="H81">
            <v>222.566</v>
          </cell>
        </row>
      </sheetData>
      <sheetData sheetId="2330">
        <row r="81">
          <cell r="H81">
            <v>222.566</v>
          </cell>
        </row>
      </sheetData>
      <sheetData sheetId="2331">
        <row r="81">
          <cell r="H81">
            <v>222.566</v>
          </cell>
        </row>
      </sheetData>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ow r="81">
          <cell r="H81">
            <v>222.566</v>
          </cell>
        </row>
      </sheetData>
      <sheetData sheetId="2343">
        <row r="81">
          <cell r="H81">
            <v>222.566</v>
          </cell>
        </row>
      </sheetData>
      <sheetData sheetId="2344">
        <row r="81">
          <cell r="H81">
            <v>222.566</v>
          </cell>
        </row>
      </sheetData>
      <sheetData sheetId="2345">
        <row r="81">
          <cell r="H81">
            <v>222.566</v>
          </cell>
        </row>
      </sheetData>
      <sheetData sheetId="2346">
        <row r="81">
          <cell r="H81">
            <v>222.566</v>
          </cell>
        </row>
      </sheetData>
      <sheetData sheetId="2347">
        <row r="81">
          <cell r="H81">
            <v>222.566</v>
          </cell>
        </row>
      </sheetData>
      <sheetData sheetId="2348">
        <row r="81">
          <cell r="H81">
            <v>222.566</v>
          </cell>
        </row>
      </sheetData>
      <sheetData sheetId="2349">
        <row r="81">
          <cell r="H81">
            <v>222.566</v>
          </cell>
        </row>
      </sheetData>
      <sheetData sheetId="2350">
        <row r="81">
          <cell r="H81">
            <v>222.566</v>
          </cell>
        </row>
      </sheetData>
      <sheetData sheetId="2351">
        <row r="81">
          <cell r="H81">
            <v>222.566</v>
          </cell>
        </row>
      </sheetData>
      <sheetData sheetId="2352">
        <row r="81">
          <cell r="H81">
            <v>222.566</v>
          </cell>
        </row>
      </sheetData>
      <sheetData sheetId="2353">
        <row r="81">
          <cell r="H81">
            <v>222.566</v>
          </cell>
        </row>
      </sheetData>
      <sheetData sheetId="2354">
        <row r="81">
          <cell r="H81">
            <v>222.566</v>
          </cell>
        </row>
      </sheetData>
      <sheetData sheetId="2355">
        <row r="81">
          <cell r="H81">
            <v>222.566</v>
          </cell>
        </row>
      </sheetData>
      <sheetData sheetId="2356">
        <row r="81">
          <cell r="H81">
            <v>222.566</v>
          </cell>
        </row>
      </sheetData>
      <sheetData sheetId="2357">
        <row r="81">
          <cell r="H81">
            <v>222.566</v>
          </cell>
        </row>
      </sheetData>
      <sheetData sheetId="2358">
        <row r="81">
          <cell r="H81">
            <v>222.566</v>
          </cell>
        </row>
      </sheetData>
      <sheetData sheetId="2359">
        <row r="81">
          <cell r="H81">
            <v>222.566</v>
          </cell>
        </row>
      </sheetData>
      <sheetData sheetId="2360">
        <row r="81">
          <cell r="H81">
            <v>222.566</v>
          </cell>
        </row>
      </sheetData>
      <sheetData sheetId="2361">
        <row r="81">
          <cell r="H81">
            <v>222.566</v>
          </cell>
        </row>
      </sheetData>
      <sheetData sheetId="2362">
        <row r="81">
          <cell r="H81">
            <v>222.566</v>
          </cell>
        </row>
      </sheetData>
      <sheetData sheetId="2363" refreshError="1"/>
      <sheetData sheetId="2364" refreshError="1"/>
      <sheetData sheetId="2365" refreshError="1"/>
      <sheetData sheetId="2366" refreshError="1"/>
      <sheetData sheetId="2367" refreshError="1"/>
      <sheetData sheetId="2368" refreshError="1"/>
      <sheetData sheetId="2369">
        <row r="81">
          <cell r="H81">
            <v>222.566</v>
          </cell>
        </row>
      </sheetData>
      <sheetData sheetId="2370" refreshError="1"/>
      <sheetData sheetId="2371" refreshError="1"/>
      <sheetData sheetId="2372" refreshError="1"/>
      <sheetData sheetId="2373"/>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ow r="81">
          <cell r="H81">
            <v>222.566</v>
          </cell>
        </row>
      </sheetData>
      <sheetData sheetId="2475">
        <row r="81">
          <cell r="H81">
            <v>222.566</v>
          </cell>
        </row>
      </sheetData>
      <sheetData sheetId="2476">
        <row r="81">
          <cell r="H81">
            <v>222.566</v>
          </cell>
        </row>
      </sheetData>
      <sheetData sheetId="2477">
        <row r="81">
          <cell r="H81">
            <v>222.566</v>
          </cell>
        </row>
      </sheetData>
      <sheetData sheetId="2478">
        <row r="81">
          <cell r="H81">
            <v>222.566</v>
          </cell>
        </row>
      </sheetData>
      <sheetData sheetId="2479">
        <row r="81">
          <cell r="H81">
            <v>222.566</v>
          </cell>
        </row>
      </sheetData>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ow r="81">
          <cell r="H81">
            <v>222.566</v>
          </cell>
        </row>
      </sheetData>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row r="81">
          <cell r="H81">
            <v>222.566</v>
          </cell>
        </row>
      </sheetData>
      <sheetData sheetId="2564"/>
      <sheetData sheetId="2565"/>
      <sheetData sheetId="2566">
        <row r="81">
          <cell r="H81">
            <v>222.566</v>
          </cell>
        </row>
      </sheetData>
      <sheetData sheetId="2567"/>
      <sheetData sheetId="2568"/>
      <sheetData sheetId="2569"/>
      <sheetData sheetId="2570">
        <row r="81">
          <cell r="H81">
            <v>222.566</v>
          </cell>
        </row>
      </sheetData>
      <sheetData sheetId="2571">
        <row r="81">
          <cell r="H81">
            <v>222.566</v>
          </cell>
        </row>
      </sheetData>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ow r="81">
          <cell r="H81">
            <v>222.566</v>
          </cell>
        </row>
      </sheetData>
      <sheetData sheetId="2708">
        <row r="81">
          <cell r="H81">
            <v>222.566</v>
          </cell>
        </row>
      </sheetData>
      <sheetData sheetId="2709">
        <row r="81">
          <cell r="H81">
            <v>222.566</v>
          </cell>
        </row>
      </sheetData>
      <sheetData sheetId="2710"/>
      <sheetData sheetId="2711">
        <row r="81">
          <cell r="H81">
            <v>222.566</v>
          </cell>
        </row>
      </sheetData>
      <sheetData sheetId="2712">
        <row r="81">
          <cell r="H81">
            <v>222.566</v>
          </cell>
        </row>
      </sheetData>
      <sheetData sheetId="2713">
        <row r="81">
          <cell r="H81">
            <v>222.566</v>
          </cell>
        </row>
      </sheetData>
      <sheetData sheetId="2714">
        <row r="81">
          <cell r="H81">
            <v>222.566</v>
          </cell>
        </row>
      </sheetData>
      <sheetData sheetId="2715">
        <row r="81">
          <cell r="H81">
            <v>222.566</v>
          </cell>
        </row>
      </sheetData>
      <sheetData sheetId="2716">
        <row r="81">
          <cell r="H81">
            <v>222.566</v>
          </cell>
        </row>
      </sheetData>
      <sheetData sheetId="2717">
        <row r="81">
          <cell r="H81">
            <v>222.566</v>
          </cell>
        </row>
      </sheetData>
      <sheetData sheetId="2718">
        <row r="81">
          <cell r="H81">
            <v>222.566</v>
          </cell>
        </row>
      </sheetData>
      <sheetData sheetId="2719">
        <row r="81">
          <cell r="H81">
            <v>222.566</v>
          </cell>
        </row>
      </sheetData>
      <sheetData sheetId="2720">
        <row r="81">
          <cell r="H81">
            <v>222.566</v>
          </cell>
        </row>
      </sheetData>
      <sheetData sheetId="2721">
        <row r="81">
          <cell r="H81">
            <v>222.566</v>
          </cell>
        </row>
      </sheetData>
      <sheetData sheetId="2722">
        <row r="81">
          <cell r="H81">
            <v>222.566</v>
          </cell>
        </row>
      </sheetData>
      <sheetData sheetId="2723">
        <row r="81">
          <cell r="H81">
            <v>222.566</v>
          </cell>
        </row>
      </sheetData>
      <sheetData sheetId="2724">
        <row r="81">
          <cell r="H81">
            <v>222.566</v>
          </cell>
        </row>
      </sheetData>
      <sheetData sheetId="2725">
        <row r="81">
          <cell r="H81">
            <v>222.566</v>
          </cell>
        </row>
      </sheetData>
      <sheetData sheetId="2726">
        <row r="81">
          <cell r="H81">
            <v>222.566</v>
          </cell>
        </row>
      </sheetData>
      <sheetData sheetId="2727">
        <row r="81">
          <cell r="H81">
            <v>222.566</v>
          </cell>
        </row>
      </sheetData>
      <sheetData sheetId="2728">
        <row r="81">
          <cell r="H81">
            <v>222.566</v>
          </cell>
        </row>
      </sheetData>
      <sheetData sheetId="2729">
        <row r="81">
          <cell r="H81">
            <v>222.566</v>
          </cell>
        </row>
      </sheetData>
      <sheetData sheetId="2730">
        <row r="81">
          <cell r="H81">
            <v>222.566</v>
          </cell>
        </row>
      </sheetData>
      <sheetData sheetId="2731"/>
      <sheetData sheetId="2732"/>
      <sheetData sheetId="2733"/>
      <sheetData sheetId="2734"/>
      <sheetData sheetId="2735">
        <row r="81">
          <cell r="H81">
            <v>222.566</v>
          </cell>
        </row>
      </sheetData>
      <sheetData sheetId="2736">
        <row r="944">
          <cell r="H944">
            <v>439.20800000000003</v>
          </cell>
        </row>
      </sheetData>
      <sheetData sheetId="2737">
        <row r="81">
          <cell r="H81">
            <v>222.566</v>
          </cell>
        </row>
      </sheetData>
      <sheetData sheetId="2738">
        <row r="81">
          <cell r="H81">
            <v>222.566</v>
          </cell>
        </row>
      </sheetData>
      <sheetData sheetId="2739"/>
      <sheetData sheetId="2740"/>
      <sheetData sheetId="2741"/>
      <sheetData sheetId="2742"/>
      <sheetData sheetId="2743"/>
      <sheetData sheetId="2744"/>
      <sheetData sheetId="2745"/>
      <sheetData sheetId="2746">
        <row r="81">
          <cell r="H81">
            <v>222.566</v>
          </cell>
        </row>
      </sheetData>
      <sheetData sheetId="2747"/>
      <sheetData sheetId="2748"/>
      <sheetData sheetId="2749" refreshError="1"/>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sheetData sheetId="2829"/>
      <sheetData sheetId="2830">
        <row r="81">
          <cell r="H81">
            <v>222.566</v>
          </cell>
        </row>
      </sheetData>
      <sheetData sheetId="2831"/>
      <sheetData sheetId="2832"/>
      <sheetData sheetId="2833"/>
      <sheetData sheetId="2834"/>
      <sheetData sheetId="2835">
        <row r="81">
          <cell r="H81">
            <v>222.566</v>
          </cell>
        </row>
      </sheetData>
      <sheetData sheetId="2836"/>
      <sheetData sheetId="2837"/>
      <sheetData sheetId="2838"/>
      <sheetData sheetId="2839" refreshError="1"/>
      <sheetData sheetId="2840"/>
      <sheetData sheetId="2841">
        <row r="81">
          <cell r="H81">
            <v>222.566</v>
          </cell>
        </row>
      </sheetData>
      <sheetData sheetId="2842">
        <row r="81">
          <cell r="H81">
            <v>222.566</v>
          </cell>
        </row>
      </sheetData>
      <sheetData sheetId="2843">
        <row r="81">
          <cell r="H81">
            <v>222.566</v>
          </cell>
        </row>
      </sheetData>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row r="81">
          <cell r="H81">
            <v>222.566</v>
          </cell>
        </row>
      </sheetData>
      <sheetData sheetId="2898">
        <row r="81">
          <cell r="H81">
            <v>222.566</v>
          </cell>
        </row>
      </sheetData>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81">
          <cell r="H81">
            <v>222.566</v>
          </cell>
        </row>
      </sheetData>
      <sheetData sheetId="2913">
        <row r="81">
          <cell r="H81">
            <v>222.566</v>
          </cell>
        </row>
      </sheetData>
      <sheetData sheetId="2914"/>
      <sheetData sheetId="2915"/>
      <sheetData sheetId="2916"/>
      <sheetData sheetId="2917"/>
      <sheetData sheetId="2918"/>
      <sheetData sheetId="2919"/>
      <sheetData sheetId="2920">
        <row r="81">
          <cell r="H81">
            <v>222.566</v>
          </cell>
        </row>
      </sheetData>
      <sheetData sheetId="2921">
        <row r="81">
          <cell r="H81">
            <v>222.566</v>
          </cell>
        </row>
      </sheetData>
      <sheetData sheetId="2922"/>
      <sheetData sheetId="2923"/>
      <sheetData sheetId="2924"/>
      <sheetData sheetId="2925">
        <row r="81">
          <cell r="H81">
            <v>222.566</v>
          </cell>
        </row>
      </sheetData>
      <sheetData sheetId="2926">
        <row r="81">
          <cell r="H81">
            <v>222.566</v>
          </cell>
        </row>
      </sheetData>
      <sheetData sheetId="2927">
        <row r="81">
          <cell r="H81">
            <v>222.566</v>
          </cell>
        </row>
      </sheetData>
      <sheetData sheetId="2928">
        <row r="81">
          <cell r="H81">
            <v>222.566</v>
          </cell>
        </row>
      </sheetData>
      <sheetData sheetId="2929">
        <row r="81">
          <cell r="H81">
            <v>222.566</v>
          </cell>
        </row>
      </sheetData>
      <sheetData sheetId="2930">
        <row r="81">
          <cell r="H81">
            <v>222.566</v>
          </cell>
        </row>
      </sheetData>
      <sheetData sheetId="2931"/>
      <sheetData sheetId="2932">
        <row r="81">
          <cell r="H81">
            <v>222.566</v>
          </cell>
        </row>
      </sheetData>
      <sheetData sheetId="2933">
        <row r="81">
          <cell r="H81">
            <v>222.566</v>
          </cell>
        </row>
      </sheetData>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 To Words"/>
      <sheetName val="SUMMARY"/>
      <sheetName val="analysis"/>
    </sheetNames>
    <sheetDataSet>
      <sheetData sheetId="0">
        <row r="9">
          <cell r="D9" t="str">
            <v xml:space="preserve">One  </v>
          </cell>
        </row>
      </sheetData>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view="pageBreakPreview" topLeftCell="D1" zoomScaleNormal="100" zoomScaleSheetLayoutView="100" workbookViewId="0">
      <selection activeCell="K14" sqref="K14"/>
    </sheetView>
  </sheetViews>
  <sheetFormatPr defaultRowHeight="14.5"/>
  <cols>
    <col min="1" max="1" width="7" bestFit="1" customWidth="1"/>
    <col min="2" max="2" width="21.08984375" bestFit="1" customWidth="1"/>
    <col min="3" max="3" width="15.1796875" style="351" bestFit="1" customWidth="1"/>
    <col min="4" max="4" width="7" style="352" customWidth="1"/>
    <col min="5" max="5" width="13.36328125" style="351" customWidth="1"/>
    <col min="6" max="6" width="7" style="352" customWidth="1"/>
    <col min="7" max="7" width="13.36328125" style="351" customWidth="1"/>
    <col min="8" max="8" width="7" style="352" customWidth="1"/>
    <col min="9" max="9" width="13.36328125" style="351" customWidth="1"/>
    <col min="10" max="10" width="7" style="352" customWidth="1"/>
    <col min="11" max="11" width="13.36328125" style="351" customWidth="1"/>
    <col min="12" max="12" width="7" style="352" customWidth="1"/>
    <col min="13" max="13" width="14.1796875" style="351" bestFit="1" customWidth="1"/>
    <col min="14" max="14" width="6.6328125" customWidth="1"/>
    <col min="16" max="16" width="14.90625" customWidth="1"/>
  </cols>
  <sheetData>
    <row r="1" spans="1:16">
      <c r="A1" s="361" t="s">
        <v>115</v>
      </c>
    </row>
    <row r="2" spans="1:16">
      <c r="A2" s="361" t="s">
        <v>116</v>
      </c>
      <c r="M2" s="141"/>
    </row>
    <row r="3" spans="1:16">
      <c r="A3" s="361" t="s">
        <v>262</v>
      </c>
      <c r="M3" s="362"/>
    </row>
    <row r="5" spans="1:16" s="360" customFormat="1" ht="29.5" customHeight="1">
      <c r="A5" s="1251" t="s">
        <v>260</v>
      </c>
      <c r="B5" s="1250" t="s">
        <v>259</v>
      </c>
      <c r="C5" s="1248" t="s">
        <v>255</v>
      </c>
      <c r="D5" s="1249" t="s">
        <v>1052</v>
      </c>
      <c r="E5" s="1249"/>
      <c r="F5" s="1252" t="s">
        <v>1053</v>
      </c>
      <c r="G5" s="1252"/>
      <c r="H5" s="1249" t="s">
        <v>1051</v>
      </c>
      <c r="I5" s="1249"/>
      <c r="J5" s="1250" t="s">
        <v>110</v>
      </c>
      <c r="K5" s="1250"/>
      <c r="L5" s="1250" t="s">
        <v>256</v>
      </c>
      <c r="M5" s="1250"/>
    </row>
    <row r="6" spans="1:16" s="360" customFormat="1">
      <c r="A6" s="1251"/>
      <c r="B6" s="1250"/>
      <c r="C6" s="1248"/>
      <c r="D6" s="359" t="s">
        <v>257</v>
      </c>
      <c r="E6" s="358" t="s">
        <v>258</v>
      </c>
      <c r="F6" s="359" t="s">
        <v>257</v>
      </c>
      <c r="G6" s="358" t="s">
        <v>258</v>
      </c>
      <c r="H6" s="359" t="s">
        <v>257</v>
      </c>
      <c r="I6" s="358" t="s">
        <v>258</v>
      </c>
      <c r="J6" s="359" t="s">
        <v>257</v>
      </c>
      <c r="K6" s="358" t="s">
        <v>258</v>
      </c>
      <c r="L6" s="359" t="s">
        <v>257</v>
      </c>
      <c r="M6" s="358" t="s">
        <v>258</v>
      </c>
    </row>
    <row r="7" spans="1:16" s="353" customFormat="1" ht="23.4" customHeight="1">
      <c r="A7" s="357">
        <v>1</v>
      </c>
      <c r="B7" s="354" t="s">
        <v>254</v>
      </c>
      <c r="C7" s="355">
        <f>+BOQ!G94</f>
        <v>1954843.0356999999</v>
      </c>
      <c r="D7" s="356">
        <f>E7/C7</f>
        <v>0.42983042584752518</v>
      </c>
      <c r="E7" s="355">
        <v>840251.01449999982</v>
      </c>
      <c r="F7" s="356">
        <f>G7/C7</f>
        <v>5.7179488817614706E-2</v>
      </c>
      <c r="G7" s="355">
        <f>I7-E7</f>
        <v>111776.92550000013</v>
      </c>
      <c r="H7" s="356">
        <f>I7/C7</f>
        <v>0.48700991466513988</v>
      </c>
      <c r="I7" s="355">
        <v>952027.94</v>
      </c>
      <c r="J7" s="356">
        <f>K7/C7</f>
        <v>5.3784265273426876E-2</v>
      </c>
      <c r="K7" s="355">
        <f>M7-I7</f>
        <v>105139.79639999988</v>
      </c>
      <c r="L7" s="356">
        <f>M7/C7</f>
        <v>0.54079417993856671</v>
      </c>
      <c r="M7" s="355">
        <f>+BOQ!Y94</f>
        <v>1057167.7363999998</v>
      </c>
    </row>
    <row r="8" spans="1:16" s="353" customFormat="1" ht="23.4" customHeight="1">
      <c r="A8" s="357">
        <v>2</v>
      </c>
      <c r="B8" s="354" t="s">
        <v>722</v>
      </c>
      <c r="C8" s="355">
        <f>+BOQ!G95</f>
        <v>0</v>
      </c>
      <c r="D8" s="356"/>
      <c r="E8" s="355">
        <v>1080100.8012600001</v>
      </c>
      <c r="F8" s="356"/>
      <c r="G8" s="355">
        <f t="shared" ref="G8:G9" si="0">I8-E8</f>
        <v>561507.82873999979</v>
      </c>
      <c r="H8" s="356"/>
      <c r="I8" s="355">
        <v>1641608.63</v>
      </c>
      <c r="J8" s="356"/>
      <c r="K8" s="355">
        <f>M8-I8</f>
        <v>304506.52251400007</v>
      </c>
      <c r="L8" s="356"/>
      <c r="M8" s="355">
        <f>'VO List'!J65</f>
        <v>1946115.152514</v>
      </c>
      <c r="P8" s="351"/>
    </row>
    <row r="9" spans="1:16" s="353" customFormat="1" ht="23.4" customHeight="1">
      <c r="A9" s="357">
        <v>3</v>
      </c>
      <c r="B9" s="354" t="s">
        <v>903</v>
      </c>
      <c r="C9" s="355">
        <f>+BOQ!G96</f>
        <v>0</v>
      </c>
      <c r="D9" s="356"/>
      <c r="E9" s="355">
        <v>93967.65</v>
      </c>
      <c r="F9" s="356"/>
      <c r="G9" s="355">
        <f t="shared" si="0"/>
        <v>25347.150000000009</v>
      </c>
      <c r="H9" s="356"/>
      <c r="I9" s="355">
        <v>119314.8</v>
      </c>
      <c r="J9" s="356"/>
      <c r="K9" s="355">
        <f>M9-I9</f>
        <v>11592</v>
      </c>
      <c r="L9" s="356"/>
      <c r="M9" s="355">
        <f>+Dayworks!O18</f>
        <v>130906.8</v>
      </c>
    </row>
    <row r="10" spans="1:16" s="360" customFormat="1">
      <c r="A10" s="1246" t="s">
        <v>261</v>
      </c>
      <c r="B10" s="1247"/>
      <c r="C10" s="358">
        <f>SUM(C7:C7)</f>
        <v>1954843.0356999999</v>
      </c>
      <c r="D10" s="359">
        <f>E10/C10</f>
        <v>1.0304251691689927</v>
      </c>
      <c r="E10" s="358">
        <f>SUM(E7:E9)</f>
        <v>2014319.4657599998</v>
      </c>
      <c r="F10" s="359">
        <f>G10/C10</f>
        <v>0.35738516672763465</v>
      </c>
      <c r="G10" s="358">
        <f>SUM(G7:G9)</f>
        <v>698631.90423999995</v>
      </c>
      <c r="H10" s="359">
        <f>I10/C10</f>
        <v>1.3878103358966274</v>
      </c>
      <c r="I10" s="358">
        <f>SUM(I7:I9)</f>
        <v>2712951.3699999996</v>
      </c>
      <c r="J10" s="359">
        <f>K10/C10</f>
        <v>0.21548447175614835</v>
      </c>
      <c r="K10" s="358">
        <f>SUM(K7:K9)</f>
        <v>421238.31891399994</v>
      </c>
      <c r="L10" s="359">
        <f>M10/C10</f>
        <v>1.6032948076527758</v>
      </c>
      <c r="M10" s="358">
        <f>SUM(M7:M9)</f>
        <v>3134189.6889139996</v>
      </c>
    </row>
    <row r="12" spans="1:16">
      <c r="P12" s="351">
        <v>2094443.6127599999</v>
      </c>
    </row>
    <row r="14" spans="1:16">
      <c r="P14" s="1212">
        <f>P12-M10</f>
        <v>-1039746.0761539997</v>
      </c>
    </row>
  </sheetData>
  <mergeCells count="9">
    <mergeCell ref="A10:B10"/>
    <mergeCell ref="C5:C6"/>
    <mergeCell ref="D5:E5"/>
    <mergeCell ref="J5:K5"/>
    <mergeCell ref="L5:M5"/>
    <mergeCell ref="B5:B6"/>
    <mergeCell ref="A5:A6"/>
    <mergeCell ref="H5:I5"/>
    <mergeCell ref="F5:G5"/>
  </mergeCells>
  <pageMargins left="0.7" right="0.7" top="0.75" bottom="0.75" header="0.3" footer="0.3"/>
  <pageSetup paperSize="9" scale="59" orientation="portrait" r:id="rId1"/>
  <colBreaks count="2" manualBreakCount="2">
    <brk id="13" max="30" man="1"/>
    <brk id="14" max="1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97"/>
  <sheetViews>
    <sheetView topLeftCell="C37" workbookViewId="0">
      <selection activeCell="K16" sqref="K11:K16"/>
    </sheetView>
  </sheetViews>
  <sheetFormatPr defaultColWidth="9.08984375" defaultRowHeight="11.5"/>
  <cols>
    <col min="1" max="1" width="5.6328125" style="306" customWidth="1"/>
    <col min="2" max="2" width="19" style="305" customWidth="1"/>
    <col min="3" max="3" width="11.6328125" style="305" customWidth="1"/>
    <col min="4" max="4" width="9.36328125" style="305" customWidth="1"/>
    <col min="5" max="5" width="23.90625" style="305" customWidth="1"/>
    <col min="6" max="7" width="6.6328125" style="306" customWidth="1"/>
    <col min="8" max="8" width="7.453125" style="306" customWidth="1"/>
    <col min="9" max="9" width="8.6328125" style="307" customWidth="1"/>
    <col min="10" max="10" width="9.6328125" style="306" customWidth="1"/>
    <col min="11" max="11" width="9.90625" style="306" customWidth="1"/>
    <col min="12" max="256" width="9.08984375" style="308"/>
    <col min="257" max="257" width="5.6328125" style="308" customWidth="1"/>
    <col min="258" max="258" width="19" style="308" customWidth="1"/>
    <col min="259" max="259" width="11.6328125" style="308" customWidth="1"/>
    <col min="260" max="260" width="9.36328125" style="308" customWidth="1"/>
    <col min="261" max="261" width="23.90625" style="308" customWidth="1"/>
    <col min="262" max="263" width="6.6328125" style="308" customWidth="1"/>
    <col min="264" max="264" width="7.453125" style="308" customWidth="1"/>
    <col min="265" max="265" width="8.6328125" style="308" customWidth="1"/>
    <col min="266" max="266" width="9.6328125" style="308" customWidth="1"/>
    <col min="267" max="267" width="9.90625" style="308" customWidth="1"/>
    <col min="268" max="512" width="9.08984375" style="308"/>
    <col min="513" max="513" width="5.6328125" style="308" customWidth="1"/>
    <col min="514" max="514" width="19" style="308" customWidth="1"/>
    <col min="515" max="515" width="11.6328125" style="308" customWidth="1"/>
    <col min="516" max="516" width="9.36328125" style="308" customWidth="1"/>
    <col min="517" max="517" width="23.90625" style="308" customWidth="1"/>
    <col min="518" max="519" width="6.6328125" style="308" customWidth="1"/>
    <col min="520" max="520" width="7.453125" style="308" customWidth="1"/>
    <col min="521" max="521" width="8.6328125" style="308" customWidth="1"/>
    <col min="522" max="522" width="9.6328125" style="308" customWidth="1"/>
    <col min="523" max="523" width="9.90625" style="308" customWidth="1"/>
    <col min="524" max="768" width="9.08984375" style="308"/>
    <col min="769" max="769" width="5.6328125" style="308" customWidth="1"/>
    <col min="770" max="770" width="19" style="308" customWidth="1"/>
    <col min="771" max="771" width="11.6328125" style="308" customWidth="1"/>
    <col min="772" max="772" width="9.36328125" style="308" customWidth="1"/>
    <col min="773" max="773" width="23.90625" style="308" customWidth="1"/>
    <col min="774" max="775" width="6.6328125" style="308" customWidth="1"/>
    <col min="776" max="776" width="7.453125" style="308" customWidth="1"/>
    <col min="777" max="777" width="8.6328125" style="308" customWidth="1"/>
    <col min="778" max="778" width="9.6328125" style="308" customWidth="1"/>
    <col min="779" max="779" width="9.90625" style="308" customWidth="1"/>
    <col min="780" max="1024" width="9.08984375" style="308"/>
    <col min="1025" max="1025" width="5.6328125" style="308" customWidth="1"/>
    <col min="1026" max="1026" width="19" style="308" customWidth="1"/>
    <col min="1027" max="1027" width="11.6328125" style="308" customWidth="1"/>
    <col min="1028" max="1028" width="9.36328125" style="308" customWidth="1"/>
    <col min="1029" max="1029" width="23.90625" style="308" customWidth="1"/>
    <col min="1030" max="1031" width="6.6328125" style="308" customWidth="1"/>
    <col min="1032" max="1032" width="7.453125" style="308" customWidth="1"/>
    <col min="1033" max="1033" width="8.6328125" style="308" customWidth="1"/>
    <col min="1034" max="1034" width="9.6328125" style="308" customWidth="1"/>
    <col min="1035" max="1035" width="9.90625" style="308" customWidth="1"/>
    <col min="1036" max="1280" width="9.08984375" style="308"/>
    <col min="1281" max="1281" width="5.6328125" style="308" customWidth="1"/>
    <col min="1282" max="1282" width="19" style="308" customWidth="1"/>
    <col min="1283" max="1283" width="11.6328125" style="308" customWidth="1"/>
    <col min="1284" max="1284" width="9.36328125" style="308" customWidth="1"/>
    <col min="1285" max="1285" width="23.90625" style="308" customWidth="1"/>
    <col min="1286" max="1287" width="6.6328125" style="308" customWidth="1"/>
    <col min="1288" max="1288" width="7.453125" style="308" customWidth="1"/>
    <col min="1289" max="1289" width="8.6328125" style="308" customWidth="1"/>
    <col min="1290" max="1290" width="9.6328125" style="308" customWidth="1"/>
    <col min="1291" max="1291" width="9.90625" style="308" customWidth="1"/>
    <col min="1292" max="1536" width="9.08984375" style="308"/>
    <col min="1537" max="1537" width="5.6328125" style="308" customWidth="1"/>
    <col min="1538" max="1538" width="19" style="308" customWidth="1"/>
    <col min="1539" max="1539" width="11.6328125" style="308" customWidth="1"/>
    <col min="1540" max="1540" width="9.36328125" style="308" customWidth="1"/>
    <col min="1541" max="1541" width="23.90625" style="308" customWidth="1"/>
    <col min="1542" max="1543" width="6.6328125" style="308" customWidth="1"/>
    <col min="1544" max="1544" width="7.453125" style="308" customWidth="1"/>
    <col min="1545" max="1545" width="8.6328125" style="308" customWidth="1"/>
    <col min="1546" max="1546" width="9.6328125" style="308" customWidth="1"/>
    <col min="1547" max="1547" width="9.90625" style="308" customWidth="1"/>
    <col min="1548" max="1792" width="9.08984375" style="308"/>
    <col min="1793" max="1793" width="5.6328125" style="308" customWidth="1"/>
    <col min="1794" max="1794" width="19" style="308" customWidth="1"/>
    <col min="1795" max="1795" width="11.6328125" style="308" customWidth="1"/>
    <col min="1796" max="1796" width="9.36328125" style="308" customWidth="1"/>
    <col min="1797" max="1797" width="23.90625" style="308" customWidth="1"/>
    <col min="1798" max="1799" width="6.6328125" style="308" customWidth="1"/>
    <col min="1800" max="1800" width="7.453125" style="308" customWidth="1"/>
    <col min="1801" max="1801" width="8.6328125" style="308" customWidth="1"/>
    <col min="1802" max="1802" width="9.6328125" style="308" customWidth="1"/>
    <col min="1803" max="1803" width="9.90625" style="308" customWidth="1"/>
    <col min="1804" max="2048" width="9.08984375" style="308"/>
    <col min="2049" max="2049" width="5.6328125" style="308" customWidth="1"/>
    <col min="2050" max="2050" width="19" style="308" customWidth="1"/>
    <col min="2051" max="2051" width="11.6328125" style="308" customWidth="1"/>
    <col min="2052" max="2052" width="9.36328125" style="308" customWidth="1"/>
    <col min="2053" max="2053" width="23.90625" style="308" customWidth="1"/>
    <col min="2054" max="2055" width="6.6328125" style="308" customWidth="1"/>
    <col min="2056" max="2056" width="7.453125" style="308" customWidth="1"/>
    <col min="2057" max="2057" width="8.6328125" style="308" customWidth="1"/>
    <col min="2058" max="2058" width="9.6328125" style="308" customWidth="1"/>
    <col min="2059" max="2059" width="9.90625" style="308" customWidth="1"/>
    <col min="2060" max="2304" width="9.08984375" style="308"/>
    <col min="2305" max="2305" width="5.6328125" style="308" customWidth="1"/>
    <col min="2306" max="2306" width="19" style="308" customWidth="1"/>
    <col min="2307" max="2307" width="11.6328125" style="308" customWidth="1"/>
    <col min="2308" max="2308" width="9.36328125" style="308" customWidth="1"/>
    <col min="2309" max="2309" width="23.90625" style="308" customWidth="1"/>
    <col min="2310" max="2311" width="6.6328125" style="308" customWidth="1"/>
    <col min="2312" max="2312" width="7.453125" style="308" customWidth="1"/>
    <col min="2313" max="2313" width="8.6328125" style="308" customWidth="1"/>
    <col min="2314" max="2314" width="9.6328125" style="308" customWidth="1"/>
    <col min="2315" max="2315" width="9.90625" style="308" customWidth="1"/>
    <col min="2316" max="2560" width="9.08984375" style="308"/>
    <col min="2561" max="2561" width="5.6328125" style="308" customWidth="1"/>
    <col min="2562" max="2562" width="19" style="308" customWidth="1"/>
    <col min="2563" max="2563" width="11.6328125" style="308" customWidth="1"/>
    <col min="2564" max="2564" width="9.36328125" style="308" customWidth="1"/>
    <col min="2565" max="2565" width="23.90625" style="308" customWidth="1"/>
    <col min="2566" max="2567" width="6.6328125" style="308" customWidth="1"/>
    <col min="2568" max="2568" width="7.453125" style="308" customWidth="1"/>
    <col min="2569" max="2569" width="8.6328125" style="308" customWidth="1"/>
    <col min="2570" max="2570" width="9.6328125" style="308" customWidth="1"/>
    <col min="2571" max="2571" width="9.90625" style="308" customWidth="1"/>
    <col min="2572" max="2816" width="9.08984375" style="308"/>
    <col min="2817" max="2817" width="5.6328125" style="308" customWidth="1"/>
    <col min="2818" max="2818" width="19" style="308" customWidth="1"/>
    <col min="2819" max="2819" width="11.6328125" style="308" customWidth="1"/>
    <col min="2820" max="2820" width="9.36328125" style="308" customWidth="1"/>
    <col min="2821" max="2821" width="23.90625" style="308" customWidth="1"/>
    <col min="2822" max="2823" width="6.6328125" style="308" customWidth="1"/>
    <col min="2824" max="2824" width="7.453125" style="308" customWidth="1"/>
    <col min="2825" max="2825" width="8.6328125" style="308" customWidth="1"/>
    <col min="2826" max="2826" width="9.6328125" style="308" customWidth="1"/>
    <col min="2827" max="2827" width="9.90625" style="308" customWidth="1"/>
    <col min="2828" max="3072" width="9.08984375" style="308"/>
    <col min="3073" max="3073" width="5.6328125" style="308" customWidth="1"/>
    <col min="3074" max="3074" width="19" style="308" customWidth="1"/>
    <col min="3075" max="3075" width="11.6328125" style="308" customWidth="1"/>
    <col min="3076" max="3076" width="9.36328125" style="308" customWidth="1"/>
    <col min="3077" max="3077" width="23.90625" style="308" customWidth="1"/>
    <col min="3078" max="3079" width="6.6328125" style="308" customWidth="1"/>
    <col min="3080" max="3080" width="7.453125" style="308" customWidth="1"/>
    <col min="3081" max="3081" width="8.6328125" style="308" customWidth="1"/>
    <col min="3082" max="3082" width="9.6328125" style="308" customWidth="1"/>
    <col min="3083" max="3083" width="9.90625" style="308" customWidth="1"/>
    <col min="3084" max="3328" width="9.08984375" style="308"/>
    <col min="3329" max="3329" width="5.6328125" style="308" customWidth="1"/>
    <col min="3330" max="3330" width="19" style="308" customWidth="1"/>
    <col min="3331" max="3331" width="11.6328125" style="308" customWidth="1"/>
    <col min="3332" max="3332" width="9.36328125" style="308" customWidth="1"/>
    <col min="3333" max="3333" width="23.90625" style="308" customWidth="1"/>
    <col min="3334" max="3335" width="6.6328125" style="308" customWidth="1"/>
    <col min="3336" max="3336" width="7.453125" style="308" customWidth="1"/>
    <col min="3337" max="3337" width="8.6328125" style="308" customWidth="1"/>
    <col min="3338" max="3338" width="9.6328125" style="308" customWidth="1"/>
    <col min="3339" max="3339" width="9.90625" style="308" customWidth="1"/>
    <col min="3340" max="3584" width="9.08984375" style="308"/>
    <col min="3585" max="3585" width="5.6328125" style="308" customWidth="1"/>
    <col min="3586" max="3586" width="19" style="308" customWidth="1"/>
    <col min="3587" max="3587" width="11.6328125" style="308" customWidth="1"/>
    <col min="3588" max="3588" width="9.36328125" style="308" customWidth="1"/>
    <col min="3589" max="3589" width="23.90625" style="308" customWidth="1"/>
    <col min="3590" max="3591" width="6.6328125" style="308" customWidth="1"/>
    <col min="3592" max="3592" width="7.453125" style="308" customWidth="1"/>
    <col min="3593" max="3593" width="8.6328125" style="308" customWidth="1"/>
    <col min="3594" max="3594" width="9.6328125" style="308" customWidth="1"/>
    <col min="3595" max="3595" width="9.90625" style="308" customWidth="1"/>
    <col min="3596" max="3840" width="9.08984375" style="308"/>
    <col min="3841" max="3841" width="5.6328125" style="308" customWidth="1"/>
    <col min="3842" max="3842" width="19" style="308" customWidth="1"/>
    <col min="3843" max="3843" width="11.6328125" style="308" customWidth="1"/>
    <col min="3844" max="3844" width="9.36328125" style="308" customWidth="1"/>
    <col min="3845" max="3845" width="23.90625" style="308" customWidth="1"/>
    <col min="3846" max="3847" width="6.6328125" style="308" customWidth="1"/>
    <col min="3848" max="3848" width="7.453125" style="308" customWidth="1"/>
    <col min="3849" max="3849" width="8.6328125" style="308" customWidth="1"/>
    <col min="3850" max="3850" width="9.6328125" style="308" customWidth="1"/>
    <col min="3851" max="3851" width="9.90625" style="308" customWidth="1"/>
    <col min="3852" max="4096" width="9.08984375" style="308"/>
    <col min="4097" max="4097" width="5.6328125" style="308" customWidth="1"/>
    <col min="4098" max="4098" width="19" style="308" customWidth="1"/>
    <col min="4099" max="4099" width="11.6328125" style="308" customWidth="1"/>
    <col min="4100" max="4100" width="9.36328125" style="308" customWidth="1"/>
    <col min="4101" max="4101" width="23.90625" style="308" customWidth="1"/>
    <col min="4102" max="4103" width="6.6328125" style="308" customWidth="1"/>
    <col min="4104" max="4104" width="7.453125" style="308" customWidth="1"/>
    <col min="4105" max="4105" width="8.6328125" style="308" customWidth="1"/>
    <col min="4106" max="4106" width="9.6328125" style="308" customWidth="1"/>
    <col min="4107" max="4107" width="9.90625" style="308" customWidth="1"/>
    <col min="4108" max="4352" width="9.08984375" style="308"/>
    <col min="4353" max="4353" width="5.6328125" style="308" customWidth="1"/>
    <col min="4354" max="4354" width="19" style="308" customWidth="1"/>
    <col min="4355" max="4355" width="11.6328125" style="308" customWidth="1"/>
    <col min="4356" max="4356" width="9.36328125" style="308" customWidth="1"/>
    <col min="4357" max="4357" width="23.90625" style="308" customWidth="1"/>
    <col min="4358" max="4359" width="6.6328125" style="308" customWidth="1"/>
    <col min="4360" max="4360" width="7.453125" style="308" customWidth="1"/>
    <col min="4361" max="4361" width="8.6328125" style="308" customWidth="1"/>
    <col min="4362" max="4362" width="9.6328125" style="308" customWidth="1"/>
    <col min="4363" max="4363" width="9.90625" style="308" customWidth="1"/>
    <col min="4364" max="4608" width="9.08984375" style="308"/>
    <col min="4609" max="4609" width="5.6328125" style="308" customWidth="1"/>
    <col min="4610" max="4610" width="19" style="308" customWidth="1"/>
    <col min="4611" max="4611" width="11.6328125" style="308" customWidth="1"/>
    <col min="4612" max="4612" width="9.36328125" style="308" customWidth="1"/>
    <col min="4613" max="4613" width="23.90625" style="308" customWidth="1"/>
    <col min="4614" max="4615" width="6.6328125" style="308" customWidth="1"/>
    <col min="4616" max="4616" width="7.453125" style="308" customWidth="1"/>
    <col min="4617" max="4617" width="8.6328125" style="308" customWidth="1"/>
    <col min="4618" max="4618" width="9.6328125" style="308" customWidth="1"/>
    <col min="4619" max="4619" width="9.90625" style="308" customWidth="1"/>
    <col min="4620" max="4864" width="9.08984375" style="308"/>
    <col min="4865" max="4865" width="5.6328125" style="308" customWidth="1"/>
    <col min="4866" max="4866" width="19" style="308" customWidth="1"/>
    <col min="4867" max="4867" width="11.6328125" style="308" customWidth="1"/>
    <col min="4868" max="4868" width="9.36328125" style="308" customWidth="1"/>
    <col min="4869" max="4869" width="23.90625" style="308" customWidth="1"/>
    <col min="4870" max="4871" width="6.6328125" style="308" customWidth="1"/>
    <col min="4872" max="4872" width="7.453125" style="308" customWidth="1"/>
    <col min="4873" max="4873" width="8.6328125" style="308" customWidth="1"/>
    <col min="4874" max="4874" width="9.6328125" style="308" customWidth="1"/>
    <col min="4875" max="4875" width="9.90625" style="308" customWidth="1"/>
    <col min="4876" max="5120" width="9.08984375" style="308"/>
    <col min="5121" max="5121" width="5.6328125" style="308" customWidth="1"/>
    <col min="5122" max="5122" width="19" style="308" customWidth="1"/>
    <col min="5123" max="5123" width="11.6328125" style="308" customWidth="1"/>
    <col min="5124" max="5124" width="9.36328125" style="308" customWidth="1"/>
    <col min="5125" max="5125" width="23.90625" style="308" customWidth="1"/>
    <col min="5126" max="5127" width="6.6328125" style="308" customWidth="1"/>
    <col min="5128" max="5128" width="7.453125" style="308" customWidth="1"/>
    <col min="5129" max="5129" width="8.6328125" style="308" customWidth="1"/>
    <col min="5130" max="5130" width="9.6328125" style="308" customWidth="1"/>
    <col min="5131" max="5131" width="9.90625" style="308" customWidth="1"/>
    <col min="5132" max="5376" width="9.08984375" style="308"/>
    <col min="5377" max="5377" width="5.6328125" style="308" customWidth="1"/>
    <col min="5378" max="5378" width="19" style="308" customWidth="1"/>
    <col min="5379" max="5379" width="11.6328125" style="308" customWidth="1"/>
    <col min="5380" max="5380" width="9.36328125" style="308" customWidth="1"/>
    <col min="5381" max="5381" width="23.90625" style="308" customWidth="1"/>
    <col min="5382" max="5383" width="6.6328125" style="308" customWidth="1"/>
    <col min="5384" max="5384" width="7.453125" style="308" customWidth="1"/>
    <col min="5385" max="5385" width="8.6328125" style="308" customWidth="1"/>
    <col min="5386" max="5386" width="9.6328125" style="308" customWidth="1"/>
    <col min="5387" max="5387" width="9.90625" style="308" customWidth="1"/>
    <col min="5388" max="5632" width="9.08984375" style="308"/>
    <col min="5633" max="5633" width="5.6328125" style="308" customWidth="1"/>
    <col min="5634" max="5634" width="19" style="308" customWidth="1"/>
    <col min="5635" max="5635" width="11.6328125" style="308" customWidth="1"/>
    <col min="5636" max="5636" width="9.36328125" style="308" customWidth="1"/>
    <col min="5637" max="5637" width="23.90625" style="308" customWidth="1"/>
    <col min="5638" max="5639" width="6.6328125" style="308" customWidth="1"/>
    <col min="5640" max="5640" width="7.453125" style="308" customWidth="1"/>
    <col min="5641" max="5641" width="8.6328125" style="308" customWidth="1"/>
    <col min="5642" max="5642" width="9.6328125" style="308" customWidth="1"/>
    <col min="5643" max="5643" width="9.90625" style="308" customWidth="1"/>
    <col min="5644" max="5888" width="9.08984375" style="308"/>
    <col min="5889" max="5889" width="5.6328125" style="308" customWidth="1"/>
    <col min="5890" max="5890" width="19" style="308" customWidth="1"/>
    <col min="5891" max="5891" width="11.6328125" style="308" customWidth="1"/>
    <col min="5892" max="5892" width="9.36328125" style="308" customWidth="1"/>
    <col min="5893" max="5893" width="23.90625" style="308" customWidth="1"/>
    <col min="5894" max="5895" width="6.6328125" style="308" customWidth="1"/>
    <col min="5896" max="5896" width="7.453125" style="308" customWidth="1"/>
    <col min="5897" max="5897" width="8.6328125" style="308" customWidth="1"/>
    <col min="5898" max="5898" width="9.6328125" style="308" customWidth="1"/>
    <col min="5899" max="5899" width="9.90625" style="308" customWidth="1"/>
    <col min="5900" max="6144" width="9.08984375" style="308"/>
    <col min="6145" max="6145" width="5.6328125" style="308" customWidth="1"/>
    <col min="6146" max="6146" width="19" style="308" customWidth="1"/>
    <col min="6147" max="6147" width="11.6328125" style="308" customWidth="1"/>
    <col min="6148" max="6148" width="9.36328125" style="308" customWidth="1"/>
    <col min="6149" max="6149" width="23.90625" style="308" customWidth="1"/>
    <col min="6150" max="6151" width="6.6328125" style="308" customWidth="1"/>
    <col min="6152" max="6152" width="7.453125" style="308" customWidth="1"/>
    <col min="6153" max="6153" width="8.6328125" style="308" customWidth="1"/>
    <col min="6154" max="6154" width="9.6328125" style="308" customWidth="1"/>
    <col min="6155" max="6155" width="9.90625" style="308" customWidth="1"/>
    <col min="6156" max="6400" width="9.08984375" style="308"/>
    <col min="6401" max="6401" width="5.6328125" style="308" customWidth="1"/>
    <col min="6402" max="6402" width="19" style="308" customWidth="1"/>
    <col min="6403" max="6403" width="11.6328125" style="308" customWidth="1"/>
    <col min="6404" max="6404" width="9.36328125" style="308" customWidth="1"/>
    <col min="6405" max="6405" width="23.90625" style="308" customWidth="1"/>
    <col min="6406" max="6407" width="6.6328125" style="308" customWidth="1"/>
    <col min="6408" max="6408" width="7.453125" style="308" customWidth="1"/>
    <col min="6409" max="6409" width="8.6328125" style="308" customWidth="1"/>
    <col min="6410" max="6410" width="9.6328125" style="308" customWidth="1"/>
    <col min="6411" max="6411" width="9.90625" style="308" customWidth="1"/>
    <col min="6412" max="6656" width="9.08984375" style="308"/>
    <col min="6657" max="6657" width="5.6328125" style="308" customWidth="1"/>
    <col min="6658" max="6658" width="19" style="308" customWidth="1"/>
    <col min="6659" max="6659" width="11.6328125" style="308" customWidth="1"/>
    <col min="6660" max="6660" width="9.36328125" style="308" customWidth="1"/>
    <col min="6661" max="6661" width="23.90625" style="308" customWidth="1"/>
    <col min="6662" max="6663" width="6.6328125" style="308" customWidth="1"/>
    <col min="6664" max="6664" width="7.453125" style="308" customWidth="1"/>
    <col min="6665" max="6665" width="8.6328125" style="308" customWidth="1"/>
    <col min="6666" max="6666" width="9.6328125" style="308" customWidth="1"/>
    <col min="6667" max="6667" width="9.90625" style="308" customWidth="1"/>
    <col min="6668" max="6912" width="9.08984375" style="308"/>
    <col min="6913" max="6913" width="5.6328125" style="308" customWidth="1"/>
    <col min="6914" max="6914" width="19" style="308" customWidth="1"/>
    <col min="6915" max="6915" width="11.6328125" style="308" customWidth="1"/>
    <col min="6916" max="6916" width="9.36328125" style="308" customWidth="1"/>
    <col min="6917" max="6917" width="23.90625" style="308" customWidth="1"/>
    <col min="6918" max="6919" width="6.6328125" style="308" customWidth="1"/>
    <col min="6920" max="6920" width="7.453125" style="308" customWidth="1"/>
    <col min="6921" max="6921" width="8.6328125" style="308" customWidth="1"/>
    <col min="6922" max="6922" width="9.6328125" style="308" customWidth="1"/>
    <col min="6923" max="6923" width="9.90625" style="308" customWidth="1"/>
    <col min="6924" max="7168" width="9.08984375" style="308"/>
    <col min="7169" max="7169" width="5.6328125" style="308" customWidth="1"/>
    <col min="7170" max="7170" width="19" style="308" customWidth="1"/>
    <col min="7171" max="7171" width="11.6328125" style="308" customWidth="1"/>
    <col min="7172" max="7172" width="9.36328125" style="308" customWidth="1"/>
    <col min="7173" max="7173" width="23.90625" style="308" customWidth="1"/>
    <col min="7174" max="7175" width="6.6328125" style="308" customWidth="1"/>
    <col min="7176" max="7176" width="7.453125" style="308" customWidth="1"/>
    <col min="7177" max="7177" width="8.6328125" style="308" customWidth="1"/>
    <col min="7178" max="7178" width="9.6328125" style="308" customWidth="1"/>
    <col min="7179" max="7179" width="9.90625" style="308" customWidth="1"/>
    <col min="7180" max="7424" width="9.08984375" style="308"/>
    <col min="7425" max="7425" width="5.6328125" style="308" customWidth="1"/>
    <col min="7426" max="7426" width="19" style="308" customWidth="1"/>
    <col min="7427" max="7427" width="11.6328125" style="308" customWidth="1"/>
    <col min="7428" max="7428" width="9.36328125" style="308" customWidth="1"/>
    <col min="7429" max="7429" width="23.90625" style="308" customWidth="1"/>
    <col min="7430" max="7431" width="6.6328125" style="308" customWidth="1"/>
    <col min="7432" max="7432" width="7.453125" style="308" customWidth="1"/>
    <col min="7433" max="7433" width="8.6328125" style="308" customWidth="1"/>
    <col min="7434" max="7434" width="9.6328125" style="308" customWidth="1"/>
    <col min="7435" max="7435" width="9.90625" style="308" customWidth="1"/>
    <col min="7436" max="7680" width="9.08984375" style="308"/>
    <col min="7681" max="7681" width="5.6328125" style="308" customWidth="1"/>
    <col min="7682" max="7682" width="19" style="308" customWidth="1"/>
    <col min="7683" max="7683" width="11.6328125" style="308" customWidth="1"/>
    <col min="7684" max="7684" width="9.36328125" style="308" customWidth="1"/>
    <col min="7685" max="7685" width="23.90625" style="308" customWidth="1"/>
    <col min="7686" max="7687" width="6.6328125" style="308" customWidth="1"/>
    <col min="7688" max="7688" width="7.453125" style="308" customWidth="1"/>
    <col min="7689" max="7689" width="8.6328125" style="308" customWidth="1"/>
    <col min="7690" max="7690" width="9.6328125" style="308" customWidth="1"/>
    <col min="7691" max="7691" width="9.90625" style="308" customWidth="1"/>
    <col min="7692" max="7936" width="9.08984375" style="308"/>
    <col min="7937" max="7937" width="5.6328125" style="308" customWidth="1"/>
    <col min="7938" max="7938" width="19" style="308" customWidth="1"/>
    <col min="7939" max="7939" width="11.6328125" style="308" customWidth="1"/>
    <col min="7940" max="7940" width="9.36328125" style="308" customWidth="1"/>
    <col min="7941" max="7941" width="23.90625" style="308" customWidth="1"/>
    <col min="7942" max="7943" width="6.6328125" style="308" customWidth="1"/>
    <col min="7944" max="7944" width="7.453125" style="308" customWidth="1"/>
    <col min="7945" max="7945" width="8.6328125" style="308" customWidth="1"/>
    <col min="7946" max="7946" width="9.6328125" style="308" customWidth="1"/>
    <col min="7947" max="7947" width="9.90625" style="308" customWidth="1"/>
    <col min="7948" max="8192" width="9.08984375" style="308"/>
    <col min="8193" max="8193" width="5.6328125" style="308" customWidth="1"/>
    <col min="8194" max="8194" width="19" style="308" customWidth="1"/>
    <col min="8195" max="8195" width="11.6328125" style="308" customWidth="1"/>
    <col min="8196" max="8196" width="9.36328125" style="308" customWidth="1"/>
    <col min="8197" max="8197" width="23.90625" style="308" customWidth="1"/>
    <col min="8198" max="8199" width="6.6328125" style="308" customWidth="1"/>
    <col min="8200" max="8200" width="7.453125" style="308" customWidth="1"/>
    <col min="8201" max="8201" width="8.6328125" style="308" customWidth="1"/>
    <col min="8202" max="8202" width="9.6328125" style="308" customWidth="1"/>
    <col min="8203" max="8203" width="9.90625" style="308" customWidth="1"/>
    <col min="8204" max="8448" width="9.08984375" style="308"/>
    <col min="8449" max="8449" width="5.6328125" style="308" customWidth="1"/>
    <col min="8450" max="8450" width="19" style="308" customWidth="1"/>
    <col min="8451" max="8451" width="11.6328125" style="308" customWidth="1"/>
    <col min="8452" max="8452" width="9.36328125" style="308" customWidth="1"/>
    <col min="8453" max="8453" width="23.90625" style="308" customWidth="1"/>
    <col min="8454" max="8455" width="6.6328125" style="308" customWidth="1"/>
    <col min="8456" max="8456" width="7.453125" style="308" customWidth="1"/>
    <col min="8457" max="8457" width="8.6328125" style="308" customWidth="1"/>
    <col min="8458" max="8458" width="9.6328125" style="308" customWidth="1"/>
    <col min="8459" max="8459" width="9.90625" style="308" customWidth="1"/>
    <col min="8460" max="8704" width="9.08984375" style="308"/>
    <col min="8705" max="8705" width="5.6328125" style="308" customWidth="1"/>
    <col min="8706" max="8706" width="19" style="308" customWidth="1"/>
    <col min="8707" max="8707" width="11.6328125" style="308" customWidth="1"/>
    <col min="8708" max="8708" width="9.36328125" style="308" customWidth="1"/>
    <col min="8709" max="8709" width="23.90625" style="308" customWidth="1"/>
    <col min="8710" max="8711" width="6.6328125" style="308" customWidth="1"/>
    <col min="8712" max="8712" width="7.453125" style="308" customWidth="1"/>
    <col min="8713" max="8713" width="8.6328125" style="308" customWidth="1"/>
    <col min="8714" max="8714" width="9.6328125" style="308" customWidth="1"/>
    <col min="8715" max="8715" width="9.90625" style="308" customWidth="1"/>
    <col min="8716" max="8960" width="9.08984375" style="308"/>
    <col min="8961" max="8961" width="5.6328125" style="308" customWidth="1"/>
    <col min="8962" max="8962" width="19" style="308" customWidth="1"/>
    <col min="8963" max="8963" width="11.6328125" style="308" customWidth="1"/>
    <col min="8964" max="8964" width="9.36328125" style="308" customWidth="1"/>
    <col min="8965" max="8965" width="23.90625" style="308" customWidth="1"/>
    <col min="8966" max="8967" width="6.6328125" style="308" customWidth="1"/>
    <col min="8968" max="8968" width="7.453125" style="308" customWidth="1"/>
    <col min="8969" max="8969" width="8.6328125" style="308" customWidth="1"/>
    <col min="8970" max="8970" width="9.6328125" style="308" customWidth="1"/>
    <col min="8971" max="8971" width="9.90625" style="308" customWidth="1"/>
    <col min="8972" max="9216" width="9.08984375" style="308"/>
    <col min="9217" max="9217" width="5.6328125" style="308" customWidth="1"/>
    <col min="9218" max="9218" width="19" style="308" customWidth="1"/>
    <col min="9219" max="9219" width="11.6328125" style="308" customWidth="1"/>
    <col min="9220" max="9220" width="9.36328125" style="308" customWidth="1"/>
    <col min="9221" max="9221" width="23.90625" style="308" customWidth="1"/>
    <col min="9222" max="9223" width="6.6328125" style="308" customWidth="1"/>
    <col min="9224" max="9224" width="7.453125" style="308" customWidth="1"/>
    <col min="9225" max="9225" width="8.6328125" style="308" customWidth="1"/>
    <col min="9226" max="9226" width="9.6328125" style="308" customWidth="1"/>
    <col min="9227" max="9227" width="9.90625" style="308" customWidth="1"/>
    <col min="9228" max="9472" width="9.08984375" style="308"/>
    <col min="9473" max="9473" width="5.6328125" style="308" customWidth="1"/>
    <col min="9474" max="9474" width="19" style="308" customWidth="1"/>
    <col min="9475" max="9475" width="11.6328125" style="308" customWidth="1"/>
    <col min="9476" max="9476" width="9.36328125" style="308" customWidth="1"/>
    <col min="9477" max="9477" width="23.90625" style="308" customWidth="1"/>
    <col min="9478" max="9479" width="6.6328125" style="308" customWidth="1"/>
    <col min="9480" max="9480" width="7.453125" style="308" customWidth="1"/>
    <col min="9481" max="9481" width="8.6328125" style="308" customWidth="1"/>
    <col min="9482" max="9482" width="9.6328125" style="308" customWidth="1"/>
    <col min="9483" max="9483" width="9.90625" style="308" customWidth="1"/>
    <col min="9484" max="9728" width="9.08984375" style="308"/>
    <col min="9729" max="9729" width="5.6328125" style="308" customWidth="1"/>
    <col min="9730" max="9730" width="19" style="308" customWidth="1"/>
    <col min="9731" max="9731" width="11.6328125" style="308" customWidth="1"/>
    <col min="9732" max="9732" width="9.36328125" style="308" customWidth="1"/>
    <col min="9733" max="9733" width="23.90625" style="308" customWidth="1"/>
    <col min="9734" max="9735" width="6.6328125" style="308" customWidth="1"/>
    <col min="9736" max="9736" width="7.453125" style="308" customWidth="1"/>
    <col min="9737" max="9737" width="8.6328125" style="308" customWidth="1"/>
    <col min="9738" max="9738" width="9.6328125" style="308" customWidth="1"/>
    <col min="9739" max="9739" width="9.90625" style="308" customWidth="1"/>
    <col min="9740" max="9984" width="9.08984375" style="308"/>
    <col min="9985" max="9985" width="5.6328125" style="308" customWidth="1"/>
    <col min="9986" max="9986" width="19" style="308" customWidth="1"/>
    <col min="9987" max="9987" width="11.6328125" style="308" customWidth="1"/>
    <col min="9988" max="9988" width="9.36328125" style="308" customWidth="1"/>
    <col min="9989" max="9989" width="23.90625" style="308" customWidth="1"/>
    <col min="9990" max="9991" width="6.6328125" style="308" customWidth="1"/>
    <col min="9992" max="9992" width="7.453125" style="308" customWidth="1"/>
    <col min="9993" max="9993" width="8.6328125" style="308" customWidth="1"/>
    <col min="9994" max="9994" width="9.6328125" style="308" customWidth="1"/>
    <col min="9995" max="9995" width="9.90625" style="308" customWidth="1"/>
    <col min="9996" max="10240" width="9.08984375" style="308"/>
    <col min="10241" max="10241" width="5.6328125" style="308" customWidth="1"/>
    <col min="10242" max="10242" width="19" style="308" customWidth="1"/>
    <col min="10243" max="10243" width="11.6328125" style="308" customWidth="1"/>
    <col min="10244" max="10244" width="9.36328125" style="308" customWidth="1"/>
    <col min="10245" max="10245" width="23.90625" style="308" customWidth="1"/>
    <col min="10246" max="10247" width="6.6328125" style="308" customWidth="1"/>
    <col min="10248" max="10248" width="7.453125" style="308" customWidth="1"/>
    <col min="10249" max="10249" width="8.6328125" style="308" customWidth="1"/>
    <col min="10250" max="10250" width="9.6328125" style="308" customWidth="1"/>
    <col min="10251" max="10251" width="9.90625" style="308" customWidth="1"/>
    <col min="10252" max="10496" width="9.08984375" style="308"/>
    <col min="10497" max="10497" width="5.6328125" style="308" customWidth="1"/>
    <col min="10498" max="10498" width="19" style="308" customWidth="1"/>
    <col min="10499" max="10499" width="11.6328125" style="308" customWidth="1"/>
    <col min="10500" max="10500" width="9.36328125" style="308" customWidth="1"/>
    <col min="10501" max="10501" width="23.90625" style="308" customWidth="1"/>
    <col min="10502" max="10503" width="6.6328125" style="308" customWidth="1"/>
    <col min="10504" max="10504" width="7.453125" style="308" customWidth="1"/>
    <col min="10505" max="10505" width="8.6328125" style="308" customWidth="1"/>
    <col min="10506" max="10506" width="9.6328125" style="308" customWidth="1"/>
    <col min="10507" max="10507" width="9.90625" style="308" customWidth="1"/>
    <col min="10508" max="10752" width="9.08984375" style="308"/>
    <col min="10753" max="10753" width="5.6328125" style="308" customWidth="1"/>
    <col min="10754" max="10754" width="19" style="308" customWidth="1"/>
    <col min="10755" max="10755" width="11.6328125" style="308" customWidth="1"/>
    <col min="10756" max="10756" width="9.36328125" style="308" customWidth="1"/>
    <col min="10757" max="10757" width="23.90625" style="308" customWidth="1"/>
    <col min="10758" max="10759" width="6.6328125" style="308" customWidth="1"/>
    <col min="10760" max="10760" width="7.453125" style="308" customWidth="1"/>
    <col min="10761" max="10761" width="8.6328125" style="308" customWidth="1"/>
    <col min="10762" max="10762" width="9.6328125" style="308" customWidth="1"/>
    <col min="10763" max="10763" width="9.90625" style="308" customWidth="1"/>
    <col min="10764" max="11008" width="9.08984375" style="308"/>
    <col min="11009" max="11009" width="5.6328125" style="308" customWidth="1"/>
    <col min="11010" max="11010" width="19" style="308" customWidth="1"/>
    <col min="11011" max="11011" width="11.6328125" style="308" customWidth="1"/>
    <col min="11012" max="11012" width="9.36328125" style="308" customWidth="1"/>
    <col min="11013" max="11013" width="23.90625" style="308" customWidth="1"/>
    <col min="11014" max="11015" width="6.6328125" style="308" customWidth="1"/>
    <col min="11016" max="11016" width="7.453125" style="308" customWidth="1"/>
    <col min="11017" max="11017" width="8.6328125" style="308" customWidth="1"/>
    <col min="11018" max="11018" width="9.6328125" style="308" customWidth="1"/>
    <col min="11019" max="11019" width="9.90625" style="308" customWidth="1"/>
    <col min="11020" max="11264" width="9.08984375" style="308"/>
    <col min="11265" max="11265" width="5.6328125" style="308" customWidth="1"/>
    <col min="11266" max="11266" width="19" style="308" customWidth="1"/>
    <col min="11267" max="11267" width="11.6328125" style="308" customWidth="1"/>
    <col min="11268" max="11268" width="9.36328125" style="308" customWidth="1"/>
    <col min="11269" max="11269" width="23.90625" style="308" customWidth="1"/>
    <col min="11270" max="11271" width="6.6328125" style="308" customWidth="1"/>
    <col min="11272" max="11272" width="7.453125" style="308" customWidth="1"/>
    <col min="11273" max="11273" width="8.6328125" style="308" customWidth="1"/>
    <col min="11274" max="11274" width="9.6328125" style="308" customWidth="1"/>
    <col min="11275" max="11275" width="9.90625" style="308" customWidth="1"/>
    <col min="11276" max="11520" width="9.08984375" style="308"/>
    <col min="11521" max="11521" width="5.6328125" style="308" customWidth="1"/>
    <col min="11522" max="11522" width="19" style="308" customWidth="1"/>
    <col min="11523" max="11523" width="11.6328125" style="308" customWidth="1"/>
    <col min="11524" max="11524" width="9.36328125" style="308" customWidth="1"/>
    <col min="11525" max="11525" width="23.90625" style="308" customWidth="1"/>
    <col min="11526" max="11527" width="6.6328125" style="308" customWidth="1"/>
    <col min="11528" max="11528" width="7.453125" style="308" customWidth="1"/>
    <col min="11529" max="11529" width="8.6328125" style="308" customWidth="1"/>
    <col min="11530" max="11530" width="9.6328125" style="308" customWidth="1"/>
    <col min="11531" max="11531" width="9.90625" style="308" customWidth="1"/>
    <col min="11532" max="11776" width="9.08984375" style="308"/>
    <col min="11777" max="11777" width="5.6328125" style="308" customWidth="1"/>
    <col min="11778" max="11778" width="19" style="308" customWidth="1"/>
    <col min="11779" max="11779" width="11.6328125" style="308" customWidth="1"/>
    <col min="11780" max="11780" width="9.36328125" style="308" customWidth="1"/>
    <col min="11781" max="11781" width="23.90625" style="308" customWidth="1"/>
    <col min="11782" max="11783" width="6.6328125" style="308" customWidth="1"/>
    <col min="11784" max="11784" width="7.453125" style="308" customWidth="1"/>
    <col min="11785" max="11785" width="8.6328125" style="308" customWidth="1"/>
    <col min="11786" max="11786" width="9.6328125" style="308" customWidth="1"/>
    <col min="11787" max="11787" width="9.90625" style="308" customWidth="1"/>
    <col min="11788" max="12032" width="9.08984375" style="308"/>
    <col min="12033" max="12033" width="5.6328125" style="308" customWidth="1"/>
    <col min="12034" max="12034" width="19" style="308" customWidth="1"/>
    <col min="12035" max="12035" width="11.6328125" style="308" customWidth="1"/>
    <col min="12036" max="12036" width="9.36328125" style="308" customWidth="1"/>
    <col min="12037" max="12037" width="23.90625" style="308" customWidth="1"/>
    <col min="12038" max="12039" width="6.6328125" style="308" customWidth="1"/>
    <col min="12040" max="12040" width="7.453125" style="308" customWidth="1"/>
    <col min="12041" max="12041" width="8.6328125" style="308" customWidth="1"/>
    <col min="12042" max="12042" width="9.6328125" style="308" customWidth="1"/>
    <col min="12043" max="12043" width="9.90625" style="308" customWidth="1"/>
    <col min="12044" max="12288" width="9.08984375" style="308"/>
    <col min="12289" max="12289" width="5.6328125" style="308" customWidth="1"/>
    <col min="12290" max="12290" width="19" style="308" customWidth="1"/>
    <col min="12291" max="12291" width="11.6328125" style="308" customWidth="1"/>
    <col min="12292" max="12292" width="9.36328125" style="308" customWidth="1"/>
    <col min="12293" max="12293" width="23.90625" style="308" customWidth="1"/>
    <col min="12294" max="12295" width="6.6328125" style="308" customWidth="1"/>
    <col min="12296" max="12296" width="7.453125" style="308" customWidth="1"/>
    <col min="12297" max="12297" width="8.6328125" style="308" customWidth="1"/>
    <col min="12298" max="12298" width="9.6328125" style="308" customWidth="1"/>
    <col min="12299" max="12299" width="9.90625" style="308" customWidth="1"/>
    <col min="12300" max="12544" width="9.08984375" style="308"/>
    <col min="12545" max="12545" width="5.6328125" style="308" customWidth="1"/>
    <col min="12546" max="12546" width="19" style="308" customWidth="1"/>
    <col min="12547" max="12547" width="11.6328125" style="308" customWidth="1"/>
    <col min="12548" max="12548" width="9.36328125" style="308" customWidth="1"/>
    <col min="12549" max="12549" width="23.90625" style="308" customWidth="1"/>
    <col min="12550" max="12551" width="6.6328125" style="308" customWidth="1"/>
    <col min="12552" max="12552" width="7.453125" style="308" customWidth="1"/>
    <col min="12553" max="12553" width="8.6328125" style="308" customWidth="1"/>
    <col min="12554" max="12554" width="9.6328125" style="308" customWidth="1"/>
    <col min="12555" max="12555" width="9.90625" style="308" customWidth="1"/>
    <col min="12556" max="12800" width="9.08984375" style="308"/>
    <col min="12801" max="12801" width="5.6328125" style="308" customWidth="1"/>
    <col min="12802" max="12802" width="19" style="308" customWidth="1"/>
    <col min="12803" max="12803" width="11.6328125" style="308" customWidth="1"/>
    <col min="12804" max="12804" width="9.36328125" style="308" customWidth="1"/>
    <col min="12805" max="12805" width="23.90625" style="308" customWidth="1"/>
    <col min="12806" max="12807" width="6.6328125" style="308" customWidth="1"/>
    <col min="12808" max="12808" width="7.453125" style="308" customWidth="1"/>
    <col min="12809" max="12809" width="8.6328125" style="308" customWidth="1"/>
    <col min="12810" max="12810" width="9.6328125" style="308" customWidth="1"/>
    <col min="12811" max="12811" width="9.90625" style="308" customWidth="1"/>
    <col min="12812" max="13056" width="9.08984375" style="308"/>
    <col min="13057" max="13057" width="5.6328125" style="308" customWidth="1"/>
    <col min="13058" max="13058" width="19" style="308" customWidth="1"/>
    <col min="13059" max="13059" width="11.6328125" style="308" customWidth="1"/>
    <col min="13060" max="13060" width="9.36328125" style="308" customWidth="1"/>
    <col min="13061" max="13061" width="23.90625" style="308" customWidth="1"/>
    <col min="13062" max="13063" width="6.6328125" style="308" customWidth="1"/>
    <col min="13064" max="13064" width="7.453125" style="308" customWidth="1"/>
    <col min="13065" max="13065" width="8.6328125" style="308" customWidth="1"/>
    <col min="13066" max="13066" width="9.6328125" style="308" customWidth="1"/>
    <col min="13067" max="13067" width="9.90625" style="308" customWidth="1"/>
    <col min="13068" max="13312" width="9.08984375" style="308"/>
    <col min="13313" max="13313" width="5.6328125" style="308" customWidth="1"/>
    <col min="13314" max="13314" width="19" style="308" customWidth="1"/>
    <col min="13315" max="13315" width="11.6328125" style="308" customWidth="1"/>
    <col min="13316" max="13316" width="9.36328125" style="308" customWidth="1"/>
    <col min="13317" max="13317" width="23.90625" style="308" customWidth="1"/>
    <col min="13318" max="13319" width="6.6328125" style="308" customWidth="1"/>
    <col min="13320" max="13320" width="7.453125" style="308" customWidth="1"/>
    <col min="13321" max="13321" width="8.6328125" style="308" customWidth="1"/>
    <col min="13322" max="13322" width="9.6328125" style="308" customWidth="1"/>
    <col min="13323" max="13323" width="9.90625" style="308" customWidth="1"/>
    <col min="13324" max="13568" width="9.08984375" style="308"/>
    <col min="13569" max="13569" width="5.6328125" style="308" customWidth="1"/>
    <col min="13570" max="13570" width="19" style="308" customWidth="1"/>
    <col min="13571" max="13571" width="11.6328125" style="308" customWidth="1"/>
    <col min="13572" max="13572" width="9.36328125" style="308" customWidth="1"/>
    <col min="13573" max="13573" width="23.90625" style="308" customWidth="1"/>
    <col min="13574" max="13575" width="6.6328125" style="308" customWidth="1"/>
    <col min="13576" max="13576" width="7.453125" style="308" customWidth="1"/>
    <col min="13577" max="13577" width="8.6328125" style="308" customWidth="1"/>
    <col min="13578" max="13578" width="9.6328125" style="308" customWidth="1"/>
    <col min="13579" max="13579" width="9.90625" style="308" customWidth="1"/>
    <col min="13580" max="13824" width="9.08984375" style="308"/>
    <col min="13825" max="13825" width="5.6328125" style="308" customWidth="1"/>
    <col min="13826" max="13826" width="19" style="308" customWidth="1"/>
    <col min="13827" max="13827" width="11.6328125" style="308" customWidth="1"/>
    <col min="13828" max="13828" width="9.36328125" style="308" customWidth="1"/>
    <col min="13829" max="13829" width="23.90625" style="308" customWidth="1"/>
    <col min="13830" max="13831" width="6.6328125" style="308" customWidth="1"/>
    <col min="13832" max="13832" width="7.453125" style="308" customWidth="1"/>
    <col min="13833" max="13833" width="8.6328125" style="308" customWidth="1"/>
    <col min="13834" max="13834" width="9.6328125" style="308" customWidth="1"/>
    <col min="13835" max="13835" width="9.90625" style="308" customWidth="1"/>
    <col min="13836" max="14080" width="9.08984375" style="308"/>
    <col min="14081" max="14081" width="5.6328125" style="308" customWidth="1"/>
    <col min="14082" max="14082" width="19" style="308" customWidth="1"/>
    <col min="14083" max="14083" width="11.6328125" style="308" customWidth="1"/>
    <col min="14084" max="14084" width="9.36328125" style="308" customWidth="1"/>
    <col min="14085" max="14085" width="23.90625" style="308" customWidth="1"/>
    <col min="14086" max="14087" width="6.6328125" style="308" customWidth="1"/>
    <col min="14088" max="14088" width="7.453125" style="308" customWidth="1"/>
    <col min="14089" max="14089" width="8.6328125" style="308" customWidth="1"/>
    <col min="14090" max="14090" width="9.6328125" style="308" customWidth="1"/>
    <col min="14091" max="14091" width="9.90625" style="308" customWidth="1"/>
    <col min="14092" max="14336" width="9.08984375" style="308"/>
    <col min="14337" max="14337" width="5.6328125" style="308" customWidth="1"/>
    <col min="14338" max="14338" width="19" style="308" customWidth="1"/>
    <col min="14339" max="14339" width="11.6328125" style="308" customWidth="1"/>
    <col min="14340" max="14340" width="9.36328125" style="308" customWidth="1"/>
    <col min="14341" max="14341" width="23.90625" style="308" customWidth="1"/>
    <col min="14342" max="14343" width="6.6328125" style="308" customWidth="1"/>
    <col min="14344" max="14344" width="7.453125" style="308" customWidth="1"/>
    <col min="14345" max="14345" width="8.6328125" style="308" customWidth="1"/>
    <col min="14346" max="14346" width="9.6328125" style="308" customWidth="1"/>
    <col min="14347" max="14347" width="9.90625" style="308" customWidth="1"/>
    <col min="14348" max="14592" width="9.08984375" style="308"/>
    <col min="14593" max="14593" width="5.6328125" style="308" customWidth="1"/>
    <col min="14594" max="14594" width="19" style="308" customWidth="1"/>
    <col min="14595" max="14595" width="11.6328125" style="308" customWidth="1"/>
    <col min="14596" max="14596" width="9.36328125" style="308" customWidth="1"/>
    <col min="14597" max="14597" width="23.90625" style="308" customWidth="1"/>
    <col min="14598" max="14599" width="6.6328125" style="308" customWidth="1"/>
    <col min="14600" max="14600" width="7.453125" style="308" customWidth="1"/>
    <col min="14601" max="14601" width="8.6328125" style="308" customWidth="1"/>
    <col min="14602" max="14602" width="9.6328125" style="308" customWidth="1"/>
    <col min="14603" max="14603" width="9.90625" style="308" customWidth="1"/>
    <col min="14604" max="14848" width="9.08984375" style="308"/>
    <col min="14849" max="14849" width="5.6328125" style="308" customWidth="1"/>
    <col min="14850" max="14850" width="19" style="308" customWidth="1"/>
    <col min="14851" max="14851" width="11.6328125" style="308" customWidth="1"/>
    <col min="14852" max="14852" width="9.36328125" style="308" customWidth="1"/>
    <col min="14853" max="14853" width="23.90625" style="308" customWidth="1"/>
    <col min="14854" max="14855" width="6.6328125" style="308" customWidth="1"/>
    <col min="14856" max="14856" width="7.453125" style="308" customWidth="1"/>
    <col min="14857" max="14857" width="8.6328125" style="308" customWidth="1"/>
    <col min="14858" max="14858" width="9.6328125" style="308" customWidth="1"/>
    <col min="14859" max="14859" width="9.90625" style="308" customWidth="1"/>
    <col min="14860" max="15104" width="9.08984375" style="308"/>
    <col min="15105" max="15105" width="5.6328125" style="308" customWidth="1"/>
    <col min="15106" max="15106" width="19" style="308" customWidth="1"/>
    <col min="15107" max="15107" width="11.6328125" style="308" customWidth="1"/>
    <col min="15108" max="15108" width="9.36328125" style="308" customWidth="1"/>
    <col min="15109" max="15109" width="23.90625" style="308" customWidth="1"/>
    <col min="15110" max="15111" width="6.6328125" style="308" customWidth="1"/>
    <col min="15112" max="15112" width="7.453125" style="308" customWidth="1"/>
    <col min="15113" max="15113" width="8.6328125" style="308" customWidth="1"/>
    <col min="15114" max="15114" width="9.6328125" style="308" customWidth="1"/>
    <col min="15115" max="15115" width="9.90625" style="308" customWidth="1"/>
    <col min="15116" max="15360" width="9.08984375" style="308"/>
    <col min="15361" max="15361" width="5.6328125" style="308" customWidth="1"/>
    <col min="15362" max="15362" width="19" style="308" customWidth="1"/>
    <col min="15363" max="15363" width="11.6328125" style="308" customWidth="1"/>
    <col min="15364" max="15364" width="9.36328125" style="308" customWidth="1"/>
    <col min="15365" max="15365" width="23.90625" style="308" customWidth="1"/>
    <col min="15366" max="15367" width="6.6328125" style="308" customWidth="1"/>
    <col min="15368" max="15368" width="7.453125" style="308" customWidth="1"/>
    <col min="15369" max="15369" width="8.6328125" style="308" customWidth="1"/>
    <col min="15370" max="15370" width="9.6328125" style="308" customWidth="1"/>
    <col min="15371" max="15371" width="9.90625" style="308" customWidth="1"/>
    <col min="15372" max="15616" width="9.08984375" style="308"/>
    <col min="15617" max="15617" width="5.6328125" style="308" customWidth="1"/>
    <col min="15618" max="15618" width="19" style="308" customWidth="1"/>
    <col min="15619" max="15619" width="11.6328125" style="308" customWidth="1"/>
    <col min="15620" max="15620" width="9.36328125" style="308" customWidth="1"/>
    <col min="15621" max="15621" width="23.90625" style="308" customWidth="1"/>
    <col min="15622" max="15623" width="6.6328125" style="308" customWidth="1"/>
    <col min="15624" max="15624" width="7.453125" style="308" customWidth="1"/>
    <col min="15625" max="15625" width="8.6328125" style="308" customWidth="1"/>
    <col min="15626" max="15626" width="9.6328125" style="308" customWidth="1"/>
    <col min="15627" max="15627" width="9.90625" style="308" customWidth="1"/>
    <col min="15628" max="15872" width="9.08984375" style="308"/>
    <col min="15873" max="15873" width="5.6328125" style="308" customWidth="1"/>
    <col min="15874" max="15874" width="19" style="308" customWidth="1"/>
    <col min="15875" max="15875" width="11.6328125" style="308" customWidth="1"/>
    <col min="15876" max="15876" width="9.36328125" style="308" customWidth="1"/>
    <col min="15877" max="15877" width="23.90625" style="308" customWidth="1"/>
    <col min="15878" max="15879" width="6.6328125" style="308" customWidth="1"/>
    <col min="15880" max="15880" width="7.453125" style="308" customWidth="1"/>
    <col min="15881" max="15881" width="8.6328125" style="308" customWidth="1"/>
    <col min="15882" max="15882" width="9.6328125" style="308" customWidth="1"/>
    <col min="15883" max="15883" width="9.90625" style="308" customWidth="1"/>
    <col min="15884" max="16128" width="9.08984375" style="308"/>
    <col min="16129" max="16129" width="5.6328125" style="308" customWidth="1"/>
    <col min="16130" max="16130" width="19" style="308" customWidth="1"/>
    <col min="16131" max="16131" width="11.6328125" style="308" customWidth="1"/>
    <col min="16132" max="16132" width="9.36328125" style="308" customWidth="1"/>
    <col min="16133" max="16133" width="23.90625" style="308" customWidth="1"/>
    <col min="16134" max="16135" width="6.6328125" style="308" customWidth="1"/>
    <col min="16136" max="16136" width="7.453125" style="308" customWidth="1"/>
    <col min="16137" max="16137" width="8.6328125" style="308" customWidth="1"/>
    <col min="16138" max="16138" width="9.6328125" style="308" customWidth="1"/>
    <col min="16139" max="16139" width="9.90625" style="308" customWidth="1"/>
    <col min="16140" max="16384" width="9.08984375" style="308"/>
  </cols>
  <sheetData>
    <row r="1" spans="1:11" s="313" customFormat="1" ht="15" customHeight="1">
      <c r="A1" s="571" t="s">
        <v>148</v>
      </c>
      <c r="B1" s="1145" t="s">
        <v>386</v>
      </c>
      <c r="C1" s="1145"/>
      <c r="D1" s="1145"/>
      <c r="E1" s="1311" t="s">
        <v>387</v>
      </c>
      <c r="F1" s="1311"/>
      <c r="G1" s="1311"/>
      <c r="H1" s="206"/>
      <c r="I1" s="207"/>
      <c r="J1" s="207"/>
      <c r="K1" s="572"/>
    </row>
    <row r="2" spans="1:11" s="313" customFormat="1" ht="15" customHeight="1">
      <c r="A2" s="208" t="s">
        <v>148</v>
      </c>
      <c r="B2" s="212" t="s">
        <v>388</v>
      </c>
      <c r="C2" s="212"/>
      <c r="D2" s="212"/>
      <c r="E2" s="212" t="s">
        <v>858</v>
      </c>
      <c r="F2" s="1146"/>
      <c r="G2" s="1146"/>
      <c r="H2" s="211"/>
      <c r="I2" s="1146"/>
      <c r="J2" s="1146"/>
      <c r="K2" s="213"/>
    </row>
    <row r="3" spans="1:11" s="313" customFormat="1" ht="15" customHeight="1">
      <c r="A3" s="208" t="s">
        <v>148</v>
      </c>
      <c r="B3" s="212" t="s">
        <v>390</v>
      </c>
      <c r="C3" s="212"/>
      <c r="D3" s="212"/>
      <c r="E3" s="1326" t="s">
        <v>391</v>
      </c>
      <c r="F3" s="1326"/>
      <c r="G3" s="1326"/>
      <c r="H3" s="1326"/>
      <c r="I3" s="1326"/>
      <c r="J3" s="1146"/>
      <c r="K3" s="213"/>
    </row>
    <row r="4" spans="1:11" s="313" customFormat="1" ht="15" customHeight="1">
      <c r="A4" s="208" t="s">
        <v>148</v>
      </c>
      <c r="B4" s="212" t="s">
        <v>149</v>
      </c>
      <c r="C4" s="212"/>
      <c r="D4" s="212"/>
      <c r="E4" s="212"/>
      <c r="F4" s="1146"/>
      <c r="G4" s="1146"/>
      <c r="H4" s="211"/>
      <c r="I4" s="311"/>
      <c r="J4" s="312"/>
      <c r="K4" s="213"/>
    </row>
    <row r="5" spans="1:11" s="314" customFormat="1" ht="15" customHeight="1">
      <c r="A5" s="214"/>
      <c r="B5" s="216" t="s">
        <v>972</v>
      </c>
      <c r="C5" s="216"/>
      <c r="D5" s="216"/>
      <c r="E5" s="216"/>
      <c r="F5" s="215"/>
      <c r="G5" s="215"/>
      <c r="H5" s="215"/>
      <c r="I5" s="217"/>
      <c r="J5" s="215"/>
      <c r="K5" s="574"/>
    </row>
    <row r="6" spans="1:11" ht="15" customHeight="1">
      <c r="A6" s="219"/>
      <c r="B6" s="1314"/>
      <c r="C6" s="1314"/>
      <c r="D6" s="1314"/>
      <c r="E6" s="1314"/>
      <c r="F6" s="632"/>
      <c r="G6" s="674"/>
      <c r="H6" s="674" t="s">
        <v>152</v>
      </c>
      <c r="I6" s="675"/>
      <c r="J6" s="681"/>
      <c r="K6" s="683"/>
    </row>
    <row r="7" spans="1:11" ht="23">
      <c r="A7" s="220" t="s">
        <v>155</v>
      </c>
      <c r="B7" s="220" t="s">
        <v>238</v>
      </c>
      <c r="C7" s="220" t="s">
        <v>124</v>
      </c>
      <c r="D7" s="220" t="s">
        <v>613</v>
      </c>
      <c r="E7" s="220" t="s">
        <v>265</v>
      </c>
      <c r="F7" s="578" t="s">
        <v>158</v>
      </c>
      <c r="G7" s="684" t="s">
        <v>159</v>
      </c>
      <c r="H7" s="685" t="s">
        <v>160</v>
      </c>
      <c r="I7" s="686" t="s">
        <v>973</v>
      </c>
      <c r="J7" s="686" t="s">
        <v>161</v>
      </c>
      <c r="K7" s="688"/>
    </row>
    <row r="8" spans="1:11" ht="14.15" customHeight="1">
      <c r="A8" s="319"/>
      <c r="B8" s="230"/>
      <c r="C8" s="230"/>
      <c r="D8" s="230"/>
      <c r="E8" s="230"/>
      <c r="F8" s="231"/>
      <c r="G8" s="231"/>
      <c r="H8" s="231"/>
      <c r="I8" s="232"/>
      <c r="J8" s="316"/>
      <c r="K8" s="229"/>
    </row>
    <row r="9" spans="1:11" ht="14.15" customHeight="1">
      <c r="A9" s="228" t="s">
        <v>974</v>
      </c>
      <c r="B9" s="317" t="s">
        <v>229</v>
      </c>
      <c r="C9" s="317"/>
      <c r="D9" s="230"/>
      <c r="E9" s="230"/>
      <c r="F9" s="231"/>
      <c r="G9" s="231"/>
      <c r="H9" s="231"/>
      <c r="I9" s="232"/>
      <c r="J9" s="318"/>
      <c r="K9" s="229"/>
    </row>
    <row r="10" spans="1:11" ht="14.15" customHeight="1">
      <c r="A10" s="228"/>
      <c r="B10" s="230"/>
      <c r="C10" s="230"/>
      <c r="D10" s="230"/>
      <c r="E10" s="230"/>
      <c r="F10" s="231"/>
      <c r="G10" s="231"/>
      <c r="H10" s="231"/>
      <c r="I10" s="232"/>
      <c r="J10" s="231"/>
      <c r="K10" s="229"/>
    </row>
    <row r="11" spans="1:11" ht="14.15" customHeight="1">
      <c r="A11" s="319"/>
      <c r="B11" s="320"/>
      <c r="C11" s="320">
        <v>27</v>
      </c>
      <c r="D11" s="320" t="s">
        <v>656</v>
      </c>
      <c r="E11" s="320"/>
      <c r="F11" s="318">
        <v>1</v>
      </c>
      <c r="G11" s="318"/>
      <c r="H11" s="318"/>
      <c r="I11" s="321">
        <v>16.423999999999996</v>
      </c>
      <c r="J11" s="231">
        <f>F11*I11</f>
        <v>16.423999999999996</v>
      </c>
      <c r="K11" s="1207">
        <f t="shared" ref="K11:K15" si="0">J11</f>
        <v>16.423999999999996</v>
      </c>
    </row>
    <row r="12" spans="1:11" ht="14.15" customHeight="1">
      <c r="A12" s="319"/>
      <c r="B12" s="320"/>
      <c r="C12" s="320">
        <v>27</v>
      </c>
      <c r="D12" s="320" t="s">
        <v>655</v>
      </c>
      <c r="E12" s="320"/>
      <c r="F12" s="318">
        <v>1</v>
      </c>
      <c r="G12" s="318"/>
      <c r="H12" s="318"/>
      <c r="I12" s="321">
        <v>21.295399999999997</v>
      </c>
      <c r="J12" s="231">
        <f t="shared" ref="J12:J36" si="1">F12*I12</f>
        <v>21.295399999999997</v>
      </c>
      <c r="K12" s="1207">
        <f t="shared" si="0"/>
        <v>21.295399999999997</v>
      </c>
    </row>
    <row r="13" spans="1:11" ht="14.15" customHeight="1">
      <c r="A13" s="319"/>
      <c r="B13" s="320"/>
      <c r="C13" s="320">
        <v>27</v>
      </c>
      <c r="D13" s="320" t="s">
        <v>650</v>
      </c>
      <c r="E13" s="320"/>
      <c r="F13" s="318">
        <v>2</v>
      </c>
      <c r="G13" s="318"/>
      <c r="H13" s="318"/>
      <c r="I13" s="321">
        <v>15.023999999999999</v>
      </c>
      <c r="J13" s="231">
        <f t="shared" si="1"/>
        <v>30.047999999999998</v>
      </c>
      <c r="K13" s="1207">
        <f t="shared" si="0"/>
        <v>30.047999999999998</v>
      </c>
    </row>
    <row r="14" spans="1:11" ht="14.15" customHeight="1">
      <c r="A14" s="319"/>
      <c r="B14" s="320"/>
      <c r="C14" s="320">
        <v>27</v>
      </c>
      <c r="D14" s="320" t="s">
        <v>975</v>
      </c>
      <c r="E14" s="320"/>
      <c r="F14" s="318">
        <v>2</v>
      </c>
      <c r="G14" s="318"/>
      <c r="H14" s="318"/>
      <c r="I14" s="321">
        <v>21.295399999999997</v>
      </c>
      <c r="J14" s="231">
        <f t="shared" si="1"/>
        <v>42.590799999999994</v>
      </c>
      <c r="K14" s="1207">
        <f t="shared" si="0"/>
        <v>42.590799999999994</v>
      </c>
    </row>
    <row r="15" spans="1:11" ht="14.15" customHeight="1">
      <c r="A15" s="319"/>
      <c r="B15" s="320"/>
      <c r="C15" s="320">
        <v>27</v>
      </c>
      <c r="D15" s="320" t="s">
        <v>641</v>
      </c>
      <c r="E15" s="320"/>
      <c r="F15" s="318">
        <v>2</v>
      </c>
      <c r="G15" s="318"/>
      <c r="H15" s="318"/>
      <c r="I15" s="321">
        <v>11.4733</v>
      </c>
      <c r="J15" s="231">
        <f t="shared" si="1"/>
        <v>22.9466</v>
      </c>
      <c r="K15" s="1207">
        <f t="shared" si="0"/>
        <v>22.9466</v>
      </c>
    </row>
    <row r="16" spans="1:11" ht="14.15" customHeight="1">
      <c r="A16" s="319"/>
      <c r="B16" s="320"/>
      <c r="C16" s="320">
        <v>27</v>
      </c>
      <c r="D16" s="320" t="s">
        <v>620</v>
      </c>
      <c r="E16" s="320"/>
      <c r="F16" s="318">
        <v>1</v>
      </c>
      <c r="G16" s="318"/>
      <c r="H16" s="318"/>
      <c r="I16" s="321">
        <v>14.754</v>
      </c>
      <c r="J16" s="231">
        <f t="shared" si="1"/>
        <v>14.754</v>
      </c>
      <c r="K16" s="1207">
        <f t="shared" ref="K16:K24" si="2">J16</f>
        <v>14.754</v>
      </c>
    </row>
    <row r="17" spans="1:11" ht="14.15" customHeight="1">
      <c r="A17" s="319"/>
      <c r="B17" s="320"/>
      <c r="C17" s="320">
        <v>27</v>
      </c>
      <c r="D17" s="320" t="s">
        <v>976</v>
      </c>
      <c r="E17" s="320"/>
      <c r="F17" s="318">
        <v>1</v>
      </c>
      <c r="G17" s="318"/>
      <c r="H17" s="318"/>
      <c r="I17" s="321">
        <v>7.2909999999999995</v>
      </c>
      <c r="J17" s="231">
        <f t="shared" si="1"/>
        <v>7.2909999999999995</v>
      </c>
      <c r="K17" s="1207">
        <f t="shared" si="2"/>
        <v>7.2909999999999995</v>
      </c>
    </row>
    <row r="18" spans="1:11" ht="14.15" customHeight="1">
      <c r="A18" s="319"/>
      <c r="B18" s="320"/>
      <c r="C18" s="320">
        <v>27</v>
      </c>
      <c r="D18" s="320" t="s">
        <v>639</v>
      </c>
      <c r="E18" s="320"/>
      <c r="F18" s="318">
        <v>1</v>
      </c>
      <c r="G18" s="318"/>
      <c r="H18" s="318"/>
      <c r="I18" s="321">
        <v>21.295399999999997</v>
      </c>
      <c r="J18" s="231">
        <f t="shared" si="1"/>
        <v>21.295399999999997</v>
      </c>
      <c r="K18" s="1207">
        <f t="shared" si="2"/>
        <v>21.295399999999997</v>
      </c>
    </row>
    <row r="19" spans="1:11" ht="14.15" customHeight="1">
      <c r="A19" s="319"/>
      <c r="B19" s="320"/>
      <c r="C19" s="320">
        <v>27</v>
      </c>
      <c r="D19" s="320" t="s">
        <v>638</v>
      </c>
      <c r="E19" s="320"/>
      <c r="F19" s="318">
        <v>1</v>
      </c>
      <c r="G19" s="318"/>
      <c r="H19" s="318"/>
      <c r="I19" s="321">
        <v>16.153999999999996</v>
      </c>
      <c r="J19" s="231">
        <f t="shared" si="1"/>
        <v>16.153999999999996</v>
      </c>
      <c r="K19" s="1207">
        <f t="shared" si="2"/>
        <v>16.153999999999996</v>
      </c>
    </row>
    <row r="20" spans="1:11" ht="14.15" customHeight="1">
      <c r="A20" s="319"/>
      <c r="B20" s="320"/>
      <c r="C20" s="320">
        <v>27</v>
      </c>
      <c r="D20" s="320" t="s">
        <v>637</v>
      </c>
      <c r="E20" s="320"/>
      <c r="F20" s="318">
        <v>1</v>
      </c>
      <c r="G20" s="318"/>
      <c r="H20" s="318"/>
      <c r="I20" s="321">
        <v>16.153999999999996</v>
      </c>
      <c r="J20" s="231">
        <f t="shared" si="1"/>
        <v>16.153999999999996</v>
      </c>
      <c r="K20" s="1207">
        <f t="shared" si="2"/>
        <v>16.153999999999996</v>
      </c>
    </row>
    <row r="21" spans="1:11" ht="14.15" customHeight="1">
      <c r="A21" s="319"/>
      <c r="B21" s="320"/>
      <c r="C21" s="320">
        <v>27</v>
      </c>
      <c r="D21" s="320" t="s">
        <v>977</v>
      </c>
      <c r="E21" s="320"/>
      <c r="F21" s="318">
        <v>1</v>
      </c>
      <c r="G21" s="318"/>
      <c r="H21" s="318"/>
      <c r="I21" s="321">
        <v>21.295399999999997</v>
      </c>
      <c r="J21" s="231">
        <f t="shared" si="1"/>
        <v>21.295399999999997</v>
      </c>
      <c r="K21" s="1207">
        <f t="shared" si="2"/>
        <v>21.295399999999997</v>
      </c>
    </row>
    <row r="22" spans="1:11" ht="14.15" customHeight="1">
      <c r="A22" s="319"/>
      <c r="B22" s="320"/>
      <c r="C22" s="320">
        <v>27</v>
      </c>
      <c r="D22" s="320" t="s">
        <v>978</v>
      </c>
      <c r="E22" s="320"/>
      <c r="F22" s="318">
        <v>1</v>
      </c>
      <c r="G22" s="318"/>
      <c r="H22" s="318"/>
      <c r="I22" s="321">
        <v>21.295399999999997</v>
      </c>
      <c r="J22" s="231">
        <f t="shared" si="1"/>
        <v>21.295399999999997</v>
      </c>
      <c r="K22" s="1207">
        <f t="shared" si="2"/>
        <v>21.295399999999997</v>
      </c>
    </row>
    <row r="23" spans="1:11" ht="14.15" customHeight="1">
      <c r="A23" s="319"/>
      <c r="B23" s="320"/>
      <c r="C23" s="320">
        <v>27</v>
      </c>
      <c r="D23" s="320" t="s">
        <v>636</v>
      </c>
      <c r="E23" s="320"/>
      <c r="F23" s="318">
        <v>1</v>
      </c>
      <c r="G23" s="318"/>
      <c r="H23" s="318"/>
      <c r="I23" s="321">
        <v>7.6909999999999998</v>
      </c>
      <c r="J23" s="231">
        <f t="shared" si="1"/>
        <v>7.6909999999999998</v>
      </c>
      <c r="K23" s="1207">
        <f t="shared" si="2"/>
        <v>7.6909999999999998</v>
      </c>
    </row>
    <row r="24" spans="1:11" ht="14.15" customHeight="1">
      <c r="A24" s="319"/>
      <c r="B24" s="320"/>
      <c r="C24" s="320">
        <v>27</v>
      </c>
      <c r="D24" s="320" t="s">
        <v>635</v>
      </c>
      <c r="E24" s="320"/>
      <c r="F24" s="318">
        <v>1</v>
      </c>
      <c r="G24" s="318"/>
      <c r="H24" s="318"/>
      <c r="I24" s="321">
        <v>5.891</v>
      </c>
      <c r="J24" s="231">
        <f t="shared" si="1"/>
        <v>5.891</v>
      </c>
      <c r="K24" s="1207">
        <f t="shared" si="2"/>
        <v>5.891</v>
      </c>
    </row>
    <row r="25" spans="1:11" ht="14.15" customHeight="1">
      <c r="A25" s="319"/>
      <c r="B25" s="320"/>
      <c r="C25" s="320"/>
      <c r="D25" s="320"/>
      <c r="E25" s="320"/>
      <c r="F25" s="318"/>
      <c r="G25" s="318"/>
      <c r="H25" s="318"/>
      <c r="I25" s="321"/>
      <c r="J25" s="322"/>
      <c r="K25" s="1207"/>
    </row>
    <row r="26" spans="1:11" ht="14.15" customHeight="1">
      <c r="A26" s="319"/>
      <c r="B26" s="320"/>
      <c r="C26" s="320">
        <v>26</v>
      </c>
      <c r="D26" s="320" t="s">
        <v>656</v>
      </c>
      <c r="E26" s="320"/>
      <c r="F26" s="318">
        <v>1</v>
      </c>
      <c r="G26" s="318"/>
      <c r="H26" s="318"/>
      <c r="I26" s="321">
        <v>2.97</v>
      </c>
      <c r="J26" s="231">
        <f t="shared" si="1"/>
        <v>2.97</v>
      </c>
      <c r="K26" s="1207">
        <f t="shared" ref="K26:K36" si="3">J26</f>
        <v>2.97</v>
      </c>
    </row>
    <row r="27" spans="1:11" ht="14.15" customHeight="1">
      <c r="A27" s="319"/>
      <c r="B27" s="320"/>
      <c r="C27" s="320">
        <v>26</v>
      </c>
      <c r="D27" s="320" t="s">
        <v>655</v>
      </c>
      <c r="E27" s="320"/>
      <c r="F27" s="318">
        <v>1</v>
      </c>
      <c r="G27" s="318"/>
      <c r="H27" s="318"/>
      <c r="I27" s="321">
        <v>0</v>
      </c>
      <c r="J27" s="231">
        <f t="shared" si="1"/>
        <v>0</v>
      </c>
      <c r="K27" s="1207">
        <f t="shared" si="3"/>
        <v>0</v>
      </c>
    </row>
    <row r="28" spans="1:11" ht="14.15" customHeight="1">
      <c r="A28" s="319"/>
      <c r="B28" s="320"/>
      <c r="C28" s="320">
        <v>26</v>
      </c>
      <c r="D28" s="320" t="s">
        <v>650</v>
      </c>
      <c r="E28" s="320"/>
      <c r="F28" s="318">
        <v>2</v>
      </c>
      <c r="G28" s="318"/>
      <c r="H28" s="318"/>
      <c r="I28" s="321">
        <v>2.7</v>
      </c>
      <c r="J28" s="231">
        <f t="shared" si="1"/>
        <v>5.4</v>
      </c>
      <c r="K28" s="1207">
        <f t="shared" si="3"/>
        <v>5.4</v>
      </c>
    </row>
    <row r="29" spans="1:11" ht="14.15" customHeight="1">
      <c r="A29" s="319"/>
      <c r="B29" s="320"/>
      <c r="C29" s="320">
        <v>26</v>
      </c>
      <c r="D29" s="320" t="s">
        <v>975</v>
      </c>
      <c r="E29" s="320"/>
      <c r="F29" s="318">
        <v>2</v>
      </c>
      <c r="G29" s="318"/>
      <c r="H29" s="318"/>
      <c r="I29" s="321">
        <v>18.095399999999998</v>
      </c>
      <c r="J29" s="231">
        <f t="shared" si="1"/>
        <v>36.190799999999996</v>
      </c>
      <c r="K29" s="1207">
        <f t="shared" si="3"/>
        <v>36.190799999999996</v>
      </c>
    </row>
    <row r="30" spans="1:11" ht="14.15" customHeight="1">
      <c r="A30" s="319"/>
      <c r="B30" s="320"/>
      <c r="C30" s="320">
        <v>26</v>
      </c>
      <c r="D30" s="320" t="s">
        <v>641</v>
      </c>
      <c r="E30" s="320"/>
      <c r="F30" s="318">
        <v>1</v>
      </c>
      <c r="G30" s="318"/>
      <c r="H30" s="318"/>
      <c r="I30" s="321">
        <v>4.6103999999999994</v>
      </c>
      <c r="J30" s="231">
        <f t="shared" si="1"/>
        <v>4.6103999999999994</v>
      </c>
      <c r="K30" s="1207">
        <f t="shared" si="3"/>
        <v>4.6103999999999994</v>
      </c>
    </row>
    <row r="31" spans="1:11" ht="14.15" customHeight="1">
      <c r="A31" s="319"/>
      <c r="B31" s="320"/>
      <c r="C31" s="320">
        <v>26</v>
      </c>
      <c r="D31" s="320" t="s">
        <v>620</v>
      </c>
      <c r="E31" s="320"/>
      <c r="F31" s="318">
        <v>1</v>
      </c>
      <c r="G31" s="318"/>
      <c r="H31" s="318"/>
      <c r="I31" s="321">
        <v>2.7</v>
      </c>
      <c r="J31" s="231">
        <f t="shared" si="1"/>
        <v>2.7</v>
      </c>
      <c r="K31" s="1207">
        <f t="shared" si="3"/>
        <v>2.7</v>
      </c>
    </row>
    <row r="32" spans="1:11" ht="14.15" customHeight="1">
      <c r="A32" s="319"/>
      <c r="B32" s="320"/>
      <c r="C32" s="320">
        <v>26</v>
      </c>
      <c r="D32" s="320" t="s">
        <v>657</v>
      </c>
      <c r="E32" s="320"/>
      <c r="F32" s="318">
        <v>1</v>
      </c>
      <c r="G32" s="318"/>
      <c r="H32" s="318"/>
      <c r="I32" s="321">
        <v>21.295399999999997</v>
      </c>
      <c r="J32" s="231">
        <f t="shared" si="1"/>
        <v>21.295399999999997</v>
      </c>
      <c r="K32" s="1207">
        <f t="shared" si="3"/>
        <v>21.295399999999997</v>
      </c>
    </row>
    <row r="33" spans="1:11" ht="14.15" customHeight="1">
      <c r="A33" s="319"/>
      <c r="B33" s="320"/>
      <c r="C33" s="320">
        <v>26</v>
      </c>
      <c r="D33" s="320" t="s">
        <v>639</v>
      </c>
      <c r="E33" s="320"/>
      <c r="F33" s="318">
        <v>1</v>
      </c>
      <c r="G33" s="318"/>
      <c r="H33" s="318"/>
      <c r="I33" s="321">
        <f>F33*G33*H33</f>
        <v>0</v>
      </c>
      <c r="J33" s="231">
        <f t="shared" si="1"/>
        <v>0</v>
      </c>
      <c r="K33" s="1207">
        <f t="shared" si="3"/>
        <v>0</v>
      </c>
    </row>
    <row r="34" spans="1:11" ht="14.15" customHeight="1">
      <c r="A34" s="319"/>
      <c r="B34" s="320"/>
      <c r="C34" s="320">
        <v>26</v>
      </c>
      <c r="D34" s="320" t="s">
        <v>638</v>
      </c>
      <c r="E34" s="320"/>
      <c r="F34" s="318">
        <v>1</v>
      </c>
      <c r="G34" s="318"/>
      <c r="H34" s="318"/>
      <c r="I34" s="321">
        <v>2.7</v>
      </c>
      <c r="J34" s="231">
        <f t="shared" si="1"/>
        <v>2.7</v>
      </c>
      <c r="K34" s="1207">
        <f t="shared" si="3"/>
        <v>2.7</v>
      </c>
    </row>
    <row r="35" spans="1:11" ht="14.15" customHeight="1">
      <c r="A35" s="319"/>
      <c r="B35" s="320"/>
      <c r="C35" s="320">
        <v>26</v>
      </c>
      <c r="D35" s="320" t="s">
        <v>637</v>
      </c>
      <c r="E35" s="320"/>
      <c r="F35" s="318">
        <v>1</v>
      </c>
      <c r="G35" s="318"/>
      <c r="H35" s="318"/>
      <c r="I35" s="321">
        <v>2.7</v>
      </c>
      <c r="J35" s="231">
        <f t="shared" si="1"/>
        <v>2.7</v>
      </c>
      <c r="K35" s="1207">
        <f t="shared" si="3"/>
        <v>2.7</v>
      </c>
    </row>
    <row r="36" spans="1:11" ht="14.15" customHeight="1">
      <c r="A36" s="319"/>
      <c r="B36" s="320"/>
      <c r="C36" s="320">
        <v>26</v>
      </c>
      <c r="D36" s="320" t="s">
        <v>977</v>
      </c>
      <c r="E36" s="320"/>
      <c r="F36" s="318">
        <v>1</v>
      </c>
      <c r="G36" s="318"/>
      <c r="H36" s="318"/>
      <c r="I36" s="321">
        <v>18.100000000000001</v>
      </c>
      <c r="J36" s="231">
        <f t="shared" si="1"/>
        <v>18.100000000000001</v>
      </c>
      <c r="K36" s="1207">
        <f t="shared" si="3"/>
        <v>18.100000000000001</v>
      </c>
    </row>
    <row r="37" spans="1:11" ht="14.15" customHeight="1">
      <c r="A37" s="228"/>
      <c r="B37" s="230"/>
      <c r="C37" s="320"/>
      <c r="D37" s="320"/>
      <c r="E37" s="320"/>
      <c r="F37" s="318"/>
      <c r="G37" s="318"/>
      <c r="H37" s="318"/>
      <c r="I37" s="321"/>
      <c r="J37" s="322"/>
      <c r="K37" s="1207"/>
    </row>
    <row r="38" spans="1:11" ht="14.15" customHeight="1">
      <c r="A38" s="327"/>
      <c r="B38" s="230"/>
      <c r="C38" s="320">
        <v>25</v>
      </c>
      <c r="D38" s="320" t="s">
        <v>656</v>
      </c>
      <c r="E38" s="320"/>
      <c r="F38" s="318">
        <v>1</v>
      </c>
      <c r="G38" s="318"/>
      <c r="H38" s="318"/>
      <c r="I38" s="321">
        <v>2.97</v>
      </c>
      <c r="J38" s="231">
        <f>F38*I38</f>
        <v>2.97</v>
      </c>
      <c r="K38" s="1207">
        <f t="shared" ref="K38:K45" si="4">J38</f>
        <v>2.97</v>
      </c>
    </row>
    <row r="39" spans="1:11" ht="14.15" customHeight="1">
      <c r="A39" s="327"/>
      <c r="B39" s="230"/>
      <c r="C39" s="320">
        <v>25</v>
      </c>
      <c r="D39" s="320" t="s">
        <v>975</v>
      </c>
      <c r="E39" s="320" t="s">
        <v>979</v>
      </c>
      <c r="F39" s="318">
        <v>1</v>
      </c>
      <c r="G39" s="318">
        <v>2.86</v>
      </c>
      <c r="H39" s="318">
        <v>0.4</v>
      </c>
      <c r="I39" s="321">
        <f>F39*G39*H39</f>
        <v>1.1439999999999999</v>
      </c>
      <c r="J39" s="231">
        <f t="shared" ref="J39:J44" si="5">F39*I39</f>
        <v>1.1439999999999999</v>
      </c>
      <c r="K39" s="1207">
        <f t="shared" si="4"/>
        <v>1.1439999999999999</v>
      </c>
    </row>
    <row r="40" spans="1:11" ht="14.15" customHeight="1">
      <c r="A40" s="327"/>
      <c r="B40" s="320"/>
      <c r="C40" s="320">
        <v>25</v>
      </c>
      <c r="D40" s="320" t="s">
        <v>618</v>
      </c>
      <c r="E40" s="320"/>
      <c r="F40" s="318">
        <v>1</v>
      </c>
      <c r="G40" s="318"/>
      <c r="H40" s="318"/>
      <c r="I40" s="321">
        <v>2.7</v>
      </c>
      <c r="J40" s="231">
        <f t="shared" si="5"/>
        <v>2.7</v>
      </c>
      <c r="K40" s="1207">
        <f t="shared" si="4"/>
        <v>2.7</v>
      </c>
    </row>
    <row r="41" spans="1:11" ht="14.15" customHeight="1">
      <c r="A41" s="327"/>
      <c r="B41" s="320"/>
      <c r="C41" s="320">
        <v>25</v>
      </c>
      <c r="D41" s="320" t="s">
        <v>634</v>
      </c>
      <c r="E41" s="320"/>
      <c r="F41" s="318">
        <v>1</v>
      </c>
      <c r="G41" s="318"/>
      <c r="H41" s="318"/>
      <c r="I41" s="321">
        <v>4.6100000000000003</v>
      </c>
      <c r="J41" s="231">
        <f t="shared" si="5"/>
        <v>4.6100000000000003</v>
      </c>
      <c r="K41" s="1207">
        <f t="shared" si="4"/>
        <v>4.6100000000000003</v>
      </c>
    </row>
    <row r="42" spans="1:11" ht="14.15" customHeight="1">
      <c r="A42" s="327"/>
      <c r="B42" s="320"/>
      <c r="C42" s="320">
        <v>25</v>
      </c>
      <c r="D42" s="320" t="s">
        <v>621</v>
      </c>
      <c r="E42" s="320"/>
      <c r="F42" s="318">
        <v>2</v>
      </c>
      <c r="G42" s="318"/>
      <c r="H42" s="318"/>
      <c r="I42" s="321">
        <v>2.7</v>
      </c>
      <c r="J42" s="231">
        <f t="shared" si="5"/>
        <v>5.4</v>
      </c>
      <c r="K42" s="1207">
        <f t="shared" si="4"/>
        <v>5.4</v>
      </c>
    </row>
    <row r="43" spans="1:11" ht="14.15" customHeight="1">
      <c r="A43" s="327"/>
      <c r="B43" s="320"/>
      <c r="C43" s="320">
        <v>25</v>
      </c>
      <c r="D43" s="320" t="s">
        <v>638</v>
      </c>
      <c r="E43" s="320"/>
      <c r="F43" s="318">
        <v>1</v>
      </c>
      <c r="G43" s="318"/>
      <c r="H43" s="318"/>
      <c r="I43" s="321">
        <v>2.7</v>
      </c>
      <c r="J43" s="231">
        <f t="shared" si="5"/>
        <v>2.7</v>
      </c>
      <c r="K43" s="1207">
        <f t="shared" si="4"/>
        <v>2.7</v>
      </c>
    </row>
    <row r="44" spans="1:11" ht="14.15" customHeight="1">
      <c r="A44" s="327"/>
      <c r="B44" s="320"/>
      <c r="C44" s="320">
        <v>25</v>
      </c>
      <c r="D44" s="320" t="s">
        <v>637</v>
      </c>
      <c r="E44" s="320"/>
      <c r="F44" s="318">
        <v>1</v>
      </c>
      <c r="G44" s="318"/>
      <c r="H44" s="318"/>
      <c r="I44" s="321">
        <v>2.7</v>
      </c>
      <c r="J44" s="231">
        <f t="shared" si="5"/>
        <v>2.7</v>
      </c>
      <c r="K44" s="1207">
        <f t="shared" si="4"/>
        <v>2.7</v>
      </c>
    </row>
    <row r="45" spans="1:11" ht="14.15" customHeight="1">
      <c r="A45" s="327"/>
      <c r="B45" s="320"/>
      <c r="C45" s="320">
        <v>25</v>
      </c>
      <c r="D45" s="320" t="s">
        <v>623</v>
      </c>
      <c r="E45" s="320"/>
      <c r="F45" s="318">
        <v>1</v>
      </c>
      <c r="G45" s="318">
        <v>2</v>
      </c>
      <c r="H45" s="318">
        <v>0.4</v>
      </c>
      <c r="I45" s="321">
        <f>F45*G45*H45</f>
        <v>0.8</v>
      </c>
      <c r="J45" s="231">
        <f>F45*I45</f>
        <v>0.8</v>
      </c>
      <c r="K45" s="1207">
        <f t="shared" si="4"/>
        <v>0.8</v>
      </c>
    </row>
    <row r="46" spans="1:11" ht="14.15" customHeight="1">
      <c r="A46" s="327"/>
      <c r="B46" s="320"/>
      <c r="C46" s="320"/>
      <c r="D46" s="320"/>
      <c r="E46" s="320"/>
      <c r="F46" s="318"/>
      <c r="G46" s="318"/>
      <c r="H46" s="318"/>
      <c r="I46" s="321"/>
      <c r="J46" s="322"/>
      <c r="K46" s="1207"/>
    </row>
    <row r="47" spans="1:11" ht="14.15" customHeight="1">
      <c r="A47" s="327"/>
      <c r="B47" s="320"/>
      <c r="C47" s="320">
        <v>24</v>
      </c>
      <c r="D47" s="320" t="s">
        <v>654</v>
      </c>
      <c r="E47" s="320"/>
      <c r="F47" s="318">
        <v>1</v>
      </c>
      <c r="G47" s="318">
        <v>1.8</v>
      </c>
      <c r="H47" s="318">
        <v>0.4</v>
      </c>
      <c r="I47" s="321">
        <f>F47*G47*H47</f>
        <v>0.72000000000000008</v>
      </c>
      <c r="J47" s="231">
        <f>F47*I47</f>
        <v>0.72000000000000008</v>
      </c>
      <c r="K47" s="1207">
        <f>J47</f>
        <v>0.72000000000000008</v>
      </c>
    </row>
    <row r="48" spans="1:11" ht="14.15" customHeight="1">
      <c r="A48" s="327"/>
      <c r="B48" s="320"/>
      <c r="C48" s="320">
        <v>24</v>
      </c>
      <c r="D48" s="320" t="s">
        <v>650</v>
      </c>
      <c r="E48" s="320"/>
      <c r="F48" s="318">
        <v>1</v>
      </c>
      <c r="G48" s="318"/>
      <c r="H48" s="318"/>
      <c r="I48" s="321">
        <v>2.7</v>
      </c>
      <c r="J48" s="231">
        <f>F48*I48</f>
        <v>2.7</v>
      </c>
      <c r="K48" s="1207">
        <f>J48</f>
        <v>2.7</v>
      </c>
    </row>
    <row r="49" spans="1:11" ht="14.15" customHeight="1">
      <c r="A49" s="327"/>
      <c r="B49" s="320"/>
      <c r="C49" s="320">
        <v>24</v>
      </c>
      <c r="D49" s="320" t="s">
        <v>634</v>
      </c>
      <c r="E49" s="320"/>
      <c r="F49" s="318">
        <v>1</v>
      </c>
      <c r="G49" s="318"/>
      <c r="H49" s="318"/>
      <c r="I49" s="321">
        <v>4.6100000000000003</v>
      </c>
      <c r="J49" s="231">
        <f>F49*I49</f>
        <v>4.6100000000000003</v>
      </c>
      <c r="K49" s="1207">
        <f>J49</f>
        <v>4.6100000000000003</v>
      </c>
    </row>
    <row r="50" spans="1:11" ht="14.15" customHeight="1">
      <c r="A50" s="327"/>
      <c r="B50" s="320"/>
      <c r="C50" s="320"/>
      <c r="D50" s="320"/>
      <c r="E50" s="320"/>
      <c r="F50" s="318"/>
      <c r="G50" s="318"/>
      <c r="H50" s="318"/>
      <c r="I50" s="321"/>
      <c r="J50" s="322"/>
      <c r="K50" s="1207"/>
    </row>
    <row r="51" spans="1:11" ht="14.15" customHeight="1" thickBot="1">
      <c r="A51" s="327"/>
      <c r="B51" s="320"/>
      <c r="C51" s="320"/>
      <c r="D51" s="320"/>
      <c r="E51" s="320"/>
      <c r="F51" s="318"/>
      <c r="G51" s="318"/>
      <c r="H51" s="318"/>
      <c r="I51" s="321"/>
      <c r="J51" s="324">
        <f>SUM(J10:J50)</f>
        <v>392.84659999999997</v>
      </c>
      <c r="K51" s="1208">
        <f>SUM(K10:K50)</f>
        <v>392.84659999999997</v>
      </c>
    </row>
    <row r="52" spans="1:11" ht="14.15" customHeight="1" thickTop="1">
      <c r="A52" s="327"/>
      <c r="B52" s="320"/>
      <c r="C52" s="320"/>
      <c r="D52" s="320"/>
      <c r="E52" s="320"/>
      <c r="F52" s="318"/>
      <c r="G52" s="318"/>
      <c r="H52" s="318"/>
      <c r="I52" s="321"/>
      <c r="J52" s="322"/>
      <c r="K52" s="229"/>
    </row>
    <row r="53" spans="1:11" ht="14.15" customHeight="1">
      <c r="A53" s="327"/>
      <c r="B53" s="320"/>
      <c r="C53" s="320"/>
      <c r="D53" s="320"/>
      <c r="E53" s="1209"/>
      <c r="F53" s="318"/>
      <c r="G53" s="231"/>
      <c r="H53" s="231"/>
      <c r="I53" s="232"/>
      <c r="J53" s="322"/>
      <c r="K53" s="229"/>
    </row>
    <row r="54" spans="1:11" ht="14.15" customHeight="1">
      <c r="A54" s="228" t="s">
        <v>980</v>
      </c>
      <c r="B54" s="317" t="s">
        <v>231</v>
      </c>
      <c r="C54" s="317"/>
      <c r="D54" s="230"/>
      <c r="E54" s="230"/>
      <c r="F54" s="231"/>
      <c r="G54" s="231"/>
      <c r="H54" s="231"/>
      <c r="I54" s="232"/>
      <c r="J54" s="322"/>
      <c r="K54" s="229"/>
    </row>
    <row r="55" spans="1:11" ht="14.15" customHeight="1">
      <c r="A55" s="228"/>
      <c r="B55" s="230"/>
      <c r="C55" s="230"/>
      <c r="D55" s="230"/>
      <c r="E55" s="230"/>
      <c r="F55" s="231"/>
      <c r="G55" s="231"/>
      <c r="H55" s="231"/>
      <c r="I55" s="232"/>
      <c r="J55" s="322"/>
      <c r="K55" s="229"/>
    </row>
    <row r="56" spans="1:11" ht="14.15" customHeight="1">
      <c r="A56" s="228"/>
      <c r="B56" s="320"/>
      <c r="C56" s="320">
        <v>19</v>
      </c>
      <c r="D56" s="320"/>
      <c r="E56" s="320" t="s">
        <v>242</v>
      </c>
      <c r="F56" s="318">
        <v>3</v>
      </c>
      <c r="G56" s="318">
        <v>0.59</v>
      </c>
      <c r="H56" s="318">
        <v>2.5499999999999998</v>
      </c>
      <c r="I56" s="321">
        <f>F56*G56*H56</f>
        <v>4.5134999999999996</v>
      </c>
      <c r="J56" s="231">
        <f t="shared" ref="J56:K60" si="6">I56</f>
        <v>4.5134999999999996</v>
      </c>
      <c r="K56" s="229">
        <f t="shared" si="6"/>
        <v>4.5134999999999996</v>
      </c>
    </row>
    <row r="57" spans="1:11" ht="14.15" customHeight="1">
      <c r="A57" s="228"/>
      <c r="B57" s="320"/>
      <c r="C57" s="320">
        <v>24</v>
      </c>
      <c r="D57" s="320"/>
      <c r="E57" s="320" t="s">
        <v>242</v>
      </c>
      <c r="F57" s="318">
        <v>7</v>
      </c>
      <c r="G57" s="318">
        <v>0.59</v>
      </c>
      <c r="H57" s="318">
        <v>2.5499999999999998</v>
      </c>
      <c r="I57" s="321">
        <f>F57*G57*H57</f>
        <v>10.531499999999999</v>
      </c>
      <c r="J57" s="231">
        <f t="shared" si="6"/>
        <v>10.531499999999999</v>
      </c>
      <c r="K57" s="229">
        <f t="shared" si="6"/>
        <v>10.531499999999999</v>
      </c>
    </row>
    <row r="58" spans="1:11" ht="14.15" customHeight="1">
      <c r="A58" s="228"/>
      <c r="B58" s="320"/>
      <c r="C58" s="320">
        <v>25</v>
      </c>
      <c r="D58" s="320"/>
      <c r="E58" s="320" t="s">
        <v>242</v>
      </c>
      <c r="F58" s="318">
        <v>4</v>
      </c>
      <c r="G58" s="318">
        <v>0.59</v>
      </c>
      <c r="H58" s="318">
        <v>2.5499999999999998</v>
      </c>
      <c r="I58" s="321">
        <f>F58*G58*H58</f>
        <v>6.0179999999999989</v>
      </c>
      <c r="J58" s="231">
        <f t="shared" si="6"/>
        <v>6.0179999999999989</v>
      </c>
      <c r="K58" s="229">
        <f t="shared" si="6"/>
        <v>6.0179999999999989</v>
      </c>
    </row>
    <row r="59" spans="1:11" ht="14.15" customHeight="1">
      <c r="A59" s="228"/>
      <c r="B59" s="320"/>
      <c r="C59" s="320">
        <v>26</v>
      </c>
      <c r="D59" s="320"/>
      <c r="E59" s="320" t="s">
        <v>242</v>
      </c>
      <c r="F59" s="318">
        <v>3</v>
      </c>
      <c r="G59" s="318">
        <v>0.59</v>
      </c>
      <c r="H59" s="318">
        <v>2.5499999999999998</v>
      </c>
      <c r="I59" s="321">
        <f>F59*G59*H59</f>
        <v>4.5134999999999996</v>
      </c>
      <c r="J59" s="231">
        <f t="shared" si="6"/>
        <v>4.5134999999999996</v>
      </c>
      <c r="K59" s="229">
        <f t="shared" si="6"/>
        <v>4.5134999999999996</v>
      </c>
    </row>
    <row r="60" spans="1:11" ht="14.15" customHeight="1">
      <c r="A60" s="228"/>
      <c r="B60" s="320"/>
      <c r="C60" s="320">
        <v>27</v>
      </c>
      <c r="D60" s="320"/>
      <c r="E60" s="320" t="s">
        <v>242</v>
      </c>
      <c r="F60" s="318">
        <v>28</v>
      </c>
      <c r="G60" s="318">
        <v>0.59</v>
      </c>
      <c r="H60" s="318">
        <v>2.5499999999999998</v>
      </c>
      <c r="I60" s="321">
        <f>F60*G60*H60</f>
        <v>42.125999999999998</v>
      </c>
      <c r="J60" s="231">
        <f t="shared" si="6"/>
        <v>42.125999999999998</v>
      </c>
      <c r="K60" s="229">
        <f t="shared" si="6"/>
        <v>42.125999999999998</v>
      </c>
    </row>
    <row r="61" spans="1:11" ht="14.15" customHeight="1">
      <c r="A61" s="228"/>
      <c r="B61" s="320"/>
      <c r="C61" s="320"/>
      <c r="D61" s="320"/>
      <c r="E61" s="320"/>
      <c r="F61" s="318"/>
      <c r="G61" s="318"/>
      <c r="H61" s="318"/>
      <c r="I61" s="321"/>
      <c r="J61" s="322"/>
      <c r="K61" s="229"/>
    </row>
    <row r="62" spans="1:11" ht="14.15" customHeight="1" thickBot="1">
      <c r="A62" s="228"/>
      <c r="B62" s="320"/>
      <c r="C62" s="320"/>
      <c r="D62" s="320"/>
      <c r="E62" s="320"/>
      <c r="F62" s="318"/>
      <c r="G62" s="318"/>
      <c r="H62" s="318"/>
      <c r="I62" s="321"/>
      <c r="J62" s="324">
        <f>SUM(J56:J61)</f>
        <v>67.702499999999986</v>
      </c>
      <c r="K62" s="231">
        <f>SUM(K54:K61)</f>
        <v>67.702499999999986</v>
      </c>
    </row>
    <row r="63" spans="1:11" ht="14.15" customHeight="1" thickTop="1">
      <c r="A63" s="228" t="s">
        <v>981</v>
      </c>
      <c r="B63" s="1210" t="s">
        <v>233</v>
      </c>
      <c r="C63" s="320"/>
      <c r="D63" s="320"/>
      <c r="E63" s="320"/>
      <c r="F63" s="318"/>
      <c r="G63" s="318"/>
      <c r="H63" s="318"/>
      <c r="I63" s="321"/>
      <c r="J63" s="322"/>
      <c r="K63" s="231"/>
    </row>
    <row r="64" spans="1:11" ht="14.15" customHeight="1">
      <c r="A64" s="228"/>
      <c r="B64" s="320"/>
      <c r="C64" s="320"/>
      <c r="D64" s="320"/>
      <c r="E64" s="320"/>
      <c r="F64" s="318"/>
      <c r="G64" s="318"/>
      <c r="H64" s="318"/>
      <c r="I64" s="321"/>
      <c r="J64" s="322"/>
      <c r="K64" s="231"/>
    </row>
    <row r="65" spans="1:11" ht="14.15" customHeight="1">
      <c r="A65" s="228"/>
      <c r="B65" s="320"/>
      <c r="C65" s="320">
        <v>19</v>
      </c>
      <c r="D65" s="320"/>
      <c r="E65" s="320" t="s">
        <v>982</v>
      </c>
      <c r="F65" s="318">
        <v>1</v>
      </c>
      <c r="G65" s="318"/>
      <c r="H65" s="318"/>
      <c r="I65" s="321">
        <v>3</v>
      </c>
      <c r="J65" s="231">
        <f t="shared" ref="J65:J71" si="7">F65*I65</f>
        <v>3</v>
      </c>
      <c r="K65" s="231">
        <f>J65</f>
        <v>3</v>
      </c>
    </row>
    <row r="66" spans="1:11" ht="14.15" customHeight="1">
      <c r="A66" s="228"/>
      <c r="B66" s="320"/>
      <c r="C66" s="320">
        <v>22</v>
      </c>
      <c r="D66" s="320"/>
      <c r="E66" s="320" t="s">
        <v>982</v>
      </c>
      <c r="F66" s="318">
        <v>1</v>
      </c>
      <c r="G66" s="318"/>
      <c r="H66" s="318"/>
      <c r="I66" s="321">
        <v>1</v>
      </c>
      <c r="J66" s="231">
        <f t="shared" si="7"/>
        <v>1</v>
      </c>
      <c r="K66" s="231">
        <f t="shared" ref="K66:K71" si="8">J66</f>
        <v>1</v>
      </c>
    </row>
    <row r="67" spans="1:11" ht="14.15" customHeight="1">
      <c r="A67" s="228"/>
      <c r="B67" s="320"/>
      <c r="C67" s="320">
        <v>23</v>
      </c>
      <c r="D67" s="320"/>
      <c r="E67" s="320" t="s">
        <v>982</v>
      </c>
      <c r="F67" s="318">
        <v>1</v>
      </c>
      <c r="G67" s="318"/>
      <c r="H67" s="318"/>
      <c r="I67" s="321">
        <v>1</v>
      </c>
      <c r="J67" s="231">
        <f t="shared" si="7"/>
        <v>1</v>
      </c>
      <c r="K67" s="231">
        <f t="shared" si="8"/>
        <v>1</v>
      </c>
    </row>
    <row r="68" spans="1:11" ht="14.15" customHeight="1">
      <c r="A68" s="228"/>
      <c r="B68" s="320"/>
      <c r="C68" s="320">
        <v>24</v>
      </c>
      <c r="D68" s="320"/>
      <c r="E68" s="320" t="s">
        <v>982</v>
      </c>
      <c r="F68" s="318">
        <v>1</v>
      </c>
      <c r="G68" s="318"/>
      <c r="H68" s="318"/>
      <c r="I68" s="321">
        <v>19</v>
      </c>
      <c r="J68" s="231">
        <f t="shared" si="7"/>
        <v>19</v>
      </c>
      <c r="K68" s="231">
        <f t="shared" si="8"/>
        <v>19</v>
      </c>
    </row>
    <row r="69" spans="1:11" ht="14.15" customHeight="1">
      <c r="A69" s="228"/>
      <c r="B69" s="320"/>
      <c r="C69" s="320">
        <v>25</v>
      </c>
      <c r="D69" s="320"/>
      <c r="E69" s="320" t="s">
        <v>982</v>
      </c>
      <c r="F69" s="318">
        <v>1</v>
      </c>
      <c r="G69" s="318"/>
      <c r="H69" s="318"/>
      <c r="I69" s="321">
        <v>22</v>
      </c>
      <c r="J69" s="231">
        <f t="shared" si="7"/>
        <v>22</v>
      </c>
      <c r="K69" s="231">
        <f t="shared" si="8"/>
        <v>22</v>
      </c>
    </row>
    <row r="70" spans="1:11" ht="14.15" customHeight="1">
      <c r="A70" s="228"/>
      <c r="B70" s="320"/>
      <c r="C70" s="320">
        <v>26</v>
      </c>
      <c r="D70" s="320"/>
      <c r="E70" s="320" t="s">
        <v>982</v>
      </c>
      <c r="F70" s="318">
        <v>1</v>
      </c>
      <c r="G70" s="318"/>
      <c r="H70" s="318"/>
      <c r="I70" s="321">
        <v>24</v>
      </c>
      <c r="J70" s="231">
        <f t="shared" si="7"/>
        <v>24</v>
      </c>
      <c r="K70" s="231">
        <f t="shared" si="8"/>
        <v>24</v>
      </c>
    </row>
    <row r="71" spans="1:11" ht="14.15" customHeight="1">
      <c r="A71" s="228"/>
      <c r="B71" s="320"/>
      <c r="C71" s="320">
        <v>27</v>
      </c>
      <c r="D71" s="320"/>
      <c r="E71" s="320" t="s">
        <v>982</v>
      </c>
      <c r="F71" s="318">
        <v>1</v>
      </c>
      <c r="G71" s="318"/>
      <c r="H71" s="318"/>
      <c r="I71" s="321">
        <v>28</v>
      </c>
      <c r="J71" s="231">
        <f t="shared" si="7"/>
        <v>28</v>
      </c>
      <c r="K71" s="231">
        <f t="shared" si="8"/>
        <v>28</v>
      </c>
    </row>
    <row r="72" spans="1:11" ht="14.15" customHeight="1">
      <c r="A72" s="228"/>
      <c r="B72" s="230"/>
      <c r="C72" s="230"/>
      <c r="D72" s="230"/>
      <c r="E72" s="230"/>
      <c r="F72" s="231"/>
      <c r="G72" s="231"/>
      <c r="H72" s="231"/>
      <c r="I72" s="232"/>
      <c r="J72" s="322"/>
      <c r="K72" s="231"/>
    </row>
    <row r="73" spans="1:11" ht="14.15" customHeight="1" thickBot="1">
      <c r="A73" s="228"/>
      <c r="B73" s="230"/>
      <c r="C73" s="230"/>
      <c r="D73" s="230"/>
      <c r="E73" s="230"/>
      <c r="F73" s="231"/>
      <c r="G73" s="231"/>
      <c r="H73" s="231"/>
      <c r="I73" s="232"/>
      <c r="J73" s="324">
        <f>SUM(J65:J72)</f>
        <v>98</v>
      </c>
      <c r="K73" s="231">
        <f>SUM(K65:K72)</f>
        <v>98</v>
      </c>
    </row>
    <row r="74" spans="1:11" ht="14.15" customHeight="1" thickTop="1">
      <c r="A74" s="228"/>
      <c r="B74" s="320"/>
      <c r="C74" s="320"/>
      <c r="D74" s="320"/>
      <c r="E74" s="230"/>
      <c r="F74" s="318"/>
      <c r="G74" s="231"/>
      <c r="H74" s="231"/>
      <c r="I74" s="232"/>
      <c r="J74" s="316"/>
      <c r="K74" s="229"/>
    </row>
    <row r="75" spans="1:11" ht="14.15" customHeight="1">
      <c r="A75" s="228"/>
      <c r="B75" s="230"/>
      <c r="C75" s="230"/>
      <c r="D75" s="230"/>
      <c r="E75" s="230"/>
      <c r="F75" s="231"/>
      <c r="G75" s="231"/>
      <c r="H75" s="231"/>
      <c r="I75" s="232"/>
      <c r="J75" s="231"/>
      <c r="K75" s="229"/>
    </row>
    <row r="76" spans="1:11" ht="14.15" customHeight="1">
      <c r="A76" s="228"/>
      <c r="B76" s="230"/>
      <c r="C76" s="230"/>
      <c r="D76" s="230"/>
      <c r="E76" s="230"/>
      <c r="F76" s="231"/>
      <c r="G76" s="231"/>
      <c r="H76" s="231"/>
      <c r="I76" s="232"/>
      <c r="J76" s="231"/>
      <c r="K76" s="229"/>
    </row>
    <row r="77" spans="1:11" ht="14.15" customHeight="1">
      <c r="A77" s="243"/>
      <c r="B77" s="244"/>
      <c r="C77" s="244"/>
      <c r="D77" s="244"/>
      <c r="E77" s="244"/>
      <c r="F77" s="245"/>
      <c r="G77" s="245"/>
      <c r="H77" s="245"/>
      <c r="I77" s="398"/>
      <c r="J77" s="398"/>
      <c r="K77" s="245"/>
    </row>
    <row r="78" spans="1:11" ht="18" customHeight="1">
      <c r="A78" s="248"/>
      <c r="B78" s="249"/>
      <c r="C78" s="249"/>
      <c r="D78" s="249"/>
      <c r="E78" s="249"/>
      <c r="F78" s="250"/>
      <c r="G78" s="250"/>
      <c r="H78" s="250"/>
      <c r="I78" s="256"/>
      <c r="J78" s="254"/>
      <c r="K78" s="220"/>
    </row>
    <row r="79" spans="1:11">
      <c r="A79" s="251"/>
      <c r="B79" s="253"/>
      <c r="C79" s="253"/>
      <c r="D79" s="253"/>
      <c r="E79" s="253"/>
      <c r="F79" s="254"/>
      <c r="G79" s="254"/>
      <c r="H79" s="254"/>
      <c r="I79" s="255"/>
      <c r="J79" s="250"/>
      <c r="K79" s="250"/>
    </row>
    <row r="80" spans="1:11">
      <c r="A80" s="248"/>
      <c r="B80" s="249"/>
      <c r="C80" s="249"/>
      <c r="D80" s="249"/>
      <c r="E80" s="249"/>
      <c r="F80" s="250"/>
      <c r="G80" s="250"/>
      <c r="H80" s="250"/>
      <c r="I80" s="256"/>
      <c r="J80" s="250"/>
      <c r="K80" s="250"/>
    </row>
    <row r="81" spans="1:11">
      <c r="A81" s="248"/>
      <c r="B81" s="249"/>
      <c r="C81" s="249"/>
      <c r="D81" s="249"/>
      <c r="E81" s="249"/>
      <c r="F81" s="250"/>
      <c r="G81" s="250"/>
      <c r="H81" s="250"/>
      <c r="I81" s="256"/>
      <c r="J81" s="250"/>
      <c r="K81" s="250"/>
    </row>
    <row r="82" spans="1:11">
      <c r="A82" s="248"/>
      <c r="B82" s="249"/>
      <c r="C82" s="249"/>
      <c r="D82" s="249"/>
      <c r="E82" s="249"/>
      <c r="F82" s="250"/>
      <c r="G82" s="250"/>
      <c r="H82" s="250"/>
      <c r="I82" s="256"/>
      <c r="J82" s="250"/>
      <c r="K82" s="250"/>
    </row>
    <row r="83" spans="1:11">
      <c r="A83" s="248"/>
      <c r="B83" s="249"/>
      <c r="C83" s="249"/>
      <c r="D83" s="249"/>
      <c r="E83" s="249"/>
      <c r="F83" s="250"/>
      <c r="G83" s="250"/>
      <c r="H83" s="250"/>
      <c r="I83" s="256"/>
      <c r="J83" s="250"/>
      <c r="K83" s="250"/>
    </row>
    <row r="84" spans="1:11">
      <c r="A84" s="248"/>
      <c r="B84" s="249"/>
      <c r="C84" s="249"/>
      <c r="D84" s="249"/>
      <c r="E84" s="249"/>
      <c r="F84" s="250"/>
      <c r="G84" s="250"/>
      <c r="H84" s="250"/>
      <c r="I84" s="256"/>
      <c r="J84" s="250"/>
      <c r="K84" s="250"/>
    </row>
    <row r="85" spans="1:11">
      <c r="A85" s="248"/>
      <c r="B85" s="249"/>
      <c r="C85" s="249"/>
      <c r="D85" s="249"/>
      <c r="E85" s="249"/>
      <c r="F85" s="250"/>
      <c r="G85" s="250"/>
      <c r="H85" s="250"/>
      <c r="I85" s="256"/>
      <c r="J85" s="250"/>
      <c r="K85" s="250"/>
    </row>
    <row r="86" spans="1:11">
      <c r="A86" s="248"/>
      <c r="B86" s="249"/>
      <c r="C86" s="249"/>
      <c r="D86" s="249"/>
      <c r="E86" s="249"/>
      <c r="F86" s="250"/>
      <c r="G86" s="250"/>
      <c r="H86" s="250"/>
      <c r="I86" s="256"/>
      <c r="J86" s="250"/>
      <c r="K86" s="250"/>
    </row>
    <row r="87" spans="1:11">
      <c r="A87" s="248"/>
      <c r="B87" s="249"/>
      <c r="C87" s="249"/>
      <c r="D87" s="249"/>
      <c r="E87" s="249"/>
      <c r="F87" s="250"/>
      <c r="G87" s="250"/>
      <c r="H87" s="250"/>
      <c r="I87" s="256"/>
      <c r="J87" s="250"/>
      <c r="K87" s="250"/>
    </row>
    <row r="88" spans="1:11">
      <c r="A88" s="248"/>
      <c r="B88" s="249"/>
      <c r="C88" s="249"/>
      <c r="D88" s="249"/>
      <c r="E88" s="249"/>
      <c r="F88" s="250"/>
      <c r="G88" s="250"/>
      <c r="H88" s="250"/>
      <c r="I88" s="256"/>
      <c r="J88" s="250"/>
      <c r="K88" s="250"/>
    </row>
    <row r="89" spans="1:11">
      <c r="A89" s="248"/>
      <c r="B89" s="249"/>
      <c r="C89" s="249"/>
      <c r="D89" s="249"/>
      <c r="E89" s="249"/>
      <c r="F89" s="250"/>
      <c r="G89" s="250"/>
      <c r="H89" s="250"/>
      <c r="I89" s="256"/>
      <c r="J89" s="250"/>
      <c r="K89" s="250"/>
    </row>
    <row r="90" spans="1:11">
      <c r="A90" s="248"/>
      <c r="B90" s="249"/>
      <c r="C90" s="249"/>
      <c r="D90" s="249"/>
      <c r="E90" s="249"/>
      <c r="F90" s="250"/>
      <c r="G90" s="250"/>
      <c r="H90" s="250"/>
      <c r="I90" s="256"/>
      <c r="J90" s="250"/>
      <c r="K90" s="250"/>
    </row>
    <row r="91" spans="1:11">
      <c r="A91" s="248"/>
      <c r="B91" s="249"/>
      <c r="C91" s="249"/>
      <c r="D91" s="249"/>
      <c r="E91" s="249"/>
      <c r="F91" s="250"/>
      <c r="G91" s="250"/>
      <c r="H91" s="250"/>
      <c r="I91" s="256"/>
      <c r="J91" s="250"/>
      <c r="K91" s="250"/>
    </row>
    <row r="92" spans="1:11">
      <c r="A92" s="248"/>
      <c r="B92" s="249"/>
      <c r="C92" s="249"/>
      <c r="D92" s="249"/>
      <c r="E92" s="249"/>
      <c r="F92" s="250"/>
      <c r="G92" s="250"/>
      <c r="H92" s="250"/>
      <c r="I92" s="256"/>
      <c r="J92" s="250"/>
      <c r="K92" s="250"/>
    </row>
    <row r="93" spans="1:11">
      <c r="A93" s="248"/>
      <c r="B93" s="249"/>
      <c r="C93" s="249"/>
      <c r="D93" s="249"/>
      <c r="E93" s="249"/>
      <c r="F93" s="250"/>
      <c r="G93" s="250"/>
      <c r="H93" s="250"/>
      <c r="I93" s="256"/>
      <c r="J93" s="250"/>
      <c r="K93" s="250"/>
    </row>
    <row r="94" spans="1:11">
      <c r="A94" s="248"/>
      <c r="B94" s="249"/>
      <c r="C94" s="249"/>
      <c r="D94" s="249"/>
      <c r="E94" s="249"/>
      <c r="F94" s="250"/>
      <c r="G94" s="250"/>
      <c r="H94" s="250"/>
      <c r="I94" s="256"/>
      <c r="J94" s="250"/>
      <c r="K94" s="250"/>
    </row>
    <row r="95" spans="1:11">
      <c r="A95" s="248"/>
      <c r="B95" s="249"/>
      <c r="C95" s="249"/>
      <c r="D95" s="249"/>
      <c r="E95" s="249"/>
      <c r="F95" s="250"/>
      <c r="G95" s="250"/>
      <c r="H95" s="250"/>
      <c r="I95" s="256"/>
      <c r="J95" s="250"/>
      <c r="K95" s="250"/>
    </row>
    <row r="96" spans="1:11">
      <c r="A96" s="248"/>
      <c r="B96" s="249"/>
      <c r="C96" s="249"/>
      <c r="D96" s="249"/>
      <c r="E96" s="249"/>
      <c r="F96" s="250"/>
      <c r="G96" s="250"/>
      <c r="H96" s="250"/>
      <c r="I96" s="256"/>
      <c r="J96" s="250"/>
      <c r="K96" s="250"/>
    </row>
    <row r="97" spans="1:9">
      <c r="A97" s="248"/>
      <c r="B97" s="249"/>
      <c r="C97" s="249"/>
      <c r="D97" s="249"/>
      <c r="E97" s="249"/>
      <c r="F97" s="250"/>
      <c r="G97" s="250"/>
      <c r="H97" s="250"/>
      <c r="I97" s="256"/>
    </row>
  </sheetData>
  <mergeCells count="3">
    <mergeCell ref="E1:G1"/>
    <mergeCell ref="E3:I3"/>
    <mergeCell ref="B6:E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5"/>
  <sheetViews>
    <sheetView view="pageBreakPreview" zoomScale="81" zoomScaleNormal="100" zoomScaleSheetLayoutView="93" workbookViewId="0">
      <selection activeCell="J41" sqref="J41"/>
    </sheetView>
  </sheetViews>
  <sheetFormatPr defaultColWidth="8.90625" defaultRowHeight="14.5"/>
  <cols>
    <col min="6" max="6" width="16.453125" customWidth="1"/>
  </cols>
  <sheetData>
    <row r="1" spans="1:22">
      <c r="A1" s="346" t="s">
        <v>115</v>
      </c>
      <c r="B1" s="345"/>
      <c r="C1" s="345"/>
      <c r="D1" s="345"/>
      <c r="E1" s="345"/>
      <c r="F1" s="345"/>
      <c r="G1" s="142"/>
      <c r="H1" s="142"/>
      <c r="I1" s="142"/>
      <c r="J1" s="142"/>
      <c r="K1" s="142"/>
      <c r="L1" s="142"/>
      <c r="M1" s="142"/>
      <c r="N1" s="142"/>
      <c r="O1" s="142"/>
      <c r="P1" s="142"/>
      <c r="Q1" s="142"/>
      <c r="R1" s="142"/>
      <c r="S1" s="142"/>
      <c r="T1" s="142"/>
      <c r="U1" s="143"/>
      <c r="V1" s="144"/>
    </row>
    <row r="2" spans="1:22">
      <c r="A2" s="346" t="s">
        <v>116</v>
      </c>
      <c r="B2" s="344"/>
      <c r="C2" s="344"/>
      <c r="D2" s="344"/>
      <c r="E2" s="344"/>
      <c r="F2" s="344"/>
      <c r="G2" s="142"/>
      <c r="H2" s="142"/>
      <c r="I2" s="142"/>
      <c r="J2" s="142"/>
      <c r="K2" s="142"/>
      <c r="L2" s="142"/>
      <c r="M2" s="142"/>
      <c r="N2" s="142"/>
      <c r="O2" s="142"/>
      <c r="P2" s="142"/>
      <c r="Q2" s="142"/>
      <c r="R2" s="142"/>
      <c r="S2" s="142"/>
      <c r="T2" s="142"/>
      <c r="U2" s="347">
        <v>44866</v>
      </c>
      <c r="V2" s="144"/>
    </row>
    <row r="3" spans="1:22">
      <c r="A3" s="346" t="s">
        <v>253</v>
      </c>
      <c r="B3" s="344"/>
      <c r="C3" s="344"/>
      <c r="D3" s="344"/>
      <c r="E3" s="344"/>
      <c r="F3" s="344"/>
      <c r="G3" s="142"/>
      <c r="H3" s="142"/>
      <c r="I3" s="142"/>
      <c r="J3" s="142"/>
      <c r="K3" s="142"/>
      <c r="L3" s="142"/>
      <c r="M3" s="142"/>
      <c r="N3" s="142"/>
      <c r="O3" s="142"/>
      <c r="P3" s="142"/>
      <c r="Q3" s="142"/>
      <c r="R3" s="142"/>
      <c r="S3" s="142"/>
      <c r="T3" s="142"/>
      <c r="U3" s="348" t="s">
        <v>1021</v>
      </c>
      <c r="V3" s="144"/>
    </row>
    <row r="4" spans="1:22">
      <c r="A4" s="1330"/>
      <c r="B4" s="1331"/>
      <c r="C4" s="1331"/>
      <c r="D4" s="1331"/>
      <c r="E4" s="1331"/>
      <c r="F4" s="1331"/>
      <c r="G4" s="1332"/>
      <c r="H4" s="1332"/>
      <c r="I4" s="1332"/>
      <c r="J4" s="146"/>
      <c r="K4" s="146"/>
      <c r="L4" s="146"/>
      <c r="M4" s="146"/>
      <c r="N4" s="146"/>
      <c r="O4" s="146"/>
      <c r="P4" s="146"/>
      <c r="Q4" s="146"/>
      <c r="R4" s="146"/>
      <c r="S4" s="146"/>
      <c r="T4" s="146"/>
      <c r="U4" s="145"/>
      <c r="V4" s="144"/>
    </row>
    <row r="5" spans="1:22">
      <c r="A5" s="1333" t="s">
        <v>120</v>
      </c>
      <c r="B5" s="1334"/>
      <c r="C5" s="1334"/>
      <c r="D5" s="1334"/>
      <c r="E5" s="1334"/>
      <c r="F5" s="1334"/>
      <c r="G5" s="1335"/>
      <c r="H5" s="1335"/>
      <c r="I5" s="1335"/>
      <c r="J5" s="147"/>
      <c r="K5" s="147"/>
      <c r="L5" s="147"/>
      <c r="M5" s="147"/>
      <c r="N5" s="147"/>
      <c r="O5" s="147"/>
      <c r="P5" s="634" t="s">
        <v>510</v>
      </c>
      <c r="Q5" s="634" t="s">
        <v>511</v>
      </c>
      <c r="R5" s="634" t="s">
        <v>512</v>
      </c>
      <c r="S5" s="634" t="s">
        <v>368</v>
      </c>
      <c r="T5" s="503" t="s">
        <v>451</v>
      </c>
      <c r="U5" s="148"/>
      <c r="V5" s="144"/>
    </row>
    <row r="6" spans="1:22">
      <c r="A6" s="149" t="s">
        <v>121</v>
      </c>
      <c r="B6" s="149" t="s">
        <v>122</v>
      </c>
      <c r="C6" s="149" t="s">
        <v>123</v>
      </c>
      <c r="D6" s="149" t="s">
        <v>124</v>
      </c>
      <c r="E6" s="149" t="s">
        <v>125</v>
      </c>
      <c r="F6" s="149" t="s">
        <v>126</v>
      </c>
      <c r="G6" s="1336" t="s">
        <v>127</v>
      </c>
      <c r="H6" s="1337"/>
      <c r="I6" s="1337"/>
      <c r="J6" s="1338"/>
      <c r="K6" s="1339" t="s">
        <v>128</v>
      </c>
      <c r="L6" s="1340"/>
      <c r="M6" s="1340"/>
      <c r="N6" s="1340"/>
      <c r="O6" s="1341"/>
      <c r="P6" s="635">
        <v>0.2</v>
      </c>
      <c r="Q6" s="635">
        <v>0.3</v>
      </c>
      <c r="R6" s="507">
        <v>0.3</v>
      </c>
      <c r="S6" s="507">
        <v>0.2</v>
      </c>
      <c r="T6" s="509" t="s">
        <v>352</v>
      </c>
      <c r="U6" s="150" t="s">
        <v>129</v>
      </c>
      <c r="V6" s="144"/>
    </row>
    <row r="7" spans="1:22">
      <c r="A7" s="151"/>
      <c r="B7" s="151" t="s">
        <v>130</v>
      </c>
      <c r="C7" s="152" t="s">
        <v>131</v>
      </c>
      <c r="D7" s="152" t="s">
        <v>132</v>
      </c>
      <c r="E7" s="152" t="s">
        <v>133</v>
      </c>
      <c r="F7" s="153" t="s">
        <v>134</v>
      </c>
      <c r="G7" s="154">
        <v>24.56</v>
      </c>
      <c r="H7" s="154">
        <v>5.5</v>
      </c>
      <c r="I7" s="154">
        <v>1</v>
      </c>
      <c r="J7" s="154">
        <v>135.07999999999998</v>
      </c>
      <c r="K7" s="155">
        <v>5.9</v>
      </c>
      <c r="L7" s="155">
        <v>2.4</v>
      </c>
      <c r="M7" s="156">
        <v>-1</v>
      </c>
      <c r="N7" s="157">
        <v>-14.16</v>
      </c>
      <c r="O7" s="636">
        <v>120.92</v>
      </c>
      <c r="P7" s="637">
        <f>O7*0.2</f>
        <v>24.184000000000001</v>
      </c>
      <c r="Q7" s="637">
        <f>O7*0.3</f>
        <v>36.275999999999996</v>
      </c>
      <c r="R7" s="637">
        <f>O7*0.3</f>
        <v>36.275999999999996</v>
      </c>
      <c r="S7" s="637">
        <f>O7*0.2</f>
        <v>24.184000000000001</v>
      </c>
      <c r="T7" s="637">
        <f>SUM(P7:S7)</f>
        <v>120.91999999999999</v>
      </c>
      <c r="U7" s="158"/>
      <c r="V7" s="159"/>
    </row>
    <row r="8" spans="1:22">
      <c r="A8" s="151"/>
      <c r="B8" s="151"/>
      <c r="C8" s="152"/>
      <c r="D8" s="152"/>
      <c r="E8" s="152"/>
      <c r="F8" s="153"/>
      <c r="G8" s="154"/>
      <c r="H8" s="154"/>
      <c r="I8" s="154"/>
      <c r="J8" s="154"/>
      <c r="K8" s="155">
        <v>2.9</v>
      </c>
      <c r="L8" s="155">
        <v>2.4</v>
      </c>
      <c r="M8" s="156">
        <v>-1</v>
      </c>
      <c r="N8" s="157">
        <f>K8*L8*M8</f>
        <v>-6.96</v>
      </c>
      <c r="O8" s="636">
        <v>-6.96</v>
      </c>
      <c r="P8" s="637">
        <f>O8*0.2</f>
        <v>-1.3920000000000001</v>
      </c>
      <c r="Q8" s="637">
        <f>O8*0.3</f>
        <v>-2.0880000000000001</v>
      </c>
      <c r="R8" s="637">
        <f>O8*0.3</f>
        <v>-2.0880000000000001</v>
      </c>
      <c r="S8" s="637">
        <f>O8*0.2</f>
        <v>-1.3920000000000001</v>
      </c>
      <c r="T8" s="637">
        <f>SUM(P8:S8)</f>
        <v>-6.9600000000000009</v>
      </c>
      <c r="U8" s="158"/>
      <c r="V8" s="159"/>
    </row>
    <row r="9" spans="1:22">
      <c r="A9" s="151"/>
      <c r="B9" s="151" t="s">
        <v>1022</v>
      </c>
      <c r="C9" s="152" t="s">
        <v>131</v>
      </c>
      <c r="D9" s="152" t="s">
        <v>873</v>
      </c>
      <c r="E9" s="1215" t="s">
        <v>1023</v>
      </c>
      <c r="F9" s="1216" t="s">
        <v>242</v>
      </c>
      <c r="G9" s="706">
        <v>35</v>
      </c>
      <c r="H9" s="706">
        <v>4.8</v>
      </c>
      <c r="I9" s="706">
        <v>1</v>
      </c>
      <c r="J9" s="706">
        <v>143.5</v>
      </c>
      <c r="K9" s="155">
        <v>2.1</v>
      </c>
      <c r="L9" s="155">
        <v>2.1</v>
      </c>
      <c r="M9" s="156">
        <v>-1</v>
      </c>
      <c r="N9" s="157">
        <v>-4.41</v>
      </c>
      <c r="O9" s="636">
        <f t="shared" ref="O9:O21" si="0">J9+N9</f>
        <v>139.09</v>
      </c>
      <c r="P9" s="637"/>
      <c r="Q9" s="637"/>
      <c r="R9" s="637"/>
      <c r="S9" s="637"/>
      <c r="T9" s="637"/>
      <c r="U9" s="158"/>
      <c r="V9" s="159"/>
    </row>
    <row r="10" spans="1:22">
      <c r="A10" s="151"/>
      <c r="B10" s="151" t="s">
        <v>1022</v>
      </c>
      <c r="C10" s="152" t="s">
        <v>131</v>
      </c>
      <c r="D10" s="152" t="s">
        <v>873</v>
      </c>
      <c r="E10" s="1217" t="s">
        <v>1024</v>
      </c>
      <c r="F10" s="1218" t="s">
        <v>170</v>
      </c>
      <c r="G10" s="154">
        <v>16.2</v>
      </c>
      <c r="H10" s="154">
        <v>3.3</v>
      </c>
      <c r="I10" s="154">
        <v>1</v>
      </c>
      <c r="J10" s="154">
        <v>53.459999999999994</v>
      </c>
      <c r="K10" s="155">
        <v>1.2</v>
      </c>
      <c r="L10" s="155">
        <v>2.1</v>
      </c>
      <c r="M10" s="156">
        <v>-2</v>
      </c>
      <c r="N10" s="157">
        <v>-5.04</v>
      </c>
      <c r="O10" s="636">
        <f>J10+N10</f>
        <v>48.419999999999995</v>
      </c>
      <c r="P10" s="637"/>
      <c r="Q10" s="637"/>
      <c r="R10" s="637"/>
      <c r="S10" s="637"/>
      <c r="T10" s="637"/>
      <c r="U10" s="158"/>
      <c r="V10" s="159"/>
    </row>
    <row r="11" spans="1:22">
      <c r="A11" s="151"/>
      <c r="B11" s="151"/>
      <c r="C11" s="152"/>
      <c r="D11" s="152"/>
      <c r="E11" s="1215"/>
      <c r="F11" s="1216"/>
      <c r="G11" s="706"/>
      <c r="H11" s="706"/>
      <c r="I11" s="706"/>
      <c r="J11" s="706"/>
      <c r="K11" s="155"/>
      <c r="L11" s="155"/>
      <c r="M11" s="156"/>
      <c r="N11" s="157"/>
      <c r="O11" s="157"/>
      <c r="P11" s="637"/>
      <c r="Q11" s="637"/>
      <c r="R11" s="637"/>
      <c r="S11" s="637"/>
      <c r="T11" s="637"/>
      <c r="U11" s="158"/>
      <c r="V11" s="159"/>
    </row>
    <row r="12" spans="1:22" ht="17.25" customHeight="1">
      <c r="A12" s="151"/>
      <c r="B12" s="151" t="s">
        <v>922</v>
      </c>
      <c r="C12" s="152" t="s">
        <v>165</v>
      </c>
      <c r="D12" s="152" t="s">
        <v>873</v>
      </c>
      <c r="E12" s="1159" t="s">
        <v>923</v>
      </c>
      <c r="F12" s="153" t="s">
        <v>924</v>
      </c>
      <c r="G12" s="154">
        <v>57.2</v>
      </c>
      <c r="H12" s="154">
        <v>3</v>
      </c>
      <c r="I12" s="154">
        <v>1</v>
      </c>
      <c r="J12" s="154">
        <f>G12*H12*I12</f>
        <v>171.60000000000002</v>
      </c>
      <c r="K12" s="155">
        <v>0.9</v>
      </c>
      <c r="L12" s="155">
        <v>2.1</v>
      </c>
      <c r="M12" s="156">
        <v>-6</v>
      </c>
      <c r="N12" s="157">
        <f>K12*L12*M12</f>
        <v>-11.34</v>
      </c>
      <c r="O12" s="636">
        <f t="shared" si="0"/>
        <v>160.26000000000002</v>
      </c>
      <c r="P12" s="637"/>
      <c r="Q12" s="637"/>
      <c r="R12" s="637"/>
      <c r="S12" s="637"/>
      <c r="T12" s="637">
        <f t="shared" ref="T12:T21" si="1">O12</f>
        <v>160.26000000000002</v>
      </c>
      <c r="U12" s="158"/>
      <c r="V12" s="159"/>
    </row>
    <row r="13" spans="1:22" ht="17.25" customHeight="1">
      <c r="A13" s="151"/>
      <c r="B13" s="151" t="s">
        <v>922</v>
      </c>
      <c r="C13" s="152" t="s">
        <v>165</v>
      </c>
      <c r="D13" s="152" t="s">
        <v>873</v>
      </c>
      <c r="E13" s="1159" t="s">
        <v>923</v>
      </c>
      <c r="F13" s="153" t="s">
        <v>924</v>
      </c>
      <c r="G13" s="154"/>
      <c r="H13" s="154"/>
      <c r="I13" s="154"/>
      <c r="J13" s="154"/>
      <c r="K13" s="155">
        <v>1.8</v>
      </c>
      <c r="L13" s="155">
        <v>2.1</v>
      </c>
      <c r="M13" s="156">
        <v>-2</v>
      </c>
      <c r="N13" s="157">
        <f t="shared" ref="N13:N21" si="2">K13*L13*M13</f>
        <v>-7.5600000000000005</v>
      </c>
      <c r="O13" s="636">
        <f t="shared" si="0"/>
        <v>-7.5600000000000005</v>
      </c>
      <c r="P13" s="637"/>
      <c r="Q13" s="637"/>
      <c r="R13" s="637"/>
      <c r="S13" s="637"/>
      <c r="T13" s="637">
        <f t="shared" si="1"/>
        <v>-7.5600000000000005</v>
      </c>
      <c r="U13" s="158"/>
      <c r="V13" s="159"/>
    </row>
    <row r="14" spans="1:22">
      <c r="A14" s="151"/>
      <c r="B14" s="151" t="s">
        <v>922</v>
      </c>
      <c r="C14" s="152" t="s">
        <v>165</v>
      </c>
      <c r="D14" s="152" t="s">
        <v>873</v>
      </c>
      <c r="E14" s="152" t="s">
        <v>925</v>
      </c>
      <c r="F14" s="1219" t="s">
        <v>926</v>
      </c>
      <c r="G14" s="154">
        <v>25.7</v>
      </c>
      <c r="H14" s="154">
        <v>3</v>
      </c>
      <c r="I14" s="154">
        <v>1</v>
      </c>
      <c r="J14" s="154">
        <f>G14*H14*I14</f>
        <v>77.099999999999994</v>
      </c>
      <c r="K14" s="155">
        <v>2</v>
      </c>
      <c r="L14" s="155">
        <v>2.1</v>
      </c>
      <c r="M14" s="156">
        <v>-2</v>
      </c>
      <c r="N14" s="157">
        <f t="shared" si="2"/>
        <v>-8.4</v>
      </c>
      <c r="O14" s="636">
        <f t="shared" si="0"/>
        <v>68.699999999999989</v>
      </c>
      <c r="P14" s="637"/>
      <c r="Q14" s="637"/>
      <c r="R14" s="637"/>
      <c r="S14" s="637"/>
      <c r="T14" s="637">
        <f t="shared" si="1"/>
        <v>68.699999999999989</v>
      </c>
      <c r="U14" s="158"/>
      <c r="V14" s="159"/>
    </row>
    <row r="15" spans="1:22">
      <c r="A15" s="151"/>
      <c r="B15" s="151" t="s">
        <v>922</v>
      </c>
      <c r="C15" s="152" t="s">
        <v>165</v>
      </c>
      <c r="D15" s="152" t="s">
        <v>873</v>
      </c>
      <c r="E15" s="152" t="s">
        <v>927</v>
      </c>
      <c r="F15" s="1219" t="s">
        <v>199</v>
      </c>
      <c r="G15" s="154">
        <v>21.8</v>
      </c>
      <c r="H15" s="154">
        <v>3</v>
      </c>
      <c r="I15" s="154">
        <v>1</v>
      </c>
      <c r="J15" s="154">
        <f>G15*H15*I15</f>
        <v>65.400000000000006</v>
      </c>
      <c r="K15" s="155">
        <v>1.1000000000000001</v>
      </c>
      <c r="L15" s="155">
        <v>2.1</v>
      </c>
      <c r="M15" s="156">
        <v>-6</v>
      </c>
      <c r="N15" s="157">
        <f t="shared" si="2"/>
        <v>-13.860000000000003</v>
      </c>
      <c r="O15" s="636">
        <f t="shared" si="0"/>
        <v>51.540000000000006</v>
      </c>
      <c r="P15" s="637"/>
      <c r="Q15" s="637"/>
      <c r="R15" s="637"/>
      <c r="S15" s="637"/>
      <c r="T15" s="637">
        <f t="shared" si="1"/>
        <v>51.540000000000006</v>
      </c>
      <c r="U15" s="158"/>
      <c r="V15" s="159"/>
    </row>
    <row r="16" spans="1:22">
      <c r="A16" s="151"/>
      <c r="B16" s="151" t="s">
        <v>922</v>
      </c>
      <c r="C16" s="152" t="s">
        <v>165</v>
      </c>
      <c r="D16" s="152" t="s">
        <v>873</v>
      </c>
      <c r="E16" s="152"/>
      <c r="F16" s="153"/>
      <c r="G16" s="154"/>
      <c r="H16" s="154"/>
      <c r="I16" s="154"/>
      <c r="J16" s="154"/>
      <c r="K16" s="155">
        <v>3</v>
      </c>
      <c r="L16" s="155">
        <v>2.1</v>
      </c>
      <c r="M16" s="156">
        <v>-1</v>
      </c>
      <c r="N16" s="157">
        <f t="shared" si="2"/>
        <v>-6.3000000000000007</v>
      </c>
      <c r="O16" s="636">
        <f t="shared" si="0"/>
        <v>-6.3000000000000007</v>
      </c>
      <c r="P16" s="637"/>
      <c r="Q16" s="637"/>
      <c r="R16" s="637"/>
      <c r="S16" s="637"/>
      <c r="T16" s="637">
        <f t="shared" si="1"/>
        <v>-6.3000000000000007</v>
      </c>
      <c r="U16" s="158"/>
      <c r="V16" s="159"/>
    </row>
    <row r="17" spans="1:22" ht="24">
      <c r="A17" s="151"/>
      <c r="B17" s="151" t="s">
        <v>922</v>
      </c>
      <c r="C17" s="152" t="s">
        <v>165</v>
      </c>
      <c r="D17" s="152" t="s">
        <v>873</v>
      </c>
      <c r="E17" s="152" t="s">
        <v>927</v>
      </c>
      <c r="F17" s="1219" t="s">
        <v>928</v>
      </c>
      <c r="G17" s="154">
        <v>19.600000000000001</v>
      </c>
      <c r="H17" s="154">
        <v>3</v>
      </c>
      <c r="I17" s="154">
        <v>1</v>
      </c>
      <c r="J17" s="154">
        <f>G17*H17*I17</f>
        <v>58.800000000000004</v>
      </c>
      <c r="K17" s="155">
        <v>0.8</v>
      </c>
      <c r="L17" s="155">
        <v>2.1</v>
      </c>
      <c r="M17" s="156">
        <v>-4</v>
      </c>
      <c r="N17" s="157">
        <f t="shared" si="2"/>
        <v>-6.7200000000000006</v>
      </c>
      <c r="O17" s="636">
        <f t="shared" si="0"/>
        <v>52.080000000000005</v>
      </c>
      <c r="P17" s="637"/>
      <c r="Q17" s="637"/>
      <c r="R17" s="637"/>
      <c r="S17" s="637"/>
      <c r="T17" s="637">
        <f t="shared" si="1"/>
        <v>52.080000000000005</v>
      </c>
      <c r="U17" s="158"/>
      <c r="V17" s="159"/>
    </row>
    <row r="18" spans="1:22">
      <c r="A18" s="151"/>
      <c r="B18" s="151" t="s">
        <v>922</v>
      </c>
      <c r="C18" s="152" t="s">
        <v>165</v>
      </c>
      <c r="D18" s="152" t="s">
        <v>873</v>
      </c>
      <c r="E18" s="152" t="s">
        <v>929</v>
      </c>
      <c r="F18" s="1220" t="s">
        <v>199</v>
      </c>
      <c r="G18" s="154">
        <v>10</v>
      </c>
      <c r="H18" s="154">
        <v>3</v>
      </c>
      <c r="I18" s="154">
        <v>1</v>
      </c>
      <c r="J18" s="154">
        <f>G18*H18*I18</f>
        <v>30</v>
      </c>
      <c r="K18" s="155">
        <v>1</v>
      </c>
      <c r="L18" s="155">
        <v>2.1</v>
      </c>
      <c r="M18" s="156">
        <v>-2</v>
      </c>
      <c r="N18" s="157">
        <f t="shared" si="2"/>
        <v>-4.2</v>
      </c>
      <c r="O18" s="636">
        <f t="shared" si="0"/>
        <v>25.8</v>
      </c>
      <c r="P18" s="1165"/>
      <c r="Q18" s="637"/>
      <c r="R18" s="637"/>
      <c r="S18" s="637"/>
      <c r="T18" s="637">
        <f t="shared" si="1"/>
        <v>25.8</v>
      </c>
      <c r="U18" s="158"/>
      <c r="V18" s="159"/>
    </row>
    <row r="19" spans="1:22">
      <c r="A19" s="151"/>
      <c r="B19" s="151" t="s">
        <v>922</v>
      </c>
      <c r="C19" s="152" t="s">
        <v>165</v>
      </c>
      <c r="D19" s="152" t="s">
        <v>873</v>
      </c>
      <c r="E19" s="152" t="s">
        <v>930</v>
      </c>
      <c r="F19" s="1221" t="s">
        <v>931</v>
      </c>
      <c r="G19" s="154">
        <v>34</v>
      </c>
      <c r="H19" s="154">
        <v>3</v>
      </c>
      <c r="I19" s="154">
        <v>1</v>
      </c>
      <c r="J19" s="154">
        <f>G19*H19*I19</f>
        <v>102</v>
      </c>
      <c r="K19" s="155">
        <v>1</v>
      </c>
      <c r="L19" s="155">
        <v>2.1</v>
      </c>
      <c r="M19" s="156">
        <v>-4</v>
      </c>
      <c r="N19" s="157">
        <f t="shared" si="2"/>
        <v>-8.4</v>
      </c>
      <c r="O19" s="636">
        <f t="shared" si="0"/>
        <v>93.6</v>
      </c>
      <c r="P19" s="1165"/>
      <c r="Q19" s="637"/>
      <c r="R19" s="637"/>
      <c r="S19" s="637"/>
      <c r="T19" s="637">
        <f t="shared" si="1"/>
        <v>93.6</v>
      </c>
      <c r="U19" s="158"/>
      <c r="V19" s="159"/>
    </row>
    <row r="20" spans="1:22">
      <c r="A20" s="151"/>
      <c r="B20" s="151" t="s">
        <v>922</v>
      </c>
      <c r="C20" s="152" t="s">
        <v>165</v>
      </c>
      <c r="D20" s="152" t="s">
        <v>873</v>
      </c>
      <c r="E20" s="152" t="s">
        <v>1025</v>
      </c>
      <c r="F20" s="1221" t="s">
        <v>1026</v>
      </c>
      <c r="G20" s="154">
        <v>26.73</v>
      </c>
      <c r="H20" s="154">
        <v>4.8</v>
      </c>
      <c r="I20" s="154">
        <v>1</v>
      </c>
      <c r="J20" s="154">
        <f>G20*H20*I20</f>
        <v>128.304</v>
      </c>
      <c r="K20" s="155">
        <v>1</v>
      </c>
      <c r="L20" s="155">
        <v>2.1</v>
      </c>
      <c r="M20" s="156">
        <v>-4</v>
      </c>
      <c r="N20" s="157">
        <f t="shared" si="2"/>
        <v>-8.4</v>
      </c>
      <c r="O20" s="636">
        <f t="shared" si="0"/>
        <v>119.904</v>
      </c>
      <c r="P20" s="1165"/>
      <c r="Q20" s="637"/>
      <c r="R20" s="637"/>
      <c r="S20" s="637"/>
      <c r="T20" s="637">
        <f t="shared" si="1"/>
        <v>119.904</v>
      </c>
      <c r="U20" s="158"/>
      <c r="V20" s="159"/>
    </row>
    <row r="21" spans="1:22">
      <c r="A21" s="151"/>
      <c r="B21" s="151" t="s">
        <v>922</v>
      </c>
      <c r="C21" s="152" t="s">
        <v>165</v>
      </c>
      <c r="D21" s="152" t="s">
        <v>873</v>
      </c>
      <c r="E21" s="152" t="s">
        <v>1027</v>
      </c>
      <c r="F21" s="1221" t="s">
        <v>1028</v>
      </c>
      <c r="G21" s="154">
        <v>12.3</v>
      </c>
      <c r="H21" s="154">
        <v>4.8</v>
      </c>
      <c r="I21" s="154">
        <v>1</v>
      </c>
      <c r="J21" s="154">
        <f>G21*H21*I21</f>
        <v>59.04</v>
      </c>
      <c r="K21" s="155">
        <v>1</v>
      </c>
      <c r="L21" s="155">
        <v>2.1</v>
      </c>
      <c r="M21" s="156">
        <v>-4</v>
      </c>
      <c r="N21" s="157">
        <f t="shared" si="2"/>
        <v>-8.4</v>
      </c>
      <c r="O21" s="636">
        <f t="shared" si="0"/>
        <v>50.64</v>
      </c>
      <c r="P21" s="1165"/>
      <c r="Q21" s="637"/>
      <c r="R21" s="637"/>
      <c r="S21" s="637"/>
      <c r="T21" s="637">
        <f t="shared" si="1"/>
        <v>50.64</v>
      </c>
      <c r="U21" s="158"/>
      <c r="V21" s="159"/>
    </row>
    <row r="22" spans="1:22">
      <c r="A22" s="151"/>
      <c r="B22" s="151"/>
      <c r="C22" s="152"/>
      <c r="D22" s="152"/>
      <c r="E22" s="1215"/>
      <c r="F22" s="1216"/>
      <c r="G22" s="706"/>
      <c r="H22" s="706"/>
      <c r="I22" s="706"/>
      <c r="J22" s="706"/>
      <c r="K22" s="155"/>
      <c r="L22" s="155"/>
      <c r="M22" s="156"/>
      <c r="N22" s="157"/>
      <c r="O22" s="157"/>
      <c r="P22" s="1165"/>
      <c r="Q22" s="637"/>
      <c r="R22" s="637"/>
      <c r="S22" s="637"/>
      <c r="T22" s="637"/>
      <c r="U22" s="158"/>
      <c r="V22" s="159"/>
    </row>
    <row r="23" spans="1:22">
      <c r="A23" s="151"/>
      <c r="B23" s="151"/>
      <c r="C23" s="152"/>
      <c r="D23" s="152"/>
      <c r="E23" s="152"/>
      <c r="F23" s="1221"/>
      <c r="G23" s="154"/>
      <c r="H23" s="154"/>
      <c r="I23" s="154"/>
      <c r="J23" s="154"/>
      <c r="K23" s="155"/>
      <c r="L23" s="155"/>
      <c r="M23" s="156"/>
      <c r="N23" s="157"/>
      <c r="O23" s="636"/>
      <c r="P23" s="1165"/>
      <c r="Q23" s="637"/>
      <c r="R23" s="637"/>
      <c r="S23" s="637"/>
      <c r="T23" s="637"/>
      <c r="U23" s="158"/>
      <c r="V23" s="159"/>
    </row>
    <row r="24" spans="1:22">
      <c r="A24" s="151"/>
      <c r="B24" s="151"/>
      <c r="C24" s="152"/>
      <c r="D24" s="152"/>
      <c r="E24" s="152"/>
      <c r="F24" s="1221"/>
      <c r="G24" s="154"/>
      <c r="H24" s="154"/>
      <c r="I24" s="154"/>
      <c r="J24" s="154"/>
      <c r="K24" s="155"/>
      <c r="L24" s="155"/>
      <c r="M24" s="156"/>
      <c r="N24" s="157"/>
      <c r="O24" s="636"/>
      <c r="P24" s="1165"/>
      <c r="Q24" s="637"/>
      <c r="R24" s="637"/>
      <c r="S24" s="637"/>
      <c r="T24" s="637"/>
      <c r="U24" s="158"/>
      <c r="V24" s="159"/>
    </row>
    <row r="25" spans="1:22">
      <c r="A25" s="151"/>
      <c r="B25" s="151"/>
      <c r="C25" s="152"/>
      <c r="D25" s="152"/>
      <c r="E25" s="152"/>
      <c r="F25" s="153"/>
      <c r="G25" s="154"/>
      <c r="H25" s="154"/>
      <c r="I25" s="154"/>
      <c r="J25" s="154"/>
      <c r="K25" s="155"/>
      <c r="L25" s="155"/>
      <c r="M25" s="156"/>
      <c r="N25" s="157"/>
      <c r="O25" s="636"/>
      <c r="P25" s="637"/>
      <c r="Q25" s="637"/>
      <c r="R25" s="637"/>
      <c r="S25" s="637"/>
      <c r="T25" s="637"/>
      <c r="U25" s="158"/>
      <c r="V25" s="159"/>
    </row>
    <row r="26" spans="1:22">
      <c r="A26" s="151"/>
      <c r="B26" s="151" t="s">
        <v>922</v>
      </c>
      <c r="C26" s="152" t="s">
        <v>165</v>
      </c>
      <c r="D26" s="1166" t="s">
        <v>169</v>
      </c>
      <c r="E26" s="1167" t="s">
        <v>932</v>
      </c>
      <c r="F26" s="153" t="s">
        <v>933</v>
      </c>
      <c r="G26" s="514">
        <v>20.9</v>
      </c>
      <c r="H26" s="514">
        <v>3.2</v>
      </c>
      <c r="I26" s="154">
        <v>1</v>
      </c>
      <c r="J26" s="154">
        <f>G26*H26*I26</f>
        <v>66.88</v>
      </c>
      <c r="K26" s="155">
        <v>1</v>
      </c>
      <c r="L26" s="170">
        <v>2.1</v>
      </c>
      <c r="M26" s="1192">
        <v>-2</v>
      </c>
      <c r="N26" s="157">
        <f t="shared" ref="N26:N30" si="3">K26*L26*M26</f>
        <v>-4.2</v>
      </c>
      <c r="O26" s="636">
        <f>J26+N26</f>
        <v>62.679999999999993</v>
      </c>
      <c r="P26" s="637"/>
      <c r="Q26" s="637"/>
      <c r="R26" s="637"/>
      <c r="S26" s="637"/>
      <c r="T26" s="637">
        <f>O26</f>
        <v>62.679999999999993</v>
      </c>
      <c r="U26" s="158"/>
      <c r="V26" s="159"/>
    </row>
    <row r="27" spans="1:22">
      <c r="A27" s="151"/>
      <c r="B27" s="151" t="s">
        <v>922</v>
      </c>
      <c r="C27" s="152" t="s">
        <v>165</v>
      </c>
      <c r="D27" s="1166" t="s">
        <v>169</v>
      </c>
      <c r="E27" s="1167" t="s">
        <v>934</v>
      </c>
      <c r="F27" s="153" t="s">
        <v>935</v>
      </c>
      <c r="G27" s="514">
        <v>20.9</v>
      </c>
      <c r="H27" s="514">
        <v>3.2</v>
      </c>
      <c r="I27" s="154">
        <v>1</v>
      </c>
      <c r="J27" s="154">
        <f>G27*H27*I27</f>
        <v>66.88</v>
      </c>
      <c r="K27" s="155">
        <v>1</v>
      </c>
      <c r="L27" s="170">
        <v>2.1</v>
      </c>
      <c r="M27" s="1192">
        <v>-2</v>
      </c>
      <c r="N27" s="157">
        <f t="shared" si="3"/>
        <v>-4.2</v>
      </c>
      <c r="O27" s="636">
        <f>J27+N27</f>
        <v>62.679999999999993</v>
      </c>
      <c r="P27" s="637"/>
      <c r="Q27" s="637"/>
      <c r="R27" s="637"/>
      <c r="S27" s="637"/>
      <c r="T27" s="637">
        <f>O27</f>
        <v>62.679999999999993</v>
      </c>
      <c r="U27" s="158"/>
      <c r="V27" s="159"/>
    </row>
    <row r="28" spans="1:22" ht="26.5">
      <c r="A28" s="151"/>
      <c r="B28" s="151" t="s">
        <v>922</v>
      </c>
      <c r="C28" s="1169" t="s">
        <v>165</v>
      </c>
      <c r="D28" s="1166" t="s">
        <v>169</v>
      </c>
      <c r="E28" s="1170" t="s">
        <v>936</v>
      </c>
      <c r="F28" s="1222" t="s">
        <v>937</v>
      </c>
      <c r="G28" s="514">
        <v>15.8</v>
      </c>
      <c r="H28" s="514">
        <v>3.8</v>
      </c>
      <c r="I28" s="154">
        <v>1</v>
      </c>
      <c r="J28" s="154">
        <f>G28*H28*I28</f>
        <v>60.04</v>
      </c>
      <c r="K28" s="155">
        <v>1</v>
      </c>
      <c r="L28" s="170">
        <v>2.1</v>
      </c>
      <c r="M28" s="1192">
        <v>-1</v>
      </c>
      <c r="N28" s="157">
        <f t="shared" si="3"/>
        <v>-2.1</v>
      </c>
      <c r="O28" s="636">
        <f>J28+N28</f>
        <v>57.94</v>
      </c>
      <c r="P28" s="637"/>
      <c r="Q28" s="637"/>
      <c r="R28" s="637"/>
      <c r="S28" s="637"/>
      <c r="T28" s="637">
        <f>O28</f>
        <v>57.94</v>
      </c>
      <c r="U28" s="158"/>
      <c r="V28" s="159"/>
    </row>
    <row r="29" spans="1:22">
      <c r="A29" s="151"/>
      <c r="B29" s="151" t="s">
        <v>922</v>
      </c>
      <c r="C29" s="152" t="s">
        <v>165</v>
      </c>
      <c r="D29" s="1166" t="s">
        <v>169</v>
      </c>
      <c r="E29" s="1167" t="s">
        <v>938</v>
      </c>
      <c r="F29" s="153" t="s">
        <v>939</v>
      </c>
      <c r="G29" s="514">
        <v>18</v>
      </c>
      <c r="H29" s="514">
        <v>3</v>
      </c>
      <c r="I29" s="154">
        <v>1</v>
      </c>
      <c r="J29" s="154">
        <f>G29*H29*I29</f>
        <v>54</v>
      </c>
      <c r="K29" s="155">
        <v>1</v>
      </c>
      <c r="L29" s="170">
        <v>2.1</v>
      </c>
      <c r="M29" s="1192">
        <v>-2</v>
      </c>
      <c r="N29" s="157">
        <f t="shared" si="3"/>
        <v>-4.2</v>
      </c>
      <c r="O29" s="636">
        <f>J29+N29</f>
        <v>49.8</v>
      </c>
      <c r="P29" s="637"/>
      <c r="Q29" s="637"/>
      <c r="R29" s="637"/>
      <c r="S29" s="637"/>
      <c r="T29" s="637">
        <f>O29</f>
        <v>49.8</v>
      </c>
      <c r="U29" s="158"/>
      <c r="V29" s="159"/>
    </row>
    <row r="30" spans="1:22">
      <c r="A30" s="151"/>
      <c r="B30" s="151" t="s">
        <v>922</v>
      </c>
      <c r="C30" s="152" t="s">
        <v>165</v>
      </c>
      <c r="D30" s="1166" t="s">
        <v>169</v>
      </c>
      <c r="E30" s="1167" t="s">
        <v>940</v>
      </c>
      <c r="F30" s="153" t="s">
        <v>941</v>
      </c>
      <c r="G30" s="514">
        <v>14.7</v>
      </c>
      <c r="H30" s="514">
        <v>3</v>
      </c>
      <c r="I30" s="154">
        <v>1</v>
      </c>
      <c r="J30" s="154">
        <f>G30*H30*I30</f>
        <v>44.099999999999994</v>
      </c>
      <c r="K30" s="155">
        <v>1</v>
      </c>
      <c r="L30" s="170">
        <v>2.1</v>
      </c>
      <c r="M30" s="1192">
        <v>-2</v>
      </c>
      <c r="N30" s="157">
        <f t="shared" si="3"/>
        <v>-4.2</v>
      </c>
      <c r="O30" s="636">
        <f>J30+N30</f>
        <v>39.899999999999991</v>
      </c>
      <c r="P30" s="637"/>
      <c r="Q30" s="637"/>
      <c r="R30" s="637"/>
      <c r="S30" s="637"/>
      <c r="T30" s="637">
        <f>O30</f>
        <v>39.899999999999991</v>
      </c>
      <c r="U30" s="158"/>
      <c r="V30" s="159"/>
    </row>
    <row r="31" spans="1:22">
      <c r="A31" s="151"/>
      <c r="B31" s="151"/>
      <c r="C31" s="152"/>
      <c r="D31" s="1166"/>
      <c r="E31" s="1167"/>
      <c r="F31" s="153"/>
      <c r="G31" s="514"/>
      <c r="H31" s="514"/>
      <c r="I31" s="154"/>
      <c r="J31" s="154"/>
      <c r="K31" s="155"/>
      <c r="L31" s="170"/>
      <c r="M31" s="1192"/>
      <c r="N31" s="157"/>
      <c r="O31" s="636"/>
      <c r="P31" s="637"/>
      <c r="Q31" s="637"/>
      <c r="R31" s="637"/>
      <c r="S31" s="637"/>
      <c r="T31" s="637"/>
      <c r="U31" s="158"/>
      <c r="V31" s="159"/>
    </row>
    <row r="32" spans="1:22">
      <c r="A32" s="151"/>
      <c r="B32" s="151" t="s">
        <v>1029</v>
      </c>
      <c r="C32" s="152" t="s">
        <v>165</v>
      </c>
      <c r="D32" s="1166" t="s">
        <v>171</v>
      </c>
      <c r="E32" s="1223" t="s">
        <v>1030</v>
      </c>
      <c r="F32" s="1224" t="s">
        <v>1031</v>
      </c>
      <c r="G32" s="514">
        <v>52.14</v>
      </c>
      <c r="H32" s="514">
        <v>4.2</v>
      </c>
      <c r="I32" s="154">
        <v>1</v>
      </c>
      <c r="J32" s="154">
        <f>G32*H32*I32</f>
        <v>218.988</v>
      </c>
      <c r="K32" s="155">
        <v>1</v>
      </c>
      <c r="L32" s="170">
        <v>2.1</v>
      </c>
      <c r="M32" s="1192">
        <v>-5</v>
      </c>
      <c r="N32" s="157">
        <f t="shared" ref="N32" si="4">K32*L32*M32</f>
        <v>-10.5</v>
      </c>
      <c r="O32" s="636">
        <f>J32+N32</f>
        <v>208.488</v>
      </c>
      <c r="P32" s="637"/>
      <c r="Q32" s="637"/>
      <c r="R32" s="637"/>
      <c r="S32" s="637"/>
      <c r="T32" s="1225">
        <f>O32</f>
        <v>208.488</v>
      </c>
      <c r="U32" s="158"/>
      <c r="V32" s="159"/>
    </row>
    <row r="33" spans="1:23">
      <c r="A33" s="151"/>
      <c r="B33" s="151"/>
      <c r="C33" s="152"/>
      <c r="D33" s="1166"/>
      <c r="E33" s="1167"/>
      <c r="F33" s="153"/>
      <c r="G33" s="514"/>
      <c r="H33" s="514"/>
      <c r="I33" s="154"/>
      <c r="J33" s="154"/>
      <c r="K33" s="155"/>
      <c r="L33" s="170"/>
      <c r="M33" s="1192"/>
      <c r="N33" s="157"/>
      <c r="O33" s="636"/>
      <c r="P33" s="637"/>
      <c r="Q33" s="637"/>
      <c r="R33" s="637"/>
      <c r="S33" s="637"/>
      <c r="T33" s="637"/>
      <c r="U33" s="158"/>
      <c r="V33" s="159"/>
    </row>
    <row r="34" spans="1:23">
      <c r="A34" s="151"/>
      <c r="B34" s="151" t="s">
        <v>961</v>
      </c>
      <c r="C34" s="151" t="s">
        <v>165</v>
      </c>
      <c r="D34" s="152"/>
      <c r="E34" s="152"/>
      <c r="F34" s="153"/>
      <c r="G34" s="154"/>
      <c r="H34" s="154"/>
      <c r="I34" s="154"/>
      <c r="J34" s="154"/>
      <c r="K34" s="155"/>
      <c r="L34" s="155"/>
      <c r="M34" s="156"/>
      <c r="N34" s="157"/>
      <c r="O34" s="636"/>
      <c r="P34" s="637"/>
      <c r="Q34" s="637"/>
      <c r="R34" s="637"/>
      <c r="S34" s="637"/>
      <c r="T34" s="637"/>
      <c r="U34" s="158"/>
      <c r="V34" s="159"/>
    </row>
    <row r="35" spans="1:23">
      <c r="A35" s="151"/>
      <c r="B35" s="151" t="s">
        <v>942</v>
      </c>
      <c r="C35" s="160" t="s">
        <v>131</v>
      </c>
      <c r="D35" s="1166" t="s">
        <v>173</v>
      </c>
      <c r="E35" s="152" t="s">
        <v>943</v>
      </c>
      <c r="F35" s="1226" t="s">
        <v>944</v>
      </c>
      <c r="G35" s="154">
        <v>18.559999999999999</v>
      </c>
      <c r="H35" s="154">
        <v>3.87</v>
      </c>
      <c r="I35" s="154">
        <v>1</v>
      </c>
      <c r="J35" s="154">
        <f>G35*H35*I35</f>
        <v>71.827199999999991</v>
      </c>
      <c r="K35" s="170">
        <v>1</v>
      </c>
      <c r="L35" s="170">
        <v>2.1</v>
      </c>
      <c r="M35" s="1192">
        <v>-1</v>
      </c>
      <c r="N35" s="157">
        <f t="shared" ref="N35:N36" si="5">K35*L35*M35</f>
        <v>-2.1</v>
      </c>
      <c r="O35" s="636">
        <f>J35+N35</f>
        <v>69.727199999999996</v>
      </c>
      <c r="P35" s="637"/>
      <c r="Q35" s="637"/>
      <c r="R35" s="637"/>
      <c r="S35" s="637"/>
      <c r="T35" s="637">
        <f>O35</f>
        <v>69.727199999999996</v>
      </c>
      <c r="U35" s="158"/>
      <c r="V35" s="159"/>
    </row>
    <row r="36" spans="1:23" ht="15.75" customHeight="1">
      <c r="A36" s="151"/>
      <c r="B36" s="151" t="s">
        <v>942</v>
      </c>
      <c r="C36" s="160" t="s">
        <v>131</v>
      </c>
      <c r="D36" s="1166" t="s">
        <v>173</v>
      </c>
      <c r="E36" s="152" t="s">
        <v>943</v>
      </c>
      <c r="F36" s="1227" t="s">
        <v>945</v>
      </c>
      <c r="G36" s="154">
        <v>15.2</v>
      </c>
      <c r="H36" s="154">
        <v>3.87</v>
      </c>
      <c r="I36" s="154">
        <v>1</v>
      </c>
      <c r="J36" s="154">
        <f>G36*H36*I36</f>
        <v>58.823999999999998</v>
      </c>
      <c r="K36" s="170">
        <v>1</v>
      </c>
      <c r="L36" s="170">
        <v>2.1</v>
      </c>
      <c r="M36" s="1192">
        <v>-3</v>
      </c>
      <c r="N36" s="157">
        <f t="shared" si="5"/>
        <v>-6.3000000000000007</v>
      </c>
      <c r="O36" s="636">
        <f>J36+N36</f>
        <v>52.524000000000001</v>
      </c>
      <c r="P36" s="637"/>
      <c r="Q36" s="637"/>
      <c r="R36" s="637"/>
      <c r="S36" s="637"/>
      <c r="T36" s="637">
        <f>O36</f>
        <v>52.524000000000001</v>
      </c>
      <c r="U36" s="158"/>
      <c r="V36" s="159"/>
    </row>
    <row r="37" spans="1:23">
      <c r="A37" s="151"/>
      <c r="B37" s="151"/>
      <c r="C37" s="152"/>
      <c r="D37" s="152"/>
      <c r="E37" s="152"/>
      <c r="F37" s="153"/>
      <c r="G37" s="154"/>
      <c r="H37" s="154"/>
      <c r="I37" s="154"/>
      <c r="J37" s="154"/>
      <c r="K37" s="155"/>
      <c r="L37" s="155"/>
      <c r="M37" s="156"/>
      <c r="N37" s="157"/>
      <c r="O37" s="636"/>
      <c r="P37" s="637"/>
      <c r="Q37" s="637"/>
      <c r="R37" s="637"/>
      <c r="S37" s="637"/>
      <c r="T37" s="637"/>
      <c r="U37" s="158"/>
      <c r="V37" s="159"/>
    </row>
    <row r="38" spans="1:23">
      <c r="A38" s="151"/>
      <c r="B38" s="151" t="s">
        <v>135</v>
      </c>
      <c r="C38" s="160" t="s">
        <v>131</v>
      </c>
      <c r="D38" s="151" t="s">
        <v>136</v>
      </c>
      <c r="E38" s="152" t="s">
        <v>137</v>
      </c>
      <c r="F38" s="161" t="s">
        <v>138</v>
      </c>
      <c r="G38" s="154">
        <v>9.85</v>
      </c>
      <c r="H38" s="154">
        <v>5.6</v>
      </c>
      <c r="I38" s="154">
        <v>1</v>
      </c>
      <c r="J38" s="154">
        <v>55.16</v>
      </c>
      <c r="K38" s="155">
        <v>0.8</v>
      </c>
      <c r="L38" s="155">
        <v>2.1</v>
      </c>
      <c r="M38" s="156">
        <v>-1</v>
      </c>
      <c r="N38" s="157">
        <f>K38*L38*M38</f>
        <v>-1.6800000000000002</v>
      </c>
      <c r="O38" s="636">
        <v>53.48</v>
      </c>
      <c r="P38" s="637">
        <f>O38*0.2</f>
        <v>10.696</v>
      </c>
      <c r="Q38" s="637">
        <f>O38*0.3</f>
        <v>16.043999999999997</v>
      </c>
      <c r="R38" s="637">
        <f>O38*0.3</f>
        <v>16.043999999999997</v>
      </c>
      <c r="S38" s="637">
        <f>O38*0.2</f>
        <v>10.696</v>
      </c>
      <c r="T38" s="637">
        <f>SUM(P38:S38)</f>
        <v>53.47999999999999</v>
      </c>
      <c r="U38" s="158"/>
      <c r="V38" s="159"/>
    </row>
    <row r="39" spans="1:23">
      <c r="A39" s="151"/>
      <c r="B39" s="168" t="s">
        <v>946</v>
      </c>
      <c r="C39" s="151" t="s">
        <v>165</v>
      </c>
      <c r="D39" s="151" t="s">
        <v>136</v>
      </c>
      <c r="E39" s="169" t="s">
        <v>947</v>
      </c>
      <c r="F39" s="1228" t="s">
        <v>948</v>
      </c>
      <c r="G39" s="154">
        <v>15.6</v>
      </c>
      <c r="H39" s="154">
        <v>3</v>
      </c>
      <c r="I39" s="154">
        <v>1</v>
      </c>
      <c r="J39" s="154">
        <f>G39*H39*I39</f>
        <v>46.8</v>
      </c>
      <c r="K39" s="155">
        <v>0.9</v>
      </c>
      <c r="L39" s="155">
        <v>2.1</v>
      </c>
      <c r="M39" s="156">
        <v>-3</v>
      </c>
      <c r="N39" s="157">
        <f t="shared" ref="N39" si="6">K39*L39*M39</f>
        <v>-5.67</v>
      </c>
      <c r="O39" s="636">
        <f>J39+N39</f>
        <v>41.129999999999995</v>
      </c>
      <c r="P39" s="637"/>
      <c r="Q39" s="637"/>
      <c r="R39" s="637"/>
      <c r="S39" s="637"/>
      <c r="T39" s="637">
        <f>O39</f>
        <v>41.129999999999995</v>
      </c>
      <c r="U39" s="158"/>
      <c r="V39" s="159"/>
    </row>
    <row r="40" spans="1:23">
      <c r="A40" s="151"/>
      <c r="B40" s="168"/>
      <c r="C40" s="151"/>
      <c r="D40" s="168"/>
      <c r="E40" s="169"/>
      <c r="F40" s="1228"/>
      <c r="G40" s="154"/>
      <c r="H40" s="154"/>
      <c r="I40" s="154"/>
      <c r="J40" s="154"/>
      <c r="K40" s="155"/>
      <c r="L40" s="155"/>
      <c r="M40" s="156"/>
      <c r="N40" s="157"/>
      <c r="O40" s="636"/>
      <c r="P40" s="637"/>
      <c r="Q40" s="637"/>
      <c r="R40" s="637"/>
      <c r="S40" s="637"/>
      <c r="T40" s="637"/>
      <c r="U40" s="158"/>
      <c r="V40" s="159"/>
    </row>
    <row r="41" spans="1:23">
      <c r="A41" s="151"/>
      <c r="B41" s="151" t="s">
        <v>135</v>
      </c>
      <c r="C41" s="160" t="s">
        <v>131</v>
      </c>
      <c r="D41" s="151" t="s">
        <v>136</v>
      </c>
      <c r="E41" s="152" t="s">
        <v>949</v>
      </c>
      <c r="F41" s="1171" t="s">
        <v>950</v>
      </c>
      <c r="G41" s="154"/>
      <c r="H41" s="154"/>
      <c r="I41" s="154"/>
      <c r="J41" s="154"/>
      <c r="K41" s="155"/>
      <c r="L41" s="155"/>
      <c r="M41" s="156"/>
      <c r="N41" s="157"/>
      <c r="O41" s="636"/>
      <c r="P41" s="637"/>
      <c r="Q41" s="637"/>
      <c r="R41" s="637"/>
      <c r="S41" s="637"/>
      <c r="T41" s="637"/>
      <c r="U41" s="158"/>
      <c r="V41" s="159"/>
      <c r="W41" s="144"/>
    </row>
    <row r="42" spans="1:23">
      <c r="A42" s="151"/>
      <c r="B42" s="162"/>
      <c r="C42" s="160"/>
      <c r="D42" s="151"/>
      <c r="E42" s="152"/>
      <c r="F42" s="1172"/>
      <c r="G42" s="164"/>
      <c r="H42" s="164"/>
      <c r="I42" s="164"/>
      <c r="J42" s="154"/>
      <c r="K42" s="165"/>
      <c r="L42" s="165"/>
      <c r="M42" s="166"/>
      <c r="N42" s="157"/>
      <c r="O42" s="636"/>
      <c r="P42" s="637"/>
      <c r="Q42" s="637"/>
      <c r="R42" s="637"/>
      <c r="S42" s="637"/>
      <c r="T42" s="637"/>
      <c r="U42" s="158"/>
      <c r="V42" s="159"/>
      <c r="W42" s="144"/>
    </row>
    <row r="43" spans="1:23" ht="25.5" customHeight="1">
      <c r="A43" s="151"/>
      <c r="B43" s="162" t="s">
        <v>139</v>
      </c>
      <c r="C43" s="160" t="s">
        <v>131</v>
      </c>
      <c r="D43" s="151" t="s">
        <v>140</v>
      </c>
      <c r="E43" s="152" t="s">
        <v>141</v>
      </c>
      <c r="F43" s="163" t="s">
        <v>142</v>
      </c>
      <c r="G43" s="164">
        <v>13.68</v>
      </c>
      <c r="H43" s="164">
        <v>3.2</v>
      </c>
      <c r="I43" s="164">
        <v>1</v>
      </c>
      <c r="J43" s="154">
        <v>43.776000000000003</v>
      </c>
      <c r="K43" s="165">
        <v>1</v>
      </c>
      <c r="L43" s="165">
        <v>2.1</v>
      </c>
      <c r="M43" s="166">
        <v>-1</v>
      </c>
      <c r="N43" s="157">
        <f>K43*L43*M43</f>
        <v>-2.1</v>
      </c>
      <c r="O43" s="636">
        <v>41.676000000000002</v>
      </c>
      <c r="P43" s="637">
        <f>O43*0.2</f>
        <v>8.3352000000000004</v>
      </c>
      <c r="Q43" s="637">
        <f>O43*0.3</f>
        <v>12.502800000000001</v>
      </c>
      <c r="R43" s="637">
        <f>O43*0.3</f>
        <v>12.502800000000001</v>
      </c>
      <c r="S43" s="637">
        <f>O43*0.2</f>
        <v>8.3352000000000004</v>
      </c>
      <c r="T43" s="637">
        <f>SUM(P43:S43)</f>
        <v>41.676000000000002</v>
      </c>
      <c r="U43" s="158"/>
      <c r="V43" s="159"/>
      <c r="W43" s="144"/>
    </row>
    <row r="44" spans="1:23">
      <c r="A44" s="151"/>
      <c r="B44" s="151"/>
      <c r="C44" s="152"/>
      <c r="D44" s="152"/>
      <c r="E44" s="152"/>
      <c r="F44" s="153"/>
      <c r="G44" s="154"/>
      <c r="H44" s="154"/>
      <c r="I44" s="154"/>
      <c r="J44" s="154"/>
      <c r="K44" s="155"/>
      <c r="L44" s="155"/>
      <c r="M44" s="156"/>
      <c r="N44" s="157"/>
      <c r="O44" s="636"/>
      <c r="P44" s="637"/>
      <c r="Q44" s="637"/>
      <c r="R44" s="637"/>
      <c r="S44" s="637"/>
      <c r="T44" s="637"/>
      <c r="U44" s="158"/>
      <c r="V44" s="159"/>
      <c r="W44" s="144"/>
    </row>
    <row r="45" spans="1:23">
      <c r="A45" s="151"/>
      <c r="B45" s="162" t="s">
        <v>139</v>
      </c>
      <c r="C45" s="160" t="s">
        <v>131</v>
      </c>
      <c r="D45" s="151" t="s">
        <v>140</v>
      </c>
      <c r="E45" s="152" t="s">
        <v>951</v>
      </c>
      <c r="F45" s="1173" t="s">
        <v>952</v>
      </c>
      <c r="G45" s="164">
        <v>48</v>
      </c>
      <c r="H45" s="164">
        <v>3.3</v>
      </c>
      <c r="I45" s="164">
        <v>1</v>
      </c>
      <c r="J45" s="154">
        <f>G45*H45*I45</f>
        <v>158.39999999999998</v>
      </c>
      <c r="K45" s="165">
        <v>1.2</v>
      </c>
      <c r="L45" s="165">
        <v>2.1</v>
      </c>
      <c r="M45" s="166">
        <v>-2</v>
      </c>
      <c r="N45" s="157">
        <f t="shared" ref="N45:N46" si="7">K45*L45*M45</f>
        <v>-5.04</v>
      </c>
      <c r="O45" s="636">
        <f t="shared" ref="O45:O46" si="8">J45+N45</f>
        <v>153.35999999999999</v>
      </c>
      <c r="P45" s="637"/>
      <c r="Q45" s="637"/>
      <c r="R45" s="637"/>
      <c r="S45" s="637"/>
      <c r="T45" s="637">
        <f t="shared" ref="T45:T46" si="9">O45</f>
        <v>153.35999999999999</v>
      </c>
      <c r="U45" s="158"/>
      <c r="V45" s="159"/>
      <c r="W45" s="144"/>
    </row>
    <row r="46" spans="1:23">
      <c r="A46" s="151"/>
      <c r="B46" s="1174"/>
      <c r="C46" s="1175"/>
      <c r="D46" s="162"/>
      <c r="E46" s="1176"/>
      <c r="F46" s="1173"/>
      <c r="G46" s="164"/>
      <c r="H46" s="164"/>
      <c r="I46" s="164"/>
      <c r="J46" s="164"/>
      <c r="K46" s="165">
        <v>1</v>
      </c>
      <c r="L46" s="165">
        <v>2.1</v>
      </c>
      <c r="M46" s="166">
        <v>-1</v>
      </c>
      <c r="N46" s="157">
        <f t="shared" si="7"/>
        <v>-2.1</v>
      </c>
      <c r="O46" s="636">
        <f t="shared" si="8"/>
        <v>-2.1</v>
      </c>
      <c r="P46" s="638"/>
      <c r="Q46" s="638"/>
      <c r="R46" s="638"/>
      <c r="S46" s="638"/>
      <c r="T46" s="637">
        <f t="shared" si="9"/>
        <v>-2.1</v>
      </c>
      <c r="U46" s="158"/>
      <c r="V46" s="159"/>
      <c r="W46" s="144"/>
    </row>
    <row r="47" spans="1:23">
      <c r="A47" s="151"/>
      <c r="B47" s="151"/>
      <c r="C47" s="152"/>
      <c r="D47" s="152"/>
      <c r="E47" s="152"/>
      <c r="F47" s="153"/>
      <c r="G47" s="154"/>
      <c r="H47" s="154"/>
      <c r="I47" s="154"/>
      <c r="J47" s="154"/>
      <c r="K47" s="155"/>
      <c r="L47" s="155"/>
      <c r="M47" s="156"/>
      <c r="N47" s="157"/>
      <c r="O47" s="157"/>
      <c r="P47" s="637"/>
      <c r="Q47" s="637"/>
      <c r="R47" s="637"/>
      <c r="S47" s="637"/>
      <c r="T47" s="637"/>
      <c r="U47" s="158"/>
      <c r="V47" s="159"/>
    </row>
    <row r="48" spans="1:23">
      <c r="A48" s="171"/>
      <c r="B48" s="171"/>
      <c r="C48" s="171"/>
      <c r="D48" s="171"/>
      <c r="E48" s="171"/>
      <c r="F48" s="172"/>
      <c r="G48" s="173"/>
      <c r="H48" s="173"/>
      <c r="I48" s="174"/>
      <c r="J48" s="175" t="s">
        <v>143</v>
      </c>
      <c r="K48" s="175"/>
      <c r="L48" s="175"/>
      <c r="M48" s="175"/>
      <c r="N48" s="175"/>
      <c r="O48" s="175"/>
      <c r="P48" s="639"/>
      <c r="Q48" s="639"/>
      <c r="R48" s="639"/>
      <c r="S48" s="639"/>
      <c r="T48" s="639"/>
      <c r="U48" s="176" t="s">
        <v>143</v>
      </c>
      <c r="V48" s="159"/>
    </row>
    <row r="49" spans="1:22" ht="15" thickBot="1">
      <c r="A49" s="177"/>
      <c r="B49" s="178"/>
      <c r="C49" s="178"/>
      <c r="D49" s="178"/>
      <c r="E49" s="178"/>
      <c r="F49" s="178"/>
      <c r="G49" s="178"/>
      <c r="H49" s="178"/>
      <c r="I49" s="178"/>
      <c r="J49" s="179"/>
      <c r="K49" s="180"/>
      <c r="L49" s="180"/>
      <c r="M49" s="180"/>
      <c r="N49" s="180"/>
      <c r="O49" s="180">
        <f>SUM(O7:O47)</f>
        <v>1801.4192</v>
      </c>
      <c r="P49" s="640"/>
      <c r="Q49" s="640"/>
      <c r="R49" s="640"/>
      <c r="S49" s="640"/>
      <c r="T49" s="180">
        <f>SUM(T7:T47)</f>
        <v>1613.9091999999998</v>
      </c>
      <c r="U49" s="181">
        <v>0</v>
      </c>
      <c r="V49" s="159"/>
    </row>
    <row r="50" spans="1:22" ht="15.5" thickTop="1" thickBot="1">
      <c r="A50" s="182"/>
      <c r="B50" s="183"/>
      <c r="C50" s="183"/>
      <c r="D50" s="183"/>
      <c r="E50" s="183"/>
      <c r="F50" s="184"/>
      <c r="G50" s="185"/>
      <c r="H50" s="185"/>
      <c r="I50" s="186"/>
      <c r="J50" s="184"/>
      <c r="K50" s="184"/>
      <c r="L50" s="184"/>
      <c r="M50" s="184"/>
      <c r="N50" s="184"/>
      <c r="O50" s="184"/>
      <c r="P50" s="184"/>
      <c r="Q50" s="184"/>
      <c r="R50" s="184"/>
      <c r="S50" s="184"/>
      <c r="T50" s="184"/>
      <c r="U50" s="187"/>
      <c r="V50" s="188"/>
    </row>
    <row r="51" spans="1:22">
      <c r="A51" s="1333" t="s">
        <v>144</v>
      </c>
      <c r="B51" s="1334"/>
      <c r="C51" s="1334"/>
      <c r="D51" s="1334"/>
      <c r="E51" s="1334"/>
      <c r="F51" s="1334"/>
      <c r="G51" s="1335"/>
      <c r="H51" s="1335"/>
      <c r="I51" s="1335"/>
      <c r="J51" s="147"/>
      <c r="K51" s="147"/>
      <c r="L51" s="147"/>
      <c r="M51" s="147"/>
      <c r="N51" s="147"/>
      <c r="O51" s="147"/>
      <c r="P51" s="147"/>
      <c r="Q51" s="147"/>
      <c r="R51" s="147"/>
      <c r="S51" s="147"/>
      <c r="T51" s="147"/>
      <c r="U51" s="148"/>
      <c r="V51" s="189"/>
    </row>
    <row r="52" spans="1:22">
      <c r="A52" s="149" t="s">
        <v>121</v>
      </c>
      <c r="B52" s="149" t="s">
        <v>122</v>
      </c>
      <c r="C52" s="149" t="s">
        <v>123</v>
      </c>
      <c r="D52" s="149" t="s">
        <v>124</v>
      </c>
      <c r="E52" s="149" t="s">
        <v>125</v>
      </c>
      <c r="F52" s="149" t="s">
        <v>126</v>
      </c>
      <c r="G52" s="1336" t="s">
        <v>127</v>
      </c>
      <c r="H52" s="1337"/>
      <c r="I52" s="1337"/>
      <c r="J52" s="1338"/>
      <c r="K52" s="1339" t="s">
        <v>128</v>
      </c>
      <c r="L52" s="1340"/>
      <c r="M52" s="1340"/>
      <c r="N52" s="1340"/>
      <c r="O52" s="1341"/>
      <c r="P52" s="634" t="s">
        <v>510</v>
      </c>
      <c r="Q52" s="634" t="s">
        <v>511</v>
      </c>
      <c r="R52" s="634" t="s">
        <v>512</v>
      </c>
      <c r="S52" s="634" t="s">
        <v>368</v>
      </c>
      <c r="T52" s="503" t="s">
        <v>451</v>
      </c>
      <c r="U52" s="150" t="s">
        <v>129</v>
      </c>
      <c r="V52" s="144"/>
    </row>
    <row r="53" spans="1:22">
      <c r="A53" s="151"/>
      <c r="B53" s="151" t="s">
        <v>130</v>
      </c>
      <c r="C53" s="152" t="s">
        <v>131</v>
      </c>
      <c r="D53" s="152" t="s">
        <v>132</v>
      </c>
      <c r="E53" s="152" t="s">
        <v>133</v>
      </c>
      <c r="F53" s="153" t="s">
        <v>134</v>
      </c>
      <c r="G53" s="154">
        <v>24.56</v>
      </c>
      <c r="H53" s="154">
        <v>5.5</v>
      </c>
      <c r="I53" s="154">
        <v>1</v>
      </c>
      <c r="J53" s="154">
        <v>135.07999999999998</v>
      </c>
      <c r="K53" s="155">
        <v>5.9</v>
      </c>
      <c r="L53" s="155">
        <v>2.4</v>
      </c>
      <c r="M53" s="156">
        <v>-1</v>
      </c>
      <c r="N53" s="157">
        <v>-14.16</v>
      </c>
      <c r="O53" s="157">
        <v>120.92</v>
      </c>
      <c r="P53" s="637">
        <f>O53*0.2</f>
        <v>24.184000000000001</v>
      </c>
      <c r="Q53" s="637">
        <f>O53*0.3</f>
        <v>36.275999999999996</v>
      </c>
      <c r="R53" s="637">
        <f>O53*0.3</f>
        <v>36.275999999999996</v>
      </c>
      <c r="S53" s="637">
        <f>O53*0.2</f>
        <v>24.184000000000001</v>
      </c>
      <c r="T53" s="637">
        <f>SUM(P53:S53)</f>
        <v>120.91999999999999</v>
      </c>
      <c r="U53" s="158"/>
      <c r="V53" s="144"/>
    </row>
    <row r="54" spans="1:22">
      <c r="A54" s="151"/>
      <c r="B54" s="151"/>
      <c r="C54" s="152"/>
      <c r="D54" s="152"/>
      <c r="E54" s="152"/>
      <c r="F54" s="153"/>
      <c r="G54" s="154"/>
      <c r="H54" s="154"/>
      <c r="I54" s="154"/>
      <c r="J54" s="154"/>
      <c r="K54" s="155">
        <v>2.9</v>
      </c>
      <c r="L54" s="155">
        <v>2.4</v>
      </c>
      <c r="M54" s="156">
        <v>-1</v>
      </c>
      <c r="N54" s="157">
        <v>-6.96</v>
      </c>
      <c r="O54" s="157">
        <v>-6.96</v>
      </c>
      <c r="P54" s="637">
        <f>O54*0.2</f>
        <v>-1.3920000000000001</v>
      </c>
      <c r="Q54" s="637">
        <f>O54*0.3</f>
        <v>-2.0880000000000001</v>
      </c>
      <c r="R54" s="637">
        <f>O54*0.3</f>
        <v>-2.0880000000000001</v>
      </c>
      <c r="S54" s="637">
        <f>O54*0.2</f>
        <v>-1.3920000000000001</v>
      </c>
      <c r="T54" s="637">
        <f>SUM(P54:S54)</f>
        <v>-6.9600000000000009</v>
      </c>
      <c r="U54" s="158"/>
      <c r="V54" s="144"/>
    </row>
    <row r="55" spans="1:22">
      <c r="A55" s="151"/>
      <c r="B55" s="151"/>
      <c r="C55" s="152"/>
      <c r="D55" s="152"/>
      <c r="E55" s="152"/>
      <c r="F55" s="153"/>
      <c r="G55" s="154"/>
      <c r="H55" s="154"/>
      <c r="I55" s="154"/>
      <c r="J55" s="154"/>
      <c r="K55" s="155"/>
      <c r="L55" s="155"/>
      <c r="M55" s="156"/>
      <c r="N55" s="157"/>
      <c r="O55" s="157"/>
      <c r="P55" s="637"/>
      <c r="Q55" s="637"/>
      <c r="R55" s="637"/>
      <c r="S55" s="637"/>
      <c r="T55" s="637"/>
      <c r="U55" s="158"/>
    </row>
    <row r="56" spans="1:22">
      <c r="A56" s="151"/>
      <c r="B56" s="151" t="s">
        <v>135</v>
      </c>
      <c r="C56" s="160" t="s">
        <v>131</v>
      </c>
      <c r="D56" s="151" t="s">
        <v>136</v>
      </c>
      <c r="E56" s="152" t="s">
        <v>137</v>
      </c>
      <c r="F56" s="161" t="s">
        <v>138</v>
      </c>
      <c r="G56" s="154">
        <v>9.85</v>
      </c>
      <c r="H56" s="154">
        <v>5.6</v>
      </c>
      <c r="I56" s="154">
        <v>1</v>
      </c>
      <c r="J56" s="154">
        <v>55.16</v>
      </c>
      <c r="K56" s="155">
        <v>0.8</v>
      </c>
      <c r="L56" s="155">
        <v>2.1</v>
      </c>
      <c r="M56" s="156">
        <v>-1</v>
      </c>
      <c r="N56" s="157">
        <v>-1.68</v>
      </c>
      <c r="O56" s="157">
        <v>53.48</v>
      </c>
      <c r="P56" s="637">
        <f>O56*0.2</f>
        <v>10.696</v>
      </c>
      <c r="Q56" s="637">
        <f>O56*0.3</f>
        <v>16.043999999999997</v>
      </c>
      <c r="R56" s="637">
        <f>O56*0.3</f>
        <v>16.043999999999997</v>
      </c>
      <c r="S56" s="637">
        <f>O56*0.2</f>
        <v>10.696</v>
      </c>
      <c r="T56" s="637">
        <f>SUM(P56:S56)</f>
        <v>53.47999999999999</v>
      </c>
      <c r="U56" s="158"/>
    </row>
    <row r="57" spans="1:22">
      <c r="A57" s="151"/>
      <c r="B57" s="151"/>
      <c r="C57" s="152"/>
      <c r="D57" s="152"/>
      <c r="E57" s="152"/>
      <c r="F57" s="153"/>
      <c r="G57" s="154"/>
      <c r="H57" s="154"/>
      <c r="I57" s="154"/>
      <c r="J57" s="154"/>
      <c r="K57" s="155"/>
      <c r="L57" s="155"/>
      <c r="M57" s="156"/>
      <c r="N57" s="157"/>
      <c r="O57" s="157"/>
      <c r="P57" s="637"/>
      <c r="Q57" s="637"/>
      <c r="R57" s="637"/>
      <c r="S57" s="637"/>
      <c r="T57" s="637"/>
      <c r="U57" s="158"/>
    </row>
    <row r="58" spans="1:22">
      <c r="A58" s="151"/>
      <c r="B58" s="151"/>
      <c r="C58" s="152"/>
      <c r="D58" s="152"/>
      <c r="E58" s="152"/>
      <c r="F58" s="153"/>
      <c r="G58" s="154"/>
      <c r="H58" s="154"/>
      <c r="I58" s="154"/>
      <c r="J58" s="154"/>
      <c r="K58" s="155"/>
      <c r="L58" s="155"/>
      <c r="M58" s="156"/>
      <c r="N58" s="157"/>
      <c r="O58" s="157"/>
      <c r="P58" s="637"/>
      <c r="Q58" s="637"/>
      <c r="R58" s="637"/>
      <c r="S58" s="637"/>
      <c r="T58" s="637"/>
      <c r="U58" s="158"/>
    </row>
    <row r="59" spans="1:22">
      <c r="A59" s="151"/>
      <c r="B59" s="162"/>
      <c r="C59" s="151" t="s">
        <v>131</v>
      </c>
      <c r="D59" s="152" t="s">
        <v>132</v>
      </c>
      <c r="E59" s="152" t="s">
        <v>513</v>
      </c>
      <c r="F59" s="641" t="s">
        <v>514</v>
      </c>
      <c r="G59" s="154">
        <v>52.73</v>
      </c>
      <c r="H59" s="154">
        <v>5.4</v>
      </c>
      <c r="I59" s="154">
        <v>1</v>
      </c>
      <c r="J59" s="154">
        <f>G59*H59*I59</f>
        <v>284.74200000000002</v>
      </c>
      <c r="K59" s="155">
        <v>1</v>
      </c>
      <c r="L59" s="155">
        <v>2.1</v>
      </c>
      <c r="M59" s="156">
        <v>-2</v>
      </c>
      <c r="N59" s="157">
        <f>K59*L59*M59</f>
        <v>-4.2</v>
      </c>
      <c r="O59" s="157">
        <f>J59+N59</f>
        <v>280.54200000000003</v>
      </c>
      <c r="P59" s="514">
        <v>11.2842</v>
      </c>
      <c r="Q59" s="514">
        <v>11.2842</v>
      </c>
      <c r="R59" s="514">
        <v>22.5684</v>
      </c>
      <c r="S59" s="514">
        <v>15.045600000000002</v>
      </c>
      <c r="T59" s="637"/>
      <c r="U59" s="158"/>
    </row>
    <row r="60" spans="1:22">
      <c r="A60" s="151"/>
      <c r="B60" s="162"/>
      <c r="C60" s="190"/>
      <c r="D60" s="151"/>
      <c r="E60" s="152"/>
      <c r="F60" s="163"/>
      <c r="G60" s="164"/>
      <c r="H60" s="164"/>
      <c r="I60" s="164"/>
      <c r="J60" s="154"/>
      <c r="K60" s="165"/>
      <c r="L60" s="165"/>
      <c r="M60" s="166"/>
      <c r="N60" s="157"/>
      <c r="O60" s="157"/>
      <c r="P60" s="637"/>
      <c r="Q60" s="637"/>
      <c r="R60" s="637"/>
      <c r="S60" s="637"/>
      <c r="T60" s="637"/>
      <c r="U60" s="158"/>
    </row>
    <row r="61" spans="1:22">
      <c r="A61" s="151"/>
      <c r="B61" s="151"/>
      <c r="C61" s="151" t="s">
        <v>131</v>
      </c>
      <c r="D61" s="152" t="s">
        <v>132</v>
      </c>
      <c r="E61" s="152" t="s">
        <v>515</v>
      </c>
      <c r="F61" s="642" t="s">
        <v>516</v>
      </c>
      <c r="G61" s="154">
        <v>14.32</v>
      </c>
      <c r="H61" s="154">
        <v>5.4</v>
      </c>
      <c r="I61" s="154">
        <v>1</v>
      </c>
      <c r="J61" s="154">
        <v>77.328000000000003</v>
      </c>
      <c r="K61" s="155">
        <v>1</v>
      </c>
      <c r="L61" s="155">
        <v>2.1</v>
      </c>
      <c r="M61" s="156">
        <v>-1</v>
      </c>
      <c r="N61" s="157">
        <v>-2.1</v>
      </c>
      <c r="O61" s="157">
        <f>J61+N61</f>
        <v>75.228000000000009</v>
      </c>
      <c r="P61" s="514">
        <v>11.2842</v>
      </c>
      <c r="Q61" s="514">
        <v>11.2842</v>
      </c>
      <c r="R61" s="514">
        <v>22.5684</v>
      </c>
      <c r="S61" s="514">
        <v>15.045600000000002</v>
      </c>
      <c r="T61" s="637"/>
      <c r="U61" s="158"/>
    </row>
    <row r="62" spans="1:22">
      <c r="A62" s="151"/>
      <c r="B62" s="162"/>
      <c r="C62" s="151"/>
      <c r="D62" s="152"/>
      <c r="E62" s="152"/>
      <c r="F62" s="642"/>
      <c r="G62" s="154"/>
      <c r="H62" s="154"/>
      <c r="I62" s="154"/>
      <c r="J62" s="154"/>
      <c r="K62" s="155"/>
      <c r="L62" s="155"/>
      <c r="M62" s="156"/>
      <c r="N62" s="157"/>
      <c r="O62" s="157"/>
      <c r="P62" s="1177"/>
      <c r="Q62" s="1177"/>
      <c r="R62" s="1177"/>
      <c r="S62" s="1177"/>
      <c r="T62" s="637"/>
      <c r="U62" s="158"/>
    </row>
    <row r="63" spans="1:22">
      <c r="A63" s="151"/>
      <c r="B63" s="162"/>
      <c r="C63" s="151" t="s">
        <v>165</v>
      </c>
      <c r="D63" s="152" t="s">
        <v>132</v>
      </c>
      <c r="E63" s="152" t="s">
        <v>517</v>
      </c>
      <c r="F63" s="643" t="s">
        <v>518</v>
      </c>
      <c r="G63" s="154">
        <v>33.6</v>
      </c>
      <c r="H63" s="154">
        <v>5.4</v>
      </c>
      <c r="I63" s="154">
        <v>1</v>
      </c>
      <c r="J63" s="154">
        <v>181.44000000000003</v>
      </c>
      <c r="K63" s="155">
        <v>1</v>
      </c>
      <c r="L63" s="155">
        <v>2.1</v>
      </c>
      <c r="M63" s="156">
        <v>-1</v>
      </c>
      <c r="N63" s="157">
        <v>-2.1</v>
      </c>
      <c r="O63" s="157">
        <v>179.34000000000003</v>
      </c>
      <c r="P63" s="514">
        <v>11.2842</v>
      </c>
      <c r="Q63" s="514">
        <v>11.2842</v>
      </c>
      <c r="R63" s="514">
        <v>22.5684</v>
      </c>
      <c r="S63" s="514">
        <v>15.045600000000002</v>
      </c>
      <c r="T63" s="637"/>
      <c r="U63" s="158"/>
    </row>
    <row r="64" spans="1:22">
      <c r="A64" s="151"/>
      <c r="B64" s="162"/>
      <c r="C64" s="151" t="s">
        <v>165</v>
      </c>
      <c r="D64" s="152" t="s">
        <v>132</v>
      </c>
      <c r="E64" s="152" t="s">
        <v>519</v>
      </c>
      <c r="F64" s="644" t="s">
        <v>520</v>
      </c>
      <c r="G64" s="154">
        <v>26.6</v>
      </c>
      <c r="H64" s="154">
        <v>5.3</v>
      </c>
      <c r="I64" s="154">
        <v>1</v>
      </c>
      <c r="J64" s="154">
        <v>140.97999999999999</v>
      </c>
      <c r="K64" s="155">
        <v>1.8</v>
      </c>
      <c r="L64" s="155">
        <v>2.4</v>
      </c>
      <c r="M64" s="156">
        <v>-1</v>
      </c>
      <c r="N64" s="157">
        <v>-4.32</v>
      </c>
      <c r="O64" s="157">
        <v>136.66</v>
      </c>
      <c r="P64" s="514">
        <v>11.2842</v>
      </c>
      <c r="Q64" s="514">
        <v>11.2842</v>
      </c>
      <c r="R64" s="514">
        <v>22.5684</v>
      </c>
      <c r="S64" s="514">
        <v>15.045600000000002</v>
      </c>
      <c r="T64" s="637"/>
      <c r="U64" s="158"/>
    </row>
    <row r="65" spans="1:21">
      <c r="A65" s="151"/>
      <c r="B65" s="162"/>
      <c r="C65" s="151"/>
      <c r="D65" s="152"/>
      <c r="E65" s="152"/>
      <c r="F65" s="644"/>
      <c r="G65" s="154"/>
      <c r="H65" s="154"/>
      <c r="I65" s="154"/>
      <c r="J65" s="154"/>
      <c r="K65" s="155"/>
      <c r="L65" s="155"/>
      <c r="M65" s="156"/>
      <c r="N65" s="157"/>
      <c r="O65" s="157"/>
      <c r="P65" s="637"/>
      <c r="Q65" s="637"/>
      <c r="R65" s="637"/>
      <c r="S65" s="637"/>
      <c r="T65" s="637"/>
      <c r="U65" s="158"/>
    </row>
    <row r="66" spans="1:21">
      <c r="A66" s="151"/>
      <c r="B66" s="151" t="s">
        <v>922</v>
      </c>
      <c r="C66" s="151" t="s">
        <v>165</v>
      </c>
      <c r="D66" s="1178" t="s">
        <v>953</v>
      </c>
      <c r="E66" s="1178" t="s">
        <v>954</v>
      </c>
      <c r="F66" s="1179" t="s">
        <v>955</v>
      </c>
      <c r="G66" s="1160">
        <v>10.36</v>
      </c>
      <c r="H66" s="1160">
        <v>4.2</v>
      </c>
      <c r="I66" s="1160">
        <v>1</v>
      </c>
      <c r="J66" s="1160">
        <f>G66*H66*I66</f>
        <v>43.512</v>
      </c>
      <c r="K66" s="1161">
        <v>1</v>
      </c>
      <c r="L66" s="1161">
        <v>2.1</v>
      </c>
      <c r="M66" s="1162">
        <v>-1</v>
      </c>
      <c r="N66" s="1163">
        <v>-2.1</v>
      </c>
      <c r="O66" s="1164">
        <f>J66+N66</f>
        <v>41.411999999999999</v>
      </c>
      <c r="P66" s="637"/>
      <c r="Q66" s="637"/>
      <c r="R66" s="637"/>
      <c r="S66" s="1168">
        <f>O66*0.2</f>
        <v>8.2824000000000009</v>
      </c>
      <c r="T66" s="637">
        <f>S66</f>
        <v>8.2824000000000009</v>
      </c>
      <c r="U66" s="158"/>
    </row>
    <row r="67" spans="1:21">
      <c r="A67" s="151"/>
      <c r="B67" s="151" t="s">
        <v>922</v>
      </c>
      <c r="C67" s="151" t="s">
        <v>165</v>
      </c>
      <c r="D67" s="1178" t="s">
        <v>953</v>
      </c>
      <c r="E67" s="1178" t="s">
        <v>956</v>
      </c>
      <c r="F67" s="1179" t="s">
        <v>957</v>
      </c>
      <c r="G67" s="1160">
        <v>11.23</v>
      </c>
      <c r="H67" s="1160">
        <v>4.2</v>
      </c>
      <c r="I67" s="1160">
        <v>1</v>
      </c>
      <c r="J67" s="1160">
        <f>G67*H67*I67</f>
        <v>47.166000000000004</v>
      </c>
      <c r="K67" s="1161">
        <v>1</v>
      </c>
      <c r="L67" s="1161">
        <v>2.1</v>
      </c>
      <c r="M67" s="1162">
        <v>-1</v>
      </c>
      <c r="N67" s="1163">
        <v>-2.1</v>
      </c>
      <c r="O67" s="1164">
        <f>J67+N67</f>
        <v>45.066000000000003</v>
      </c>
      <c r="P67" s="637"/>
      <c r="Q67" s="637"/>
      <c r="R67" s="637"/>
      <c r="S67" s="1168">
        <f>O67*0.2</f>
        <v>9.0132000000000012</v>
      </c>
      <c r="T67" s="637">
        <f>S67</f>
        <v>9.0132000000000012</v>
      </c>
      <c r="U67" s="158"/>
    </row>
    <row r="68" spans="1:21">
      <c r="A68" s="162"/>
      <c r="B68" s="162"/>
      <c r="C68" s="1176"/>
      <c r="D68" s="1180"/>
      <c r="E68" s="1181"/>
      <c r="F68" s="164"/>
      <c r="G68" s="164"/>
      <c r="H68" s="164"/>
      <c r="I68" s="164"/>
      <c r="J68" s="165"/>
      <c r="K68" s="165"/>
      <c r="L68" s="166"/>
      <c r="M68" s="1182"/>
      <c r="N68" s="1182"/>
      <c r="O68" s="1182"/>
      <c r="P68" s="1183"/>
      <c r="Q68" s="1183"/>
      <c r="R68" s="1183"/>
      <c r="S68" s="1183"/>
      <c r="T68" s="1183"/>
      <c r="U68" s="176"/>
    </row>
    <row r="69" spans="1:21">
      <c r="A69" s="162"/>
      <c r="B69" s="151" t="s">
        <v>922</v>
      </c>
      <c r="C69" s="151" t="s">
        <v>165</v>
      </c>
      <c r="D69" s="1184" t="s">
        <v>169</v>
      </c>
      <c r="E69" s="1185" t="s">
        <v>958</v>
      </c>
      <c r="F69" s="1186" t="s">
        <v>959</v>
      </c>
      <c r="G69" s="154">
        <v>10.4</v>
      </c>
      <c r="H69" s="154">
        <v>3.7</v>
      </c>
      <c r="I69" s="154">
        <v>1</v>
      </c>
      <c r="J69" s="1160">
        <f>G69*H69*I69</f>
        <v>38.480000000000004</v>
      </c>
      <c r="K69" s="1161">
        <v>1</v>
      </c>
      <c r="L69" s="1161">
        <v>2.1</v>
      </c>
      <c r="M69" s="1162">
        <v>-1</v>
      </c>
      <c r="N69" s="1163">
        <v>-2.1</v>
      </c>
      <c r="O69" s="1164">
        <f>J69+N69</f>
        <v>36.380000000000003</v>
      </c>
      <c r="P69" s="1183"/>
      <c r="Q69" s="1183"/>
      <c r="R69" s="1183"/>
      <c r="S69" s="1168">
        <f>O69*0.2</f>
        <v>7.2760000000000007</v>
      </c>
      <c r="T69" s="637">
        <f>S69</f>
        <v>7.2760000000000007</v>
      </c>
      <c r="U69" s="176"/>
    </row>
    <row r="70" spans="1:21">
      <c r="A70" s="162"/>
      <c r="B70" s="151" t="s">
        <v>922</v>
      </c>
      <c r="C70" s="151" t="s">
        <v>165</v>
      </c>
      <c r="D70" s="1184" t="s">
        <v>169</v>
      </c>
      <c r="E70" s="1185" t="s">
        <v>960</v>
      </c>
      <c r="F70" s="1186" t="s">
        <v>138</v>
      </c>
      <c r="G70" s="154">
        <v>11.2</v>
      </c>
      <c r="H70" s="154">
        <v>3.7</v>
      </c>
      <c r="I70" s="154">
        <v>1</v>
      </c>
      <c r="J70" s="1160">
        <f>G70*H70*I70</f>
        <v>41.44</v>
      </c>
      <c r="K70" s="1161">
        <v>1</v>
      </c>
      <c r="L70" s="1161">
        <v>2.1</v>
      </c>
      <c r="M70" s="1162">
        <v>-1</v>
      </c>
      <c r="N70" s="1163">
        <v>-2.1</v>
      </c>
      <c r="O70" s="1164">
        <f>J70+N70</f>
        <v>39.339999999999996</v>
      </c>
      <c r="P70" s="1183"/>
      <c r="Q70" s="1183"/>
      <c r="R70" s="1183"/>
      <c r="S70" s="1168">
        <f>O70*0.2</f>
        <v>7.8679999999999994</v>
      </c>
      <c r="T70" s="637">
        <f>S70</f>
        <v>7.8679999999999994</v>
      </c>
      <c r="U70" s="176"/>
    </row>
    <row r="71" spans="1:21">
      <c r="A71" s="162"/>
      <c r="B71" s="162"/>
      <c r="C71" s="1176"/>
      <c r="D71" s="1180"/>
      <c r="E71" s="1181"/>
      <c r="F71" s="164"/>
      <c r="G71" s="164"/>
      <c r="H71" s="164"/>
      <c r="I71" s="164"/>
      <c r="J71" s="165"/>
      <c r="K71" s="165"/>
      <c r="L71" s="166"/>
      <c r="M71" s="1182"/>
      <c r="N71" s="1182"/>
      <c r="O71" s="1182"/>
      <c r="P71" s="1183"/>
      <c r="Q71" s="1183"/>
      <c r="R71" s="1183"/>
      <c r="S71" s="1183"/>
      <c r="T71" s="1183"/>
      <c r="U71" s="176"/>
    </row>
    <row r="72" spans="1:21">
      <c r="A72" s="162"/>
      <c r="B72" s="151" t="s">
        <v>961</v>
      </c>
      <c r="C72" s="151" t="s">
        <v>165</v>
      </c>
      <c r="D72" s="1187" t="s">
        <v>172</v>
      </c>
      <c r="E72" s="1185" t="s">
        <v>962</v>
      </c>
      <c r="F72" s="1188" t="s">
        <v>138</v>
      </c>
      <c r="G72" s="154">
        <v>11.1</v>
      </c>
      <c r="H72" s="154">
        <v>3.3</v>
      </c>
      <c r="I72" s="154">
        <v>1</v>
      </c>
      <c r="J72" s="1160">
        <f t="shared" ref="J72:J73" si="10">G72*H72*I72</f>
        <v>36.629999999999995</v>
      </c>
      <c r="K72" s="155">
        <v>1</v>
      </c>
      <c r="L72" s="155">
        <v>2.1</v>
      </c>
      <c r="M72" s="156">
        <v>-1</v>
      </c>
      <c r="N72" s="1163">
        <v>-2.1</v>
      </c>
      <c r="O72" s="1164">
        <f>J72+N72</f>
        <v>34.529999999999994</v>
      </c>
      <c r="P72" s="1183"/>
      <c r="Q72" s="1183"/>
      <c r="R72" s="1183"/>
      <c r="S72" s="1168">
        <f>O72*0.2</f>
        <v>6.9059999999999988</v>
      </c>
      <c r="T72" s="637">
        <f>S72</f>
        <v>6.9059999999999988</v>
      </c>
      <c r="U72" s="176"/>
    </row>
    <row r="73" spans="1:21">
      <c r="A73" s="162"/>
      <c r="B73" s="151" t="s">
        <v>961</v>
      </c>
      <c r="C73" s="151" t="s">
        <v>165</v>
      </c>
      <c r="D73" s="1187" t="s">
        <v>172</v>
      </c>
      <c r="E73" s="1185" t="s">
        <v>963</v>
      </c>
      <c r="F73" s="1188" t="s">
        <v>959</v>
      </c>
      <c r="G73" s="154">
        <v>11.75</v>
      </c>
      <c r="H73" s="154">
        <v>3.3</v>
      </c>
      <c r="I73" s="154">
        <v>1</v>
      </c>
      <c r="J73" s="1160">
        <f t="shared" si="10"/>
        <v>38.774999999999999</v>
      </c>
      <c r="K73" s="155">
        <v>1</v>
      </c>
      <c r="L73" s="155">
        <v>2.1</v>
      </c>
      <c r="M73" s="156">
        <v>-1</v>
      </c>
      <c r="N73" s="1163">
        <v>-2.1</v>
      </c>
      <c r="O73" s="1164">
        <f>J73+N73</f>
        <v>36.674999999999997</v>
      </c>
      <c r="P73" s="1183"/>
      <c r="Q73" s="1183"/>
      <c r="R73" s="1183"/>
      <c r="S73" s="1168">
        <f>O73*0.2</f>
        <v>7.335</v>
      </c>
      <c r="T73" s="637">
        <f>S73</f>
        <v>7.335</v>
      </c>
      <c r="U73" s="176"/>
    </row>
    <row r="74" spans="1:21">
      <c r="A74" s="162"/>
      <c r="B74" s="162"/>
      <c r="C74" s="1176"/>
      <c r="D74" s="1189"/>
      <c r="E74" s="1190"/>
      <c r="F74" s="164"/>
      <c r="G74" s="164"/>
      <c r="H74" s="164"/>
      <c r="I74" s="164"/>
      <c r="J74" s="165"/>
      <c r="K74" s="165"/>
      <c r="L74" s="166"/>
      <c r="M74" s="1182"/>
      <c r="N74" s="1182"/>
      <c r="O74" s="1182"/>
      <c r="P74" s="1183"/>
      <c r="Q74" s="1183"/>
      <c r="R74" s="1183"/>
      <c r="S74" s="1183"/>
      <c r="T74" s="1183"/>
      <c r="U74" s="176"/>
    </row>
    <row r="75" spans="1:21">
      <c r="A75" s="162"/>
      <c r="B75" s="151" t="s">
        <v>942</v>
      </c>
      <c r="C75" s="160" t="s">
        <v>131</v>
      </c>
      <c r="D75" s="1187" t="s">
        <v>173</v>
      </c>
      <c r="E75" s="1185" t="s">
        <v>964</v>
      </c>
      <c r="F75" s="1191" t="s">
        <v>138</v>
      </c>
      <c r="G75" s="154">
        <v>9.8800000000000008</v>
      </c>
      <c r="H75" s="154">
        <v>3.87</v>
      </c>
      <c r="I75" s="154">
        <v>1</v>
      </c>
      <c r="J75" s="1160">
        <f>G75*H75*I75</f>
        <v>38.235600000000005</v>
      </c>
      <c r="K75" s="170">
        <v>1</v>
      </c>
      <c r="L75" s="170">
        <v>2.1</v>
      </c>
      <c r="M75" s="1192">
        <v>-1</v>
      </c>
      <c r="N75" s="1163">
        <v>-2.1</v>
      </c>
      <c r="O75" s="1164">
        <f>J75+N75</f>
        <v>36.135600000000004</v>
      </c>
      <c r="P75" s="637"/>
      <c r="Q75" s="637"/>
      <c r="R75" s="637"/>
      <c r="S75" s="1168">
        <f>O75*0.2</f>
        <v>7.2271200000000011</v>
      </c>
      <c r="T75" s="637">
        <f>S75</f>
        <v>7.2271200000000011</v>
      </c>
      <c r="U75" s="176"/>
    </row>
    <row r="76" spans="1:21">
      <c r="A76" s="162"/>
      <c r="B76" s="151" t="s">
        <v>965</v>
      </c>
      <c r="C76" s="160" t="s">
        <v>131</v>
      </c>
      <c r="D76" s="1187" t="s">
        <v>174</v>
      </c>
      <c r="E76" s="1185" t="s">
        <v>966</v>
      </c>
      <c r="F76" s="1193" t="s">
        <v>138</v>
      </c>
      <c r="G76" s="154">
        <v>9.8800000000000008</v>
      </c>
      <c r="H76" s="154">
        <v>6.3</v>
      </c>
      <c r="I76" s="154">
        <v>1</v>
      </c>
      <c r="J76" s="1160">
        <f>G76*H76*I76</f>
        <v>62.244</v>
      </c>
      <c r="K76" s="155">
        <v>1.1000000000000001</v>
      </c>
      <c r="L76" s="155">
        <v>2.1</v>
      </c>
      <c r="M76" s="156">
        <v>-1</v>
      </c>
      <c r="N76" s="1163">
        <v>-2.1</v>
      </c>
      <c r="O76" s="1164">
        <f>J76+N76</f>
        <v>60.143999999999998</v>
      </c>
      <c r="P76" s="1183"/>
      <c r="Q76" s="1183"/>
      <c r="R76" s="1183"/>
      <c r="S76" s="1168">
        <f>O76*0.2</f>
        <v>12.0288</v>
      </c>
      <c r="T76" s="637">
        <f>S76</f>
        <v>12.0288</v>
      </c>
      <c r="U76" s="176"/>
    </row>
    <row r="77" spans="1:21">
      <c r="A77" s="162"/>
      <c r="B77" s="162"/>
      <c r="C77" s="1176"/>
      <c r="D77" s="1180"/>
      <c r="E77" s="1181"/>
      <c r="F77" s="164"/>
      <c r="G77" s="164"/>
      <c r="H77" s="164"/>
      <c r="I77" s="164"/>
      <c r="J77" s="165"/>
      <c r="K77" s="165"/>
      <c r="L77" s="166"/>
      <c r="M77" s="1182"/>
      <c r="N77" s="1182"/>
      <c r="O77" s="1182"/>
      <c r="P77" s="1183"/>
      <c r="Q77" s="1183"/>
      <c r="R77" s="1183"/>
      <c r="S77" s="1183"/>
      <c r="T77" s="1183"/>
      <c r="U77" s="176"/>
    </row>
    <row r="78" spans="1:21">
      <c r="A78" s="171"/>
      <c r="B78" s="171"/>
      <c r="C78" s="171"/>
      <c r="D78" s="171"/>
      <c r="E78" s="171"/>
      <c r="F78" s="172"/>
      <c r="G78" s="173"/>
      <c r="H78" s="173"/>
      <c r="I78" s="174"/>
      <c r="J78" s="175" t="s">
        <v>143</v>
      </c>
      <c r="K78" s="175"/>
      <c r="L78" s="175"/>
      <c r="M78" s="175"/>
      <c r="N78" s="175"/>
      <c r="O78" s="175"/>
      <c r="P78" s="639"/>
      <c r="Q78" s="639"/>
      <c r="R78" s="639"/>
      <c r="S78" s="639"/>
      <c r="T78" s="639"/>
      <c r="U78" s="176" t="s">
        <v>143</v>
      </c>
    </row>
    <row r="79" spans="1:21" ht="15" thickBot="1">
      <c r="A79" s="177"/>
      <c r="B79" s="178"/>
      <c r="C79" s="178"/>
      <c r="D79" s="178"/>
      <c r="E79" s="178"/>
      <c r="F79" s="178"/>
      <c r="G79" s="178"/>
      <c r="H79" s="178"/>
      <c r="I79" s="178"/>
      <c r="J79" s="179"/>
      <c r="K79" s="180"/>
      <c r="L79" s="180"/>
      <c r="M79" s="180"/>
      <c r="N79" s="180"/>
      <c r="O79" s="180"/>
      <c r="P79" s="640"/>
      <c r="Q79" s="640"/>
      <c r="R79" s="640"/>
      <c r="S79" s="640"/>
      <c r="T79" s="640">
        <f>SUM(T53:T78)</f>
        <v>233.37652</v>
      </c>
      <c r="U79" s="181">
        <v>0</v>
      </c>
    </row>
    <row r="80" spans="1:21" ht="15" thickTop="1"/>
    <row r="81" spans="1:21">
      <c r="A81" s="1333" t="s">
        <v>521</v>
      </c>
      <c r="B81" s="1334"/>
      <c r="C81" s="1334"/>
      <c r="D81" s="1334"/>
      <c r="E81" s="1334"/>
      <c r="F81" s="1334"/>
      <c r="G81" s="1335"/>
      <c r="H81" s="1335"/>
      <c r="I81" s="1335"/>
      <c r="J81" s="147"/>
      <c r="K81" s="147"/>
      <c r="L81" s="147"/>
      <c r="M81" s="147"/>
      <c r="N81" s="147"/>
      <c r="O81" s="147"/>
      <c r="P81" s="147"/>
      <c r="Q81" s="147"/>
      <c r="R81" s="147"/>
      <c r="S81" s="147"/>
      <c r="T81" s="147"/>
      <c r="U81" s="148"/>
    </row>
    <row r="82" spans="1:21">
      <c r="A82" s="149" t="s">
        <v>121</v>
      </c>
      <c r="B82" s="149" t="s">
        <v>122</v>
      </c>
      <c r="C82" s="149" t="s">
        <v>123</v>
      </c>
      <c r="D82" s="149" t="s">
        <v>124</v>
      </c>
      <c r="E82" s="149" t="s">
        <v>125</v>
      </c>
      <c r="F82" s="149" t="s">
        <v>126</v>
      </c>
      <c r="G82" s="1336" t="s">
        <v>127</v>
      </c>
      <c r="H82" s="1337"/>
      <c r="I82" s="1337"/>
      <c r="J82" s="1338"/>
      <c r="K82" s="1339" t="s">
        <v>128</v>
      </c>
      <c r="L82" s="1340"/>
      <c r="M82" s="1340"/>
      <c r="N82" s="1340"/>
      <c r="O82" s="1341"/>
      <c r="P82" s="645" t="s">
        <v>510</v>
      </c>
      <c r="Q82" s="645" t="s">
        <v>511</v>
      </c>
      <c r="R82" s="645" t="s">
        <v>512</v>
      </c>
      <c r="S82" s="645" t="s">
        <v>368</v>
      </c>
      <c r="T82" s="503" t="s">
        <v>451</v>
      </c>
      <c r="U82" s="150" t="s">
        <v>129</v>
      </c>
    </row>
    <row r="83" spans="1:21">
      <c r="A83" s="151"/>
      <c r="B83" s="151" t="s">
        <v>522</v>
      </c>
      <c r="C83" s="152" t="s">
        <v>165</v>
      </c>
      <c r="D83" s="152" t="s">
        <v>132</v>
      </c>
      <c r="E83" s="152"/>
      <c r="F83" s="646" t="s">
        <v>242</v>
      </c>
      <c r="G83" s="154">
        <v>318</v>
      </c>
      <c r="H83" s="154">
        <v>2.7</v>
      </c>
      <c r="I83" s="154">
        <v>1</v>
      </c>
      <c r="J83" s="154">
        <f>G83*H83*I83</f>
        <v>858.6</v>
      </c>
      <c r="K83" s="155">
        <v>0.9</v>
      </c>
      <c r="L83" s="155">
        <v>2.1</v>
      </c>
      <c r="M83" s="156">
        <v>-20</v>
      </c>
      <c r="N83" s="157">
        <f>K83*L83*M83</f>
        <v>-37.800000000000004</v>
      </c>
      <c r="O83" s="157">
        <f>J83+N83</f>
        <v>820.80000000000007</v>
      </c>
      <c r="P83" s="637">
        <f>O83*0.2</f>
        <v>164.16000000000003</v>
      </c>
      <c r="Q83" s="637">
        <f>O83*0.3</f>
        <v>246.24</v>
      </c>
      <c r="R83" s="637">
        <f>O83*0.3</f>
        <v>246.24</v>
      </c>
      <c r="S83" s="637"/>
      <c r="T83" s="637">
        <f>SUM(P83:S83)</f>
        <v>656.6400000000001</v>
      </c>
      <c r="U83" s="158"/>
    </row>
    <row r="84" spans="1:21">
      <c r="A84" s="151"/>
      <c r="B84" s="151"/>
      <c r="C84" s="152"/>
      <c r="D84" s="152"/>
      <c r="E84" s="152"/>
      <c r="F84" s="646"/>
      <c r="G84" s="154"/>
      <c r="H84" s="154"/>
      <c r="I84" s="154"/>
      <c r="J84" s="154"/>
      <c r="K84" s="155">
        <v>1.8</v>
      </c>
      <c r="L84" s="155">
        <v>2.1</v>
      </c>
      <c r="M84" s="156">
        <v>-16</v>
      </c>
      <c r="N84" s="157">
        <f>K84*L84*M84</f>
        <v>-60.480000000000004</v>
      </c>
      <c r="O84" s="157">
        <f>J84+N84</f>
        <v>-60.480000000000004</v>
      </c>
      <c r="P84" s="637">
        <f>O84*0.2</f>
        <v>-12.096000000000002</v>
      </c>
      <c r="Q84" s="637">
        <f>O84*0.3</f>
        <v>-18.144000000000002</v>
      </c>
      <c r="R84" s="637">
        <f>O84*0.3</f>
        <v>-18.144000000000002</v>
      </c>
      <c r="S84" s="637"/>
      <c r="T84" s="637">
        <f>SUM(P84:S84)</f>
        <v>-48.384</v>
      </c>
      <c r="U84" s="158"/>
    </row>
    <row r="85" spans="1:21">
      <c r="A85" s="151"/>
      <c r="B85" s="151"/>
      <c r="C85" s="152"/>
      <c r="D85" s="152"/>
      <c r="E85" s="152"/>
      <c r="F85" s="646"/>
      <c r="G85" s="154"/>
      <c r="H85" s="154"/>
      <c r="I85" s="154"/>
      <c r="J85" s="154"/>
      <c r="K85" s="155">
        <v>1.2</v>
      </c>
      <c r="L85" s="155">
        <v>1.25</v>
      </c>
      <c r="M85" s="156">
        <v>-12</v>
      </c>
      <c r="N85" s="157">
        <f>K85*L85*M85</f>
        <v>-18</v>
      </c>
      <c r="O85" s="157">
        <f>J85+N85</f>
        <v>-18</v>
      </c>
      <c r="P85" s="637">
        <f>O85*0.2</f>
        <v>-3.6</v>
      </c>
      <c r="Q85" s="637">
        <f>O85*0.3</f>
        <v>-5.3999999999999995</v>
      </c>
      <c r="R85" s="637">
        <f>O85*0.3</f>
        <v>-5.3999999999999995</v>
      </c>
      <c r="S85" s="637"/>
      <c r="T85" s="637">
        <f>SUM(P85:S85)</f>
        <v>-14.399999999999999</v>
      </c>
      <c r="U85" s="158"/>
    </row>
    <row r="86" spans="1:21">
      <c r="A86" s="151"/>
      <c r="B86" s="151"/>
      <c r="C86" s="152"/>
      <c r="D86" s="152"/>
      <c r="E86" s="152"/>
      <c r="F86" s="646"/>
      <c r="G86" s="154"/>
      <c r="H86" s="154"/>
      <c r="I86" s="154"/>
      <c r="J86" s="154"/>
      <c r="K86" s="155"/>
      <c r="L86" s="155"/>
      <c r="M86" s="156"/>
      <c r="N86" s="157"/>
      <c r="O86" s="157"/>
      <c r="P86" s="637"/>
      <c r="Q86" s="637"/>
      <c r="R86" s="637"/>
      <c r="S86" s="637"/>
      <c r="T86" s="637"/>
      <c r="U86" s="158"/>
    </row>
    <row r="87" spans="1:21">
      <c r="A87" s="151"/>
      <c r="B87" s="151"/>
      <c r="C87" s="152"/>
      <c r="D87" s="152"/>
      <c r="E87" s="152"/>
      <c r="F87" s="646"/>
      <c r="G87" s="154"/>
      <c r="H87" s="154"/>
      <c r="I87" s="154"/>
      <c r="J87" s="154"/>
      <c r="K87" s="155"/>
      <c r="L87" s="155"/>
      <c r="M87" s="156"/>
      <c r="N87" s="157"/>
      <c r="O87" s="157"/>
      <c r="P87" s="637"/>
      <c r="Q87" s="637"/>
      <c r="R87" s="637"/>
      <c r="S87" s="637"/>
      <c r="T87" s="637"/>
      <c r="U87" s="158"/>
    </row>
    <row r="88" spans="1:21">
      <c r="A88" s="151"/>
      <c r="B88" s="151"/>
      <c r="C88" s="160"/>
      <c r="D88" s="151"/>
      <c r="E88" s="152"/>
      <c r="F88" s="647"/>
      <c r="G88" s="154"/>
      <c r="H88" s="154"/>
      <c r="I88" s="154"/>
      <c r="J88" s="154"/>
      <c r="K88" s="155"/>
      <c r="L88" s="155"/>
      <c r="M88" s="156"/>
      <c r="N88" s="157"/>
      <c r="O88" s="157"/>
      <c r="P88" s="637"/>
      <c r="Q88" s="637"/>
      <c r="R88" s="637"/>
      <c r="S88" s="637"/>
      <c r="T88" s="637"/>
      <c r="U88" s="158"/>
    </row>
    <row r="89" spans="1:21" ht="26">
      <c r="A89" s="151"/>
      <c r="B89" s="151" t="s">
        <v>523</v>
      </c>
      <c r="C89" s="152" t="s">
        <v>165</v>
      </c>
      <c r="D89" s="152" t="s">
        <v>524</v>
      </c>
      <c r="E89" s="152" t="s">
        <v>525</v>
      </c>
      <c r="F89" s="646" t="s">
        <v>526</v>
      </c>
      <c r="G89" s="154">
        <v>15.6</v>
      </c>
      <c r="H89" s="154">
        <v>3.3</v>
      </c>
      <c r="I89" s="154">
        <v>1</v>
      </c>
      <c r="J89" s="154">
        <f t="shared" ref="J89:J98" si="11">G89*H89*I89</f>
        <v>51.48</v>
      </c>
      <c r="K89" s="155">
        <v>3.6</v>
      </c>
      <c r="L89" s="155">
        <v>2.1</v>
      </c>
      <c r="M89" s="156">
        <v>-1</v>
      </c>
      <c r="N89" s="157">
        <f t="shared" ref="N89:N98" si="12">K89*L89*M89</f>
        <v>-7.5600000000000005</v>
      </c>
      <c r="O89" s="157">
        <f>J89+N89</f>
        <v>43.919999999999995</v>
      </c>
      <c r="P89" s="637">
        <f t="shared" ref="P89:P98" si="13">O89*0.2</f>
        <v>8.7839999999999989</v>
      </c>
      <c r="Q89" s="637">
        <f t="shared" ref="Q89:Q98" si="14">O89*0.3</f>
        <v>13.175999999999998</v>
      </c>
      <c r="R89" s="637">
        <f t="shared" ref="R89:R98" si="15">O89*0.3</f>
        <v>13.175999999999998</v>
      </c>
      <c r="S89" s="637"/>
      <c r="T89" s="637">
        <f t="shared" ref="T89:T98" si="16">SUM(P89:S89)</f>
        <v>35.135999999999996</v>
      </c>
      <c r="U89" s="158"/>
    </row>
    <row r="90" spans="1:21">
      <c r="A90" s="151"/>
      <c r="B90" s="151" t="s">
        <v>523</v>
      </c>
      <c r="C90" s="152" t="s">
        <v>165</v>
      </c>
      <c r="D90" s="152" t="s">
        <v>527</v>
      </c>
      <c r="E90" s="152" t="s">
        <v>528</v>
      </c>
      <c r="F90" s="646" t="s">
        <v>529</v>
      </c>
      <c r="G90" s="154">
        <v>15.6</v>
      </c>
      <c r="H90" s="154">
        <v>3.3</v>
      </c>
      <c r="I90" s="154">
        <v>1</v>
      </c>
      <c r="J90" s="154">
        <f t="shared" si="11"/>
        <v>51.48</v>
      </c>
      <c r="K90" s="155">
        <v>3.6</v>
      </c>
      <c r="L90" s="155">
        <v>2.1</v>
      </c>
      <c r="M90" s="156">
        <v>-1</v>
      </c>
      <c r="N90" s="157">
        <f t="shared" si="12"/>
        <v>-7.5600000000000005</v>
      </c>
      <c r="O90" s="157">
        <f t="shared" ref="O90:O98" si="17">J90+N90</f>
        <v>43.919999999999995</v>
      </c>
      <c r="P90" s="637">
        <f t="shared" si="13"/>
        <v>8.7839999999999989</v>
      </c>
      <c r="Q90" s="637">
        <f t="shared" si="14"/>
        <v>13.175999999999998</v>
      </c>
      <c r="R90" s="637">
        <f t="shared" si="15"/>
        <v>13.175999999999998</v>
      </c>
      <c r="S90" s="637"/>
      <c r="T90" s="637">
        <f t="shared" si="16"/>
        <v>35.135999999999996</v>
      </c>
      <c r="U90" s="158"/>
    </row>
    <row r="91" spans="1:21">
      <c r="A91" s="151"/>
      <c r="B91" s="151" t="s">
        <v>523</v>
      </c>
      <c r="C91" s="152" t="s">
        <v>165</v>
      </c>
      <c r="D91" s="152" t="s">
        <v>530</v>
      </c>
      <c r="E91" s="152" t="s">
        <v>528</v>
      </c>
      <c r="F91" s="646" t="s">
        <v>529</v>
      </c>
      <c r="G91" s="154">
        <v>15.6</v>
      </c>
      <c r="H91" s="154">
        <v>3.3</v>
      </c>
      <c r="I91" s="154">
        <v>1</v>
      </c>
      <c r="J91" s="154">
        <f t="shared" si="11"/>
        <v>51.48</v>
      </c>
      <c r="K91" s="155">
        <v>3.6</v>
      </c>
      <c r="L91" s="155">
        <v>2.1</v>
      </c>
      <c r="M91" s="156">
        <v>-1</v>
      </c>
      <c r="N91" s="157">
        <f t="shared" si="12"/>
        <v>-7.5600000000000005</v>
      </c>
      <c r="O91" s="157">
        <f t="shared" si="17"/>
        <v>43.919999999999995</v>
      </c>
      <c r="P91" s="637">
        <f t="shared" si="13"/>
        <v>8.7839999999999989</v>
      </c>
      <c r="Q91" s="637">
        <f t="shared" si="14"/>
        <v>13.175999999999998</v>
      </c>
      <c r="R91" s="637">
        <f t="shared" si="15"/>
        <v>13.175999999999998</v>
      </c>
      <c r="S91" s="637"/>
      <c r="T91" s="637">
        <f t="shared" si="16"/>
        <v>35.135999999999996</v>
      </c>
      <c r="U91" s="158"/>
    </row>
    <row r="92" spans="1:21">
      <c r="A92" s="151"/>
      <c r="B92" s="151" t="s">
        <v>523</v>
      </c>
      <c r="C92" s="152" t="s">
        <v>165</v>
      </c>
      <c r="D92" s="152" t="s">
        <v>531</v>
      </c>
      <c r="E92" s="152" t="s">
        <v>528</v>
      </c>
      <c r="F92" s="646" t="s">
        <v>529</v>
      </c>
      <c r="G92" s="154">
        <v>15.6</v>
      </c>
      <c r="H92" s="154">
        <v>3.3</v>
      </c>
      <c r="I92" s="154">
        <v>1</v>
      </c>
      <c r="J92" s="154">
        <f t="shared" si="11"/>
        <v>51.48</v>
      </c>
      <c r="K92" s="155">
        <v>3.6</v>
      </c>
      <c r="L92" s="155">
        <v>2.1</v>
      </c>
      <c r="M92" s="156">
        <v>-1</v>
      </c>
      <c r="N92" s="157">
        <f t="shared" si="12"/>
        <v>-7.5600000000000005</v>
      </c>
      <c r="O92" s="157">
        <f t="shared" si="17"/>
        <v>43.919999999999995</v>
      </c>
      <c r="P92" s="637">
        <f t="shared" si="13"/>
        <v>8.7839999999999989</v>
      </c>
      <c r="Q92" s="637">
        <f t="shared" si="14"/>
        <v>13.175999999999998</v>
      </c>
      <c r="R92" s="637">
        <f t="shared" si="15"/>
        <v>13.175999999999998</v>
      </c>
      <c r="S92" s="637"/>
      <c r="T92" s="637">
        <f t="shared" si="16"/>
        <v>35.135999999999996</v>
      </c>
      <c r="U92" s="158"/>
    </row>
    <row r="93" spans="1:21">
      <c r="A93" s="151"/>
      <c r="B93" s="151" t="s">
        <v>523</v>
      </c>
      <c r="C93" s="152" t="s">
        <v>165</v>
      </c>
      <c r="D93" s="152" t="s">
        <v>532</v>
      </c>
      <c r="E93" s="152" t="s">
        <v>528</v>
      </c>
      <c r="F93" s="646" t="s">
        <v>529</v>
      </c>
      <c r="G93" s="154">
        <v>15.6</v>
      </c>
      <c r="H93" s="154">
        <v>3.3</v>
      </c>
      <c r="I93" s="154">
        <v>1</v>
      </c>
      <c r="J93" s="154">
        <f t="shared" si="11"/>
        <v>51.48</v>
      </c>
      <c r="K93" s="155">
        <v>3.6</v>
      </c>
      <c r="L93" s="155">
        <v>2.1</v>
      </c>
      <c r="M93" s="156">
        <v>-1</v>
      </c>
      <c r="N93" s="157">
        <f t="shared" si="12"/>
        <v>-7.5600000000000005</v>
      </c>
      <c r="O93" s="157">
        <f t="shared" si="17"/>
        <v>43.919999999999995</v>
      </c>
      <c r="P93" s="637">
        <f t="shared" si="13"/>
        <v>8.7839999999999989</v>
      </c>
      <c r="Q93" s="637">
        <f t="shared" si="14"/>
        <v>13.175999999999998</v>
      </c>
      <c r="R93" s="637">
        <f t="shared" si="15"/>
        <v>13.175999999999998</v>
      </c>
      <c r="S93" s="637"/>
      <c r="T93" s="637">
        <f t="shared" si="16"/>
        <v>35.135999999999996</v>
      </c>
      <c r="U93" s="158"/>
    </row>
    <row r="94" spans="1:21">
      <c r="A94" s="151"/>
      <c r="B94" s="151" t="s">
        <v>523</v>
      </c>
      <c r="C94" s="152" t="s">
        <v>165</v>
      </c>
      <c r="D94" s="152" t="s">
        <v>533</v>
      </c>
      <c r="E94" s="152" t="s">
        <v>528</v>
      </c>
      <c r="F94" s="646" t="s">
        <v>529</v>
      </c>
      <c r="G94" s="154">
        <v>15.6</v>
      </c>
      <c r="H94" s="154">
        <v>3.3</v>
      </c>
      <c r="I94" s="154">
        <v>1</v>
      </c>
      <c r="J94" s="154">
        <f t="shared" si="11"/>
        <v>51.48</v>
      </c>
      <c r="K94" s="155">
        <v>3.6</v>
      </c>
      <c r="L94" s="155">
        <v>2.1</v>
      </c>
      <c r="M94" s="156">
        <v>-1</v>
      </c>
      <c r="N94" s="157">
        <f t="shared" si="12"/>
        <v>-7.5600000000000005</v>
      </c>
      <c r="O94" s="157">
        <f t="shared" si="17"/>
        <v>43.919999999999995</v>
      </c>
      <c r="P94" s="637">
        <f t="shared" si="13"/>
        <v>8.7839999999999989</v>
      </c>
      <c r="Q94" s="637">
        <f t="shared" si="14"/>
        <v>13.175999999999998</v>
      </c>
      <c r="R94" s="637">
        <f t="shared" si="15"/>
        <v>13.175999999999998</v>
      </c>
      <c r="S94" s="637"/>
      <c r="T94" s="637">
        <f t="shared" si="16"/>
        <v>35.135999999999996</v>
      </c>
      <c r="U94" s="158"/>
    </row>
    <row r="95" spans="1:21">
      <c r="A95" s="151"/>
      <c r="B95" s="151" t="s">
        <v>523</v>
      </c>
      <c r="C95" s="152" t="s">
        <v>165</v>
      </c>
      <c r="D95" s="152" t="s">
        <v>534</v>
      </c>
      <c r="E95" s="152" t="s">
        <v>528</v>
      </c>
      <c r="F95" s="646" t="s">
        <v>529</v>
      </c>
      <c r="G95" s="154">
        <v>15.6</v>
      </c>
      <c r="H95" s="154">
        <v>3.3</v>
      </c>
      <c r="I95" s="154">
        <v>1</v>
      </c>
      <c r="J95" s="154">
        <f t="shared" si="11"/>
        <v>51.48</v>
      </c>
      <c r="K95" s="155">
        <v>3.6</v>
      </c>
      <c r="L95" s="155">
        <v>2.1</v>
      </c>
      <c r="M95" s="156">
        <v>-1</v>
      </c>
      <c r="N95" s="157">
        <f t="shared" si="12"/>
        <v>-7.5600000000000005</v>
      </c>
      <c r="O95" s="157">
        <f t="shared" si="17"/>
        <v>43.919999999999995</v>
      </c>
      <c r="P95" s="637">
        <f t="shared" si="13"/>
        <v>8.7839999999999989</v>
      </c>
      <c r="Q95" s="637">
        <f t="shared" si="14"/>
        <v>13.175999999999998</v>
      </c>
      <c r="R95" s="637">
        <f t="shared" si="15"/>
        <v>13.175999999999998</v>
      </c>
      <c r="S95" s="637"/>
      <c r="T95" s="637">
        <f t="shared" si="16"/>
        <v>35.135999999999996</v>
      </c>
      <c r="U95" s="158"/>
    </row>
    <row r="96" spans="1:21">
      <c r="A96" s="151"/>
      <c r="B96" s="151" t="s">
        <v>523</v>
      </c>
      <c r="C96" s="152" t="s">
        <v>165</v>
      </c>
      <c r="D96" s="152" t="s">
        <v>535</v>
      </c>
      <c r="E96" s="152" t="s">
        <v>528</v>
      </c>
      <c r="F96" s="646" t="s">
        <v>529</v>
      </c>
      <c r="G96" s="154">
        <v>15.6</v>
      </c>
      <c r="H96" s="154">
        <v>3.3</v>
      </c>
      <c r="I96" s="154">
        <v>1</v>
      </c>
      <c r="J96" s="154">
        <f t="shared" si="11"/>
        <v>51.48</v>
      </c>
      <c r="K96" s="155">
        <v>3.6</v>
      </c>
      <c r="L96" s="155">
        <v>2.1</v>
      </c>
      <c r="M96" s="156">
        <v>-1</v>
      </c>
      <c r="N96" s="157">
        <f t="shared" si="12"/>
        <v>-7.5600000000000005</v>
      </c>
      <c r="O96" s="157">
        <f t="shared" si="17"/>
        <v>43.919999999999995</v>
      </c>
      <c r="P96" s="637">
        <f t="shared" si="13"/>
        <v>8.7839999999999989</v>
      </c>
      <c r="Q96" s="637">
        <f t="shared" si="14"/>
        <v>13.175999999999998</v>
      </c>
      <c r="R96" s="637">
        <f t="shared" si="15"/>
        <v>13.175999999999998</v>
      </c>
      <c r="S96" s="637"/>
      <c r="T96" s="637">
        <f t="shared" si="16"/>
        <v>35.135999999999996</v>
      </c>
      <c r="U96" s="158"/>
    </row>
    <row r="97" spans="1:21">
      <c r="A97" s="151"/>
      <c r="B97" s="151" t="s">
        <v>523</v>
      </c>
      <c r="C97" s="152" t="s">
        <v>165</v>
      </c>
      <c r="D97" s="152" t="s">
        <v>536</v>
      </c>
      <c r="E97" s="152" t="s">
        <v>528</v>
      </c>
      <c r="F97" s="646" t="s">
        <v>529</v>
      </c>
      <c r="G97" s="154">
        <v>15.6</v>
      </c>
      <c r="H97" s="154">
        <v>3.3</v>
      </c>
      <c r="I97" s="154">
        <v>1</v>
      </c>
      <c r="J97" s="154">
        <f t="shared" si="11"/>
        <v>51.48</v>
      </c>
      <c r="K97" s="155">
        <v>3.6</v>
      </c>
      <c r="L97" s="155">
        <v>2.1</v>
      </c>
      <c r="M97" s="156">
        <v>-1</v>
      </c>
      <c r="N97" s="157">
        <f t="shared" si="12"/>
        <v>-7.5600000000000005</v>
      </c>
      <c r="O97" s="157">
        <f t="shared" si="17"/>
        <v>43.919999999999995</v>
      </c>
      <c r="P97" s="637">
        <f t="shared" si="13"/>
        <v>8.7839999999999989</v>
      </c>
      <c r="Q97" s="637">
        <f t="shared" si="14"/>
        <v>13.175999999999998</v>
      </c>
      <c r="R97" s="637">
        <f t="shared" si="15"/>
        <v>13.175999999999998</v>
      </c>
      <c r="S97" s="637"/>
      <c r="T97" s="637">
        <f t="shared" si="16"/>
        <v>35.135999999999996</v>
      </c>
      <c r="U97" s="158"/>
    </row>
    <row r="98" spans="1:21">
      <c r="A98" s="151"/>
      <c r="B98" s="151" t="s">
        <v>523</v>
      </c>
      <c r="C98" s="152" t="s">
        <v>165</v>
      </c>
      <c r="D98" s="152" t="s">
        <v>537</v>
      </c>
      <c r="E98" s="152" t="s">
        <v>538</v>
      </c>
      <c r="F98" s="646" t="s">
        <v>529</v>
      </c>
      <c r="G98" s="154">
        <v>15.6</v>
      </c>
      <c r="H98" s="154">
        <v>3.3</v>
      </c>
      <c r="I98" s="154">
        <v>1</v>
      </c>
      <c r="J98" s="154">
        <f t="shared" si="11"/>
        <v>51.48</v>
      </c>
      <c r="K98" s="155">
        <v>3.6</v>
      </c>
      <c r="L98" s="155">
        <v>2.1</v>
      </c>
      <c r="M98" s="156">
        <v>-1</v>
      </c>
      <c r="N98" s="157">
        <f t="shared" si="12"/>
        <v>-7.5600000000000005</v>
      </c>
      <c r="O98" s="157">
        <f t="shared" si="17"/>
        <v>43.919999999999995</v>
      </c>
      <c r="P98" s="637">
        <f t="shared" si="13"/>
        <v>8.7839999999999989</v>
      </c>
      <c r="Q98" s="637">
        <f t="shared" si="14"/>
        <v>13.175999999999998</v>
      </c>
      <c r="R98" s="637">
        <f t="shared" si="15"/>
        <v>13.175999999999998</v>
      </c>
      <c r="S98" s="637"/>
      <c r="T98" s="637">
        <f t="shared" si="16"/>
        <v>35.135999999999996</v>
      </c>
      <c r="U98" s="158"/>
    </row>
    <row r="99" spans="1:21">
      <c r="A99" s="151"/>
      <c r="B99" s="151"/>
      <c r="C99" s="152"/>
      <c r="D99" s="152"/>
      <c r="E99" s="152"/>
      <c r="F99" s="646"/>
      <c r="G99" s="154"/>
      <c r="H99" s="154"/>
      <c r="I99" s="154"/>
      <c r="J99" s="154"/>
      <c r="K99" s="155"/>
      <c r="L99" s="155"/>
      <c r="M99" s="156"/>
      <c r="N99" s="157"/>
      <c r="O99" s="157"/>
      <c r="P99" s="637"/>
      <c r="Q99" s="637"/>
      <c r="R99" s="637"/>
      <c r="S99" s="637"/>
      <c r="T99" s="637"/>
      <c r="U99" s="158"/>
    </row>
    <row r="100" spans="1:21">
      <c r="A100" s="151"/>
      <c r="B100" s="151"/>
      <c r="C100" s="152"/>
      <c r="D100" s="152"/>
      <c r="E100" s="152"/>
      <c r="F100" s="646"/>
      <c r="G100" s="154"/>
      <c r="H100" s="154"/>
      <c r="I100" s="154"/>
      <c r="J100" s="154"/>
      <c r="K100" s="155"/>
      <c r="L100" s="155"/>
      <c r="M100" s="156"/>
      <c r="N100" s="157"/>
      <c r="O100" s="157"/>
      <c r="P100" s="637"/>
      <c r="Q100" s="637"/>
      <c r="R100" s="637"/>
      <c r="S100" s="637"/>
      <c r="T100" s="637"/>
      <c r="U100" s="158"/>
    </row>
    <row r="101" spans="1:21">
      <c r="A101" s="151"/>
      <c r="B101" s="151"/>
      <c r="C101" s="152"/>
      <c r="D101" s="152"/>
      <c r="E101" s="152"/>
      <c r="F101" s="646"/>
      <c r="G101" s="154"/>
      <c r="H101" s="154"/>
      <c r="I101" s="154"/>
      <c r="J101" s="154"/>
      <c r="K101" s="155"/>
      <c r="L101" s="155"/>
      <c r="M101" s="156"/>
      <c r="N101" s="157"/>
      <c r="O101" s="157"/>
      <c r="P101" s="637"/>
      <c r="Q101" s="637"/>
      <c r="R101" s="637"/>
      <c r="S101" s="637"/>
      <c r="T101" s="637"/>
      <c r="U101" s="158"/>
    </row>
    <row r="102" spans="1:21">
      <c r="A102" s="151"/>
      <c r="B102" s="151"/>
      <c r="C102" s="152"/>
      <c r="D102" s="152"/>
      <c r="E102" s="152"/>
      <c r="F102" s="646"/>
      <c r="G102" s="154"/>
      <c r="H102" s="154"/>
      <c r="I102" s="154"/>
      <c r="J102" s="154"/>
      <c r="K102" s="155"/>
      <c r="L102" s="155"/>
      <c r="M102" s="156"/>
      <c r="N102" s="157"/>
      <c r="O102" s="157"/>
      <c r="P102" s="637"/>
      <c r="Q102" s="637"/>
      <c r="R102" s="637"/>
      <c r="S102" s="637"/>
      <c r="T102" s="637"/>
      <c r="U102" s="158"/>
    </row>
    <row r="103" spans="1:21">
      <c r="A103" s="151"/>
      <c r="B103" s="151"/>
      <c r="C103" s="152"/>
      <c r="D103" s="152"/>
      <c r="E103" s="152"/>
      <c r="F103" s="646"/>
      <c r="G103" s="154"/>
      <c r="H103" s="154"/>
      <c r="I103" s="154"/>
      <c r="J103" s="154"/>
      <c r="K103" s="155"/>
      <c r="L103" s="155"/>
      <c r="M103" s="156"/>
      <c r="N103" s="157"/>
      <c r="O103" s="157"/>
      <c r="P103" s="637"/>
      <c r="Q103" s="637"/>
      <c r="R103" s="637"/>
      <c r="S103" s="637"/>
      <c r="T103" s="637"/>
      <c r="U103" s="158"/>
    </row>
    <row r="104" spans="1:21">
      <c r="A104" s="171"/>
      <c r="B104" s="171"/>
      <c r="C104" s="171"/>
      <c r="D104" s="171"/>
      <c r="E104" s="171"/>
      <c r="F104" s="172"/>
      <c r="G104" s="173"/>
      <c r="H104" s="173"/>
      <c r="I104" s="174"/>
      <c r="J104" s="175" t="s">
        <v>143</v>
      </c>
      <c r="K104" s="175"/>
      <c r="L104" s="175"/>
      <c r="M104" s="175"/>
      <c r="N104" s="175"/>
      <c r="O104" s="175"/>
      <c r="P104" s="639"/>
      <c r="Q104" s="639"/>
      <c r="R104" s="639"/>
      <c r="S104" s="639"/>
      <c r="T104" s="639"/>
      <c r="U104" s="176" t="s">
        <v>143</v>
      </c>
    </row>
    <row r="105" spans="1:21" ht="15" thickBot="1">
      <c r="A105" s="177"/>
      <c r="B105" s="178"/>
      <c r="C105" s="178"/>
      <c r="D105" s="178"/>
      <c r="E105" s="178"/>
      <c r="F105" s="178"/>
      <c r="G105" s="178"/>
      <c r="H105" s="178"/>
      <c r="I105" s="178"/>
      <c r="J105" s="179"/>
      <c r="K105" s="180"/>
      <c r="L105" s="180"/>
      <c r="M105" s="180"/>
      <c r="N105" s="180"/>
      <c r="O105" s="180">
        <f>SUM(O83:O104)</f>
        <v>1181.52</v>
      </c>
      <c r="P105" s="640"/>
      <c r="Q105" s="640"/>
      <c r="R105" s="640"/>
      <c r="S105" s="640"/>
      <c r="T105" s="180">
        <f>SUM(T83:T104)</f>
        <v>945.21599999999978</v>
      </c>
      <c r="U105" s="181">
        <v>0</v>
      </c>
    </row>
  </sheetData>
  <mergeCells count="14">
    <mergeCell ref="K6:O6"/>
    <mergeCell ref="G82:J82"/>
    <mergeCell ref="K82:O82"/>
    <mergeCell ref="A51:F51"/>
    <mergeCell ref="G51:I51"/>
    <mergeCell ref="G52:J52"/>
    <mergeCell ref="K52:O52"/>
    <mergeCell ref="A81:F81"/>
    <mergeCell ref="G81:I81"/>
    <mergeCell ref="A4:F4"/>
    <mergeCell ref="G4:I4"/>
    <mergeCell ref="A5:F5"/>
    <mergeCell ref="G5:I5"/>
    <mergeCell ref="G6:J6"/>
  </mergeCells>
  <pageMargins left="0.7" right="0.7" top="0.75" bottom="0.75" header="0.3" footer="0.3"/>
  <pageSetup paperSize="9" scale="4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O112"/>
  <sheetViews>
    <sheetView workbookViewId="0">
      <pane ySplit="7" topLeftCell="A8" activePane="bottomLeft" state="frozen"/>
      <selection pane="bottomLeft" activeCell="A23" sqref="A23:XFD23"/>
    </sheetView>
  </sheetViews>
  <sheetFormatPr defaultRowHeight="13"/>
  <cols>
    <col min="1" max="1" width="4.6328125" style="482" customWidth="1"/>
    <col min="2" max="3" width="8.36328125" style="551" customWidth="1"/>
    <col min="4" max="4" width="8.54296875" style="551" customWidth="1"/>
    <col min="5" max="5" width="20.453125" style="552" customWidth="1"/>
    <col min="6" max="6" width="6.6328125" style="553" customWidth="1"/>
    <col min="7" max="7" width="10.453125" style="554" customWidth="1"/>
    <col min="8" max="8" width="10.36328125" style="554" customWidth="1"/>
    <col min="9" max="9" width="11.54296875" style="554" customWidth="1"/>
    <col min="10" max="11" width="9.6328125" style="555" customWidth="1"/>
    <col min="12" max="12" width="11.6328125" style="556" customWidth="1"/>
    <col min="13" max="13" width="7.453125" style="557" customWidth="1"/>
    <col min="14" max="14" width="0.453125" style="482" customWidth="1"/>
    <col min="15" max="15" width="6.6328125" style="482" customWidth="1"/>
    <col min="16" max="16" width="3.36328125" style="482" customWidth="1"/>
    <col min="17" max="223" width="8.90625" style="482"/>
    <col min="224" max="224" width="6.6328125" style="482" customWidth="1"/>
    <col min="225" max="225" width="14.453125" style="482" customWidth="1"/>
    <col min="226" max="226" width="26.453125" style="482" customWidth="1"/>
    <col min="227" max="227" width="9.6328125" style="482" customWidth="1"/>
    <col min="228" max="229" width="17.54296875" style="482" customWidth="1"/>
    <col min="230" max="230" width="9.54296875" style="482" customWidth="1"/>
    <col min="231" max="232" width="8.6328125" style="482" customWidth="1"/>
    <col min="233" max="233" width="6.6328125" style="482" customWidth="1"/>
    <col min="234" max="238" width="8.6328125" style="482" customWidth="1"/>
    <col min="239" max="239" width="10.54296875" style="482" bestFit="1" customWidth="1"/>
    <col min="240" max="241" width="10.54296875" style="482" customWidth="1"/>
    <col min="242" max="261" width="10.6328125" style="482" customWidth="1"/>
    <col min="262" max="479" width="8.90625" style="482"/>
    <col min="480" max="480" width="6.6328125" style="482" customWidth="1"/>
    <col min="481" max="481" width="14.453125" style="482" customWidth="1"/>
    <col min="482" max="482" width="26.453125" style="482" customWidth="1"/>
    <col min="483" max="483" width="9.6328125" style="482" customWidth="1"/>
    <col min="484" max="485" width="17.54296875" style="482" customWidth="1"/>
    <col min="486" max="486" width="9.54296875" style="482" customWidth="1"/>
    <col min="487" max="488" width="8.6328125" style="482" customWidth="1"/>
    <col min="489" max="489" width="6.6328125" style="482" customWidth="1"/>
    <col min="490" max="494" width="8.6328125" style="482" customWidth="1"/>
    <col min="495" max="495" width="10.54296875" style="482" bestFit="1" customWidth="1"/>
    <col min="496" max="497" width="10.54296875" style="482" customWidth="1"/>
    <col min="498" max="517" width="10.6328125" style="482" customWidth="1"/>
    <col min="518" max="735" width="8.90625" style="482"/>
    <col min="736" max="736" width="6.6328125" style="482" customWidth="1"/>
    <col min="737" max="737" width="14.453125" style="482" customWidth="1"/>
    <col min="738" max="738" width="26.453125" style="482" customWidth="1"/>
    <col min="739" max="739" width="9.6328125" style="482" customWidth="1"/>
    <col min="740" max="741" width="17.54296875" style="482" customWidth="1"/>
    <col min="742" max="742" width="9.54296875" style="482" customWidth="1"/>
    <col min="743" max="744" width="8.6328125" style="482" customWidth="1"/>
    <col min="745" max="745" width="6.6328125" style="482" customWidth="1"/>
    <col min="746" max="750" width="8.6328125" style="482" customWidth="1"/>
    <col min="751" max="751" width="10.54296875" style="482" bestFit="1" customWidth="1"/>
    <col min="752" max="753" width="10.54296875" style="482" customWidth="1"/>
    <col min="754" max="773" width="10.6328125" style="482" customWidth="1"/>
    <col min="774" max="991" width="8.90625" style="482"/>
    <col min="992" max="992" width="6.6328125" style="482" customWidth="1"/>
    <col min="993" max="993" width="14.453125" style="482" customWidth="1"/>
    <col min="994" max="994" width="26.453125" style="482" customWidth="1"/>
    <col min="995" max="995" width="9.6328125" style="482" customWidth="1"/>
    <col min="996" max="997" width="17.54296875" style="482" customWidth="1"/>
    <col min="998" max="998" width="9.54296875" style="482" customWidth="1"/>
    <col min="999" max="1000" width="8.6328125" style="482" customWidth="1"/>
    <col min="1001" max="1001" width="6.6328125" style="482" customWidth="1"/>
    <col min="1002" max="1006" width="8.6328125" style="482" customWidth="1"/>
    <col min="1007" max="1007" width="10.54296875" style="482" bestFit="1" customWidth="1"/>
    <col min="1008" max="1009" width="10.54296875" style="482" customWidth="1"/>
    <col min="1010" max="1029" width="10.6328125" style="482" customWidth="1"/>
    <col min="1030" max="1247" width="8.90625" style="482"/>
    <col min="1248" max="1248" width="6.6328125" style="482" customWidth="1"/>
    <col min="1249" max="1249" width="14.453125" style="482" customWidth="1"/>
    <col min="1250" max="1250" width="26.453125" style="482" customWidth="1"/>
    <col min="1251" max="1251" width="9.6328125" style="482" customWidth="1"/>
    <col min="1252" max="1253" width="17.54296875" style="482" customWidth="1"/>
    <col min="1254" max="1254" width="9.54296875" style="482" customWidth="1"/>
    <col min="1255" max="1256" width="8.6328125" style="482" customWidth="1"/>
    <col min="1257" max="1257" width="6.6328125" style="482" customWidth="1"/>
    <col min="1258" max="1262" width="8.6328125" style="482" customWidth="1"/>
    <col min="1263" max="1263" width="10.54296875" style="482" bestFit="1" customWidth="1"/>
    <col min="1264" max="1265" width="10.54296875" style="482" customWidth="1"/>
    <col min="1266" max="1285" width="10.6328125" style="482" customWidth="1"/>
    <col min="1286" max="1503" width="8.90625" style="482"/>
    <col min="1504" max="1504" width="6.6328125" style="482" customWidth="1"/>
    <col min="1505" max="1505" width="14.453125" style="482" customWidth="1"/>
    <col min="1506" max="1506" width="26.453125" style="482" customWidth="1"/>
    <col min="1507" max="1507" width="9.6328125" style="482" customWidth="1"/>
    <col min="1508" max="1509" width="17.54296875" style="482" customWidth="1"/>
    <col min="1510" max="1510" width="9.54296875" style="482" customWidth="1"/>
    <col min="1511" max="1512" width="8.6328125" style="482" customWidth="1"/>
    <col min="1513" max="1513" width="6.6328125" style="482" customWidth="1"/>
    <col min="1514" max="1518" width="8.6328125" style="482" customWidth="1"/>
    <col min="1519" max="1519" width="10.54296875" style="482" bestFit="1" customWidth="1"/>
    <col min="1520" max="1521" width="10.54296875" style="482" customWidth="1"/>
    <col min="1522" max="1541" width="10.6328125" style="482" customWidth="1"/>
    <col min="1542" max="1759" width="8.90625" style="482"/>
    <col min="1760" max="1760" width="6.6328125" style="482" customWidth="1"/>
    <col min="1761" max="1761" width="14.453125" style="482" customWidth="1"/>
    <col min="1762" max="1762" width="26.453125" style="482" customWidth="1"/>
    <col min="1763" max="1763" width="9.6328125" style="482" customWidth="1"/>
    <col min="1764" max="1765" width="17.54296875" style="482" customWidth="1"/>
    <col min="1766" max="1766" width="9.54296875" style="482" customWidth="1"/>
    <col min="1767" max="1768" width="8.6328125" style="482" customWidth="1"/>
    <col min="1769" max="1769" width="6.6328125" style="482" customWidth="1"/>
    <col min="1770" max="1774" width="8.6328125" style="482" customWidth="1"/>
    <col min="1775" max="1775" width="10.54296875" style="482" bestFit="1" customWidth="1"/>
    <col min="1776" max="1777" width="10.54296875" style="482" customWidth="1"/>
    <col min="1778" max="1797" width="10.6328125" style="482" customWidth="1"/>
    <col min="1798" max="2015" width="8.90625" style="482"/>
    <col min="2016" max="2016" width="6.6328125" style="482" customWidth="1"/>
    <col min="2017" max="2017" width="14.453125" style="482" customWidth="1"/>
    <col min="2018" max="2018" width="26.453125" style="482" customWidth="1"/>
    <col min="2019" max="2019" width="9.6328125" style="482" customWidth="1"/>
    <col min="2020" max="2021" width="17.54296875" style="482" customWidth="1"/>
    <col min="2022" max="2022" width="9.54296875" style="482" customWidth="1"/>
    <col min="2023" max="2024" width="8.6328125" style="482" customWidth="1"/>
    <col min="2025" max="2025" width="6.6328125" style="482" customWidth="1"/>
    <col min="2026" max="2030" width="8.6328125" style="482" customWidth="1"/>
    <col min="2031" max="2031" width="10.54296875" style="482" bestFit="1" customWidth="1"/>
    <col min="2032" max="2033" width="10.54296875" style="482" customWidth="1"/>
    <col min="2034" max="2053" width="10.6328125" style="482" customWidth="1"/>
    <col min="2054" max="2271" width="8.90625" style="482"/>
    <col min="2272" max="2272" width="6.6328125" style="482" customWidth="1"/>
    <col min="2273" max="2273" width="14.453125" style="482" customWidth="1"/>
    <col min="2274" max="2274" width="26.453125" style="482" customWidth="1"/>
    <col min="2275" max="2275" width="9.6328125" style="482" customWidth="1"/>
    <col min="2276" max="2277" width="17.54296875" style="482" customWidth="1"/>
    <col min="2278" max="2278" width="9.54296875" style="482" customWidth="1"/>
    <col min="2279" max="2280" width="8.6328125" style="482" customWidth="1"/>
    <col min="2281" max="2281" width="6.6328125" style="482" customWidth="1"/>
    <col min="2282" max="2286" width="8.6328125" style="482" customWidth="1"/>
    <col min="2287" max="2287" width="10.54296875" style="482" bestFit="1" customWidth="1"/>
    <col min="2288" max="2289" width="10.54296875" style="482" customWidth="1"/>
    <col min="2290" max="2309" width="10.6328125" style="482" customWidth="1"/>
    <col min="2310" max="2527" width="8.90625" style="482"/>
    <col min="2528" max="2528" width="6.6328125" style="482" customWidth="1"/>
    <col min="2529" max="2529" width="14.453125" style="482" customWidth="1"/>
    <col min="2530" max="2530" width="26.453125" style="482" customWidth="1"/>
    <col min="2531" max="2531" width="9.6328125" style="482" customWidth="1"/>
    <col min="2532" max="2533" width="17.54296875" style="482" customWidth="1"/>
    <col min="2534" max="2534" width="9.54296875" style="482" customWidth="1"/>
    <col min="2535" max="2536" width="8.6328125" style="482" customWidth="1"/>
    <col min="2537" max="2537" width="6.6328125" style="482" customWidth="1"/>
    <col min="2538" max="2542" width="8.6328125" style="482" customWidth="1"/>
    <col min="2543" max="2543" width="10.54296875" style="482" bestFit="1" customWidth="1"/>
    <col min="2544" max="2545" width="10.54296875" style="482" customWidth="1"/>
    <col min="2546" max="2565" width="10.6328125" style="482" customWidth="1"/>
    <col min="2566" max="2783" width="8.90625" style="482"/>
    <col min="2784" max="2784" width="6.6328125" style="482" customWidth="1"/>
    <col min="2785" max="2785" width="14.453125" style="482" customWidth="1"/>
    <col min="2786" max="2786" width="26.453125" style="482" customWidth="1"/>
    <col min="2787" max="2787" width="9.6328125" style="482" customWidth="1"/>
    <col min="2788" max="2789" width="17.54296875" style="482" customWidth="1"/>
    <col min="2790" max="2790" width="9.54296875" style="482" customWidth="1"/>
    <col min="2791" max="2792" width="8.6328125" style="482" customWidth="1"/>
    <col min="2793" max="2793" width="6.6328125" style="482" customWidth="1"/>
    <col min="2794" max="2798" width="8.6328125" style="482" customWidth="1"/>
    <col min="2799" max="2799" width="10.54296875" style="482" bestFit="1" customWidth="1"/>
    <col min="2800" max="2801" width="10.54296875" style="482" customWidth="1"/>
    <col min="2802" max="2821" width="10.6328125" style="482" customWidth="1"/>
    <col min="2822" max="3039" width="8.90625" style="482"/>
    <col min="3040" max="3040" width="6.6328125" style="482" customWidth="1"/>
    <col min="3041" max="3041" width="14.453125" style="482" customWidth="1"/>
    <col min="3042" max="3042" width="26.453125" style="482" customWidth="1"/>
    <col min="3043" max="3043" width="9.6328125" style="482" customWidth="1"/>
    <col min="3044" max="3045" width="17.54296875" style="482" customWidth="1"/>
    <col min="3046" max="3046" width="9.54296875" style="482" customWidth="1"/>
    <col min="3047" max="3048" width="8.6328125" style="482" customWidth="1"/>
    <col min="3049" max="3049" width="6.6328125" style="482" customWidth="1"/>
    <col min="3050" max="3054" width="8.6328125" style="482" customWidth="1"/>
    <col min="3055" max="3055" width="10.54296875" style="482" bestFit="1" customWidth="1"/>
    <col min="3056" max="3057" width="10.54296875" style="482" customWidth="1"/>
    <col min="3058" max="3077" width="10.6328125" style="482" customWidth="1"/>
    <col min="3078" max="3295" width="8.90625" style="482"/>
    <col min="3296" max="3296" width="6.6328125" style="482" customWidth="1"/>
    <col min="3297" max="3297" width="14.453125" style="482" customWidth="1"/>
    <col min="3298" max="3298" width="26.453125" style="482" customWidth="1"/>
    <col min="3299" max="3299" width="9.6328125" style="482" customWidth="1"/>
    <col min="3300" max="3301" width="17.54296875" style="482" customWidth="1"/>
    <col min="3302" max="3302" width="9.54296875" style="482" customWidth="1"/>
    <col min="3303" max="3304" width="8.6328125" style="482" customWidth="1"/>
    <col min="3305" max="3305" width="6.6328125" style="482" customWidth="1"/>
    <col min="3306" max="3310" width="8.6328125" style="482" customWidth="1"/>
    <col min="3311" max="3311" width="10.54296875" style="482" bestFit="1" customWidth="1"/>
    <col min="3312" max="3313" width="10.54296875" style="482" customWidth="1"/>
    <col min="3314" max="3333" width="10.6328125" style="482" customWidth="1"/>
    <col min="3334" max="3551" width="8.90625" style="482"/>
    <col min="3552" max="3552" width="6.6328125" style="482" customWidth="1"/>
    <col min="3553" max="3553" width="14.453125" style="482" customWidth="1"/>
    <col min="3554" max="3554" width="26.453125" style="482" customWidth="1"/>
    <col min="3555" max="3555" width="9.6328125" style="482" customWidth="1"/>
    <col min="3556" max="3557" width="17.54296875" style="482" customWidth="1"/>
    <col min="3558" max="3558" width="9.54296875" style="482" customWidth="1"/>
    <col min="3559" max="3560" width="8.6328125" style="482" customWidth="1"/>
    <col min="3561" max="3561" width="6.6328125" style="482" customWidth="1"/>
    <col min="3562" max="3566" width="8.6328125" style="482" customWidth="1"/>
    <col min="3567" max="3567" width="10.54296875" style="482" bestFit="1" customWidth="1"/>
    <col min="3568" max="3569" width="10.54296875" style="482" customWidth="1"/>
    <col min="3570" max="3589" width="10.6328125" style="482" customWidth="1"/>
    <col min="3590" max="3807" width="8.90625" style="482"/>
    <col min="3808" max="3808" width="6.6328125" style="482" customWidth="1"/>
    <col min="3809" max="3809" width="14.453125" style="482" customWidth="1"/>
    <col min="3810" max="3810" width="26.453125" style="482" customWidth="1"/>
    <col min="3811" max="3811" width="9.6328125" style="482" customWidth="1"/>
    <col min="3812" max="3813" width="17.54296875" style="482" customWidth="1"/>
    <col min="3814" max="3814" width="9.54296875" style="482" customWidth="1"/>
    <col min="3815" max="3816" width="8.6328125" style="482" customWidth="1"/>
    <col min="3817" max="3817" width="6.6328125" style="482" customWidth="1"/>
    <col min="3818" max="3822" width="8.6328125" style="482" customWidth="1"/>
    <col min="3823" max="3823" width="10.54296875" style="482" bestFit="1" customWidth="1"/>
    <col min="3824" max="3825" width="10.54296875" style="482" customWidth="1"/>
    <col min="3826" max="3845" width="10.6328125" style="482" customWidth="1"/>
    <col min="3846" max="4063" width="8.90625" style="482"/>
    <col min="4064" max="4064" width="6.6328125" style="482" customWidth="1"/>
    <col min="4065" max="4065" width="14.453125" style="482" customWidth="1"/>
    <col min="4066" max="4066" width="26.453125" style="482" customWidth="1"/>
    <col min="4067" max="4067" width="9.6328125" style="482" customWidth="1"/>
    <col min="4068" max="4069" width="17.54296875" style="482" customWidth="1"/>
    <col min="4070" max="4070" width="9.54296875" style="482" customWidth="1"/>
    <col min="4071" max="4072" width="8.6328125" style="482" customWidth="1"/>
    <col min="4073" max="4073" width="6.6328125" style="482" customWidth="1"/>
    <col min="4074" max="4078" width="8.6328125" style="482" customWidth="1"/>
    <col min="4079" max="4079" width="10.54296875" style="482" bestFit="1" customWidth="1"/>
    <col min="4080" max="4081" width="10.54296875" style="482" customWidth="1"/>
    <col min="4082" max="4101" width="10.6328125" style="482" customWidth="1"/>
    <col min="4102" max="4319" width="8.90625" style="482"/>
    <col min="4320" max="4320" width="6.6328125" style="482" customWidth="1"/>
    <col min="4321" max="4321" width="14.453125" style="482" customWidth="1"/>
    <col min="4322" max="4322" width="26.453125" style="482" customWidth="1"/>
    <col min="4323" max="4323" width="9.6328125" style="482" customWidth="1"/>
    <col min="4324" max="4325" width="17.54296875" style="482" customWidth="1"/>
    <col min="4326" max="4326" width="9.54296875" style="482" customWidth="1"/>
    <col min="4327" max="4328" width="8.6328125" style="482" customWidth="1"/>
    <col min="4329" max="4329" width="6.6328125" style="482" customWidth="1"/>
    <col min="4330" max="4334" width="8.6328125" style="482" customWidth="1"/>
    <col min="4335" max="4335" width="10.54296875" style="482" bestFit="1" customWidth="1"/>
    <col min="4336" max="4337" width="10.54296875" style="482" customWidth="1"/>
    <col min="4338" max="4357" width="10.6328125" style="482" customWidth="1"/>
    <col min="4358" max="4575" width="8.90625" style="482"/>
    <col min="4576" max="4576" width="6.6328125" style="482" customWidth="1"/>
    <col min="4577" max="4577" width="14.453125" style="482" customWidth="1"/>
    <col min="4578" max="4578" width="26.453125" style="482" customWidth="1"/>
    <col min="4579" max="4579" width="9.6328125" style="482" customWidth="1"/>
    <col min="4580" max="4581" width="17.54296875" style="482" customWidth="1"/>
    <col min="4582" max="4582" width="9.54296875" style="482" customWidth="1"/>
    <col min="4583" max="4584" width="8.6328125" style="482" customWidth="1"/>
    <col min="4585" max="4585" width="6.6328125" style="482" customWidth="1"/>
    <col min="4586" max="4590" width="8.6328125" style="482" customWidth="1"/>
    <col min="4591" max="4591" width="10.54296875" style="482" bestFit="1" customWidth="1"/>
    <col min="4592" max="4593" width="10.54296875" style="482" customWidth="1"/>
    <col min="4594" max="4613" width="10.6328125" style="482" customWidth="1"/>
    <col min="4614" max="4831" width="8.90625" style="482"/>
    <col min="4832" max="4832" width="6.6328125" style="482" customWidth="1"/>
    <col min="4833" max="4833" width="14.453125" style="482" customWidth="1"/>
    <col min="4834" max="4834" width="26.453125" style="482" customWidth="1"/>
    <col min="4835" max="4835" width="9.6328125" style="482" customWidth="1"/>
    <col min="4836" max="4837" width="17.54296875" style="482" customWidth="1"/>
    <col min="4838" max="4838" width="9.54296875" style="482" customWidth="1"/>
    <col min="4839" max="4840" width="8.6328125" style="482" customWidth="1"/>
    <col min="4841" max="4841" width="6.6328125" style="482" customWidth="1"/>
    <col min="4842" max="4846" width="8.6328125" style="482" customWidth="1"/>
    <col min="4847" max="4847" width="10.54296875" style="482" bestFit="1" customWidth="1"/>
    <col min="4848" max="4849" width="10.54296875" style="482" customWidth="1"/>
    <col min="4850" max="4869" width="10.6328125" style="482" customWidth="1"/>
    <col min="4870" max="5087" width="8.90625" style="482"/>
    <col min="5088" max="5088" width="6.6328125" style="482" customWidth="1"/>
    <col min="5089" max="5089" width="14.453125" style="482" customWidth="1"/>
    <col min="5090" max="5090" width="26.453125" style="482" customWidth="1"/>
    <col min="5091" max="5091" width="9.6328125" style="482" customWidth="1"/>
    <col min="5092" max="5093" width="17.54296875" style="482" customWidth="1"/>
    <col min="5094" max="5094" width="9.54296875" style="482" customWidth="1"/>
    <col min="5095" max="5096" width="8.6328125" style="482" customWidth="1"/>
    <col min="5097" max="5097" width="6.6328125" style="482" customWidth="1"/>
    <col min="5098" max="5102" width="8.6328125" style="482" customWidth="1"/>
    <col min="5103" max="5103" width="10.54296875" style="482" bestFit="1" customWidth="1"/>
    <col min="5104" max="5105" width="10.54296875" style="482" customWidth="1"/>
    <col min="5106" max="5125" width="10.6328125" style="482" customWidth="1"/>
    <col min="5126" max="5343" width="8.90625" style="482"/>
    <col min="5344" max="5344" width="6.6328125" style="482" customWidth="1"/>
    <col min="5345" max="5345" width="14.453125" style="482" customWidth="1"/>
    <col min="5346" max="5346" width="26.453125" style="482" customWidth="1"/>
    <col min="5347" max="5347" width="9.6328125" style="482" customWidth="1"/>
    <col min="5348" max="5349" width="17.54296875" style="482" customWidth="1"/>
    <col min="5350" max="5350" width="9.54296875" style="482" customWidth="1"/>
    <col min="5351" max="5352" width="8.6328125" style="482" customWidth="1"/>
    <col min="5353" max="5353" width="6.6328125" style="482" customWidth="1"/>
    <col min="5354" max="5358" width="8.6328125" style="482" customWidth="1"/>
    <col min="5359" max="5359" width="10.54296875" style="482" bestFit="1" customWidth="1"/>
    <col min="5360" max="5361" width="10.54296875" style="482" customWidth="1"/>
    <col min="5362" max="5381" width="10.6328125" style="482" customWidth="1"/>
    <col min="5382" max="5599" width="8.90625" style="482"/>
    <col min="5600" max="5600" width="6.6328125" style="482" customWidth="1"/>
    <col min="5601" max="5601" width="14.453125" style="482" customWidth="1"/>
    <col min="5602" max="5602" width="26.453125" style="482" customWidth="1"/>
    <col min="5603" max="5603" width="9.6328125" style="482" customWidth="1"/>
    <col min="5604" max="5605" width="17.54296875" style="482" customWidth="1"/>
    <col min="5606" max="5606" width="9.54296875" style="482" customWidth="1"/>
    <col min="5607" max="5608" width="8.6328125" style="482" customWidth="1"/>
    <col min="5609" max="5609" width="6.6328125" style="482" customWidth="1"/>
    <col min="5610" max="5614" width="8.6328125" style="482" customWidth="1"/>
    <col min="5615" max="5615" width="10.54296875" style="482" bestFit="1" customWidth="1"/>
    <col min="5616" max="5617" width="10.54296875" style="482" customWidth="1"/>
    <col min="5618" max="5637" width="10.6328125" style="482" customWidth="1"/>
    <col min="5638" max="5855" width="8.90625" style="482"/>
    <col min="5856" max="5856" width="6.6328125" style="482" customWidth="1"/>
    <col min="5857" max="5857" width="14.453125" style="482" customWidth="1"/>
    <col min="5858" max="5858" width="26.453125" style="482" customWidth="1"/>
    <col min="5859" max="5859" width="9.6328125" style="482" customWidth="1"/>
    <col min="5860" max="5861" width="17.54296875" style="482" customWidth="1"/>
    <col min="5862" max="5862" width="9.54296875" style="482" customWidth="1"/>
    <col min="5863" max="5864" width="8.6328125" style="482" customWidth="1"/>
    <col min="5865" max="5865" width="6.6328125" style="482" customWidth="1"/>
    <col min="5866" max="5870" width="8.6328125" style="482" customWidth="1"/>
    <col min="5871" max="5871" width="10.54296875" style="482" bestFit="1" customWidth="1"/>
    <col min="5872" max="5873" width="10.54296875" style="482" customWidth="1"/>
    <col min="5874" max="5893" width="10.6328125" style="482" customWidth="1"/>
    <col min="5894" max="6111" width="8.90625" style="482"/>
    <col min="6112" max="6112" width="6.6328125" style="482" customWidth="1"/>
    <col min="6113" max="6113" width="14.453125" style="482" customWidth="1"/>
    <col min="6114" max="6114" width="26.453125" style="482" customWidth="1"/>
    <col min="6115" max="6115" width="9.6328125" style="482" customWidth="1"/>
    <col min="6116" max="6117" width="17.54296875" style="482" customWidth="1"/>
    <col min="6118" max="6118" width="9.54296875" style="482" customWidth="1"/>
    <col min="6119" max="6120" width="8.6328125" style="482" customWidth="1"/>
    <col min="6121" max="6121" width="6.6328125" style="482" customWidth="1"/>
    <col min="6122" max="6126" width="8.6328125" style="482" customWidth="1"/>
    <col min="6127" max="6127" width="10.54296875" style="482" bestFit="1" customWidth="1"/>
    <col min="6128" max="6129" width="10.54296875" style="482" customWidth="1"/>
    <col min="6130" max="6149" width="10.6328125" style="482" customWidth="1"/>
    <col min="6150" max="6367" width="8.90625" style="482"/>
    <col min="6368" max="6368" width="6.6328125" style="482" customWidth="1"/>
    <col min="6369" max="6369" width="14.453125" style="482" customWidth="1"/>
    <col min="6370" max="6370" width="26.453125" style="482" customWidth="1"/>
    <col min="6371" max="6371" width="9.6328125" style="482" customWidth="1"/>
    <col min="6372" max="6373" width="17.54296875" style="482" customWidth="1"/>
    <col min="6374" max="6374" width="9.54296875" style="482" customWidth="1"/>
    <col min="6375" max="6376" width="8.6328125" style="482" customWidth="1"/>
    <col min="6377" max="6377" width="6.6328125" style="482" customWidth="1"/>
    <col min="6378" max="6382" width="8.6328125" style="482" customWidth="1"/>
    <col min="6383" max="6383" width="10.54296875" style="482" bestFit="1" customWidth="1"/>
    <col min="6384" max="6385" width="10.54296875" style="482" customWidth="1"/>
    <col min="6386" max="6405" width="10.6328125" style="482" customWidth="1"/>
    <col min="6406" max="6623" width="8.90625" style="482"/>
    <col min="6624" max="6624" width="6.6328125" style="482" customWidth="1"/>
    <col min="6625" max="6625" width="14.453125" style="482" customWidth="1"/>
    <col min="6626" max="6626" width="26.453125" style="482" customWidth="1"/>
    <col min="6627" max="6627" width="9.6328125" style="482" customWidth="1"/>
    <col min="6628" max="6629" width="17.54296875" style="482" customWidth="1"/>
    <col min="6630" max="6630" width="9.54296875" style="482" customWidth="1"/>
    <col min="6631" max="6632" width="8.6328125" style="482" customWidth="1"/>
    <col min="6633" max="6633" width="6.6328125" style="482" customWidth="1"/>
    <col min="6634" max="6638" width="8.6328125" style="482" customWidth="1"/>
    <col min="6639" max="6639" width="10.54296875" style="482" bestFit="1" customWidth="1"/>
    <col min="6640" max="6641" width="10.54296875" style="482" customWidth="1"/>
    <col min="6642" max="6661" width="10.6328125" style="482" customWidth="1"/>
    <col min="6662" max="6879" width="8.90625" style="482"/>
    <col min="6880" max="6880" width="6.6328125" style="482" customWidth="1"/>
    <col min="6881" max="6881" width="14.453125" style="482" customWidth="1"/>
    <col min="6882" max="6882" width="26.453125" style="482" customWidth="1"/>
    <col min="6883" max="6883" width="9.6328125" style="482" customWidth="1"/>
    <col min="6884" max="6885" width="17.54296875" style="482" customWidth="1"/>
    <col min="6886" max="6886" width="9.54296875" style="482" customWidth="1"/>
    <col min="6887" max="6888" width="8.6328125" style="482" customWidth="1"/>
    <col min="6889" max="6889" width="6.6328125" style="482" customWidth="1"/>
    <col min="6890" max="6894" width="8.6328125" style="482" customWidth="1"/>
    <col min="6895" max="6895" width="10.54296875" style="482" bestFit="1" customWidth="1"/>
    <col min="6896" max="6897" width="10.54296875" style="482" customWidth="1"/>
    <col min="6898" max="6917" width="10.6328125" style="482" customWidth="1"/>
    <col min="6918" max="7135" width="8.90625" style="482"/>
    <col min="7136" max="7136" width="6.6328125" style="482" customWidth="1"/>
    <col min="7137" max="7137" width="14.453125" style="482" customWidth="1"/>
    <col min="7138" max="7138" width="26.453125" style="482" customWidth="1"/>
    <col min="7139" max="7139" width="9.6328125" style="482" customWidth="1"/>
    <col min="7140" max="7141" width="17.54296875" style="482" customWidth="1"/>
    <col min="7142" max="7142" width="9.54296875" style="482" customWidth="1"/>
    <col min="7143" max="7144" width="8.6328125" style="482" customWidth="1"/>
    <col min="7145" max="7145" width="6.6328125" style="482" customWidth="1"/>
    <col min="7146" max="7150" width="8.6328125" style="482" customWidth="1"/>
    <col min="7151" max="7151" width="10.54296875" style="482" bestFit="1" customWidth="1"/>
    <col min="7152" max="7153" width="10.54296875" style="482" customWidth="1"/>
    <col min="7154" max="7173" width="10.6328125" style="482" customWidth="1"/>
    <col min="7174" max="7391" width="8.90625" style="482"/>
    <col min="7392" max="7392" width="6.6328125" style="482" customWidth="1"/>
    <col min="7393" max="7393" width="14.453125" style="482" customWidth="1"/>
    <col min="7394" max="7394" width="26.453125" style="482" customWidth="1"/>
    <col min="7395" max="7395" width="9.6328125" style="482" customWidth="1"/>
    <col min="7396" max="7397" width="17.54296875" style="482" customWidth="1"/>
    <col min="7398" max="7398" width="9.54296875" style="482" customWidth="1"/>
    <col min="7399" max="7400" width="8.6328125" style="482" customWidth="1"/>
    <col min="7401" max="7401" width="6.6328125" style="482" customWidth="1"/>
    <col min="7402" max="7406" width="8.6328125" style="482" customWidth="1"/>
    <col min="7407" max="7407" width="10.54296875" style="482" bestFit="1" customWidth="1"/>
    <col min="7408" max="7409" width="10.54296875" style="482" customWidth="1"/>
    <col min="7410" max="7429" width="10.6328125" style="482" customWidth="1"/>
    <col min="7430" max="7647" width="8.90625" style="482"/>
    <col min="7648" max="7648" width="6.6328125" style="482" customWidth="1"/>
    <col min="7649" max="7649" width="14.453125" style="482" customWidth="1"/>
    <col min="7650" max="7650" width="26.453125" style="482" customWidth="1"/>
    <col min="7651" max="7651" width="9.6328125" style="482" customWidth="1"/>
    <col min="7652" max="7653" width="17.54296875" style="482" customWidth="1"/>
    <col min="7654" max="7654" width="9.54296875" style="482" customWidth="1"/>
    <col min="7655" max="7656" width="8.6328125" style="482" customWidth="1"/>
    <col min="7657" max="7657" width="6.6328125" style="482" customWidth="1"/>
    <col min="7658" max="7662" width="8.6328125" style="482" customWidth="1"/>
    <col min="7663" max="7663" width="10.54296875" style="482" bestFit="1" customWidth="1"/>
    <col min="7664" max="7665" width="10.54296875" style="482" customWidth="1"/>
    <col min="7666" max="7685" width="10.6328125" style="482" customWidth="1"/>
    <col min="7686" max="7903" width="8.90625" style="482"/>
    <col min="7904" max="7904" width="6.6328125" style="482" customWidth="1"/>
    <col min="7905" max="7905" width="14.453125" style="482" customWidth="1"/>
    <col min="7906" max="7906" width="26.453125" style="482" customWidth="1"/>
    <col min="7907" max="7907" width="9.6328125" style="482" customWidth="1"/>
    <col min="7908" max="7909" width="17.54296875" style="482" customWidth="1"/>
    <col min="7910" max="7910" width="9.54296875" style="482" customWidth="1"/>
    <col min="7911" max="7912" width="8.6328125" style="482" customWidth="1"/>
    <col min="7913" max="7913" width="6.6328125" style="482" customWidth="1"/>
    <col min="7914" max="7918" width="8.6328125" style="482" customWidth="1"/>
    <col min="7919" max="7919" width="10.54296875" style="482" bestFit="1" customWidth="1"/>
    <col min="7920" max="7921" width="10.54296875" style="482" customWidth="1"/>
    <col min="7922" max="7941" width="10.6328125" style="482" customWidth="1"/>
    <col min="7942" max="8159" width="8.90625" style="482"/>
    <col min="8160" max="8160" width="6.6328125" style="482" customWidth="1"/>
    <col min="8161" max="8161" width="14.453125" style="482" customWidth="1"/>
    <col min="8162" max="8162" width="26.453125" style="482" customWidth="1"/>
    <col min="8163" max="8163" width="9.6328125" style="482" customWidth="1"/>
    <col min="8164" max="8165" width="17.54296875" style="482" customWidth="1"/>
    <col min="8166" max="8166" width="9.54296875" style="482" customWidth="1"/>
    <col min="8167" max="8168" width="8.6328125" style="482" customWidth="1"/>
    <col min="8169" max="8169" width="6.6328125" style="482" customWidth="1"/>
    <col min="8170" max="8174" width="8.6328125" style="482" customWidth="1"/>
    <col min="8175" max="8175" width="10.54296875" style="482" bestFit="1" customWidth="1"/>
    <col min="8176" max="8177" width="10.54296875" style="482" customWidth="1"/>
    <col min="8178" max="8197" width="10.6328125" style="482" customWidth="1"/>
    <col min="8198" max="8415" width="8.90625" style="482"/>
    <col min="8416" max="8416" width="6.6328125" style="482" customWidth="1"/>
    <col min="8417" max="8417" width="14.453125" style="482" customWidth="1"/>
    <col min="8418" max="8418" width="26.453125" style="482" customWidth="1"/>
    <col min="8419" max="8419" width="9.6328125" style="482" customWidth="1"/>
    <col min="8420" max="8421" width="17.54296875" style="482" customWidth="1"/>
    <col min="8422" max="8422" width="9.54296875" style="482" customWidth="1"/>
    <col min="8423" max="8424" width="8.6328125" style="482" customWidth="1"/>
    <col min="8425" max="8425" width="6.6328125" style="482" customWidth="1"/>
    <col min="8426" max="8430" width="8.6328125" style="482" customWidth="1"/>
    <col min="8431" max="8431" width="10.54296875" style="482" bestFit="1" customWidth="1"/>
    <col min="8432" max="8433" width="10.54296875" style="482" customWidth="1"/>
    <col min="8434" max="8453" width="10.6328125" style="482" customWidth="1"/>
    <col min="8454" max="8671" width="8.90625" style="482"/>
    <col min="8672" max="8672" width="6.6328125" style="482" customWidth="1"/>
    <col min="8673" max="8673" width="14.453125" style="482" customWidth="1"/>
    <col min="8674" max="8674" width="26.453125" style="482" customWidth="1"/>
    <col min="8675" max="8675" width="9.6328125" style="482" customWidth="1"/>
    <col min="8676" max="8677" width="17.54296875" style="482" customWidth="1"/>
    <col min="8678" max="8678" width="9.54296875" style="482" customWidth="1"/>
    <col min="8679" max="8680" width="8.6328125" style="482" customWidth="1"/>
    <col min="8681" max="8681" width="6.6328125" style="482" customWidth="1"/>
    <col min="8682" max="8686" width="8.6328125" style="482" customWidth="1"/>
    <col min="8687" max="8687" width="10.54296875" style="482" bestFit="1" customWidth="1"/>
    <col min="8688" max="8689" width="10.54296875" style="482" customWidth="1"/>
    <col min="8690" max="8709" width="10.6328125" style="482" customWidth="1"/>
    <col min="8710" max="8927" width="8.90625" style="482"/>
    <col min="8928" max="8928" width="6.6328125" style="482" customWidth="1"/>
    <col min="8929" max="8929" width="14.453125" style="482" customWidth="1"/>
    <col min="8930" max="8930" width="26.453125" style="482" customWidth="1"/>
    <col min="8931" max="8931" width="9.6328125" style="482" customWidth="1"/>
    <col min="8932" max="8933" width="17.54296875" style="482" customWidth="1"/>
    <col min="8934" max="8934" width="9.54296875" style="482" customWidth="1"/>
    <col min="8935" max="8936" width="8.6328125" style="482" customWidth="1"/>
    <col min="8937" max="8937" width="6.6328125" style="482" customWidth="1"/>
    <col min="8938" max="8942" width="8.6328125" style="482" customWidth="1"/>
    <col min="8943" max="8943" width="10.54296875" style="482" bestFit="1" customWidth="1"/>
    <col min="8944" max="8945" width="10.54296875" style="482" customWidth="1"/>
    <col min="8946" max="8965" width="10.6328125" style="482" customWidth="1"/>
    <col min="8966" max="9183" width="8.90625" style="482"/>
    <col min="9184" max="9184" width="6.6328125" style="482" customWidth="1"/>
    <col min="9185" max="9185" width="14.453125" style="482" customWidth="1"/>
    <col min="9186" max="9186" width="26.453125" style="482" customWidth="1"/>
    <col min="9187" max="9187" width="9.6328125" style="482" customWidth="1"/>
    <col min="9188" max="9189" width="17.54296875" style="482" customWidth="1"/>
    <col min="9190" max="9190" width="9.54296875" style="482" customWidth="1"/>
    <col min="9191" max="9192" width="8.6328125" style="482" customWidth="1"/>
    <col min="9193" max="9193" width="6.6328125" style="482" customWidth="1"/>
    <col min="9194" max="9198" width="8.6328125" style="482" customWidth="1"/>
    <col min="9199" max="9199" width="10.54296875" style="482" bestFit="1" customWidth="1"/>
    <col min="9200" max="9201" width="10.54296875" style="482" customWidth="1"/>
    <col min="9202" max="9221" width="10.6328125" style="482" customWidth="1"/>
    <col min="9222" max="9439" width="8.90625" style="482"/>
    <col min="9440" max="9440" width="6.6328125" style="482" customWidth="1"/>
    <col min="9441" max="9441" width="14.453125" style="482" customWidth="1"/>
    <col min="9442" max="9442" width="26.453125" style="482" customWidth="1"/>
    <col min="9443" max="9443" width="9.6328125" style="482" customWidth="1"/>
    <col min="9444" max="9445" width="17.54296875" style="482" customWidth="1"/>
    <col min="9446" max="9446" width="9.54296875" style="482" customWidth="1"/>
    <col min="9447" max="9448" width="8.6328125" style="482" customWidth="1"/>
    <col min="9449" max="9449" width="6.6328125" style="482" customWidth="1"/>
    <col min="9450" max="9454" width="8.6328125" style="482" customWidth="1"/>
    <col min="9455" max="9455" width="10.54296875" style="482" bestFit="1" customWidth="1"/>
    <col min="9456" max="9457" width="10.54296875" style="482" customWidth="1"/>
    <col min="9458" max="9477" width="10.6328125" style="482" customWidth="1"/>
    <col min="9478" max="9695" width="8.90625" style="482"/>
    <col min="9696" max="9696" width="6.6328125" style="482" customWidth="1"/>
    <col min="9697" max="9697" width="14.453125" style="482" customWidth="1"/>
    <col min="9698" max="9698" width="26.453125" style="482" customWidth="1"/>
    <col min="9699" max="9699" width="9.6328125" style="482" customWidth="1"/>
    <col min="9700" max="9701" width="17.54296875" style="482" customWidth="1"/>
    <col min="9702" max="9702" width="9.54296875" style="482" customWidth="1"/>
    <col min="9703" max="9704" width="8.6328125" style="482" customWidth="1"/>
    <col min="9705" max="9705" width="6.6328125" style="482" customWidth="1"/>
    <col min="9706" max="9710" width="8.6328125" style="482" customWidth="1"/>
    <col min="9711" max="9711" width="10.54296875" style="482" bestFit="1" customWidth="1"/>
    <col min="9712" max="9713" width="10.54296875" style="482" customWidth="1"/>
    <col min="9714" max="9733" width="10.6328125" style="482" customWidth="1"/>
    <col min="9734" max="9951" width="8.90625" style="482"/>
    <col min="9952" max="9952" width="6.6328125" style="482" customWidth="1"/>
    <col min="9953" max="9953" width="14.453125" style="482" customWidth="1"/>
    <col min="9954" max="9954" width="26.453125" style="482" customWidth="1"/>
    <col min="9955" max="9955" width="9.6328125" style="482" customWidth="1"/>
    <col min="9956" max="9957" width="17.54296875" style="482" customWidth="1"/>
    <col min="9958" max="9958" width="9.54296875" style="482" customWidth="1"/>
    <col min="9959" max="9960" width="8.6328125" style="482" customWidth="1"/>
    <col min="9961" max="9961" width="6.6328125" style="482" customWidth="1"/>
    <col min="9962" max="9966" width="8.6328125" style="482" customWidth="1"/>
    <col min="9967" max="9967" width="10.54296875" style="482" bestFit="1" customWidth="1"/>
    <col min="9968" max="9969" width="10.54296875" style="482" customWidth="1"/>
    <col min="9970" max="9989" width="10.6328125" style="482" customWidth="1"/>
    <col min="9990" max="10207" width="8.90625" style="482"/>
    <col min="10208" max="10208" width="6.6328125" style="482" customWidth="1"/>
    <col min="10209" max="10209" width="14.453125" style="482" customWidth="1"/>
    <col min="10210" max="10210" width="26.453125" style="482" customWidth="1"/>
    <col min="10211" max="10211" width="9.6328125" style="482" customWidth="1"/>
    <col min="10212" max="10213" width="17.54296875" style="482" customWidth="1"/>
    <col min="10214" max="10214" width="9.54296875" style="482" customWidth="1"/>
    <col min="10215" max="10216" width="8.6328125" style="482" customWidth="1"/>
    <col min="10217" max="10217" width="6.6328125" style="482" customWidth="1"/>
    <col min="10218" max="10222" width="8.6328125" style="482" customWidth="1"/>
    <col min="10223" max="10223" width="10.54296875" style="482" bestFit="1" customWidth="1"/>
    <col min="10224" max="10225" width="10.54296875" style="482" customWidth="1"/>
    <col min="10226" max="10245" width="10.6328125" style="482" customWidth="1"/>
    <col min="10246" max="10463" width="8.90625" style="482"/>
    <col min="10464" max="10464" width="6.6328125" style="482" customWidth="1"/>
    <col min="10465" max="10465" width="14.453125" style="482" customWidth="1"/>
    <col min="10466" max="10466" width="26.453125" style="482" customWidth="1"/>
    <col min="10467" max="10467" width="9.6328125" style="482" customWidth="1"/>
    <col min="10468" max="10469" width="17.54296875" style="482" customWidth="1"/>
    <col min="10470" max="10470" width="9.54296875" style="482" customWidth="1"/>
    <col min="10471" max="10472" width="8.6328125" style="482" customWidth="1"/>
    <col min="10473" max="10473" width="6.6328125" style="482" customWidth="1"/>
    <col min="10474" max="10478" width="8.6328125" style="482" customWidth="1"/>
    <col min="10479" max="10479" width="10.54296875" style="482" bestFit="1" customWidth="1"/>
    <col min="10480" max="10481" width="10.54296875" style="482" customWidth="1"/>
    <col min="10482" max="10501" width="10.6328125" style="482" customWidth="1"/>
    <col min="10502" max="10719" width="8.90625" style="482"/>
    <col min="10720" max="10720" width="6.6328125" style="482" customWidth="1"/>
    <col min="10721" max="10721" width="14.453125" style="482" customWidth="1"/>
    <col min="10722" max="10722" width="26.453125" style="482" customWidth="1"/>
    <col min="10723" max="10723" width="9.6328125" style="482" customWidth="1"/>
    <col min="10724" max="10725" width="17.54296875" style="482" customWidth="1"/>
    <col min="10726" max="10726" width="9.54296875" style="482" customWidth="1"/>
    <col min="10727" max="10728" width="8.6328125" style="482" customWidth="1"/>
    <col min="10729" max="10729" width="6.6328125" style="482" customWidth="1"/>
    <col min="10730" max="10734" width="8.6328125" style="482" customWidth="1"/>
    <col min="10735" max="10735" width="10.54296875" style="482" bestFit="1" customWidth="1"/>
    <col min="10736" max="10737" width="10.54296875" style="482" customWidth="1"/>
    <col min="10738" max="10757" width="10.6328125" style="482" customWidth="1"/>
    <col min="10758" max="10975" width="8.90625" style="482"/>
    <col min="10976" max="10976" width="6.6328125" style="482" customWidth="1"/>
    <col min="10977" max="10977" width="14.453125" style="482" customWidth="1"/>
    <col min="10978" max="10978" width="26.453125" style="482" customWidth="1"/>
    <col min="10979" max="10979" width="9.6328125" style="482" customWidth="1"/>
    <col min="10980" max="10981" width="17.54296875" style="482" customWidth="1"/>
    <col min="10982" max="10982" width="9.54296875" style="482" customWidth="1"/>
    <col min="10983" max="10984" width="8.6328125" style="482" customWidth="1"/>
    <col min="10985" max="10985" width="6.6328125" style="482" customWidth="1"/>
    <col min="10986" max="10990" width="8.6328125" style="482" customWidth="1"/>
    <col min="10991" max="10991" width="10.54296875" style="482" bestFit="1" customWidth="1"/>
    <col min="10992" max="10993" width="10.54296875" style="482" customWidth="1"/>
    <col min="10994" max="11013" width="10.6328125" style="482" customWidth="1"/>
    <col min="11014" max="11231" width="8.90625" style="482"/>
    <col min="11232" max="11232" width="6.6328125" style="482" customWidth="1"/>
    <col min="11233" max="11233" width="14.453125" style="482" customWidth="1"/>
    <col min="11234" max="11234" width="26.453125" style="482" customWidth="1"/>
    <col min="11235" max="11235" width="9.6328125" style="482" customWidth="1"/>
    <col min="11236" max="11237" width="17.54296875" style="482" customWidth="1"/>
    <col min="11238" max="11238" width="9.54296875" style="482" customWidth="1"/>
    <col min="11239" max="11240" width="8.6328125" style="482" customWidth="1"/>
    <col min="11241" max="11241" width="6.6328125" style="482" customWidth="1"/>
    <col min="11242" max="11246" width="8.6328125" style="482" customWidth="1"/>
    <col min="11247" max="11247" width="10.54296875" style="482" bestFit="1" customWidth="1"/>
    <col min="11248" max="11249" width="10.54296875" style="482" customWidth="1"/>
    <col min="11250" max="11269" width="10.6328125" style="482" customWidth="1"/>
    <col min="11270" max="11487" width="8.90625" style="482"/>
    <col min="11488" max="11488" width="6.6328125" style="482" customWidth="1"/>
    <col min="11489" max="11489" width="14.453125" style="482" customWidth="1"/>
    <col min="11490" max="11490" width="26.453125" style="482" customWidth="1"/>
    <col min="11491" max="11491" width="9.6328125" style="482" customWidth="1"/>
    <col min="11492" max="11493" width="17.54296875" style="482" customWidth="1"/>
    <col min="11494" max="11494" width="9.54296875" style="482" customWidth="1"/>
    <col min="11495" max="11496" width="8.6328125" style="482" customWidth="1"/>
    <col min="11497" max="11497" width="6.6328125" style="482" customWidth="1"/>
    <col min="11498" max="11502" width="8.6328125" style="482" customWidth="1"/>
    <col min="11503" max="11503" width="10.54296875" style="482" bestFit="1" customWidth="1"/>
    <col min="11504" max="11505" width="10.54296875" style="482" customWidth="1"/>
    <col min="11506" max="11525" width="10.6328125" style="482" customWidth="1"/>
    <col min="11526" max="11743" width="8.90625" style="482"/>
    <col min="11744" max="11744" width="6.6328125" style="482" customWidth="1"/>
    <col min="11745" max="11745" width="14.453125" style="482" customWidth="1"/>
    <col min="11746" max="11746" width="26.453125" style="482" customWidth="1"/>
    <col min="11747" max="11747" width="9.6328125" style="482" customWidth="1"/>
    <col min="11748" max="11749" width="17.54296875" style="482" customWidth="1"/>
    <col min="11750" max="11750" width="9.54296875" style="482" customWidth="1"/>
    <col min="11751" max="11752" width="8.6328125" style="482" customWidth="1"/>
    <col min="11753" max="11753" width="6.6328125" style="482" customWidth="1"/>
    <col min="11754" max="11758" width="8.6328125" style="482" customWidth="1"/>
    <col min="11759" max="11759" width="10.54296875" style="482" bestFit="1" customWidth="1"/>
    <col min="11760" max="11761" width="10.54296875" style="482" customWidth="1"/>
    <col min="11762" max="11781" width="10.6328125" style="482" customWidth="1"/>
    <col min="11782" max="11999" width="8.90625" style="482"/>
    <col min="12000" max="12000" width="6.6328125" style="482" customWidth="1"/>
    <col min="12001" max="12001" width="14.453125" style="482" customWidth="1"/>
    <col min="12002" max="12002" width="26.453125" style="482" customWidth="1"/>
    <col min="12003" max="12003" width="9.6328125" style="482" customWidth="1"/>
    <col min="12004" max="12005" width="17.54296875" style="482" customWidth="1"/>
    <col min="12006" max="12006" width="9.54296875" style="482" customWidth="1"/>
    <col min="12007" max="12008" width="8.6328125" style="482" customWidth="1"/>
    <col min="12009" max="12009" width="6.6328125" style="482" customWidth="1"/>
    <col min="12010" max="12014" width="8.6328125" style="482" customWidth="1"/>
    <col min="12015" max="12015" width="10.54296875" style="482" bestFit="1" customWidth="1"/>
    <col min="12016" max="12017" width="10.54296875" style="482" customWidth="1"/>
    <col min="12018" max="12037" width="10.6328125" style="482" customWidth="1"/>
    <col min="12038" max="12255" width="8.90625" style="482"/>
    <col min="12256" max="12256" width="6.6328125" style="482" customWidth="1"/>
    <col min="12257" max="12257" width="14.453125" style="482" customWidth="1"/>
    <col min="12258" max="12258" width="26.453125" style="482" customWidth="1"/>
    <col min="12259" max="12259" width="9.6328125" style="482" customWidth="1"/>
    <col min="12260" max="12261" width="17.54296875" style="482" customWidth="1"/>
    <col min="12262" max="12262" width="9.54296875" style="482" customWidth="1"/>
    <col min="12263" max="12264" width="8.6328125" style="482" customWidth="1"/>
    <col min="12265" max="12265" width="6.6328125" style="482" customWidth="1"/>
    <col min="12266" max="12270" width="8.6328125" style="482" customWidth="1"/>
    <col min="12271" max="12271" width="10.54296875" style="482" bestFit="1" customWidth="1"/>
    <col min="12272" max="12273" width="10.54296875" style="482" customWidth="1"/>
    <col min="12274" max="12293" width="10.6328125" style="482" customWidth="1"/>
    <col min="12294" max="12511" width="8.90625" style="482"/>
    <col min="12512" max="12512" width="6.6328125" style="482" customWidth="1"/>
    <col min="12513" max="12513" width="14.453125" style="482" customWidth="1"/>
    <col min="12514" max="12514" width="26.453125" style="482" customWidth="1"/>
    <col min="12515" max="12515" width="9.6328125" style="482" customWidth="1"/>
    <col min="12516" max="12517" width="17.54296875" style="482" customWidth="1"/>
    <col min="12518" max="12518" width="9.54296875" style="482" customWidth="1"/>
    <col min="12519" max="12520" width="8.6328125" style="482" customWidth="1"/>
    <col min="12521" max="12521" width="6.6328125" style="482" customWidth="1"/>
    <col min="12522" max="12526" width="8.6328125" style="482" customWidth="1"/>
    <col min="12527" max="12527" width="10.54296875" style="482" bestFit="1" customWidth="1"/>
    <col min="12528" max="12529" width="10.54296875" style="482" customWidth="1"/>
    <col min="12530" max="12549" width="10.6328125" style="482" customWidth="1"/>
    <col min="12550" max="12767" width="8.90625" style="482"/>
    <col min="12768" max="12768" width="6.6328125" style="482" customWidth="1"/>
    <col min="12769" max="12769" width="14.453125" style="482" customWidth="1"/>
    <col min="12770" max="12770" width="26.453125" style="482" customWidth="1"/>
    <col min="12771" max="12771" width="9.6328125" style="482" customWidth="1"/>
    <col min="12772" max="12773" width="17.54296875" style="482" customWidth="1"/>
    <col min="12774" max="12774" width="9.54296875" style="482" customWidth="1"/>
    <col min="12775" max="12776" width="8.6328125" style="482" customWidth="1"/>
    <col min="12777" max="12777" width="6.6328125" style="482" customWidth="1"/>
    <col min="12778" max="12782" width="8.6328125" style="482" customWidth="1"/>
    <col min="12783" max="12783" width="10.54296875" style="482" bestFit="1" customWidth="1"/>
    <col min="12784" max="12785" width="10.54296875" style="482" customWidth="1"/>
    <col min="12786" max="12805" width="10.6328125" style="482" customWidth="1"/>
    <col min="12806" max="13023" width="8.90625" style="482"/>
    <col min="13024" max="13024" width="6.6328125" style="482" customWidth="1"/>
    <col min="13025" max="13025" width="14.453125" style="482" customWidth="1"/>
    <col min="13026" max="13026" width="26.453125" style="482" customWidth="1"/>
    <col min="13027" max="13027" width="9.6328125" style="482" customWidth="1"/>
    <col min="13028" max="13029" width="17.54296875" style="482" customWidth="1"/>
    <col min="13030" max="13030" width="9.54296875" style="482" customWidth="1"/>
    <col min="13031" max="13032" width="8.6328125" style="482" customWidth="1"/>
    <col min="13033" max="13033" width="6.6328125" style="482" customWidth="1"/>
    <col min="13034" max="13038" width="8.6328125" style="482" customWidth="1"/>
    <col min="13039" max="13039" width="10.54296875" style="482" bestFit="1" customWidth="1"/>
    <col min="13040" max="13041" width="10.54296875" style="482" customWidth="1"/>
    <col min="13042" max="13061" width="10.6328125" style="482" customWidth="1"/>
    <col min="13062" max="13279" width="8.90625" style="482"/>
    <col min="13280" max="13280" width="6.6328125" style="482" customWidth="1"/>
    <col min="13281" max="13281" width="14.453125" style="482" customWidth="1"/>
    <col min="13282" max="13282" width="26.453125" style="482" customWidth="1"/>
    <col min="13283" max="13283" width="9.6328125" style="482" customWidth="1"/>
    <col min="13284" max="13285" width="17.54296875" style="482" customWidth="1"/>
    <col min="13286" max="13286" width="9.54296875" style="482" customWidth="1"/>
    <col min="13287" max="13288" width="8.6328125" style="482" customWidth="1"/>
    <col min="13289" max="13289" width="6.6328125" style="482" customWidth="1"/>
    <col min="13290" max="13294" width="8.6328125" style="482" customWidth="1"/>
    <col min="13295" max="13295" width="10.54296875" style="482" bestFit="1" customWidth="1"/>
    <col min="13296" max="13297" width="10.54296875" style="482" customWidth="1"/>
    <col min="13298" max="13317" width="10.6328125" style="482" customWidth="1"/>
    <col min="13318" max="13535" width="8.90625" style="482"/>
    <col min="13536" max="13536" width="6.6328125" style="482" customWidth="1"/>
    <col min="13537" max="13537" width="14.453125" style="482" customWidth="1"/>
    <col min="13538" max="13538" width="26.453125" style="482" customWidth="1"/>
    <col min="13539" max="13539" width="9.6328125" style="482" customWidth="1"/>
    <col min="13540" max="13541" width="17.54296875" style="482" customWidth="1"/>
    <col min="13542" max="13542" width="9.54296875" style="482" customWidth="1"/>
    <col min="13543" max="13544" width="8.6328125" style="482" customWidth="1"/>
    <col min="13545" max="13545" width="6.6328125" style="482" customWidth="1"/>
    <col min="13546" max="13550" width="8.6328125" style="482" customWidth="1"/>
    <col min="13551" max="13551" width="10.54296875" style="482" bestFit="1" customWidth="1"/>
    <col min="13552" max="13553" width="10.54296875" style="482" customWidth="1"/>
    <col min="13554" max="13573" width="10.6328125" style="482" customWidth="1"/>
    <col min="13574" max="13791" width="8.90625" style="482"/>
    <col min="13792" max="13792" width="6.6328125" style="482" customWidth="1"/>
    <col min="13793" max="13793" width="14.453125" style="482" customWidth="1"/>
    <col min="13794" max="13794" width="26.453125" style="482" customWidth="1"/>
    <col min="13795" max="13795" width="9.6328125" style="482" customWidth="1"/>
    <col min="13796" max="13797" width="17.54296875" style="482" customWidth="1"/>
    <col min="13798" max="13798" width="9.54296875" style="482" customWidth="1"/>
    <col min="13799" max="13800" width="8.6328125" style="482" customWidth="1"/>
    <col min="13801" max="13801" width="6.6328125" style="482" customWidth="1"/>
    <col min="13802" max="13806" width="8.6328125" style="482" customWidth="1"/>
    <col min="13807" max="13807" width="10.54296875" style="482" bestFit="1" customWidth="1"/>
    <col min="13808" max="13809" width="10.54296875" style="482" customWidth="1"/>
    <col min="13810" max="13829" width="10.6328125" style="482" customWidth="1"/>
    <col min="13830" max="14047" width="8.90625" style="482"/>
    <col min="14048" max="14048" width="6.6328125" style="482" customWidth="1"/>
    <col min="14049" max="14049" width="14.453125" style="482" customWidth="1"/>
    <col min="14050" max="14050" width="26.453125" style="482" customWidth="1"/>
    <col min="14051" max="14051" width="9.6328125" style="482" customWidth="1"/>
    <col min="14052" max="14053" width="17.54296875" style="482" customWidth="1"/>
    <col min="14054" max="14054" width="9.54296875" style="482" customWidth="1"/>
    <col min="14055" max="14056" width="8.6328125" style="482" customWidth="1"/>
    <col min="14057" max="14057" width="6.6328125" style="482" customWidth="1"/>
    <col min="14058" max="14062" width="8.6328125" style="482" customWidth="1"/>
    <col min="14063" max="14063" width="10.54296875" style="482" bestFit="1" customWidth="1"/>
    <col min="14064" max="14065" width="10.54296875" style="482" customWidth="1"/>
    <col min="14066" max="14085" width="10.6328125" style="482" customWidth="1"/>
    <col min="14086" max="14303" width="8.90625" style="482"/>
    <col min="14304" max="14304" width="6.6328125" style="482" customWidth="1"/>
    <col min="14305" max="14305" width="14.453125" style="482" customWidth="1"/>
    <col min="14306" max="14306" width="26.453125" style="482" customWidth="1"/>
    <col min="14307" max="14307" width="9.6328125" style="482" customWidth="1"/>
    <col min="14308" max="14309" width="17.54296875" style="482" customWidth="1"/>
    <col min="14310" max="14310" width="9.54296875" style="482" customWidth="1"/>
    <col min="14311" max="14312" width="8.6328125" style="482" customWidth="1"/>
    <col min="14313" max="14313" width="6.6328125" style="482" customWidth="1"/>
    <col min="14314" max="14318" width="8.6328125" style="482" customWidth="1"/>
    <col min="14319" max="14319" width="10.54296875" style="482" bestFit="1" customWidth="1"/>
    <col min="14320" max="14321" width="10.54296875" style="482" customWidth="1"/>
    <col min="14322" max="14341" width="10.6328125" style="482" customWidth="1"/>
    <col min="14342" max="14559" width="8.90625" style="482"/>
    <col min="14560" max="14560" width="6.6328125" style="482" customWidth="1"/>
    <col min="14561" max="14561" width="14.453125" style="482" customWidth="1"/>
    <col min="14562" max="14562" width="26.453125" style="482" customWidth="1"/>
    <col min="14563" max="14563" width="9.6328125" style="482" customWidth="1"/>
    <col min="14564" max="14565" width="17.54296875" style="482" customWidth="1"/>
    <col min="14566" max="14566" width="9.54296875" style="482" customWidth="1"/>
    <col min="14567" max="14568" width="8.6328125" style="482" customWidth="1"/>
    <col min="14569" max="14569" width="6.6328125" style="482" customWidth="1"/>
    <col min="14570" max="14574" width="8.6328125" style="482" customWidth="1"/>
    <col min="14575" max="14575" width="10.54296875" style="482" bestFit="1" customWidth="1"/>
    <col min="14576" max="14577" width="10.54296875" style="482" customWidth="1"/>
    <col min="14578" max="14597" width="10.6328125" style="482" customWidth="1"/>
    <col min="14598" max="14815" width="8.90625" style="482"/>
    <col min="14816" max="14816" width="6.6328125" style="482" customWidth="1"/>
    <col min="14817" max="14817" width="14.453125" style="482" customWidth="1"/>
    <col min="14818" max="14818" width="26.453125" style="482" customWidth="1"/>
    <col min="14819" max="14819" width="9.6328125" style="482" customWidth="1"/>
    <col min="14820" max="14821" width="17.54296875" style="482" customWidth="1"/>
    <col min="14822" max="14822" width="9.54296875" style="482" customWidth="1"/>
    <col min="14823" max="14824" width="8.6328125" style="482" customWidth="1"/>
    <col min="14825" max="14825" width="6.6328125" style="482" customWidth="1"/>
    <col min="14826" max="14830" width="8.6328125" style="482" customWidth="1"/>
    <col min="14831" max="14831" width="10.54296875" style="482" bestFit="1" customWidth="1"/>
    <col min="14832" max="14833" width="10.54296875" style="482" customWidth="1"/>
    <col min="14834" max="14853" width="10.6328125" style="482" customWidth="1"/>
    <col min="14854" max="15071" width="8.90625" style="482"/>
    <col min="15072" max="15072" width="6.6328125" style="482" customWidth="1"/>
    <col min="15073" max="15073" width="14.453125" style="482" customWidth="1"/>
    <col min="15074" max="15074" width="26.453125" style="482" customWidth="1"/>
    <col min="15075" max="15075" width="9.6328125" style="482" customWidth="1"/>
    <col min="15076" max="15077" width="17.54296875" style="482" customWidth="1"/>
    <col min="15078" max="15078" width="9.54296875" style="482" customWidth="1"/>
    <col min="15079" max="15080" width="8.6328125" style="482" customWidth="1"/>
    <col min="15081" max="15081" width="6.6328125" style="482" customWidth="1"/>
    <col min="15082" max="15086" width="8.6328125" style="482" customWidth="1"/>
    <col min="15087" max="15087" width="10.54296875" style="482" bestFit="1" customWidth="1"/>
    <col min="15088" max="15089" width="10.54296875" style="482" customWidth="1"/>
    <col min="15090" max="15109" width="10.6328125" style="482" customWidth="1"/>
    <col min="15110" max="15327" width="8.90625" style="482"/>
    <col min="15328" max="15328" width="6.6328125" style="482" customWidth="1"/>
    <col min="15329" max="15329" width="14.453125" style="482" customWidth="1"/>
    <col min="15330" max="15330" width="26.453125" style="482" customWidth="1"/>
    <col min="15331" max="15331" width="9.6328125" style="482" customWidth="1"/>
    <col min="15332" max="15333" width="17.54296875" style="482" customWidth="1"/>
    <col min="15334" max="15334" width="9.54296875" style="482" customWidth="1"/>
    <col min="15335" max="15336" width="8.6328125" style="482" customWidth="1"/>
    <col min="15337" max="15337" width="6.6328125" style="482" customWidth="1"/>
    <col min="15338" max="15342" width="8.6328125" style="482" customWidth="1"/>
    <col min="15343" max="15343" width="10.54296875" style="482" bestFit="1" customWidth="1"/>
    <col min="15344" max="15345" width="10.54296875" style="482" customWidth="1"/>
    <col min="15346" max="15365" width="10.6328125" style="482" customWidth="1"/>
    <col min="15366" max="15583" width="8.90625" style="482"/>
    <col min="15584" max="15584" width="6.6328125" style="482" customWidth="1"/>
    <col min="15585" max="15585" width="14.453125" style="482" customWidth="1"/>
    <col min="15586" max="15586" width="26.453125" style="482" customWidth="1"/>
    <col min="15587" max="15587" width="9.6328125" style="482" customWidth="1"/>
    <col min="15588" max="15589" width="17.54296875" style="482" customWidth="1"/>
    <col min="15590" max="15590" width="9.54296875" style="482" customWidth="1"/>
    <col min="15591" max="15592" width="8.6328125" style="482" customWidth="1"/>
    <col min="15593" max="15593" width="6.6328125" style="482" customWidth="1"/>
    <col min="15594" max="15598" width="8.6328125" style="482" customWidth="1"/>
    <col min="15599" max="15599" width="10.54296875" style="482" bestFit="1" customWidth="1"/>
    <col min="15600" max="15601" width="10.54296875" style="482" customWidth="1"/>
    <col min="15602" max="15621" width="10.6328125" style="482" customWidth="1"/>
    <col min="15622" max="15839" width="8.90625" style="482"/>
    <col min="15840" max="15840" width="6.6328125" style="482" customWidth="1"/>
    <col min="15841" max="15841" width="14.453125" style="482" customWidth="1"/>
    <col min="15842" max="15842" width="26.453125" style="482" customWidth="1"/>
    <col min="15843" max="15843" width="9.6328125" style="482" customWidth="1"/>
    <col min="15844" max="15845" width="17.54296875" style="482" customWidth="1"/>
    <col min="15846" max="15846" width="9.54296875" style="482" customWidth="1"/>
    <col min="15847" max="15848" width="8.6328125" style="482" customWidth="1"/>
    <col min="15849" max="15849" width="6.6328125" style="482" customWidth="1"/>
    <col min="15850" max="15854" width="8.6328125" style="482" customWidth="1"/>
    <col min="15855" max="15855" width="10.54296875" style="482" bestFit="1" customWidth="1"/>
    <col min="15856" max="15857" width="10.54296875" style="482" customWidth="1"/>
    <col min="15858" max="15877" width="10.6328125" style="482" customWidth="1"/>
    <col min="15878" max="16095" width="8.90625" style="482"/>
    <col min="16096" max="16096" width="6.6328125" style="482" customWidth="1"/>
    <col min="16097" max="16097" width="14.453125" style="482" customWidth="1"/>
    <col min="16098" max="16098" width="26.453125" style="482" customWidth="1"/>
    <col min="16099" max="16099" width="9.6328125" style="482" customWidth="1"/>
    <col min="16100" max="16101" width="17.54296875" style="482" customWidth="1"/>
    <col min="16102" max="16102" width="9.54296875" style="482" customWidth="1"/>
    <col min="16103" max="16104" width="8.6328125" style="482" customWidth="1"/>
    <col min="16105" max="16105" width="6.6328125" style="482" customWidth="1"/>
    <col min="16106" max="16110" width="8.6328125" style="482" customWidth="1"/>
    <col min="16111" max="16111" width="10.54296875" style="482" bestFit="1" customWidth="1"/>
    <col min="16112" max="16113" width="10.54296875" style="482" customWidth="1"/>
    <col min="16114" max="16133" width="10.6328125" style="482" customWidth="1"/>
    <col min="16134" max="16384" width="8.90625" style="482"/>
  </cols>
  <sheetData>
    <row r="1" spans="2:13">
      <c r="B1" s="475" t="s">
        <v>340</v>
      </c>
      <c r="C1" s="476"/>
      <c r="D1" s="476"/>
      <c r="E1" s="476"/>
      <c r="F1" s="477"/>
      <c r="G1" s="478"/>
      <c r="H1" s="479"/>
      <c r="I1" s="479"/>
      <c r="J1" s="480"/>
      <c r="K1" s="480"/>
      <c r="L1" s="479"/>
      <c r="M1" s="481"/>
    </row>
    <row r="2" spans="2:13">
      <c r="B2" s="475" t="s">
        <v>341</v>
      </c>
      <c r="C2" s="483"/>
      <c r="D2" s="483"/>
      <c r="E2" s="1149"/>
      <c r="F2" s="483"/>
      <c r="G2" s="484"/>
      <c r="H2" s="485"/>
      <c r="I2" s="485"/>
      <c r="J2" s="486"/>
      <c r="K2" s="486"/>
      <c r="L2" s="485"/>
      <c r="M2" s="487"/>
    </row>
    <row r="3" spans="2:13">
      <c r="B3" s="1347" t="s">
        <v>342</v>
      </c>
      <c r="C3" s="1348"/>
      <c r="D3" s="1348"/>
      <c r="E3" s="1348"/>
      <c r="F3" s="483"/>
      <c r="G3" s="484"/>
      <c r="H3" s="485"/>
      <c r="I3" s="485"/>
      <c r="J3" s="486"/>
      <c r="K3" s="486"/>
      <c r="L3" s="485"/>
      <c r="M3" s="487"/>
    </row>
    <row r="4" spans="2:13" ht="15" customHeight="1">
      <c r="B4" s="488" t="s">
        <v>343</v>
      </c>
      <c r="C4" s="1349" t="s">
        <v>344</v>
      </c>
      <c r="D4" s="1349"/>
      <c r="E4" s="1349"/>
      <c r="F4" s="489"/>
      <c r="G4" s="490"/>
      <c r="H4" s="491"/>
      <c r="I4" s="491"/>
      <c r="J4" s="492"/>
      <c r="K4" s="492"/>
      <c r="L4" s="491"/>
      <c r="M4" s="493"/>
    </row>
    <row r="5" spans="2:13">
      <c r="B5" s="494"/>
      <c r="C5" s="495"/>
      <c r="D5" s="1350"/>
      <c r="E5" s="1351"/>
      <c r="F5" s="1351"/>
      <c r="G5" s="1351"/>
      <c r="H5" s="1351"/>
      <c r="I5" s="1351"/>
      <c r="J5" s="1351"/>
      <c r="K5" s="1351"/>
      <c r="L5" s="1351"/>
      <c r="M5" s="1352"/>
    </row>
    <row r="6" spans="2:13">
      <c r="B6" s="496"/>
      <c r="C6" s="497"/>
      <c r="D6" s="497"/>
      <c r="E6" s="498"/>
      <c r="F6" s="499"/>
      <c r="G6" s="500"/>
      <c r="H6" s="501" t="s">
        <v>345</v>
      </c>
      <c r="I6" s="501" t="s">
        <v>346</v>
      </c>
      <c r="J6" s="501" t="s">
        <v>347</v>
      </c>
      <c r="K6" s="502" t="s">
        <v>161</v>
      </c>
      <c r="L6" s="503" t="s">
        <v>348</v>
      </c>
      <c r="M6" s="1353"/>
    </row>
    <row r="7" spans="2:13" s="510" customFormat="1">
      <c r="B7" s="504" t="s">
        <v>349</v>
      </c>
      <c r="C7" s="504" t="s">
        <v>123</v>
      </c>
      <c r="D7" s="504" t="s">
        <v>124</v>
      </c>
      <c r="E7" s="504" t="s">
        <v>350</v>
      </c>
      <c r="F7" s="505" t="s">
        <v>351</v>
      </c>
      <c r="G7" s="506" t="s">
        <v>4</v>
      </c>
      <c r="H7" s="507">
        <v>0.65</v>
      </c>
      <c r="I7" s="507">
        <v>0.3</v>
      </c>
      <c r="J7" s="507">
        <v>0.05</v>
      </c>
      <c r="K7" s="508" t="s">
        <v>257</v>
      </c>
      <c r="L7" s="509" t="s">
        <v>352</v>
      </c>
      <c r="M7" s="1354"/>
    </row>
    <row r="8" spans="2:13" s="510" customFormat="1">
      <c r="B8" s="511"/>
      <c r="C8" s="512"/>
      <c r="D8" s="512"/>
      <c r="E8" s="513"/>
      <c r="F8" s="154"/>
      <c r="G8" s="514"/>
      <c r="H8" s="514"/>
      <c r="I8" s="514"/>
      <c r="J8" s="514"/>
      <c r="K8" s="514"/>
      <c r="L8" s="515"/>
      <c r="M8" s="516"/>
    </row>
    <row r="9" spans="2:13" s="510" customFormat="1">
      <c r="B9" s="511" t="s">
        <v>11</v>
      </c>
      <c r="C9" s="517"/>
      <c r="D9" s="1344" t="s">
        <v>353</v>
      </c>
      <c r="E9" s="1345"/>
      <c r="F9" s="154"/>
      <c r="G9" s="514"/>
      <c r="H9" s="514"/>
      <c r="I9" s="514"/>
      <c r="J9" s="514"/>
      <c r="K9" s="514"/>
      <c r="L9" s="515"/>
      <c r="M9" s="516"/>
    </row>
    <row r="10" spans="2:13" s="510" customFormat="1">
      <c r="B10" s="511"/>
      <c r="C10" s="512"/>
      <c r="D10" s="512"/>
      <c r="E10" s="513"/>
      <c r="F10" s="154"/>
      <c r="G10" s="154"/>
      <c r="H10" s="514"/>
      <c r="I10" s="514"/>
      <c r="J10" s="514"/>
      <c r="K10" s="514"/>
      <c r="L10" s="514"/>
      <c r="M10" s="516"/>
    </row>
    <row r="11" spans="2:13" s="510" customFormat="1">
      <c r="B11" s="512"/>
      <c r="C11" s="518" t="s">
        <v>165</v>
      </c>
      <c r="D11" s="512"/>
      <c r="E11" s="513"/>
      <c r="F11" s="154"/>
      <c r="G11" s="154"/>
      <c r="H11" s="519"/>
      <c r="I11" s="519"/>
      <c r="J11" s="519"/>
      <c r="K11" s="520"/>
      <c r="L11" s="519"/>
      <c r="M11" s="516"/>
    </row>
    <row r="12" spans="2:13" s="510" customFormat="1">
      <c r="B12" s="512"/>
      <c r="C12" s="518" t="s">
        <v>165</v>
      </c>
      <c r="D12" s="512"/>
      <c r="E12" s="513"/>
      <c r="F12" s="154"/>
      <c r="G12" s="154"/>
      <c r="H12" s="519"/>
      <c r="I12" s="519"/>
      <c r="J12" s="519"/>
      <c r="K12" s="520"/>
      <c r="L12" s="519"/>
      <c r="M12" s="516"/>
    </row>
    <row r="13" spans="2:13" s="510" customFormat="1">
      <c r="B13" s="512"/>
      <c r="C13" s="518" t="s">
        <v>165</v>
      </c>
      <c r="D13" s="512">
        <v>19</v>
      </c>
      <c r="E13" s="513" t="s">
        <v>354</v>
      </c>
      <c r="F13" s="154">
        <v>1</v>
      </c>
      <c r="G13" s="154">
        <v>58</v>
      </c>
      <c r="H13" s="523">
        <v>1</v>
      </c>
      <c r="I13" s="523">
        <v>1</v>
      </c>
      <c r="J13" s="524">
        <v>1</v>
      </c>
      <c r="K13" s="522">
        <f t="shared" ref="K13:K15" si="0">H13*0.65+I13*0.3+J13*0.05</f>
        <v>1</v>
      </c>
      <c r="L13" s="514">
        <f t="shared" ref="L13:L15" si="1">G13*K13</f>
        <v>58</v>
      </c>
      <c r="M13" s="516"/>
    </row>
    <row r="14" spans="2:13" s="510" customFormat="1">
      <c r="B14" s="512"/>
      <c r="C14" s="518"/>
      <c r="D14" s="512"/>
      <c r="E14" s="513"/>
      <c r="F14" s="154">
        <v>1</v>
      </c>
      <c r="G14" s="154">
        <v>28.06</v>
      </c>
      <c r="H14" s="521"/>
      <c r="I14" s="519"/>
      <c r="J14" s="519"/>
      <c r="K14" s="522">
        <f t="shared" si="0"/>
        <v>0</v>
      </c>
      <c r="L14" s="514">
        <f t="shared" si="1"/>
        <v>0</v>
      </c>
      <c r="M14" s="516"/>
    </row>
    <row r="15" spans="2:13" s="510" customFormat="1">
      <c r="B15" s="512"/>
      <c r="C15" s="518" t="s">
        <v>165</v>
      </c>
      <c r="D15" s="512">
        <v>25</v>
      </c>
      <c r="E15" s="513" t="s">
        <v>355</v>
      </c>
      <c r="F15" s="154">
        <v>1</v>
      </c>
      <c r="G15" s="154">
        <f>63-28</f>
        <v>35</v>
      </c>
      <c r="H15" s="539">
        <v>1</v>
      </c>
      <c r="I15" s="539">
        <v>1</v>
      </c>
      <c r="J15" s="1194">
        <v>1</v>
      </c>
      <c r="K15" s="522">
        <f t="shared" si="0"/>
        <v>1</v>
      </c>
      <c r="L15" s="514">
        <f t="shared" si="1"/>
        <v>35</v>
      </c>
      <c r="M15" s="516"/>
    </row>
    <row r="16" spans="2:13" s="510" customFormat="1">
      <c r="B16" s="512"/>
      <c r="C16" s="518"/>
      <c r="D16" s="512"/>
      <c r="E16" s="513"/>
      <c r="F16" s="154"/>
      <c r="G16" s="154">
        <f>28.06+9</f>
        <v>37.06</v>
      </c>
      <c r="H16" s="525"/>
      <c r="I16" s="525"/>
      <c r="J16" s="526"/>
      <c r="K16" s="522"/>
      <c r="L16" s="514"/>
      <c r="M16" s="516"/>
    </row>
    <row r="17" spans="2:15" s="510" customFormat="1">
      <c r="B17" s="512"/>
      <c r="C17" s="518" t="s">
        <v>165</v>
      </c>
      <c r="D17" s="512">
        <v>26</v>
      </c>
      <c r="E17" s="513" t="s">
        <v>356</v>
      </c>
      <c r="F17" s="154">
        <v>1</v>
      </c>
      <c r="G17" s="154">
        <v>82</v>
      </c>
      <c r="H17" s="539">
        <v>1</v>
      </c>
      <c r="I17" s="539">
        <v>1</v>
      </c>
      <c r="J17" s="1194">
        <v>1</v>
      </c>
      <c r="K17" s="522">
        <f t="shared" ref="K17" si="2">H17*0.65+I17*0.3+J17*0.05</f>
        <v>1</v>
      </c>
      <c r="L17" s="514">
        <f t="shared" ref="L17" si="3">G17*K17</f>
        <v>82</v>
      </c>
      <c r="M17" s="516"/>
      <c r="O17" s="482"/>
    </row>
    <row r="18" spans="2:15" s="510" customFormat="1">
      <c r="B18" s="512"/>
      <c r="C18" s="518"/>
      <c r="D18" s="512"/>
      <c r="E18" s="513"/>
      <c r="F18" s="154"/>
      <c r="G18" s="154">
        <v>28.06</v>
      </c>
      <c r="H18" s="527"/>
      <c r="I18" s="519"/>
      <c r="J18" s="519"/>
      <c r="K18" s="522"/>
      <c r="L18" s="514"/>
      <c r="M18" s="516"/>
      <c r="O18" s="482"/>
    </row>
    <row r="19" spans="2:15" s="510" customFormat="1">
      <c r="B19" s="512"/>
      <c r="C19" s="518" t="s">
        <v>165</v>
      </c>
      <c r="D19" s="512">
        <v>27</v>
      </c>
      <c r="E19" s="513" t="s">
        <v>357</v>
      </c>
      <c r="F19" s="154">
        <v>1</v>
      </c>
      <c r="G19" s="154">
        <v>152</v>
      </c>
      <c r="H19" s="539">
        <v>1</v>
      </c>
      <c r="I19" s="539">
        <v>1</v>
      </c>
      <c r="J19" s="1194">
        <v>1</v>
      </c>
      <c r="K19" s="522">
        <f t="shared" ref="K19" si="4">H19*0.65+I19*0.3+J19*0.05</f>
        <v>1</v>
      </c>
      <c r="L19" s="514">
        <f t="shared" ref="L19" si="5">G19*K19</f>
        <v>152</v>
      </c>
      <c r="M19" s="516"/>
    </row>
    <row r="20" spans="2:15" s="510" customFormat="1">
      <c r="B20" s="512"/>
      <c r="C20" s="518"/>
      <c r="D20" s="512"/>
      <c r="E20" s="513"/>
      <c r="F20" s="154"/>
      <c r="G20" s="154">
        <v>28.06</v>
      </c>
      <c r="H20" s="519"/>
      <c r="I20" s="519"/>
      <c r="J20" s="519"/>
      <c r="K20" s="519"/>
      <c r="L20" s="519"/>
      <c r="M20" s="516"/>
    </row>
    <row r="21" spans="2:15" s="510" customFormat="1">
      <c r="B21" s="512"/>
      <c r="C21" s="601"/>
      <c r="D21" s="512"/>
      <c r="E21" s="513"/>
      <c r="F21" s="164"/>
      <c r="G21" s="164"/>
      <c r="H21" s="519"/>
      <c r="I21" s="519"/>
      <c r="J21" s="519"/>
      <c r="K21" s="519"/>
      <c r="L21" s="519"/>
      <c r="M21" s="516"/>
    </row>
    <row r="22" spans="2:15" s="510" customFormat="1">
      <c r="B22" s="512"/>
      <c r="C22" s="512"/>
      <c r="D22" s="512"/>
      <c r="E22" s="513"/>
      <c r="F22" s="164"/>
      <c r="G22" s="519"/>
      <c r="H22" s="519"/>
      <c r="I22" s="519"/>
      <c r="J22" s="519"/>
      <c r="K22" s="519"/>
      <c r="L22" s="520"/>
      <c r="M22" s="516"/>
    </row>
    <row r="23" spans="2:15" s="510" customFormat="1" ht="13.5" customHeight="1">
      <c r="B23" s="504" t="s">
        <v>44</v>
      </c>
      <c r="C23" s="528"/>
      <c r="D23" s="1342"/>
      <c r="E23" s="1343"/>
      <c r="F23" s="1343"/>
      <c r="G23" s="529">
        <f>SUM(G10:G22)</f>
        <v>448.24</v>
      </c>
      <c r="H23" s="529"/>
      <c r="I23" s="529"/>
      <c r="J23" s="529"/>
      <c r="K23" s="530"/>
      <c r="L23" s="531">
        <f>SUM(L8:L21)</f>
        <v>327</v>
      </c>
      <c r="M23" s="532" t="s">
        <v>44</v>
      </c>
    </row>
    <row r="24" spans="2:15" s="510" customFormat="1">
      <c r="B24" s="533"/>
      <c r="C24" s="534"/>
      <c r="D24" s="534"/>
      <c r="E24" s="535"/>
      <c r="F24" s="536"/>
      <c r="G24" s="537"/>
      <c r="H24" s="537"/>
      <c r="I24" s="537"/>
      <c r="J24" s="537"/>
      <c r="K24" s="537"/>
      <c r="L24" s="538"/>
      <c r="M24" s="516"/>
    </row>
    <row r="25" spans="2:15" s="510" customFormat="1" ht="12.75" customHeight="1">
      <c r="B25" s="511" t="s">
        <v>46</v>
      </c>
      <c r="C25" s="1344" t="s">
        <v>358</v>
      </c>
      <c r="D25" s="1345"/>
      <c r="E25" s="1346"/>
      <c r="F25" s="154"/>
      <c r="G25" s="514"/>
      <c r="H25" s="514"/>
      <c r="I25" s="514"/>
      <c r="J25" s="514"/>
      <c r="K25" s="514"/>
      <c r="L25" s="515"/>
      <c r="M25" s="516"/>
    </row>
    <row r="26" spans="2:15" s="510" customFormat="1">
      <c r="B26" s="511"/>
      <c r="C26" s="512"/>
      <c r="D26" s="512"/>
      <c r="E26" s="513"/>
      <c r="F26" s="154"/>
      <c r="G26" s="154"/>
      <c r="H26" s="514"/>
      <c r="I26" s="514"/>
      <c r="J26" s="514"/>
      <c r="K26" s="514"/>
      <c r="L26" s="514"/>
      <c r="M26" s="516"/>
    </row>
    <row r="27" spans="2:15" s="510" customFormat="1">
      <c r="B27" s="512"/>
      <c r="C27" s="518"/>
      <c r="D27" s="512"/>
      <c r="E27" s="513"/>
      <c r="F27" s="154">
        <v>1</v>
      </c>
      <c r="G27" s="154"/>
      <c r="H27" s="519"/>
      <c r="I27" s="519"/>
      <c r="J27" s="519"/>
      <c r="K27" s="520"/>
      <c r="L27" s="519"/>
      <c r="M27" s="516"/>
    </row>
    <row r="28" spans="2:15" s="510" customFormat="1">
      <c r="B28" s="512"/>
      <c r="C28" s="518" t="s">
        <v>165</v>
      </c>
      <c r="D28" s="512">
        <v>19</v>
      </c>
      <c r="E28" s="513" t="s">
        <v>354</v>
      </c>
      <c r="F28" s="154">
        <v>1</v>
      </c>
      <c r="G28" s="231">
        <v>103.54</v>
      </c>
      <c r="H28" s="539">
        <v>0.8</v>
      </c>
      <c r="I28" s="539">
        <v>0.8</v>
      </c>
      <c r="J28" s="1194">
        <v>0.8</v>
      </c>
      <c r="K28" s="522">
        <f t="shared" ref="K28:K30" si="6">H28*0.65+I28*0.3+J28*0.05</f>
        <v>0.8</v>
      </c>
      <c r="L28" s="514">
        <f t="shared" ref="L28:L30" si="7">G28*K28</f>
        <v>82.832000000000008</v>
      </c>
      <c r="M28" s="516"/>
    </row>
    <row r="29" spans="2:15" s="510" customFormat="1">
      <c r="B29" s="512"/>
      <c r="C29" s="518" t="s">
        <v>165</v>
      </c>
      <c r="D29" s="512">
        <v>26</v>
      </c>
      <c r="E29" s="513" t="s">
        <v>356</v>
      </c>
      <c r="F29" s="154">
        <v>1</v>
      </c>
      <c r="G29" s="154">
        <f>112+2</f>
        <v>114</v>
      </c>
      <c r="H29" s="539">
        <v>1</v>
      </c>
      <c r="I29" s="539">
        <v>1</v>
      </c>
      <c r="J29" s="1194">
        <v>1</v>
      </c>
      <c r="K29" s="522">
        <f t="shared" si="6"/>
        <v>1</v>
      </c>
      <c r="L29" s="514">
        <f t="shared" si="7"/>
        <v>114</v>
      </c>
      <c r="M29" s="516"/>
    </row>
    <row r="30" spans="2:15" s="510" customFormat="1">
      <c r="B30" s="512"/>
      <c r="C30" s="518" t="s">
        <v>165</v>
      </c>
      <c r="D30" s="512">
        <v>27</v>
      </c>
      <c r="E30" s="513" t="s">
        <v>357</v>
      </c>
      <c r="F30" s="154">
        <v>1</v>
      </c>
      <c r="G30" s="154">
        <v>175.28000000000003</v>
      </c>
      <c r="H30" s="539">
        <v>0.8</v>
      </c>
      <c r="I30" s="539">
        <v>0.8</v>
      </c>
      <c r="J30" s="1194">
        <v>0.8</v>
      </c>
      <c r="K30" s="522">
        <f t="shared" si="6"/>
        <v>0.8</v>
      </c>
      <c r="L30" s="514">
        <f t="shared" si="7"/>
        <v>140.22400000000002</v>
      </c>
      <c r="M30" s="516"/>
    </row>
    <row r="31" spans="2:15" s="510" customFormat="1">
      <c r="B31" s="512"/>
      <c r="C31" s="518"/>
      <c r="D31" s="512"/>
      <c r="E31" s="513"/>
      <c r="F31" s="154"/>
      <c r="G31" s="154"/>
      <c r="H31" s="519"/>
      <c r="I31" s="519"/>
      <c r="J31" s="519"/>
      <c r="K31" s="519"/>
      <c r="L31" s="519"/>
      <c r="M31" s="516"/>
    </row>
    <row r="32" spans="2:15" s="510" customFormat="1">
      <c r="B32" s="512"/>
      <c r="C32" s="601"/>
      <c r="D32" s="512"/>
      <c r="E32" s="513"/>
      <c r="F32" s="164"/>
      <c r="G32" s="164"/>
      <c r="H32" s="519"/>
      <c r="I32" s="519"/>
      <c r="J32" s="519"/>
      <c r="K32" s="519"/>
      <c r="L32" s="519"/>
      <c r="M32" s="516"/>
    </row>
    <row r="33" spans="2:13" s="510" customFormat="1">
      <c r="B33" s="512"/>
      <c r="C33" s="512"/>
      <c r="D33" s="512"/>
      <c r="E33" s="513"/>
      <c r="F33" s="164"/>
      <c r="G33" s="519"/>
      <c r="H33" s="519"/>
      <c r="I33" s="519"/>
      <c r="J33" s="519"/>
      <c r="K33" s="519"/>
      <c r="L33" s="520"/>
      <c r="M33" s="516"/>
    </row>
    <row r="34" spans="2:13" s="510" customFormat="1">
      <c r="B34" s="504"/>
      <c r="C34" s="528"/>
      <c r="D34" s="1342"/>
      <c r="E34" s="1343"/>
      <c r="F34" s="1343"/>
      <c r="G34" s="529">
        <f>SUM(G26:G33)</f>
        <v>392.82000000000005</v>
      </c>
      <c r="H34" s="529"/>
      <c r="I34" s="529"/>
      <c r="J34" s="529"/>
      <c r="K34" s="530">
        <f>SUM(K24:K32)/19</f>
        <v>0.1368421052631579</v>
      </c>
      <c r="L34" s="531">
        <f>SUM(L24:L32)</f>
        <v>337.05600000000004</v>
      </c>
      <c r="M34" s="516">
        <v>2</v>
      </c>
    </row>
    <row r="35" spans="2:13" s="510" customFormat="1">
      <c r="B35" s="533"/>
      <c r="C35" s="534"/>
      <c r="D35" s="534"/>
      <c r="E35" s="535"/>
      <c r="F35" s="536"/>
      <c r="G35" s="537"/>
      <c r="H35" s="537"/>
      <c r="I35" s="537"/>
      <c r="J35" s="537"/>
      <c r="K35" s="537"/>
      <c r="L35" s="538"/>
      <c r="M35" s="516"/>
    </row>
    <row r="36" spans="2:13" s="510" customFormat="1">
      <c r="B36" s="511" t="s">
        <v>25</v>
      </c>
      <c r="C36" s="1344" t="s">
        <v>359</v>
      </c>
      <c r="D36" s="1345"/>
      <c r="E36" s="1346"/>
      <c r="F36" s="154"/>
      <c r="G36" s="514"/>
      <c r="H36" s="514"/>
      <c r="I36" s="514"/>
      <c r="J36" s="514"/>
      <c r="K36" s="514"/>
      <c r="L36" s="515"/>
      <c r="M36" s="516"/>
    </row>
    <row r="37" spans="2:13" s="510" customFormat="1">
      <c r="B37" s="511"/>
      <c r="C37" s="512"/>
      <c r="D37" s="512"/>
      <c r="E37" s="513"/>
      <c r="F37" s="154"/>
      <c r="G37" s="154"/>
      <c r="H37" s="514"/>
      <c r="I37" s="514"/>
      <c r="J37" s="514"/>
      <c r="K37" s="514"/>
      <c r="L37" s="514"/>
      <c r="M37" s="516"/>
    </row>
    <row r="38" spans="2:13" s="510" customFormat="1">
      <c r="B38" s="512"/>
      <c r="C38" s="518" t="s">
        <v>165</v>
      </c>
      <c r="D38" s="512">
        <v>19</v>
      </c>
      <c r="E38" s="513" t="s">
        <v>354</v>
      </c>
      <c r="F38" s="154">
        <v>1</v>
      </c>
      <c r="G38" s="154">
        <v>107.28</v>
      </c>
      <c r="H38" s="539">
        <v>0.8</v>
      </c>
      <c r="I38" s="539">
        <v>0.8</v>
      </c>
      <c r="J38" s="1194">
        <v>0.8</v>
      </c>
      <c r="K38" s="522">
        <f t="shared" ref="K38:K41" si="8">H38*0.65+I38*0.3+J38*0.05</f>
        <v>0.8</v>
      </c>
      <c r="L38" s="514">
        <f t="shared" ref="L38:L41" si="9">G38*K38</f>
        <v>85.824000000000012</v>
      </c>
      <c r="M38" s="516"/>
    </row>
    <row r="39" spans="2:13" s="510" customFormat="1">
      <c r="B39" s="512"/>
      <c r="C39" s="518" t="s">
        <v>165</v>
      </c>
      <c r="D39" s="512">
        <v>25</v>
      </c>
      <c r="E39" s="513" t="s">
        <v>360</v>
      </c>
      <c r="F39" s="154">
        <v>1</v>
      </c>
      <c r="G39" s="154">
        <v>46.1</v>
      </c>
      <c r="H39" s="539">
        <v>0.8</v>
      </c>
      <c r="I39" s="539">
        <v>0.8</v>
      </c>
      <c r="J39" s="1194">
        <v>0.8</v>
      </c>
      <c r="K39" s="522">
        <f t="shared" si="8"/>
        <v>0.8</v>
      </c>
      <c r="L39" s="514">
        <f t="shared" si="9"/>
        <v>36.880000000000003</v>
      </c>
      <c r="M39" s="516"/>
    </row>
    <row r="40" spans="2:13" s="510" customFormat="1">
      <c r="B40" s="512"/>
      <c r="C40" s="518" t="s">
        <v>165</v>
      </c>
      <c r="D40" s="512">
        <v>26</v>
      </c>
      <c r="E40" s="513" t="s">
        <v>356</v>
      </c>
      <c r="F40" s="154">
        <v>1</v>
      </c>
      <c r="G40" s="154">
        <v>174.45000000000002</v>
      </c>
      <c r="H40" s="539">
        <v>0.8</v>
      </c>
      <c r="I40" s="539">
        <v>0.8</v>
      </c>
      <c r="J40" s="1194">
        <v>0.8</v>
      </c>
      <c r="K40" s="522">
        <f t="shared" si="8"/>
        <v>0.8</v>
      </c>
      <c r="L40" s="514">
        <f t="shared" si="9"/>
        <v>139.56000000000003</v>
      </c>
      <c r="M40" s="516"/>
    </row>
    <row r="41" spans="2:13" s="510" customFormat="1">
      <c r="B41" s="512"/>
      <c r="C41" s="518" t="s">
        <v>165</v>
      </c>
      <c r="D41" s="512">
        <v>27</v>
      </c>
      <c r="E41" s="513" t="s">
        <v>357</v>
      </c>
      <c r="F41" s="154">
        <v>1</v>
      </c>
      <c r="G41" s="154">
        <v>173.25</v>
      </c>
      <c r="H41" s="539">
        <v>0.8</v>
      </c>
      <c r="I41" s="539">
        <v>0.8</v>
      </c>
      <c r="J41" s="1194">
        <v>0.8</v>
      </c>
      <c r="K41" s="522">
        <f t="shared" si="8"/>
        <v>0.8</v>
      </c>
      <c r="L41" s="514">
        <f t="shared" si="9"/>
        <v>138.6</v>
      </c>
      <c r="M41" s="516"/>
    </row>
    <row r="42" spans="2:13" s="510" customFormat="1">
      <c r="B42" s="512"/>
      <c r="C42" s="518"/>
      <c r="D42" s="512"/>
      <c r="E42" s="513"/>
      <c r="F42" s="154"/>
      <c r="G42" s="154"/>
      <c r="H42" s="519"/>
      <c r="I42" s="519"/>
      <c r="J42" s="519"/>
      <c r="K42" s="519"/>
      <c r="L42" s="519"/>
      <c r="M42" s="516"/>
    </row>
    <row r="43" spans="2:13" s="510" customFormat="1">
      <c r="B43" s="512"/>
      <c r="C43" s="601"/>
      <c r="D43" s="512"/>
      <c r="E43" s="513"/>
      <c r="F43" s="164"/>
      <c r="G43" s="164"/>
      <c r="H43" s="519"/>
      <c r="I43" s="519"/>
      <c r="J43" s="519"/>
      <c r="K43" s="519"/>
      <c r="L43" s="519"/>
      <c r="M43" s="516"/>
    </row>
    <row r="44" spans="2:13" s="510" customFormat="1">
      <c r="B44" s="512"/>
      <c r="C44" s="512"/>
      <c r="D44" s="512"/>
      <c r="E44" s="513"/>
      <c r="F44" s="164"/>
      <c r="G44" s="519"/>
      <c r="H44" s="519"/>
      <c r="I44" s="519"/>
      <c r="J44" s="519"/>
      <c r="K44" s="519"/>
      <c r="L44" s="520"/>
      <c r="M44" s="516"/>
    </row>
    <row r="45" spans="2:13" s="510" customFormat="1">
      <c r="B45" s="504"/>
      <c r="C45" s="528"/>
      <c r="D45" s="1342"/>
      <c r="E45" s="1343"/>
      <c r="F45" s="1343"/>
      <c r="G45" s="529">
        <f>SUM(G37:G44)</f>
        <v>501.08000000000004</v>
      </c>
      <c r="H45" s="529"/>
      <c r="I45" s="529"/>
      <c r="J45" s="529"/>
      <c r="K45" s="530">
        <f>SUM(K35:K43)/19</f>
        <v>0.16842105263157894</v>
      </c>
      <c r="L45" s="531">
        <f>SUM(L38:L44)</f>
        <v>400.86400000000003</v>
      </c>
      <c r="M45" s="516">
        <v>5</v>
      </c>
    </row>
    <row r="46" spans="2:13" s="510" customFormat="1" ht="51" customHeight="1">
      <c r="B46" s="533"/>
      <c r="C46" s="1355" t="s">
        <v>344</v>
      </c>
      <c r="D46" s="1356"/>
      <c r="E46" s="1357"/>
      <c r="F46" s="536"/>
      <c r="G46" s="537"/>
      <c r="H46" s="537"/>
      <c r="I46" s="537"/>
      <c r="J46" s="537"/>
      <c r="K46" s="537"/>
      <c r="L46" s="538"/>
      <c r="M46" s="516"/>
    </row>
    <row r="47" spans="2:13" s="510" customFormat="1">
      <c r="B47" s="511">
        <v>7</v>
      </c>
      <c r="C47" s="1344" t="s">
        <v>361</v>
      </c>
      <c r="D47" s="1345"/>
      <c r="E47" s="1346"/>
      <c r="F47" s="154"/>
      <c r="G47" s="514"/>
      <c r="H47" s="514"/>
      <c r="I47" s="514"/>
      <c r="J47" s="514"/>
      <c r="K47" s="514"/>
      <c r="L47" s="515"/>
      <c r="M47" s="516"/>
    </row>
    <row r="48" spans="2:13" s="510" customFormat="1">
      <c r="B48" s="511"/>
      <c r="C48" s="512"/>
      <c r="D48" s="512"/>
      <c r="E48" s="513"/>
      <c r="F48" s="154"/>
      <c r="G48" s="154"/>
      <c r="H48" s="514"/>
      <c r="I48" s="514"/>
      <c r="J48" s="514"/>
      <c r="K48" s="514"/>
      <c r="L48" s="514"/>
      <c r="M48" s="516"/>
    </row>
    <row r="49" spans="2:13" s="510" customFormat="1">
      <c r="B49" s="511"/>
      <c r="C49" s="518" t="s">
        <v>165</v>
      </c>
      <c r="D49" s="512">
        <v>7</v>
      </c>
      <c r="E49" s="513" t="s">
        <v>362</v>
      </c>
      <c r="F49" s="154">
        <v>1</v>
      </c>
      <c r="G49" s="154">
        <v>77</v>
      </c>
      <c r="H49" s="539">
        <v>1</v>
      </c>
      <c r="I49" s="539">
        <v>1</v>
      </c>
      <c r="J49" s="541">
        <v>1</v>
      </c>
      <c r="K49" s="522">
        <f>H49*0.5+I49*0.3+J49*0.2</f>
        <v>1</v>
      </c>
      <c r="L49" s="514">
        <f>G49*K49</f>
        <v>77</v>
      </c>
      <c r="M49" s="516"/>
    </row>
    <row r="50" spans="2:13" s="510" customFormat="1">
      <c r="B50" s="511"/>
      <c r="C50" s="518"/>
      <c r="D50" s="512"/>
      <c r="E50" s="513"/>
      <c r="F50" s="154">
        <v>1</v>
      </c>
      <c r="G50" s="154">
        <v>22.62</v>
      </c>
      <c r="H50" s="539">
        <v>1</v>
      </c>
      <c r="I50" s="539">
        <v>1</v>
      </c>
      <c r="J50" s="541">
        <v>1</v>
      </c>
      <c r="K50" s="522">
        <f>H50*0.5+I50*0.3+J50*0.2</f>
        <v>1</v>
      </c>
      <c r="L50" s="514">
        <f t="shared" ref="L50:L64" si="10">G50*K50</f>
        <v>22.62</v>
      </c>
      <c r="M50" s="516"/>
    </row>
    <row r="51" spans="2:13" s="510" customFormat="1">
      <c r="B51" s="512"/>
      <c r="C51" s="518" t="s">
        <v>165</v>
      </c>
      <c r="D51" s="512">
        <v>19</v>
      </c>
      <c r="E51" s="513" t="s">
        <v>363</v>
      </c>
      <c r="F51" s="154">
        <v>1</v>
      </c>
      <c r="G51" s="154">
        <v>43</v>
      </c>
      <c r="H51" s="539">
        <v>1</v>
      </c>
      <c r="I51" s="539">
        <v>1</v>
      </c>
      <c r="J51" s="541">
        <v>1</v>
      </c>
      <c r="K51" s="522">
        <f t="shared" ref="K51:K64" si="11">H51*0.65+I51*0.3+J51*0.05</f>
        <v>1</v>
      </c>
      <c r="L51" s="514">
        <f t="shared" si="10"/>
        <v>43</v>
      </c>
      <c r="M51" s="516"/>
    </row>
    <row r="52" spans="2:13" s="510" customFormat="1">
      <c r="B52" s="512"/>
      <c r="C52" s="518"/>
      <c r="D52" s="512"/>
      <c r="E52" s="513"/>
      <c r="F52" s="154">
        <v>1</v>
      </c>
      <c r="G52" s="154">
        <v>22.62</v>
      </c>
      <c r="H52" s="539"/>
      <c r="I52" s="539"/>
      <c r="J52" s="541"/>
      <c r="K52" s="522">
        <f t="shared" si="11"/>
        <v>0</v>
      </c>
      <c r="L52" s="514">
        <f t="shared" si="10"/>
        <v>0</v>
      </c>
      <c r="M52" s="516"/>
    </row>
    <row r="53" spans="2:13" s="510" customFormat="1">
      <c r="B53" s="512"/>
      <c r="C53" s="518" t="s">
        <v>165</v>
      </c>
      <c r="D53" s="512">
        <v>21</v>
      </c>
      <c r="E53" s="513" t="s">
        <v>363</v>
      </c>
      <c r="F53" s="154">
        <v>1</v>
      </c>
      <c r="G53" s="154">
        <v>52.13</v>
      </c>
      <c r="H53" s="539">
        <v>1</v>
      </c>
      <c r="I53" s="539">
        <v>1</v>
      </c>
      <c r="J53" s="541">
        <v>1</v>
      </c>
      <c r="K53" s="522">
        <f t="shared" si="11"/>
        <v>1</v>
      </c>
      <c r="L53" s="514">
        <f t="shared" si="10"/>
        <v>52.13</v>
      </c>
      <c r="M53" s="516"/>
    </row>
    <row r="54" spans="2:13" s="510" customFormat="1">
      <c r="B54" s="512"/>
      <c r="C54" s="518"/>
      <c r="D54" s="512"/>
      <c r="E54" s="513"/>
      <c r="F54" s="154">
        <v>1</v>
      </c>
      <c r="G54" s="154">
        <v>22.62</v>
      </c>
      <c r="H54" s="539"/>
      <c r="I54" s="539"/>
      <c r="J54" s="541"/>
      <c r="K54" s="522">
        <f t="shared" si="11"/>
        <v>0</v>
      </c>
      <c r="L54" s="514">
        <f t="shared" si="10"/>
        <v>0</v>
      </c>
      <c r="M54" s="516"/>
    </row>
    <row r="55" spans="2:13" s="510" customFormat="1">
      <c r="B55" s="512"/>
      <c r="C55" s="518" t="s">
        <v>165</v>
      </c>
      <c r="D55" s="512">
        <v>22</v>
      </c>
      <c r="E55" s="513" t="s">
        <v>364</v>
      </c>
      <c r="F55" s="154">
        <v>1</v>
      </c>
      <c r="G55" s="154">
        <v>56.13</v>
      </c>
      <c r="H55" s="539">
        <v>1</v>
      </c>
      <c r="I55" s="539">
        <v>1</v>
      </c>
      <c r="J55" s="541">
        <v>1</v>
      </c>
      <c r="K55" s="522">
        <f t="shared" si="11"/>
        <v>1</v>
      </c>
      <c r="L55" s="514">
        <f t="shared" si="10"/>
        <v>56.13</v>
      </c>
      <c r="M55" s="516"/>
    </row>
    <row r="56" spans="2:13" s="510" customFormat="1">
      <c r="B56" s="512"/>
      <c r="C56" s="518"/>
      <c r="D56" s="512"/>
      <c r="E56" s="513"/>
      <c r="F56" s="154">
        <v>1</v>
      </c>
      <c r="G56" s="154">
        <v>22.62</v>
      </c>
      <c r="H56" s="539">
        <v>1</v>
      </c>
      <c r="I56" s="539">
        <v>1</v>
      </c>
      <c r="J56" s="541">
        <v>1</v>
      </c>
      <c r="K56" s="522">
        <f t="shared" si="11"/>
        <v>1</v>
      </c>
      <c r="L56" s="514">
        <f t="shared" si="10"/>
        <v>22.62</v>
      </c>
      <c r="M56" s="516"/>
    </row>
    <row r="57" spans="2:13" s="510" customFormat="1">
      <c r="B57" s="512"/>
      <c r="C57" s="518" t="s">
        <v>165</v>
      </c>
      <c r="D57" s="512">
        <v>23</v>
      </c>
      <c r="E57" s="513" t="s">
        <v>364</v>
      </c>
      <c r="F57" s="154">
        <v>1</v>
      </c>
      <c r="G57" s="154">
        <v>56.13</v>
      </c>
      <c r="H57" s="539">
        <v>1</v>
      </c>
      <c r="I57" s="539">
        <v>1</v>
      </c>
      <c r="J57" s="541">
        <v>1</v>
      </c>
      <c r="K57" s="522">
        <f t="shared" si="11"/>
        <v>1</v>
      </c>
      <c r="L57" s="514">
        <f t="shared" si="10"/>
        <v>56.13</v>
      </c>
      <c r="M57" s="516"/>
    </row>
    <row r="58" spans="2:13" s="510" customFormat="1">
      <c r="B58" s="512"/>
      <c r="C58" s="518"/>
      <c r="D58" s="512"/>
      <c r="E58" s="513"/>
      <c r="F58" s="154">
        <v>1</v>
      </c>
      <c r="G58" s="154">
        <v>22.62</v>
      </c>
      <c r="H58" s="539">
        <v>1</v>
      </c>
      <c r="I58" s="539"/>
      <c r="J58" s="541"/>
      <c r="K58" s="522">
        <f t="shared" si="11"/>
        <v>0.65</v>
      </c>
      <c r="L58" s="514">
        <f t="shared" si="10"/>
        <v>14.703000000000001</v>
      </c>
      <c r="M58" s="516"/>
    </row>
    <row r="59" spans="2:13" s="510" customFormat="1">
      <c r="B59" s="512"/>
      <c r="C59" s="518" t="s">
        <v>165</v>
      </c>
      <c r="D59" s="512">
        <v>24</v>
      </c>
      <c r="E59" s="513" t="s">
        <v>364</v>
      </c>
      <c r="F59" s="154">
        <v>1</v>
      </c>
      <c r="G59" s="154">
        <v>78.75</v>
      </c>
      <c r="H59" s="539">
        <v>1</v>
      </c>
      <c r="I59" s="539">
        <v>1</v>
      </c>
      <c r="J59" s="541">
        <v>1</v>
      </c>
      <c r="K59" s="522">
        <f t="shared" si="11"/>
        <v>1</v>
      </c>
      <c r="L59" s="514">
        <f t="shared" si="10"/>
        <v>78.75</v>
      </c>
      <c r="M59" s="516"/>
    </row>
    <row r="60" spans="2:13" s="510" customFormat="1">
      <c r="B60" s="512"/>
      <c r="C60" s="518"/>
      <c r="D60" s="512"/>
      <c r="E60" s="513"/>
      <c r="F60" s="154">
        <v>1</v>
      </c>
      <c r="G60" s="154">
        <v>22.62</v>
      </c>
      <c r="H60" s="539"/>
      <c r="I60" s="539"/>
      <c r="J60" s="541"/>
      <c r="K60" s="522"/>
      <c r="L60" s="514"/>
      <c r="M60" s="516"/>
    </row>
    <row r="61" spans="2:13" s="510" customFormat="1">
      <c r="B61" s="512"/>
      <c r="C61" s="518" t="s">
        <v>165</v>
      </c>
      <c r="D61" s="512">
        <v>25</v>
      </c>
      <c r="E61" s="513" t="s">
        <v>364</v>
      </c>
      <c r="F61" s="154">
        <v>1</v>
      </c>
      <c r="G61" s="154">
        <v>78.75</v>
      </c>
      <c r="H61" s="539">
        <v>1</v>
      </c>
      <c r="I61" s="539">
        <v>1</v>
      </c>
      <c r="J61" s="541">
        <v>1</v>
      </c>
      <c r="K61" s="522">
        <f t="shared" ref="K61" si="12">H61*0.65+I61*0.3+J61*0.05</f>
        <v>1</v>
      </c>
      <c r="L61" s="514">
        <f t="shared" ref="L61" si="13">G61*K61</f>
        <v>78.75</v>
      </c>
      <c r="M61" s="516"/>
    </row>
    <row r="62" spans="2:13" s="510" customFormat="1">
      <c r="B62" s="512"/>
      <c r="C62" s="518"/>
      <c r="D62" s="512"/>
      <c r="E62" s="513"/>
      <c r="F62" s="154">
        <v>1</v>
      </c>
      <c r="G62" s="154">
        <v>22.62</v>
      </c>
      <c r="H62" s="539"/>
      <c r="I62" s="525"/>
      <c r="J62" s="542"/>
      <c r="K62" s="522">
        <f t="shared" si="11"/>
        <v>0</v>
      </c>
      <c r="L62" s="514">
        <f t="shared" si="10"/>
        <v>0</v>
      </c>
      <c r="M62" s="516"/>
    </row>
    <row r="63" spans="2:13" s="510" customFormat="1">
      <c r="B63" s="512"/>
      <c r="C63" s="518" t="s">
        <v>165</v>
      </c>
      <c r="D63" s="512">
        <v>26</v>
      </c>
      <c r="E63" s="513" t="s">
        <v>364</v>
      </c>
      <c r="F63" s="154">
        <v>1</v>
      </c>
      <c r="G63" s="154">
        <v>78.75</v>
      </c>
      <c r="H63" s="539">
        <v>1</v>
      </c>
      <c r="I63" s="539">
        <v>1</v>
      </c>
      <c r="J63" s="541">
        <v>1</v>
      </c>
      <c r="K63" s="522">
        <f t="shared" si="11"/>
        <v>1</v>
      </c>
      <c r="L63" s="514">
        <f t="shared" si="10"/>
        <v>78.75</v>
      </c>
      <c r="M63" s="516"/>
    </row>
    <row r="64" spans="2:13" s="510" customFormat="1">
      <c r="B64" s="512"/>
      <c r="C64" s="518" t="s">
        <v>165</v>
      </c>
      <c r="D64" s="512">
        <v>27</v>
      </c>
      <c r="E64" s="513" t="s">
        <v>364</v>
      </c>
      <c r="F64" s="154">
        <v>1</v>
      </c>
      <c r="G64" s="154">
        <v>78.75</v>
      </c>
      <c r="H64" s="539">
        <v>1</v>
      </c>
      <c r="I64" s="539">
        <v>1</v>
      </c>
      <c r="J64" s="541">
        <v>1</v>
      </c>
      <c r="K64" s="522">
        <f t="shared" si="11"/>
        <v>1</v>
      </c>
      <c r="L64" s="514">
        <f t="shared" si="10"/>
        <v>78.75</v>
      </c>
      <c r="M64" s="516"/>
    </row>
    <row r="65" spans="2:13" s="510" customFormat="1">
      <c r="B65" s="512"/>
      <c r="C65" s="518"/>
      <c r="D65" s="512"/>
      <c r="E65" s="513"/>
      <c r="F65" s="154"/>
      <c r="G65" s="154"/>
      <c r="H65" s="519"/>
      <c r="I65" s="519"/>
      <c r="J65" s="519"/>
      <c r="K65" s="519"/>
      <c r="L65" s="519"/>
      <c r="M65" s="516"/>
    </row>
    <row r="66" spans="2:13" s="510" customFormat="1">
      <c r="B66" s="512"/>
      <c r="C66" s="601"/>
      <c r="D66" s="512"/>
      <c r="E66" s="513"/>
      <c r="F66" s="164"/>
      <c r="G66" s="164"/>
      <c r="H66" s="519"/>
      <c r="I66" s="519"/>
      <c r="J66" s="519"/>
      <c r="K66" s="519"/>
      <c r="L66" s="519"/>
      <c r="M66" s="516"/>
    </row>
    <row r="67" spans="2:13" s="510" customFormat="1">
      <c r="B67" s="512"/>
      <c r="C67" s="512"/>
      <c r="D67" s="512"/>
      <c r="E67" s="513"/>
      <c r="F67" s="164"/>
      <c r="G67" s="519"/>
      <c r="H67" s="519"/>
      <c r="I67" s="519"/>
      <c r="J67" s="519"/>
      <c r="K67" s="519"/>
      <c r="L67" s="520"/>
      <c r="M67" s="516"/>
    </row>
    <row r="68" spans="2:13" s="510" customFormat="1">
      <c r="B68" s="504"/>
      <c r="C68" s="528"/>
      <c r="D68" s="1342"/>
      <c r="E68" s="1343"/>
      <c r="F68" s="1343"/>
      <c r="G68" s="529">
        <f>SUM(G49:G64)</f>
        <v>757.73</v>
      </c>
      <c r="H68" s="529"/>
      <c r="I68" s="529"/>
      <c r="J68" s="529"/>
      <c r="K68" s="530"/>
      <c r="L68" s="531">
        <f>SUM(L47:L66)</f>
        <v>659.33299999999997</v>
      </c>
      <c r="M68" s="532" t="s">
        <v>365</v>
      </c>
    </row>
    <row r="69" spans="2:13" s="510" customFormat="1">
      <c r="B69" s="533"/>
      <c r="C69" s="534"/>
      <c r="D69" s="534"/>
      <c r="E69" s="535"/>
      <c r="F69" s="536"/>
      <c r="G69" s="537"/>
      <c r="H69" s="1195" t="s">
        <v>366</v>
      </c>
      <c r="I69" s="1195" t="s">
        <v>367</v>
      </c>
      <c r="J69" s="1195" t="s">
        <v>368</v>
      </c>
      <c r="K69" s="502" t="s">
        <v>161</v>
      </c>
      <c r="L69" s="503" t="s">
        <v>348</v>
      </c>
      <c r="M69" s="516"/>
    </row>
    <row r="70" spans="2:13" s="510" customFormat="1" ht="12.75" customHeight="1">
      <c r="B70" s="511" t="s">
        <v>19</v>
      </c>
      <c r="C70" s="1344" t="s">
        <v>49</v>
      </c>
      <c r="D70" s="1345"/>
      <c r="E70" s="1346"/>
      <c r="F70" s="154"/>
      <c r="G70" s="514"/>
      <c r="H70" s="1196">
        <v>0.5</v>
      </c>
      <c r="I70" s="1196">
        <v>0.3</v>
      </c>
      <c r="J70" s="1196">
        <v>0.2</v>
      </c>
      <c r="K70" s="508" t="s">
        <v>257</v>
      </c>
      <c r="L70" s="509" t="s">
        <v>352</v>
      </c>
      <c r="M70" s="516"/>
    </row>
    <row r="71" spans="2:13" s="510" customFormat="1">
      <c r="B71" s="511"/>
      <c r="C71" s="512"/>
      <c r="D71" s="512"/>
      <c r="E71" s="513"/>
      <c r="F71" s="154"/>
      <c r="G71" s="154"/>
      <c r="H71" s="514"/>
      <c r="I71" s="514"/>
      <c r="J71" s="514"/>
      <c r="K71" s="514"/>
      <c r="L71" s="514"/>
      <c r="M71" s="516"/>
    </row>
    <row r="72" spans="2:13" s="510" customFormat="1">
      <c r="B72" s="512"/>
      <c r="C72" s="518" t="s">
        <v>165</v>
      </c>
      <c r="D72" s="512">
        <v>19</v>
      </c>
      <c r="E72" s="513" t="s">
        <v>354</v>
      </c>
      <c r="F72" s="154">
        <v>1</v>
      </c>
      <c r="G72" s="154">
        <v>89.1</v>
      </c>
      <c r="H72" s="539">
        <v>1</v>
      </c>
      <c r="I72" s="539">
        <v>1</v>
      </c>
      <c r="J72" s="526"/>
      <c r="K72" s="522">
        <f>H72*0.5+I72*0.3</f>
        <v>0.8</v>
      </c>
      <c r="L72" s="514">
        <f>G72*K72</f>
        <v>71.28</v>
      </c>
      <c r="M72" s="516"/>
    </row>
    <row r="73" spans="2:13" s="510" customFormat="1">
      <c r="B73" s="512"/>
      <c r="C73" s="518"/>
      <c r="D73" s="512">
        <v>19</v>
      </c>
      <c r="E73" s="513" t="s">
        <v>354</v>
      </c>
      <c r="F73" s="154"/>
      <c r="G73" s="154">
        <v>28.06</v>
      </c>
      <c r="H73" s="519"/>
      <c r="I73" s="519"/>
      <c r="J73" s="519"/>
      <c r="K73" s="520"/>
      <c r="L73" s="519"/>
      <c r="M73" s="516"/>
    </row>
    <row r="74" spans="2:13" s="510" customFormat="1">
      <c r="B74" s="512"/>
      <c r="C74" s="518"/>
      <c r="D74" s="512"/>
      <c r="E74" s="513"/>
      <c r="F74" s="154"/>
      <c r="G74" s="154"/>
      <c r="H74" s="519"/>
      <c r="I74" s="519"/>
      <c r="J74" s="519"/>
      <c r="K74" s="519"/>
      <c r="L74" s="519"/>
      <c r="M74" s="516"/>
    </row>
    <row r="75" spans="2:13" s="510" customFormat="1">
      <c r="B75" s="512"/>
      <c r="C75" s="518"/>
      <c r="D75" s="512">
        <v>24</v>
      </c>
      <c r="E75" s="513" t="s">
        <v>279</v>
      </c>
      <c r="F75" s="154">
        <v>1</v>
      </c>
      <c r="G75" s="154">
        <v>28.06</v>
      </c>
      <c r="H75" s="539">
        <v>1</v>
      </c>
      <c r="I75" s="539">
        <v>1</v>
      </c>
      <c r="J75" s="526"/>
      <c r="K75" s="522">
        <f>H75*0.5+I75*0.3</f>
        <v>0.8</v>
      </c>
      <c r="L75" s="514">
        <f>G75*K75</f>
        <v>22.448</v>
      </c>
      <c r="M75" s="516"/>
    </row>
    <row r="76" spans="2:13" s="510" customFormat="1">
      <c r="B76" s="512"/>
      <c r="C76" s="518" t="s">
        <v>165</v>
      </c>
      <c r="D76" s="512">
        <v>25</v>
      </c>
      <c r="E76" s="513" t="s">
        <v>360</v>
      </c>
      <c r="F76" s="154">
        <v>1</v>
      </c>
      <c r="G76" s="154">
        <f>80+3.6</f>
        <v>83.6</v>
      </c>
      <c r="H76" s="539">
        <v>1</v>
      </c>
      <c r="I76" s="539">
        <v>1</v>
      </c>
      <c r="J76" s="526"/>
      <c r="K76" s="522">
        <f>H76*0.5+I76*0.3</f>
        <v>0.8</v>
      </c>
      <c r="L76" s="514">
        <f>G76*K76</f>
        <v>66.88</v>
      </c>
      <c r="M76" s="516"/>
    </row>
    <row r="77" spans="2:13" s="510" customFormat="1">
      <c r="B77" s="512"/>
      <c r="C77" s="518"/>
      <c r="D77" s="512"/>
      <c r="E77" s="513"/>
      <c r="F77" s="154"/>
      <c r="G77" s="154">
        <f>28.06+9</f>
        <v>37.06</v>
      </c>
      <c r="H77" s="525"/>
      <c r="I77" s="525"/>
      <c r="J77" s="526"/>
      <c r="K77" s="522"/>
      <c r="L77" s="514"/>
      <c r="M77" s="516"/>
    </row>
    <row r="78" spans="2:13" s="510" customFormat="1">
      <c r="B78" s="512"/>
      <c r="C78" s="518" t="s">
        <v>165</v>
      </c>
      <c r="D78" s="512">
        <v>26</v>
      </c>
      <c r="E78" s="513" t="s">
        <v>369</v>
      </c>
      <c r="F78" s="154">
        <v>1</v>
      </c>
      <c r="G78" s="154">
        <v>179</v>
      </c>
      <c r="H78" s="539">
        <v>1</v>
      </c>
      <c r="I78" s="539">
        <v>1</v>
      </c>
      <c r="J78" s="526"/>
      <c r="K78" s="522">
        <f>H78*0.5+I78*0.3</f>
        <v>0.8</v>
      </c>
      <c r="L78" s="514">
        <f>G78*K78</f>
        <v>143.20000000000002</v>
      </c>
      <c r="M78" s="516"/>
    </row>
    <row r="79" spans="2:13" s="510" customFormat="1">
      <c r="B79" s="512"/>
      <c r="C79" s="518"/>
      <c r="D79" s="512"/>
      <c r="E79" s="513"/>
      <c r="F79" s="154"/>
      <c r="G79" s="154">
        <v>28.06</v>
      </c>
      <c r="H79" s="527"/>
      <c r="I79" s="519"/>
      <c r="J79" s="519"/>
      <c r="K79" s="522"/>
      <c r="L79" s="514"/>
      <c r="M79" s="516"/>
    </row>
    <row r="80" spans="2:13" s="510" customFormat="1">
      <c r="B80" s="512"/>
      <c r="C80" s="518" t="s">
        <v>165</v>
      </c>
      <c r="D80" s="512">
        <v>27</v>
      </c>
      <c r="E80" s="513" t="s">
        <v>357</v>
      </c>
      <c r="F80" s="154">
        <v>1</v>
      </c>
      <c r="G80" s="154">
        <v>160</v>
      </c>
      <c r="H80" s="539">
        <v>1</v>
      </c>
      <c r="I80" s="539">
        <v>1</v>
      </c>
      <c r="J80" s="526"/>
      <c r="K80" s="522">
        <f>H80*0.5+I80*0.3</f>
        <v>0.8</v>
      </c>
      <c r="L80" s="514">
        <f>G80*K80</f>
        <v>128</v>
      </c>
      <c r="M80" s="516"/>
    </row>
    <row r="81" spans="2:13" s="510" customFormat="1">
      <c r="B81" s="512"/>
      <c r="C81" s="518"/>
      <c r="D81" s="512"/>
      <c r="E81" s="513"/>
      <c r="F81" s="154"/>
      <c r="G81" s="154">
        <v>28.06</v>
      </c>
      <c r="H81" s="519"/>
      <c r="I81" s="519"/>
      <c r="J81" s="519"/>
      <c r="K81" s="519"/>
      <c r="L81" s="519"/>
      <c r="M81" s="516"/>
    </row>
    <row r="82" spans="2:13" s="510" customFormat="1">
      <c r="B82" s="512"/>
      <c r="C82" s="518"/>
      <c r="D82" s="512"/>
      <c r="E82" s="513"/>
      <c r="F82" s="154"/>
      <c r="G82" s="154"/>
      <c r="H82" s="519"/>
      <c r="I82" s="519"/>
      <c r="J82" s="519"/>
      <c r="K82" s="519"/>
      <c r="L82" s="519"/>
      <c r="M82" s="516"/>
    </row>
    <row r="83" spans="2:13" s="510" customFormat="1">
      <c r="B83" s="512"/>
      <c r="C83" s="518"/>
      <c r="D83" s="512"/>
      <c r="E83" s="513"/>
      <c r="F83" s="154"/>
      <c r="G83" s="154"/>
      <c r="H83" s="519"/>
      <c r="I83" s="519"/>
      <c r="J83" s="519"/>
      <c r="K83" s="519"/>
      <c r="L83" s="519"/>
      <c r="M83" s="516"/>
    </row>
    <row r="84" spans="2:13" s="510" customFormat="1">
      <c r="B84" s="512"/>
      <c r="C84" s="601"/>
      <c r="D84" s="512"/>
      <c r="E84" s="513"/>
      <c r="F84" s="164"/>
      <c r="G84" s="164"/>
      <c r="H84" s="519"/>
      <c r="I84" s="519"/>
      <c r="J84" s="519"/>
      <c r="K84" s="519"/>
      <c r="L84" s="519"/>
      <c r="M84" s="516"/>
    </row>
    <row r="85" spans="2:13" s="510" customFormat="1">
      <c r="B85" s="512"/>
      <c r="C85" s="512"/>
      <c r="D85" s="512"/>
      <c r="E85" s="513"/>
      <c r="F85" s="164"/>
      <c r="G85" s="519"/>
      <c r="H85" s="519"/>
      <c r="I85" s="519"/>
      <c r="J85" s="519"/>
      <c r="K85" s="519"/>
      <c r="L85" s="520"/>
      <c r="M85" s="516"/>
    </row>
    <row r="86" spans="2:13" s="510" customFormat="1">
      <c r="B86" s="504"/>
      <c r="C86" s="528"/>
      <c r="D86" s="1342"/>
      <c r="E86" s="1343"/>
      <c r="F86" s="1343"/>
      <c r="G86" s="529">
        <f>SUM(G71:G85)</f>
        <v>661</v>
      </c>
      <c r="H86" s="529"/>
      <c r="I86" s="529"/>
      <c r="J86" s="529"/>
      <c r="K86" s="530">
        <f>SUM(K69:K84)/19</f>
        <v>0.21052631578947367</v>
      </c>
      <c r="L86" s="531">
        <f>SUM(L71:L84)</f>
        <v>431.80799999999999</v>
      </c>
      <c r="M86" s="516" t="s">
        <v>19</v>
      </c>
    </row>
    <row r="87" spans="2:13" s="510" customFormat="1">
      <c r="B87" s="533"/>
      <c r="C87" s="534"/>
      <c r="D87" s="534"/>
      <c r="E87" s="535"/>
      <c r="F87" s="536"/>
      <c r="G87" s="537"/>
      <c r="H87" s="537"/>
      <c r="I87" s="537"/>
      <c r="J87" s="537"/>
      <c r="K87" s="537"/>
      <c r="L87" s="538"/>
      <c r="M87" s="516"/>
    </row>
    <row r="88" spans="2:13" s="510" customFormat="1">
      <c r="B88" s="511" t="s">
        <v>21</v>
      </c>
      <c r="C88" s="1344" t="s">
        <v>370</v>
      </c>
      <c r="D88" s="1345"/>
      <c r="E88" s="1346"/>
      <c r="F88" s="154"/>
      <c r="G88" s="514"/>
      <c r="H88" s="514"/>
      <c r="I88" s="514"/>
      <c r="J88" s="514"/>
      <c r="K88" s="514"/>
      <c r="L88" s="515"/>
      <c r="M88" s="516"/>
    </row>
    <row r="89" spans="2:13" s="510" customFormat="1">
      <c r="B89" s="511"/>
      <c r="C89" s="512"/>
      <c r="D89" s="512"/>
      <c r="E89" s="513"/>
      <c r="F89" s="154"/>
      <c r="G89" s="154"/>
      <c r="H89" s="514"/>
      <c r="I89" s="514"/>
      <c r="J89" s="514"/>
      <c r="K89" s="514"/>
      <c r="L89" s="514"/>
      <c r="M89" s="516"/>
    </row>
    <row r="90" spans="2:13" s="510" customFormat="1">
      <c r="B90" s="511"/>
      <c r="C90" s="518" t="s">
        <v>165</v>
      </c>
      <c r="D90" s="512">
        <v>19</v>
      </c>
      <c r="E90" s="513" t="s">
        <v>354</v>
      </c>
      <c r="F90" s="154">
        <v>1</v>
      </c>
      <c r="G90" s="231">
        <v>103.54</v>
      </c>
      <c r="H90" s="539">
        <v>0.8</v>
      </c>
      <c r="I90" s="539">
        <v>0.8</v>
      </c>
      <c r="J90" s="526"/>
      <c r="K90" s="522">
        <f>H90*0.5+I90*0.3</f>
        <v>0.64</v>
      </c>
      <c r="L90" s="514">
        <f>G90*K90</f>
        <v>66.265600000000006</v>
      </c>
      <c r="M90" s="516"/>
    </row>
    <row r="91" spans="2:13" s="510" customFormat="1">
      <c r="B91" s="511"/>
      <c r="C91" s="518" t="s">
        <v>165</v>
      </c>
      <c r="D91" s="512">
        <v>25</v>
      </c>
      <c r="E91" s="513" t="s">
        <v>360</v>
      </c>
      <c r="F91" s="154">
        <v>1</v>
      </c>
      <c r="G91" s="154">
        <v>137</v>
      </c>
      <c r="H91" s="539">
        <v>1</v>
      </c>
      <c r="I91" s="539">
        <v>1</v>
      </c>
      <c r="J91" s="526"/>
      <c r="K91" s="522">
        <f>H91*0.5+I91*0.3</f>
        <v>0.8</v>
      </c>
      <c r="L91" s="514">
        <f>G91*K91</f>
        <v>109.60000000000001</v>
      </c>
      <c r="M91" s="516"/>
    </row>
    <row r="92" spans="2:13" s="510" customFormat="1">
      <c r="B92" s="511"/>
      <c r="C92" s="518" t="s">
        <v>165</v>
      </c>
      <c r="D92" s="512">
        <v>26</v>
      </c>
      <c r="E92" s="513" t="s">
        <v>369</v>
      </c>
      <c r="F92" s="154">
        <v>1</v>
      </c>
      <c r="G92" s="154">
        <v>174.88000000000002</v>
      </c>
      <c r="H92" s="539">
        <v>0.8</v>
      </c>
      <c r="I92" s="539">
        <v>0.8</v>
      </c>
      <c r="J92" s="526"/>
      <c r="K92" s="522">
        <f>H92*0.5+I92*0.3</f>
        <v>0.64</v>
      </c>
      <c r="L92" s="514">
        <f>G92*K92</f>
        <v>111.92320000000002</v>
      </c>
      <c r="M92" s="516"/>
    </row>
    <row r="93" spans="2:13" s="510" customFormat="1">
      <c r="B93" s="511"/>
      <c r="C93" s="518" t="s">
        <v>165</v>
      </c>
      <c r="D93" s="512">
        <v>27</v>
      </c>
      <c r="E93" s="513" t="s">
        <v>357</v>
      </c>
      <c r="F93" s="154">
        <v>1</v>
      </c>
      <c r="G93" s="154">
        <v>175.28000000000003</v>
      </c>
      <c r="H93" s="539">
        <v>0.8</v>
      </c>
      <c r="I93" s="539">
        <v>0.8</v>
      </c>
      <c r="J93" s="526"/>
      <c r="K93" s="522">
        <f>H93*0.5+I93*0.3</f>
        <v>0.64</v>
      </c>
      <c r="L93" s="514">
        <f>G93*K93</f>
        <v>112.17920000000002</v>
      </c>
      <c r="M93" s="516"/>
    </row>
    <row r="94" spans="2:13" s="510" customFormat="1">
      <c r="B94" s="512"/>
      <c r="C94" s="512"/>
      <c r="D94" s="512"/>
      <c r="E94" s="513"/>
      <c r="F94" s="164"/>
      <c r="G94" s="519"/>
      <c r="H94" s="519"/>
      <c r="I94" s="519"/>
      <c r="J94" s="519"/>
      <c r="K94" s="519"/>
      <c r="L94" s="520"/>
      <c r="M94" s="516"/>
    </row>
    <row r="95" spans="2:13" s="510" customFormat="1">
      <c r="B95" s="504"/>
      <c r="C95" s="528"/>
      <c r="D95" s="1342"/>
      <c r="E95" s="1343"/>
      <c r="F95" s="1343"/>
      <c r="G95" s="529">
        <f>SUM(G89:G94)</f>
        <v>590.70000000000005</v>
      </c>
      <c r="H95" s="529"/>
      <c r="I95" s="529"/>
      <c r="J95" s="529"/>
      <c r="K95" s="530">
        <f>SUM(K87:K93)/19</f>
        <v>0.14315789473684212</v>
      </c>
      <c r="L95" s="531">
        <f>SUM(L88:L93)</f>
        <v>399.96800000000007</v>
      </c>
      <c r="M95" s="516" t="s">
        <v>50</v>
      </c>
    </row>
    <row r="96" spans="2:13" s="510" customFormat="1">
      <c r="B96" s="533"/>
      <c r="C96" s="534"/>
      <c r="D96" s="534"/>
      <c r="E96" s="535"/>
      <c r="F96" s="536"/>
      <c r="G96" s="537"/>
      <c r="H96" s="537"/>
      <c r="I96" s="537"/>
      <c r="J96" s="537"/>
      <c r="K96" s="537"/>
      <c r="L96" s="538"/>
      <c r="M96" s="516"/>
    </row>
    <row r="97" spans="2:13" s="510" customFormat="1">
      <c r="B97" s="511" t="s">
        <v>54</v>
      </c>
      <c r="C97" s="1344" t="s">
        <v>371</v>
      </c>
      <c r="D97" s="1345"/>
      <c r="E97" s="1346"/>
      <c r="F97" s="154"/>
      <c r="G97" s="514"/>
      <c r="H97" s="514"/>
      <c r="I97" s="514"/>
      <c r="J97" s="514"/>
      <c r="K97" s="514"/>
      <c r="L97" s="515"/>
      <c r="M97" s="516"/>
    </row>
    <row r="98" spans="2:13" s="510" customFormat="1">
      <c r="B98" s="511"/>
      <c r="C98" s="512"/>
      <c r="D98" s="512"/>
      <c r="E98" s="513"/>
      <c r="F98" s="154"/>
      <c r="G98" s="154"/>
      <c r="H98" s="514"/>
      <c r="I98" s="514"/>
      <c r="J98" s="514"/>
      <c r="K98" s="514"/>
      <c r="L98" s="514"/>
      <c r="M98" s="516"/>
    </row>
    <row r="99" spans="2:13" s="510" customFormat="1">
      <c r="B99" s="512"/>
      <c r="C99" s="518"/>
      <c r="D99" s="512"/>
      <c r="E99" s="513"/>
      <c r="F99" s="154"/>
      <c r="G99" s="154"/>
      <c r="H99" s="519"/>
      <c r="I99" s="519"/>
      <c r="J99" s="519"/>
      <c r="K99" s="520"/>
      <c r="L99" s="519"/>
      <c r="M99" s="516"/>
    </row>
    <row r="100" spans="2:13" s="510" customFormat="1">
      <c r="B100" s="512"/>
      <c r="C100" s="518" t="s">
        <v>165</v>
      </c>
      <c r="D100" s="512"/>
      <c r="E100" s="513"/>
      <c r="F100" s="154"/>
      <c r="G100" s="154"/>
      <c r="H100" s="519"/>
      <c r="I100" s="519"/>
      <c r="J100" s="519"/>
      <c r="K100" s="520"/>
      <c r="L100" s="519"/>
      <c r="M100" s="516"/>
    </row>
    <row r="101" spans="2:13" s="510" customFormat="1">
      <c r="B101" s="512"/>
      <c r="C101" s="518" t="s">
        <v>165</v>
      </c>
      <c r="D101" s="512"/>
      <c r="E101" s="513"/>
      <c r="F101" s="154"/>
      <c r="G101" s="154"/>
      <c r="H101" s="519"/>
      <c r="I101" s="519"/>
      <c r="J101" s="519"/>
      <c r="K101" s="520"/>
      <c r="L101" s="519"/>
      <c r="M101" s="516"/>
    </row>
    <row r="102" spans="2:13" s="510" customFormat="1">
      <c r="B102" s="512"/>
      <c r="C102" s="518" t="s">
        <v>165</v>
      </c>
      <c r="D102" s="512">
        <v>19</v>
      </c>
      <c r="E102" s="513" t="s">
        <v>354</v>
      </c>
      <c r="F102" s="154">
        <v>1</v>
      </c>
      <c r="G102" s="154">
        <v>107.28</v>
      </c>
      <c r="H102" s="539">
        <v>0.8</v>
      </c>
      <c r="I102" s="539">
        <v>0.8</v>
      </c>
      <c r="J102" s="526"/>
      <c r="K102" s="522">
        <f>H102*0.5+I102*0.3</f>
        <v>0.64</v>
      </c>
      <c r="L102" s="514">
        <f>G102*K102</f>
        <v>68.659199999999998</v>
      </c>
      <c r="M102" s="516"/>
    </row>
    <row r="103" spans="2:13" s="510" customFormat="1">
      <c r="B103" s="512"/>
      <c r="C103" s="518" t="s">
        <v>165</v>
      </c>
      <c r="D103" s="512">
        <v>25</v>
      </c>
      <c r="E103" s="513" t="s">
        <v>360</v>
      </c>
      <c r="F103" s="154">
        <v>1</v>
      </c>
      <c r="G103" s="154">
        <f>168+1</f>
        <v>169</v>
      </c>
      <c r="H103" s="539">
        <v>1</v>
      </c>
      <c r="I103" s="539">
        <v>1</v>
      </c>
      <c r="J103" s="526"/>
      <c r="K103" s="522">
        <f>H103*0.5+I103*0.3</f>
        <v>0.8</v>
      </c>
      <c r="L103" s="514">
        <f>G103*K103</f>
        <v>135.20000000000002</v>
      </c>
      <c r="M103" s="516"/>
    </row>
    <row r="104" spans="2:13" s="510" customFormat="1">
      <c r="B104" s="512"/>
      <c r="C104" s="518" t="s">
        <v>165</v>
      </c>
      <c r="D104" s="512">
        <v>26</v>
      </c>
      <c r="E104" s="513" t="s">
        <v>369</v>
      </c>
      <c r="F104" s="154">
        <v>1</v>
      </c>
      <c r="G104" s="154">
        <v>174.45</v>
      </c>
      <c r="H104" s="539">
        <v>0.8</v>
      </c>
      <c r="I104" s="539">
        <v>0.8</v>
      </c>
      <c r="J104" s="526"/>
      <c r="K104" s="522">
        <f>H104*0.5+I104*0.3</f>
        <v>0.64</v>
      </c>
      <c r="L104" s="514">
        <f>G104*K104</f>
        <v>111.648</v>
      </c>
      <c r="M104" s="516"/>
    </row>
    <row r="105" spans="2:13" s="510" customFormat="1">
      <c r="B105" s="512"/>
      <c r="C105" s="518" t="s">
        <v>165</v>
      </c>
      <c r="D105" s="512">
        <v>27</v>
      </c>
      <c r="E105" s="513" t="s">
        <v>357</v>
      </c>
      <c r="F105" s="154">
        <v>1</v>
      </c>
      <c r="G105" s="154">
        <v>174.45</v>
      </c>
      <c r="H105" s="539">
        <v>0.8</v>
      </c>
      <c r="I105" s="539">
        <v>0.8</v>
      </c>
      <c r="J105" s="526"/>
      <c r="K105" s="522">
        <f>H105*0.5+I105*0.3</f>
        <v>0.64</v>
      </c>
      <c r="L105" s="514">
        <f>G105*K105</f>
        <v>111.648</v>
      </c>
      <c r="M105" s="516"/>
    </row>
    <row r="106" spans="2:13" s="510" customFormat="1">
      <c r="B106" s="512"/>
      <c r="C106" s="518"/>
      <c r="D106" s="512"/>
      <c r="E106" s="513"/>
      <c r="F106" s="154"/>
      <c r="G106" s="154"/>
      <c r="H106" s="519"/>
      <c r="I106" s="519"/>
      <c r="J106" s="519"/>
      <c r="K106" s="519"/>
      <c r="L106" s="519"/>
      <c r="M106" s="516"/>
    </row>
    <row r="107" spans="2:13" s="510" customFormat="1">
      <c r="B107" s="512"/>
      <c r="C107" s="601"/>
      <c r="D107" s="512"/>
      <c r="E107" s="513"/>
      <c r="F107" s="164"/>
      <c r="G107" s="164"/>
      <c r="H107" s="519"/>
      <c r="I107" s="519"/>
      <c r="J107" s="519"/>
      <c r="K107" s="519"/>
      <c r="L107" s="519"/>
      <c r="M107" s="516"/>
    </row>
    <row r="108" spans="2:13" s="510" customFormat="1">
      <c r="B108" s="512"/>
      <c r="C108" s="512"/>
      <c r="D108" s="512"/>
      <c r="E108" s="513"/>
      <c r="F108" s="164"/>
      <c r="G108" s="519"/>
      <c r="H108" s="519"/>
      <c r="I108" s="519"/>
      <c r="J108" s="519"/>
      <c r="K108" s="519"/>
      <c r="L108" s="520"/>
      <c r="M108" s="516"/>
    </row>
    <row r="109" spans="2:13" s="510" customFormat="1">
      <c r="B109" s="504"/>
      <c r="C109" s="528"/>
      <c r="D109" s="1342"/>
      <c r="E109" s="1343"/>
      <c r="F109" s="1343"/>
      <c r="G109" s="529">
        <f>SUM(G98:G108)</f>
        <v>625.17999999999995</v>
      </c>
      <c r="H109" s="529"/>
      <c r="I109" s="529"/>
      <c r="J109" s="529"/>
      <c r="K109" s="530">
        <f>SUM(K96:K107)/19</f>
        <v>0.14315789473684212</v>
      </c>
      <c r="L109" s="531">
        <f>SUM(L99:L107)</f>
        <v>427.15520000000004</v>
      </c>
      <c r="M109" s="516" t="s">
        <v>54</v>
      </c>
    </row>
    <row r="110" spans="2:13" s="510" customFormat="1">
      <c r="B110" s="533"/>
      <c r="C110" s="534"/>
      <c r="D110" s="534"/>
      <c r="E110" s="535"/>
      <c r="F110" s="536"/>
      <c r="G110" s="537"/>
      <c r="H110" s="537"/>
      <c r="I110" s="537"/>
      <c r="J110" s="537"/>
      <c r="K110" s="537"/>
      <c r="L110" s="538"/>
      <c r="M110" s="516"/>
    </row>
    <row r="111" spans="2:13" s="510" customFormat="1">
      <c r="B111" s="511"/>
      <c r="C111" s="512"/>
      <c r="D111" s="512"/>
      <c r="E111" s="513"/>
      <c r="F111" s="536"/>
      <c r="G111" s="537"/>
      <c r="H111" s="537"/>
      <c r="I111" s="537"/>
      <c r="J111" s="543"/>
      <c r="K111" s="543"/>
      <c r="L111" s="538"/>
      <c r="M111" s="516"/>
    </row>
    <row r="112" spans="2:13">
      <c r="B112" s="544"/>
      <c r="C112" s="544"/>
      <c r="D112" s="544"/>
      <c r="E112" s="545"/>
      <c r="F112" s="546"/>
      <c r="G112" s="547"/>
      <c r="H112" s="547"/>
      <c r="I112" s="547"/>
      <c r="J112" s="548"/>
      <c r="K112" s="548"/>
      <c r="L112" s="549"/>
      <c r="M112" s="550"/>
    </row>
  </sheetData>
  <mergeCells count="19">
    <mergeCell ref="C47:E47"/>
    <mergeCell ref="B3:E3"/>
    <mergeCell ref="C4:E4"/>
    <mergeCell ref="D5:M5"/>
    <mergeCell ref="M6:M7"/>
    <mergeCell ref="D9:E9"/>
    <mergeCell ref="D23:F23"/>
    <mergeCell ref="C25:E25"/>
    <mergeCell ref="D34:F34"/>
    <mergeCell ref="C36:E36"/>
    <mergeCell ref="D45:F45"/>
    <mergeCell ref="C46:E46"/>
    <mergeCell ref="D109:F109"/>
    <mergeCell ref="D68:F68"/>
    <mergeCell ref="C70:E70"/>
    <mergeCell ref="D86:F86"/>
    <mergeCell ref="C88:E88"/>
    <mergeCell ref="D95:F95"/>
    <mergeCell ref="C97:E97"/>
  </mergeCells>
  <pageMargins left="0.7" right="0.7" top="0.75" bottom="0.75" header="0.3" footer="0.3"/>
  <pageSetup paperSize="9" scale="7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92"/>
  <sheetViews>
    <sheetView topLeftCell="A61" workbookViewId="0">
      <selection activeCell="K80" sqref="K80"/>
    </sheetView>
  </sheetViews>
  <sheetFormatPr defaultColWidth="8.90625" defaultRowHeight="14.5"/>
  <cols>
    <col min="4" max="4" width="7.08984375" customWidth="1"/>
    <col min="5" max="5" width="4.08984375" customWidth="1"/>
    <col min="9" max="9" width="10.36328125" customWidth="1"/>
    <col min="11" max="11" width="10.54296875" customWidth="1"/>
    <col min="12" max="12" width="6.36328125" customWidth="1"/>
  </cols>
  <sheetData>
    <row r="1" spans="1:11">
      <c r="A1" s="571" t="s">
        <v>148</v>
      </c>
      <c r="B1" s="1145" t="s">
        <v>386</v>
      </c>
      <c r="C1" s="1145"/>
      <c r="D1" s="1145"/>
      <c r="E1" s="1311" t="s">
        <v>387</v>
      </c>
      <c r="F1" s="1311"/>
      <c r="G1" s="1311"/>
      <c r="H1" s="206"/>
      <c r="I1" s="206"/>
      <c r="J1" s="207"/>
      <c r="K1" s="572"/>
    </row>
    <row r="2" spans="1:11">
      <c r="A2" s="208" t="s">
        <v>148</v>
      </c>
      <c r="B2" s="212" t="s">
        <v>388</v>
      </c>
      <c r="C2" s="212"/>
      <c r="D2" s="212"/>
      <c r="E2" s="212" t="s">
        <v>389</v>
      </c>
      <c r="F2" s="1146"/>
      <c r="G2" s="1146"/>
      <c r="H2" s="211"/>
      <c r="I2" s="211"/>
      <c r="J2" s="1146"/>
      <c r="K2" s="213"/>
    </row>
    <row r="3" spans="1:11">
      <c r="A3" s="208" t="s">
        <v>148</v>
      </c>
      <c r="B3" s="212" t="s">
        <v>390</v>
      </c>
      <c r="C3" s="212"/>
      <c r="D3" s="212"/>
      <c r="E3" s="1326" t="s">
        <v>391</v>
      </c>
      <c r="F3" s="1326"/>
      <c r="G3" s="1326"/>
      <c r="H3" s="1326"/>
      <c r="I3" s="1326"/>
      <c r="J3" s="1326"/>
      <c r="K3" s="213"/>
    </row>
    <row r="4" spans="1:11">
      <c r="A4" s="208" t="s">
        <v>148</v>
      </c>
      <c r="B4" s="212" t="s">
        <v>149</v>
      </c>
      <c r="C4" s="212"/>
      <c r="D4" s="212"/>
      <c r="E4" s="212" t="s">
        <v>392</v>
      </c>
      <c r="F4" s="1146"/>
      <c r="G4" s="1146"/>
      <c r="H4" s="211"/>
      <c r="I4" s="211"/>
      <c r="J4" s="311"/>
      <c r="K4" s="573"/>
    </row>
    <row r="5" spans="1:11">
      <c r="A5" s="214" t="s">
        <v>393</v>
      </c>
      <c r="B5" s="216" t="s">
        <v>394</v>
      </c>
      <c r="C5" s="216"/>
      <c r="D5" s="216"/>
      <c r="E5" s="216"/>
      <c r="F5" s="215"/>
      <c r="G5" s="215"/>
      <c r="H5" s="215"/>
      <c r="I5" s="215"/>
      <c r="J5" s="217"/>
      <c r="K5" s="574"/>
    </row>
    <row r="6" spans="1:11">
      <c r="A6" s="219"/>
      <c r="B6" s="1314"/>
      <c r="C6" s="1314"/>
      <c r="D6" s="1314"/>
      <c r="E6" s="1314"/>
      <c r="F6" s="632"/>
      <c r="G6" s="575"/>
      <c r="H6" s="575" t="s">
        <v>152</v>
      </c>
      <c r="I6" s="575"/>
      <c r="J6" s="576"/>
      <c r="K6" s="577" t="s">
        <v>395</v>
      </c>
    </row>
    <row r="7" spans="1:11" ht="24">
      <c r="A7" s="220" t="s">
        <v>155</v>
      </c>
      <c r="B7" s="220" t="s">
        <v>238</v>
      </c>
      <c r="C7" s="220" t="s">
        <v>123</v>
      </c>
      <c r="D7" s="220" t="s">
        <v>124</v>
      </c>
      <c r="E7" s="220" t="s">
        <v>239</v>
      </c>
      <c r="F7" s="578" t="s">
        <v>158</v>
      </c>
      <c r="G7" s="579" t="s">
        <v>159</v>
      </c>
      <c r="H7" s="580" t="s">
        <v>160</v>
      </c>
      <c r="I7" s="580" t="s">
        <v>396</v>
      </c>
      <c r="J7" s="581" t="s">
        <v>257</v>
      </c>
      <c r="K7" s="582" t="s">
        <v>396</v>
      </c>
    </row>
    <row r="8" spans="1:11">
      <c r="A8" s="319">
        <v>1</v>
      </c>
      <c r="B8" s="320" t="s">
        <v>397</v>
      </c>
      <c r="C8" s="320" t="s">
        <v>165</v>
      </c>
      <c r="D8" s="320">
        <v>1</v>
      </c>
      <c r="E8" s="320"/>
      <c r="F8" s="318">
        <v>1</v>
      </c>
      <c r="G8" s="318"/>
      <c r="H8" s="318"/>
      <c r="I8" s="318">
        <v>180</v>
      </c>
      <c r="J8" s="376">
        <v>1</v>
      </c>
      <c r="K8" s="583">
        <f>I8*J8</f>
        <v>180</v>
      </c>
    </row>
    <row r="9" spans="1:11">
      <c r="A9" s="319">
        <v>2</v>
      </c>
      <c r="B9" s="320" t="s">
        <v>397</v>
      </c>
      <c r="C9" s="320" t="s">
        <v>165</v>
      </c>
      <c r="D9" s="320">
        <v>1</v>
      </c>
      <c r="E9" s="320"/>
      <c r="F9" s="318">
        <v>1</v>
      </c>
      <c r="G9" s="318"/>
      <c r="H9" s="318"/>
      <c r="I9" s="318"/>
      <c r="J9" s="321"/>
      <c r="K9" s="318"/>
    </row>
    <row r="10" spans="1:11">
      <c r="A10" s="319">
        <v>3</v>
      </c>
      <c r="B10" s="320" t="s">
        <v>398</v>
      </c>
      <c r="C10" s="320" t="s">
        <v>165</v>
      </c>
      <c r="D10" s="320">
        <v>3</v>
      </c>
      <c r="E10" s="320"/>
      <c r="F10" s="318">
        <v>1</v>
      </c>
      <c r="G10" s="318"/>
      <c r="H10" s="318"/>
      <c r="I10" s="318"/>
      <c r="J10" s="321"/>
      <c r="K10" s="318"/>
    </row>
    <row r="11" spans="1:11">
      <c r="A11" s="319">
        <v>3</v>
      </c>
      <c r="B11" s="320" t="s">
        <v>399</v>
      </c>
      <c r="C11" s="320" t="s">
        <v>165</v>
      </c>
      <c r="D11" s="320">
        <v>5</v>
      </c>
      <c r="E11" s="320"/>
      <c r="F11" s="318">
        <v>1</v>
      </c>
      <c r="G11" s="318"/>
      <c r="H11" s="318"/>
      <c r="I11" s="318"/>
      <c r="J11" s="376"/>
      <c r="K11" s="318"/>
    </row>
    <row r="12" spans="1:11">
      <c r="A12" s="319">
        <v>4</v>
      </c>
      <c r="B12" s="320" t="s">
        <v>400</v>
      </c>
      <c r="C12" s="320" t="s">
        <v>165</v>
      </c>
      <c r="D12" s="320">
        <v>7</v>
      </c>
      <c r="E12" s="320"/>
      <c r="F12" s="318">
        <v>1</v>
      </c>
      <c r="G12" s="318"/>
      <c r="H12" s="318"/>
      <c r="I12" s="318"/>
      <c r="J12" s="376"/>
      <c r="K12" s="318">
        <f>I12*J12</f>
        <v>0</v>
      </c>
    </row>
    <row r="13" spans="1:11">
      <c r="A13" s="319">
        <v>5</v>
      </c>
      <c r="B13" s="320" t="s">
        <v>400</v>
      </c>
      <c r="C13" s="320" t="s">
        <v>165</v>
      </c>
      <c r="D13" s="320">
        <v>7</v>
      </c>
      <c r="E13" s="320"/>
      <c r="F13" s="318">
        <v>1</v>
      </c>
      <c r="G13" s="318"/>
      <c r="H13" s="318"/>
      <c r="I13" s="318"/>
      <c r="J13" s="376"/>
      <c r="K13" s="318">
        <f t="shared" ref="K13:K23" si="0">I13*J13</f>
        <v>0</v>
      </c>
    </row>
    <row r="14" spans="1:11">
      <c r="A14" s="319">
        <v>6</v>
      </c>
      <c r="B14" s="320" t="s">
        <v>401</v>
      </c>
      <c r="C14" s="320" t="s">
        <v>165</v>
      </c>
      <c r="D14" s="320">
        <v>8</v>
      </c>
      <c r="E14" s="320"/>
      <c r="F14" s="318">
        <v>1</v>
      </c>
      <c r="G14" s="318"/>
      <c r="H14" s="318"/>
      <c r="I14" s="318"/>
      <c r="J14" s="376"/>
      <c r="K14" s="318">
        <f t="shared" si="0"/>
        <v>0</v>
      </c>
    </row>
    <row r="15" spans="1:11">
      <c r="A15" s="319">
        <v>7</v>
      </c>
      <c r="B15" s="320" t="s">
        <v>402</v>
      </c>
      <c r="C15" s="320" t="s">
        <v>165</v>
      </c>
      <c r="D15" s="320">
        <v>9</v>
      </c>
      <c r="E15" s="320"/>
      <c r="F15" s="318">
        <v>1</v>
      </c>
      <c r="G15" s="318"/>
      <c r="H15" s="318"/>
      <c r="I15" s="318"/>
      <c r="J15" s="376"/>
      <c r="K15" s="318">
        <f t="shared" si="0"/>
        <v>0</v>
      </c>
    </row>
    <row r="16" spans="1:11">
      <c r="A16" s="319">
        <v>8</v>
      </c>
      <c r="B16" s="320" t="s">
        <v>403</v>
      </c>
      <c r="C16" s="320" t="s">
        <v>165</v>
      </c>
      <c r="D16" s="320">
        <v>10</v>
      </c>
      <c r="E16" s="320"/>
      <c r="F16" s="318">
        <v>1</v>
      </c>
      <c r="G16" s="318"/>
      <c r="H16" s="318"/>
      <c r="I16" s="318"/>
      <c r="J16" s="376"/>
      <c r="K16" s="318">
        <f t="shared" si="0"/>
        <v>0</v>
      </c>
    </row>
    <row r="17" spans="1:11">
      <c r="A17" s="319">
        <v>9</v>
      </c>
      <c r="B17" s="320" t="s">
        <v>404</v>
      </c>
      <c r="C17" s="320" t="s">
        <v>165</v>
      </c>
      <c r="D17" s="320">
        <v>11</v>
      </c>
      <c r="E17" s="320"/>
      <c r="F17" s="318">
        <v>1</v>
      </c>
      <c r="G17" s="318"/>
      <c r="H17" s="318"/>
      <c r="I17" s="318"/>
      <c r="J17" s="376"/>
      <c r="K17" s="318">
        <f t="shared" si="0"/>
        <v>0</v>
      </c>
    </row>
    <row r="18" spans="1:11">
      <c r="A18" s="319">
        <v>10</v>
      </c>
      <c r="B18" s="320" t="s">
        <v>404</v>
      </c>
      <c r="C18" s="320" t="s">
        <v>165</v>
      </c>
      <c r="D18" s="320">
        <v>11</v>
      </c>
      <c r="E18" s="320"/>
      <c r="F18" s="318">
        <v>1</v>
      </c>
      <c r="G18" s="318"/>
      <c r="H18" s="318"/>
      <c r="I18" s="318"/>
      <c r="J18" s="376"/>
      <c r="K18" s="318">
        <f t="shared" si="0"/>
        <v>0</v>
      </c>
    </row>
    <row r="19" spans="1:11">
      <c r="A19" s="319">
        <v>11</v>
      </c>
      <c r="B19" s="320" t="s">
        <v>405</v>
      </c>
      <c r="C19" s="320" t="s">
        <v>165</v>
      </c>
      <c r="D19" s="320">
        <v>12</v>
      </c>
      <c r="E19" s="320"/>
      <c r="F19" s="318">
        <v>1</v>
      </c>
      <c r="G19" s="318"/>
      <c r="H19" s="318"/>
      <c r="I19" s="318"/>
      <c r="J19" s="376"/>
      <c r="K19" s="318">
        <f t="shared" si="0"/>
        <v>0</v>
      </c>
    </row>
    <row r="20" spans="1:11">
      <c r="A20" s="319">
        <v>12</v>
      </c>
      <c r="B20" s="320" t="s">
        <v>406</v>
      </c>
      <c r="C20" s="320" t="s">
        <v>165</v>
      </c>
      <c r="D20" s="320">
        <v>13</v>
      </c>
      <c r="E20" s="320"/>
      <c r="F20" s="318">
        <v>1</v>
      </c>
      <c r="G20" s="318"/>
      <c r="H20" s="318"/>
      <c r="I20" s="318"/>
      <c r="J20" s="376"/>
      <c r="K20" s="318">
        <f t="shared" si="0"/>
        <v>0</v>
      </c>
    </row>
    <row r="21" spans="1:11">
      <c r="A21" s="319">
        <v>13</v>
      </c>
      <c r="B21" s="320" t="s">
        <v>407</v>
      </c>
      <c r="C21" s="320" t="s">
        <v>165</v>
      </c>
      <c r="D21" s="320">
        <v>14</v>
      </c>
      <c r="E21" s="320"/>
      <c r="F21" s="318">
        <v>1</v>
      </c>
      <c r="G21" s="318"/>
      <c r="H21" s="318"/>
      <c r="I21" s="318"/>
      <c r="J21" s="376"/>
      <c r="K21" s="318">
        <f t="shared" si="0"/>
        <v>0</v>
      </c>
    </row>
    <row r="22" spans="1:11">
      <c r="A22" s="319">
        <v>14</v>
      </c>
      <c r="B22" s="320" t="s">
        <v>408</v>
      </c>
      <c r="C22" s="320" t="s">
        <v>165</v>
      </c>
      <c r="D22" s="320">
        <v>15</v>
      </c>
      <c r="E22" s="320"/>
      <c r="F22" s="318">
        <v>1</v>
      </c>
      <c r="G22" s="318"/>
      <c r="H22" s="318"/>
      <c r="I22" s="318"/>
      <c r="J22" s="376"/>
      <c r="K22" s="318">
        <f t="shared" si="0"/>
        <v>0</v>
      </c>
    </row>
    <row r="23" spans="1:11">
      <c r="A23" s="319">
        <v>15</v>
      </c>
      <c r="B23" s="320" t="s">
        <v>409</v>
      </c>
      <c r="C23" s="320" t="s">
        <v>165</v>
      </c>
      <c r="D23" s="320">
        <v>16</v>
      </c>
      <c r="E23" s="320"/>
      <c r="F23" s="318">
        <v>1</v>
      </c>
      <c r="G23" s="318"/>
      <c r="H23" s="318"/>
      <c r="I23" s="318"/>
      <c r="J23" s="376"/>
      <c r="K23" s="318">
        <f t="shared" si="0"/>
        <v>0</v>
      </c>
    </row>
    <row r="24" spans="1:11">
      <c r="A24" s="319">
        <v>16</v>
      </c>
      <c r="B24" s="320" t="s">
        <v>410</v>
      </c>
      <c r="C24" s="320" t="s">
        <v>165</v>
      </c>
      <c r="D24" s="320">
        <v>17</v>
      </c>
      <c r="E24" s="320"/>
      <c r="F24" s="318">
        <v>1</v>
      </c>
      <c r="G24" s="318"/>
      <c r="H24" s="318"/>
      <c r="I24" s="318"/>
      <c r="J24" s="321"/>
      <c r="K24" s="318"/>
    </row>
    <row r="25" spans="1:11">
      <c r="A25" s="319">
        <v>17</v>
      </c>
      <c r="B25" s="320" t="s">
        <v>410</v>
      </c>
      <c r="C25" s="320" t="s">
        <v>165</v>
      </c>
      <c r="D25" s="320">
        <v>17</v>
      </c>
      <c r="E25" s="320"/>
      <c r="F25" s="318">
        <v>1</v>
      </c>
      <c r="G25" s="318"/>
      <c r="H25" s="318"/>
      <c r="I25" s="318"/>
      <c r="J25" s="321"/>
      <c r="K25" s="318"/>
    </row>
    <row r="26" spans="1:11">
      <c r="A26" s="319">
        <v>18</v>
      </c>
      <c r="B26" s="320" t="s">
        <v>411</v>
      </c>
      <c r="C26" s="320" t="s">
        <v>165</v>
      </c>
      <c r="D26" s="320">
        <v>18</v>
      </c>
      <c r="E26" s="320"/>
      <c r="F26" s="318">
        <v>1</v>
      </c>
      <c r="G26" s="318"/>
      <c r="H26" s="318"/>
      <c r="I26" s="318"/>
      <c r="J26" s="321"/>
      <c r="K26" s="318"/>
    </row>
    <row r="27" spans="1:11">
      <c r="A27" s="319">
        <v>19</v>
      </c>
      <c r="B27" s="320" t="s">
        <v>412</v>
      </c>
      <c r="C27" s="320" t="s">
        <v>165</v>
      </c>
      <c r="D27" s="320">
        <v>19</v>
      </c>
      <c r="E27" s="320"/>
      <c r="F27" s="318">
        <v>1</v>
      </c>
      <c r="G27" s="318"/>
      <c r="H27" s="318"/>
      <c r="I27" s="318"/>
      <c r="J27" s="376"/>
      <c r="K27" s="318">
        <f t="shared" ref="K27:K33" si="1">I27*J27</f>
        <v>0</v>
      </c>
    </row>
    <row r="28" spans="1:11">
      <c r="A28" s="319">
        <v>20</v>
      </c>
      <c r="B28" s="320" t="s">
        <v>413</v>
      </c>
      <c r="C28" s="320" t="s">
        <v>165</v>
      </c>
      <c r="D28" s="320">
        <v>20</v>
      </c>
      <c r="E28" s="320"/>
      <c r="F28" s="318">
        <v>1</v>
      </c>
      <c r="G28" s="318"/>
      <c r="H28" s="318"/>
      <c r="I28" s="318"/>
      <c r="J28" s="376"/>
      <c r="K28" s="318">
        <f t="shared" si="1"/>
        <v>0</v>
      </c>
    </row>
    <row r="29" spans="1:11">
      <c r="A29" s="319">
        <v>21</v>
      </c>
      <c r="B29" s="320" t="s">
        <v>414</v>
      </c>
      <c r="C29" s="320" t="s">
        <v>165</v>
      </c>
      <c r="D29" s="320">
        <v>21</v>
      </c>
      <c r="E29" s="320"/>
      <c r="F29" s="318">
        <v>1</v>
      </c>
      <c r="G29" s="318"/>
      <c r="H29" s="318"/>
      <c r="I29" s="318"/>
      <c r="J29" s="376"/>
      <c r="K29" s="318">
        <f t="shared" si="1"/>
        <v>0</v>
      </c>
    </row>
    <row r="30" spans="1:11">
      <c r="A30" s="319">
        <v>22</v>
      </c>
      <c r="B30" s="320" t="s">
        <v>415</v>
      </c>
      <c r="C30" s="320" t="s">
        <v>165</v>
      </c>
      <c r="D30" s="320">
        <v>22</v>
      </c>
      <c r="E30" s="320"/>
      <c r="F30" s="318">
        <v>1</v>
      </c>
      <c r="G30" s="318"/>
      <c r="H30" s="318"/>
      <c r="I30" s="318"/>
      <c r="J30" s="376"/>
      <c r="K30" s="318">
        <f t="shared" si="1"/>
        <v>0</v>
      </c>
    </row>
    <row r="31" spans="1:11">
      <c r="A31" s="319">
        <v>23</v>
      </c>
      <c r="B31" s="320" t="s">
        <v>416</v>
      </c>
      <c r="C31" s="320" t="s">
        <v>165</v>
      </c>
      <c r="D31" s="320">
        <v>23</v>
      </c>
      <c r="E31" s="320"/>
      <c r="F31" s="318">
        <v>1</v>
      </c>
      <c r="G31" s="318"/>
      <c r="H31" s="318"/>
      <c r="I31" s="318"/>
      <c r="J31" s="376"/>
      <c r="K31" s="318">
        <f t="shared" si="1"/>
        <v>0</v>
      </c>
    </row>
    <row r="32" spans="1:11">
      <c r="A32" s="319">
        <v>24</v>
      </c>
      <c r="B32" s="320" t="s">
        <v>416</v>
      </c>
      <c r="C32" s="320" t="s">
        <v>165</v>
      </c>
      <c r="D32" s="320">
        <v>23</v>
      </c>
      <c r="E32" s="320"/>
      <c r="F32" s="318">
        <v>1</v>
      </c>
      <c r="G32" s="318"/>
      <c r="H32" s="318"/>
      <c r="I32" s="318"/>
      <c r="J32" s="376"/>
      <c r="K32" s="318">
        <f t="shared" si="1"/>
        <v>0</v>
      </c>
    </row>
    <row r="33" spans="1:11">
      <c r="A33" s="319">
        <v>25</v>
      </c>
      <c r="B33" s="320" t="s">
        <v>417</v>
      </c>
      <c r="C33" s="320" t="s">
        <v>165</v>
      </c>
      <c r="D33" s="320">
        <v>24</v>
      </c>
      <c r="E33" s="320"/>
      <c r="F33" s="318">
        <v>1</v>
      </c>
      <c r="G33" s="318"/>
      <c r="H33" s="318"/>
      <c r="I33" s="318"/>
      <c r="J33" s="376"/>
      <c r="K33" s="318">
        <f t="shared" si="1"/>
        <v>0</v>
      </c>
    </row>
    <row r="34" spans="1:11">
      <c r="A34" s="319">
        <v>26</v>
      </c>
      <c r="B34" s="320" t="s">
        <v>418</v>
      </c>
      <c r="C34" s="320" t="s">
        <v>165</v>
      </c>
      <c r="D34" s="320">
        <v>25</v>
      </c>
      <c r="E34" s="320"/>
      <c r="F34" s="318">
        <v>1</v>
      </c>
      <c r="G34" s="318">
        <v>48</v>
      </c>
      <c r="H34" s="318">
        <v>0.6</v>
      </c>
      <c r="I34" s="318">
        <v>116.1</v>
      </c>
      <c r="J34" s="376">
        <v>0.7</v>
      </c>
      <c r="K34" s="318">
        <f>I34*J34</f>
        <v>81.27</v>
      </c>
    </row>
    <row r="35" spans="1:11">
      <c r="A35" s="319">
        <v>27</v>
      </c>
      <c r="B35" s="320" t="s">
        <v>419</v>
      </c>
      <c r="C35" s="320" t="s">
        <v>165</v>
      </c>
      <c r="D35" s="320">
        <v>26</v>
      </c>
      <c r="E35" s="320"/>
      <c r="F35" s="318">
        <v>1</v>
      </c>
      <c r="G35" s="318">
        <v>62</v>
      </c>
      <c r="H35" s="318">
        <v>0.6</v>
      </c>
      <c r="I35" s="318">
        <v>116.1</v>
      </c>
      <c r="J35" s="376">
        <v>0.7</v>
      </c>
      <c r="K35" s="318">
        <f>I35*J35</f>
        <v>81.27</v>
      </c>
    </row>
    <row r="36" spans="1:11">
      <c r="A36" s="319">
        <v>28</v>
      </c>
      <c r="B36" s="320" t="s">
        <v>420</v>
      </c>
      <c r="C36" s="320" t="s">
        <v>165</v>
      </c>
      <c r="D36" s="320">
        <v>27</v>
      </c>
      <c r="E36" s="320"/>
      <c r="F36" s="318">
        <v>1</v>
      </c>
      <c r="G36" s="318">
        <v>193.5</v>
      </c>
      <c r="H36" s="318">
        <v>0.6</v>
      </c>
      <c r="I36" s="318">
        <v>116.1</v>
      </c>
      <c r="J36" s="376">
        <v>0.7</v>
      </c>
      <c r="K36" s="318">
        <f>I36*J36</f>
        <v>81.27</v>
      </c>
    </row>
    <row r="37" spans="1:11">
      <c r="A37" s="319">
        <v>29</v>
      </c>
      <c r="B37" s="320" t="s">
        <v>421</v>
      </c>
      <c r="C37" s="320" t="s">
        <v>165</v>
      </c>
      <c r="D37" s="320">
        <v>28</v>
      </c>
      <c r="E37" s="320"/>
      <c r="F37" s="318">
        <v>1</v>
      </c>
      <c r="G37" s="318">
        <v>112.2</v>
      </c>
      <c r="H37" s="318">
        <v>0.6</v>
      </c>
      <c r="I37" s="318">
        <v>67.319999999999993</v>
      </c>
      <c r="J37" s="376">
        <v>0.7</v>
      </c>
      <c r="K37" s="318">
        <f>I37*J37</f>
        <v>47.123999999999995</v>
      </c>
    </row>
    <row r="38" spans="1:11">
      <c r="A38" s="319"/>
      <c r="B38" s="320"/>
      <c r="C38" s="320"/>
      <c r="D38" s="320"/>
      <c r="E38" s="320"/>
      <c r="F38" s="318"/>
      <c r="G38" s="318"/>
      <c r="H38" s="318"/>
      <c r="I38" s="318"/>
      <c r="J38" s="321"/>
      <c r="K38" s="318"/>
    </row>
    <row r="39" spans="1:11">
      <c r="A39" s="319"/>
      <c r="B39" s="320"/>
      <c r="C39" s="320"/>
      <c r="D39" s="320"/>
      <c r="E39" s="320"/>
      <c r="F39" s="318"/>
      <c r="G39" s="318"/>
      <c r="H39" s="318"/>
      <c r="I39" s="318"/>
      <c r="J39" s="321"/>
      <c r="K39" s="318"/>
    </row>
    <row r="40" spans="1:11">
      <c r="A40" s="319">
        <v>1</v>
      </c>
      <c r="B40" s="320" t="s">
        <v>422</v>
      </c>
      <c r="C40" s="320" t="s">
        <v>189</v>
      </c>
      <c r="D40" s="320">
        <v>1</v>
      </c>
      <c r="E40" s="320"/>
      <c r="F40" s="318">
        <v>1</v>
      </c>
      <c r="G40" s="318"/>
      <c r="H40" s="318"/>
      <c r="I40" s="318">
        <v>456</v>
      </c>
      <c r="J40" s="376">
        <v>1</v>
      </c>
      <c r="K40" s="318">
        <f>I40*J40</f>
        <v>456</v>
      </c>
    </row>
    <row r="41" spans="1:11">
      <c r="A41" s="319">
        <v>2</v>
      </c>
      <c r="B41" s="320" t="s">
        <v>423</v>
      </c>
      <c r="C41" s="320" t="s">
        <v>189</v>
      </c>
      <c r="D41" s="320">
        <v>3</v>
      </c>
      <c r="E41" s="320"/>
      <c r="F41" s="318">
        <v>1</v>
      </c>
      <c r="G41" s="318"/>
      <c r="H41" s="318"/>
      <c r="I41" s="703">
        <v>470.42</v>
      </c>
      <c r="J41" s="376">
        <v>1</v>
      </c>
      <c r="K41" s="318">
        <f>I41*J41</f>
        <v>470.42</v>
      </c>
    </row>
    <row r="42" spans="1:11">
      <c r="A42" s="319">
        <v>3</v>
      </c>
      <c r="B42" s="320" t="s">
        <v>423</v>
      </c>
      <c r="C42" s="320" t="s">
        <v>189</v>
      </c>
      <c r="D42" s="320">
        <v>3</v>
      </c>
      <c r="E42" s="320"/>
      <c r="F42" s="318">
        <v>1</v>
      </c>
      <c r="G42" s="318">
        <v>52.77</v>
      </c>
      <c r="H42" s="318">
        <v>0.6</v>
      </c>
      <c r="I42" s="703">
        <v>31.661999999999999</v>
      </c>
      <c r="J42" s="376">
        <v>1</v>
      </c>
      <c r="K42" s="318">
        <f>I42*J42</f>
        <v>31.661999999999999</v>
      </c>
    </row>
    <row r="43" spans="1:11">
      <c r="A43" s="319">
        <v>3</v>
      </c>
      <c r="B43" s="320" t="s">
        <v>424</v>
      </c>
      <c r="C43" s="320" t="s">
        <v>189</v>
      </c>
      <c r="D43" s="320">
        <v>5</v>
      </c>
      <c r="E43" s="320"/>
      <c r="F43" s="318">
        <v>1</v>
      </c>
      <c r="G43" s="318">
        <v>863</v>
      </c>
      <c r="H43" s="318"/>
      <c r="I43" s="703"/>
      <c r="J43" s="376"/>
      <c r="K43" s="318">
        <f>I43*J43</f>
        <v>0</v>
      </c>
    </row>
    <row r="44" spans="1:11">
      <c r="A44" s="319">
        <v>4</v>
      </c>
      <c r="B44" s="320" t="s">
        <v>425</v>
      </c>
      <c r="C44" s="320" t="s">
        <v>189</v>
      </c>
      <c r="D44" s="320">
        <v>6</v>
      </c>
      <c r="E44" s="320"/>
      <c r="F44" s="318">
        <v>1</v>
      </c>
      <c r="G44" s="318">
        <v>157.6</v>
      </c>
      <c r="H44" s="318"/>
      <c r="I44" s="703"/>
      <c r="J44" s="376"/>
      <c r="K44" s="318">
        <f t="shared" ref="K44:K57" si="2">I44*J44</f>
        <v>0</v>
      </c>
    </row>
    <row r="45" spans="1:11">
      <c r="A45" s="319">
        <v>5</v>
      </c>
      <c r="B45" s="320" t="s">
        <v>426</v>
      </c>
      <c r="C45" s="320" t="s">
        <v>189</v>
      </c>
      <c r="D45" s="320">
        <v>7</v>
      </c>
      <c r="E45" s="320"/>
      <c r="F45" s="318">
        <v>1</v>
      </c>
      <c r="G45" s="318">
        <v>131</v>
      </c>
      <c r="H45" s="318"/>
      <c r="I45" s="703"/>
      <c r="J45" s="376"/>
      <c r="K45" s="318">
        <f t="shared" si="2"/>
        <v>0</v>
      </c>
    </row>
    <row r="46" spans="1:11">
      <c r="A46" s="319">
        <v>6</v>
      </c>
      <c r="B46" s="320" t="s">
        <v>427</v>
      </c>
      <c r="C46" s="320" t="s">
        <v>189</v>
      </c>
      <c r="D46" s="320">
        <v>8</v>
      </c>
      <c r="E46" s="320"/>
      <c r="F46" s="318">
        <v>1</v>
      </c>
      <c r="G46" s="318">
        <v>161.38999999999999</v>
      </c>
      <c r="H46" s="318"/>
      <c r="I46" s="703"/>
      <c r="J46" s="376"/>
      <c r="K46" s="318">
        <f t="shared" si="2"/>
        <v>0</v>
      </c>
    </row>
    <row r="47" spans="1:11">
      <c r="A47" s="319">
        <v>7</v>
      </c>
      <c r="B47" s="320" t="s">
        <v>428</v>
      </c>
      <c r="C47" s="320" t="s">
        <v>189</v>
      </c>
      <c r="D47" s="320">
        <v>9</v>
      </c>
      <c r="E47" s="320"/>
      <c r="F47" s="318">
        <v>1</v>
      </c>
      <c r="G47" s="318">
        <v>149.4</v>
      </c>
      <c r="H47" s="318"/>
      <c r="I47" s="703"/>
      <c r="J47" s="376"/>
      <c r="K47" s="318">
        <f t="shared" si="2"/>
        <v>0</v>
      </c>
    </row>
    <row r="48" spans="1:11">
      <c r="A48" s="319">
        <v>8</v>
      </c>
      <c r="B48" s="320" t="s">
        <v>429</v>
      </c>
      <c r="C48" s="320" t="s">
        <v>189</v>
      </c>
      <c r="D48" s="320">
        <v>10</v>
      </c>
      <c r="E48" s="320"/>
      <c r="F48" s="318">
        <v>1</v>
      </c>
      <c r="G48" s="318">
        <v>96.5</v>
      </c>
      <c r="H48" s="318"/>
      <c r="I48" s="703"/>
      <c r="J48" s="376"/>
      <c r="K48" s="318">
        <f t="shared" si="2"/>
        <v>0</v>
      </c>
    </row>
    <row r="49" spans="1:11">
      <c r="A49" s="319">
        <v>9</v>
      </c>
      <c r="B49" s="320" t="s">
        <v>430</v>
      </c>
      <c r="C49" s="320" t="s">
        <v>189</v>
      </c>
      <c r="D49" s="320">
        <v>11</v>
      </c>
      <c r="E49" s="320"/>
      <c r="F49" s="318">
        <v>1</v>
      </c>
      <c r="G49" s="318">
        <v>75</v>
      </c>
      <c r="H49" s="318"/>
      <c r="I49" s="703"/>
      <c r="J49" s="376"/>
      <c r="K49" s="318">
        <f t="shared" si="2"/>
        <v>0</v>
      </c>
    </row>
    <row r="50" spans="1:11">
      <c r="A50" s="319">
        <v>10</v>
      </c>
      <c r="B50" s="320" t="s">
        <v>431</v>
      </c>
      <c r="C50" s="320" t="s">
        <v>189</v>
      </c>
      <c r="D50" s="320">
        <v>12</v>
      </c>
      <c r="E50" s="320"/>
      <c r="F50" s="318">
        <v>1</v>
      </c>
      <c r="G50" s="318">
        <v>102.7</v>
      </c>
      <c r="H50" s="318"/>
      <c r="I50" s="703"/>
      <c r="J50" s="376"/>
      <c r="K50" s="318">
        <f t="shared" si="2"/>
        <v>0</v>
      </c>
    </row>
    <row r="51" spans="1:11">
      <c r="A51" s="319">
        <v>11</v>
      </c>
      <c r="B51" s="320" t="s">
        <v>432</v>
      </c>
      <c r="C51" s="320" t="s">
        <v>189</v>
      </c>
      <c r="D51" s="320">
        <v>13</v>
      </c>
      <c r="E51" s="320"/>
      <c r="F51" s="318">
        <v>1</v>
      </c>
      <c r="G51" s="318">
        <v>78.3</v>
      </c>
      <c r="H51" s="318"/>
      <c r="I51" s="703"/>
      <c r="J51" s="376"/>
      <c r="K51" s="318">
        <f t="shared" si="2"/>
        <v>0</v>
      </c>
    </row>
    <row r="52" spans="1:11">
      <c r="A52" s="319">
        <v>12</v>
      </c>
      <c r="B52" s="320" t="s">
        <v>433</v>
      </c>
      <c r="C52" s="320" t="s">
        <v>189</v>
      </c>
      <c r="D52" s="320">
        <v>14</v>
      </c>
      <c r="E52" s="320"/>
      <c r="F52" s="318">
        <v>1</v>
      </c>
      <c r="G52" s="318">
        <v>104.6</v>
      </c>
      <c r="H52" s="318"/>
      <c r="I52" s="703"/>
      <c r="J52" s="376"/>
      <c r="K52" s="318">
        <f t="shared" si="2"/>
        <v>0</v>
      </c>
    </row>
    <row r="53" spans="1:11">
      <c r="A53" s="319">
        <v>13</v>
      </c>
      <c r="B53" s="320" t="s">
        <v>434</v>
      </c>
      <c r="C53" s="320" t="s">
        <v>189</v>
      </c>
      <c r="D53" s="320">
        <v>15</v>
      </c>
      <c r="E53" s="320"/>
      <c r="F53" s="318">
        <v>1</v>
      </c>
      <c r="G53" s="318">
        <v>77.2</v>
      </c>
      <c r="H53" s="318"/>
      <c r="I53" s="703"/>
      <c r="J53" s="376"/>
      <c r="K53" s="318">
        <f t="shared" si="2"/>
        <v>0</v>
      </c>
    </row>
    <row r="54" spans="1:11">
      <c r="A54" s="319">
        <v>14</v>
      </c>
      <c r="B54" s="320" t="s">
        <v>435</v>
      </c>
      <c r="C54" s="320" t="s">
        <v>189</v>
      </c>
      <c r="D54" s="320">
        <v>16</v>
      </c>
      <c r="E54" s="320"/>
      <c r="F54" s="318">
        <v>1</v>
      </c>
      <c r="G54" s="318">
        <v>103.1</v>
      </c>
      <c r="H54" s="318"/>
      <c r="I54" s="703"/>
      <c r="J54" s="376"/>
      <c r="K54" s="318">
        <f t="shared" si="2"/>
        <v>0</v>
      </c>
    </row>
    <row r="55" spans="1:11">
      <c r="A55" s="319">
        <v>15</v>
      </c>
      <c r="B55" s="320" t="s">
        <v>436</v>
      </c>
      <c r="C55" s="320" t="s">
        <v>189</v>
      </c>
      <c r="D55" s="320">
        <v>17</v>
      </c>
      <c r="E55" s="320"/>
      <c r="F55" s="318">
        <v>1</v>
      </c>
      <c r="G55" s="318">
        <v>119.5</v>
      </c>
      <c r="H55" s="318"/>
      <c r="I55" s="703"/>
      <c r="J55" s="376"/>
      <c r="K55" s="318">
        <f t="shared" si="2"/>
        <v>0</v>
      </c>
    </row>
    <row r="56" spans="1:11">
      <c r="A56" s="319">
        <v>16</v>
      </c>
      <c r="B56" s="320" t="s">
        <v>436</v>
      </c>
      <c r="C56" s="320" t="s">
        <v>189</v>
      </c>
      <c r="D56" s="320">
        <v>17</v>
      </c>
      <c r="E56" s="320"/>
      <c r="F56" s="318">
        <v>1</v>
      </c>
      <c r="G56" s="318"/>
      <c r="H56" s="318"/>
      <c r="I56" s="703"/>
      <c r="J56" s="376"/>
      <c r="K56" s="318">
        <f t="shared" si="2"/>
        <v>0</v>
      </c>
    </row>
    <row r="57" spans="1:11">
      <c r="A57" s="319">
        <v>17</v>
      </c>
      <c r="B57" s="320" t="s">
        <v>437</v>
      </c>
      <c r="C57" s="320" t="s">
        <v>189</v>
      </c>
      <c r="D57" s="320">
        <v>18</v>
      </c>
      <c r="E57" s="320"/>
      <c r="F57" s="318">
        <v>1</v>
      </c>
      <c r="G57" s="318">
        <v>166.1</v>
      </c>
      <c r="H57" s="318"/>
      <c r="I57" s="703"/>
      <c r="J57" s="376"/>
      <c r="K57" s="318">
        <f t="shared" si="2"/>
        <v>0</v>
      </c>
    </row>
    <row r="58" spans="1:11">
      <c r="A58" s="319">
        <v>18</v>
      </c>
      <c r="B58" s="320" t="s">
        <v>438</v>
      </c>
      <c r="C58" s="320" t="s">
        <v>189</v>
      </c>
      <c r="D58" s="320">
        <v>19</v>
      </c>
      <c r="E58" s="320"/>
      <c r="F58" s="318">
        <v>1</v>
      </c>
      <c r="G58" s="318">
        <v>146.5</v>
      </c>
      <c r="H58" s="318"/>
      <c r="I58" s="703"/>
      <c r="J58" s="376"/>
      <c r="K58" s="318">
        <f>I58*J58</f>
        <v>0</v>
      </c>
    </row>
    <row r="59" spans="1:11">
      <c r="A59" s="319">
        <v>19</v>
      </c>
      <c r="B59" s="320" t="s">
        <v>439</v>
      </c>
      <c r="C59" s="320" t="s">
        <v>189</v>
      </c>
      <c r="D59" s="320">
        <v>20</v>
      </c>
      <c r="E59" s="320"/>
      <c r="F59" s="318">
        <v>1</v>
      </c>
      <c r="G59" s="318">
        <v>166.2</v>
      </c>
      <c r="H59" s="318"/>
      <c r="I59" s="703"/>
      <c r="J59" s="376"/>
      <c r="K59" s="318">
        <f>I59*J59</f>
        <v>0</v>
      </c>
    </row>
    <row r="60" spans="1:11">
      <c r="A60" s="319">
        <v>20</v>
      </c>
      <c r="B60" s="320" t="s">
        <v>440</v>
      </c>
      <c r="C60" s="320" t="s">
        <v>189</v>
      </c>
      <c r="D60" s="320">
        <v>21</v>
      </c>
      <c r="E60" s="320"/>
      <c r="F60" s="318">
        <v>1</v>
      </c>
      <c r="G60" s="318">
        <v>145.6</v>
      </c>
      <c r="H60" s="318"/>
      <c r="I60" s="703"/>
      <c r="J60" s="376"/>
      <c r="K60" s="318">
        <f>I60*J60</f>
        <v>0</v>
      </c>
    </row>
    <row r="61" spans="1:11">
      <c r="A61" s="319">
        <v>21</v>
      </c>
      <c r="B61" s="320" t="s">
        <v>441</v>
      </c>
      <c r="C61" s="320" t="s">
        <v>189</v>
      </c>
      <c r="D61" s="320">
        <v>22</v>
      </c>
      <c r="E61" s="320"/>
      <c r="F61" s="318">
        <v>1</v>
      </c>
      <c r="G61" s="318">
        <v>203.2</v>
      </c>
      <c r="H61" s="318"/>
      <c r="I61" s="703"/>
      <c r="J61" s="376"/>
      <c r="K61" s="318">
        <f>I61*J61</f>
        <v>0</v>
      </c>
    </row>
    <row r="62" spans="1:11">
      <c r="A62" s="319">
        <v>22</v>
      </c>
      <c r="B62" s="320" t="s">
        <v>442</v>
      </c>
      <c r="C62" s="320" t="s">
        <v>189</v>
      </c>
      <c r="D62" s="320">
        <v>23</v>
      </c>
      <c r="E62" s="320"/>
      <c r="F62" s="318">
        <v>1</v>
      </c>
      <c r="G62" s="318">
        <v>143.5</v>
      </c>
      <c r="H62" s="318">
        <v>0.6</v>
      </c>
      <c r="I62" s="703">
        <v>86.1</v>
      </c>
      <c r="J62" s="376">
        <v>1</v>
      </c>
      <c r="K62" s="318">
        <f t="shared" ref="K62:K68" si="3">I62*J62</f>
        <v>86.1</v>
      </c>
    </row>
    <row r="63" spans="1:11">
      <c r="A63" s="319">
        <v>23</v>
      </c>
      <c r="B63" s="320" t="s">
        <v>443</v>
      </c>
      <c r="C63" s="320" t="s">
        <v>189</v>
      </c>
      <c r="D63" s="320">
        <v>24</v>
      </c>
      <c r="E63" s="320"/>
      <c r="F63" s="318">
        <v>1</v>
      </c>
      <c r="G63" s="318">
        <v>110.6</v>
      </c>
      <c r="H63" s="318">
        <v>0.6</v>
      </c>
      <c r="I63" s="703">
        <v>66.36</v>
      </c>
      <c r="J63" s="376">
        <v>1</v>
      </c>
      <c r="K63" s="318">
        <f t="shared" si="3"/>
        <v>66.36</v>
      </c>
    </row>
    <row r="64" spans="1:11">
      <c r="A64" s="319">
        <v>24</v>
      </c>
      <c r="B64" s="320" t="s">
        <v>443</v>
      </c>
      <c r="C64" s="320" t="s">
        <v>189</v>
      </c>
      <c r="D64" s="320">
        <v>24</v>
      </c>
      <c r="E64" s="320"/>
      <c r="F64" s="318">
        <v>1</v>
      </c>
      <c r="G64" s="318"/>
      <c r="H64" s="318"/>
      <c r="I64" s="703">
        <v>176.2</v>
      </c>
      <c r="J64" s="376">
        <v>1</v>
      </c>
      <c r="K64" s="318">
        <f t="shared" si="3"/>
        <v>176.2</v>
      </c>
    </row>
    <row r="65" spans="1:11">
      <c r="A65" s="319">
        <v>25</v>
      </c>
      <c r="B65" s="320" t="s">
        <v>444</v>
      </c>
      <c r="C65" s="320" t="s">
        <v>189</v>
      </c>
      <c r="D65" s="320">
        <v>25</v>
      </c>
      <c r="E65" s="320"/>
      <c r="F65" s="318">
        <v>1</v>
      </c>
      <c r="G65" s="318">
        <v>68.900000000000006</v>
      </c>
      <c r="H65" s="318">
        <v>0.6</v>
      </c>
      <c r="I65" s="703">
        <v>41.34</v>
      </c>
      <c r="J65" s="376"/>
      <c r="K65" s="318">
        <f t="shared" si="3"/>
        <v>0</v>
      </c>
    </row>
    <row r="66" spans="1:11">
      <c r="A66" s="319">
        <v>26</v>
      </c>
      <c r="B66" s="320" t="s">
        <v>445</v>
      </c>
      <c r="C66" s="320" t="s">
        <v>189</v>
      </c>
      <c r="D66" s="320">
        <v>26</v>
      </c>
      <c r="E66" s="320"/>
      <c r="F66" s="318">
        <v>1</v>
      </c>
      <c r="G66" s="318">
        <v>51.941999999999993</v>
      </c>
      <c r="H66" s="318">
        <v>0.6</v>
      </c>
      <c r="I66" s="703">
        <v>31.165199999999995</v>
      </c>
      <c r="J66" s="376"/>
      <c r="K66" s="318">
        <f t="shared" si="3"/>
        <v>0</v>
      </c>
    </row>
    <row r="67" spans="1:11">
      <c r="A67" s="319">
        <v>27</v>
      </c>
      <c r="B67" s="320" t="s">
        <v>445</v>
      </c>
      <c r="C67" s="320" t="s">
        <v>189</v>
      </c>
      <c r="D67" s="320">
        <v>26</v>
      </c>
      <c r="E67" s="320"/>
      <c r="F67" s="318">
        <v>1</v>
      </c>
      <c r="G67" s="318"/>
      <c r="H67" s="318"/>
      <c r="I67" s="703">
        <v>176.74</v>
      </c>
      <c r="J67" s="376">
        <v>0.5</v>
      </c>
      <c r="K67" s="318">
        <f t="shared" si="3"/>
        <v>88.37</v>
      </c>
    </row>
    <row r="68" spans="1:11">
      <c r="A68" s="319">
        <v>28</v>
      </c>
      <c r="B68" s="320" t="s">
        <v>446</v>
      </c>
      <c r="C68" s="320" t="s">
        <v>189</v>
      </c>
      <c r="D68" s="320">
        <v>27</v>
      </c>
      <c r="E68" s="320"/>
      <c r="F68" s="318">
        <v>1</v>
      </c>
      <c r="G68" s="318">
        <v>45.5</v>
      </c>
      <c r="H68" s="318">
        <v>0.6</v>
      </c>
      <c r="I68" s="703">
        <v>27.3</v>
      </c>
      <c r="J68" s="376"/>
      <c r="K68" s="318">
        <f t="shared" si="3"/>
        <v>0</v>
      </c>
    </row>
    <row r="69" spans="1:11">
      <c r="A69" s="319">
        <v>29</v>
      </c>
      <c r="B69" s="320" t="s">
        <v>447</v>
      </c>
      <c r="C69" s="320" t="s">
        <v>189</v>
      </c>
      <c r="D69" s="320">
        <v>28</v>
      </c>
      <c r="E69" s="320"/>
      <c r="F69" s="318">
        <v>1</v>
      </c>
      <c r="G69" s="318">
        <v>77.5</v>
      </c>
      <c r="H69" s="318">
        <v>0.6</v>
      </c>
      <c r="I69" s="703">
        <v>46.5</v>
      </c>
      <c r="J69" s="376"/>
      <c r="K69" s="318">
        <f>I69*J69</f>
        <v>0</v>
      </c>
    </row>
    <row r="70" spans="1:11">
      <c r="A70" s="319">
        <v>30</v>
      </c>
      <c r="B70" s="320" t="s">
        <v>447</v>
      </c>
      <c r="C70" s="320" t="s">
        <v>189</v>
      </c>
      <c r="D70" s="320">
        <v>28</v>
      </c>
      <c r="E70" s="320"/>
      <c r="F70" s="318">
        <v>1</v>
      </c>
      <c r="G70" s="318"/>
      <c r="H70" s="318"/>
      <c r="I70" s="703">
        <v>176</v>
      </c>
      <c r="J70" s="376"/>
      <c r="K70" s="318">
        <f>I70*J70</f>
        <v>0</v>
      </c>
    </row>
    <row r="71" spans="1:11">
      <c r="A71" s="315"/>
      <c r="B71" s="584"/>
      <c r="C71" s="584"/>
      <c r="D71" s="584"/>
      <c r="E71" s="584"/>
      <c r="F71" s="378"/>
      <c r="G71" s="378"/>
      <c r="H71" s="378"/>
      <c r="I71" s="378"/>
      <c r="J71" s="235"/>
      <c r="K71" s="322"/>
    </row>
    <row r="72" spans="1:11">
      <c r="A72" s="243"/>
      <c r="B72" s="244"/>
      <c r="C72" s="244"/>
      <c r="D72" s="244"/>
      <c r="E72" s="244"/>
      <c r="F72" s="245"/>
      <c r="G72" s="245"/>
      <c r="H72" s="245"/>
      <c r="I72" s="391">
        <v>2650</v>
      </c>
      <c r="J72" s="398"/>
      <c r="K72" s="585">
        <f>SUM(K8:K70)</f>
        <v>1846.0459999999998</v>
      </c>
    </row>
    <row r="73" spans="1:11">
      <c r="A73" s="248"/>
      <c r="B73" s="249"/>
      <c r="C73" s="249"/>
      <c r="D73" s="249"/>
      <c r="E73" s="249"/>
      <c r="F73" s="250"/>
      <c r="G73" s="250"/>
      <c r="H73" s="250"/>
      <c r="I73" s="250"/>
      <c r="J73" s="256"/>
      <c r="K73" s="586">
        <f>K72/I72</f>
        <v>0.69662113207547161</v>
      </c>
    </row>
    <row r="74" spans="1:11">
      <c r="A74" s="251"/>
      <c r="B74" s="253"/>
      <c r="C74" s="253"/>
      <c r="D74" s="253"/>
      <c r="E74" s="253"/>
      <c r="F74" s="254"/>
      <c r="G74" s="254"/>
      <c r="H74" s="254"/>
      <c r="I74" s="254"/>
      <c r="J74" s="255"/>
      <c r="K74" s="250"/>
    </row>
    <row r="75" spans="1:11">
      <c r="A75" s="248"/>
      <c r="B75" s="249"/>
      <c r="C75" s="249"/>
      <c r="D75" s="249"/>
      <c r="E75" s="249"/>
      <c r="F75" s="250"/>
      <c r="G75" s="250"/>
      <c r="H75" s="250"/>
      <c r="I75" s="250"/>
      <c r="J75" s="256"/>
      <c r="K75" s="250"/>
    </row>
    <row r="76" spans="1:11">
      <c r="A76" s="248"/>
      <c r="B76" s="249"/>
      <c r="C76" s="249"/>
      <c r="D76" s="249"/>
      <c r="E76" s="249"/>
      <c r="F76" s="250"/>
      <c r="G76" s="250"/>
      <c r="H76" s="250"/>
      <c r="I76" s="250"/>
      <c r="J76" s="256"/>
      <c r="K76" s="250"/>
    </row>
    <row r="77" spans="1:11">
      <c r="A77" s="248"/>
      <c r="B77" s="249"/>
      <c r="C77" s="249"/>
      <c r="D77" s="249"/>
      <c r="E77" s="249"/>
      <c r="F77" s="250"/>
      <c r="G77" s="250"/>
      <c r="H77" s="250"/>
      <c r="I77" s="250"/>
      <c r="J77" s="256"/>
      <c r="K77" s="250"/>
    </row>
    <row r="78" spans="1:11">
      <c r="A78" s="248"/>
      <c r="B78" s="249"/>
      <c r="C78" s="249"/>
      <c r="D78" s="249"/>
      <c r="E78" s="249"/>
      <c r="F78" s="250"/>
      <c r="G78" s="250"/>
      <c r="H78" s="250"/>
      <c r="I78" s="250"/>
      <c r="J78" s="256"/>
      <c r="K78" s="250"/>
    </row>
    <row r="79" spans="1:11">
      <c r="A79" s="248"/>
      <c r="B79" s="249"/>
      <c r="C79" s="249"/>
      <c r="D79" s="249"/>
      <c r="E79" s="249"/>
      <c r="F79" s="250"/>
      <c r="G79" s="250"/>
      <c r="H79" s="250"/>
      <c r="I79" s="250"/>
      <c r="J79" s="256"/>
      <c r="K79" s="250"/>
    </row>
    <row r="80" spans="1:11">
      <c r="A80" s="248"/>
      <c r="B80" s="249"/>
      <c r="C80" s="249"/>
      <c r="D80" s="249"/>
      <c r="E80" s="249"/>
      <c r="F80" s="250"/>
      <c r="G80" s="250"/>
      <c r="H80" s="250"/>
      <c r="I80" s="250"/>
      <c r="J80" s="256"/>
      <c r="K80" s="250"/>
    </row>
    <row r="81" spans="1:11">
      <c r="A81" s="248"/>
      <c r="B81" s="249"/>
      <c r="C81" s="249"/>
      <c r="D81" s="249"/>
      <c r="E81" s="249"/>
      <c r="F81" s="250"/>
      <c r="G81" s="250"/>
      <c r="H81" s="250"/>
      <c r="I81" s="250"/>
      <c r="J81" s="256"/>
      <c r="K81" s="250"/>
    </row>
    <row r="82" spans="1:11">
      <c r="A82" s="248"/>
      <c r="B82" s="249"/>
      <c r="C82" s="249"/>
      <c r="D82" s="249"/>
      <c r="E82" s="249"/>
      <c r="F82" s="250"/>
      <c r="G82" s="250"/>
      <c r="H82" s="250"/>
      <c r="I82" s="250"/>
      <c r="J82" s="256"/>
      <c r="K82" s="250"/>
    </row>
    <row r="83" spans="1:11">
      <c r="A83" s="248"/>
      <c r="B83" s="249"/>
      <c r="C83" s="249"/>
      <c r="D83" s="249"/>
      <c r="E83" s="249"/>
      <c r="F83" s="250"/>
      <c r="G83" s="250"/>
      <c r="H83" s="250"/>
      <c r="I83" s="250"/>
      <c r="J83" s="256"/>
      <c r="K83" s="250"/>
    </row>
    <row r="84" spans="1:11">
      <c r="A84" s="248"/>
      <c r="B84" s="249"/>
      <c r="C84" s="249"/>
      <c r="D84" s="249"/>
      <c r="E84" s="249"/>
      <c r="F84" s="250"/>
      <c r="G84" s="250"/>
      <c r="H84" s="250"/>
      <c r="I84" s="250"/>
      <c r="J84" s="256"/>
      <c r="K84" s="250"/>
    </row>
    <row r="85" spans="1:11">
      <c r="A85" s="248"/>
      <c r="B85" s="249"/>
      <c r="C85" s="249"/>
      <c r="D85" s="249"/>
      <c r="E85" s="249"/>
      <c r="F85" s="250"/>
      <c r="G85" s="250"/>
      <c r="H85" s="250"/>
      <c r="I85" s="250"/>
      <c r="J85" s="256"/>
      <c r="K85" s="250"/>
    </row>
    <row r="86" spans="1:11">
      <c r="A86" s="248"/>
      <c r="B86" s="249"/>
      <c r="C86" s="249"/>
      <c r="D86" s="249"/>
      <c r="E86" s="249"/>
      <c r="F86" s="250"/>
      <c r="G86" s="250"/>
      <c r="H86" s="250"/>
      <c r="I86" s="250"/>
      <c r="J86" s="256"/>
      <c r="K86" s="250"/>
    </row>
    <row r="87" spans="1:11">
      <c r="A87" s="248"/>
      <c r="B87" s="249"/>
      <c r="C87" s="249"/>
      <c r="D87" s="249"/>
      <c r="E87" s="249"/>
      <c r="F87" s="250"/>
      <c r="G87" s="250"/>
      <c r="H87" s="250"/>
      <c r="I87" s="250"/>
      <c r="J87" s="256"/>
      <c r="K87" s="250"/>
    </row>
    <row r="88" spans="1:11">
      <c r="A88" s="248"/>
      <c r="B88" s="249"/>
      <c r="C88" s="249"/>
      <c r="D88" s="249"/>
      <c r="E88" s="249"/>
      <c r="F88" s="250"/>
      <c r="G88" s="250"/>
      <c r="H88" s="250"/>
      <c r="I88" s="250"/>
      <c r="J88" s="256"/>
      <c r="K88" s="250"/>
    </row>
    <row r="89" spans="1:11">
      <c r="A89" s="248"/>
      <c r="B89" s="249"/>
      <c r="C89" s="249"/>
      <c r="D89" s="249"/>
      <c r="E89" s="249"/>
      <c r="F89" s="250"/>
      <c r="G89" s="250"/>
      <c r="H89" s="250"/>
      <c r="I89" s="250"/>
      <c r="J89" s="256"/>
      <c r="K89" s="250"/>
    </row>
    <row r="90" spans="1:11">
      <c r="A90" s="248"/>
      <c r="B90" s="249"/>
      <c r="C90" s="249"/>
      <c r="D90" s="249"/>
      <c r="E90" s="249"/>
      <c r="F90" s="250"/>
      <c r="G90" s="250"/>
      <c r="H90" s="250"/>
      <c r="I90" s="250"/>
      <c r="J90" s="256"/>
      <c r="K90" s="250"/>
    </row>
    <row r="91" spans="1:11">
      <c r="A91" s="248"/>
      <c r="B91" s="249"/>
      <c r="C91" s="249"/>
      <c r="D91" s="249"/>
      <c r="E91" s="249"/>
      <c r="F91" s="250"/>
      <c r="G91" s="250"/>
      <c r="H91" s="250"/>
      <c r="I91" s="250"/>
      <c r="J91" s="256"/>
      <c r="K91" s="250"/>
    </row>
    <row r="92" spans="1:11">
      <c r="A92" s="248"/>
      <c r="B92" s="249"/>
      <c r="C92" s="249"/>
      <c r="D92" s="249"/>
      <c r="E92" s="249"/>
      <c r="F92" s="250"/>
      <c r="G92" s="250"/>
      <c r="H92" s="250"/>
      <c r="I92" s="250"/>
      <c r="J92" s="256"/>
    </row>
  </sheetData>
  <mergeCells count="3">
    <mergeCell ref="E1:G1"/>
    <mergeCell ref="E3:J3"/>
    <mergeCell ref="B6:E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61"/>
  <sheetViews>
    <sheetView view="pageBreakPreview" zoomScale="90" zoomScaleNormal="100" zoomScaleSheetLayoutView="90" workbookViewId="0">
      <pane xSplit="9" ySplit="7" topLeftCell="J8" activePane="bottomRight" state="frozen"/>
      <selection pane="topRight" activeCell="J1" sqref="J1"/>
      <selection pane="bottomLeft" activeCell="A8" sqref="A8"/>
      <selection pane="bottomRight" sqref="A1:XFD1048576"/>
    </sheetView>
  </sheetViews>
  <sheetFormatPr defaultColWidth="8.90625" defaultRowHeight="14.5"/>
  <cols>
    <col min="1" max="2" width="8.36328125" style="551" customWidth="1"/>
    <col min="3" max="3" width="8.54296875" style="551" customWidth="1"/>
    <col min="4" max="4" width="20.453125" style="552" customWidth="1"/>
    <col min="5" max="5" width="10.54296875" style="608" customWidth="1"/>
    <col min="6" max="6" width="13" style="608" customWidth="1"/>
    <col min="7" max="7" width="6.6328125" style="553" customWidth="1"/>
    <col min="8" max="9" width="11.6328125" style="554" customWidth="1"/>
    <col min="10" max="10" width="15.54296875" style="554" customWidth="1"/>
    <col min="11" max="11" width="11.54296875" style="554" customWidth="1"/>
    <col min="12" max="13" width="9.6328125" style="555" customWidth="1"/>
    <col min="14" max="14" width="11.6328125" style="556" customWidth="1"/>
    <col min="15" max="15" width="7.453125" style="557" customWidth="1"/>
    <col min="16" max="16" width="0.453125" style="482" customWidth="1"/>
    <col min="17" max="17" width="7" style="482" customWidth="1"/>
  </cols>
  <sheetData>
    <row r="1" spans="1:17">
      <c r="A1" s="475" t="s">
        <v>340</v>
      </c>
      <c r="B1" s="476"/>
      <c r="C1" s="476"/>
      <c r="D1" s="476"/>
      <c r="E1" s="587"/>
      <c r="F1" s="587"/>
      <c r="G1" s="477"/>
      <c r="H1" s="478"/>
      <c r="I1" s="478"/>
      <c r="J1" s="479"/>
      <c r="K1" s="479"/>
      <c r="L1" s="480"/>
      <c r="M1" s="480"/>
      <c r="N1" s="479"/>
      <c r="O1" s="481"/>
    </row>
    <row r="2" spans="1:17">
      <c r="A2" s="588" t="s">
        <v>448</v>
      </c>
      <c r="B2" s="483"/>
      <c r="C2" s="483"/>
      <c r="D2" s="1149"/>
      <c r="E2" s="589"/>
      <c r="F2" s="589"/>
      <c r="G2" s="483"/>
      <c r="H2" s="484"/>
      <c r="I2" s="484"/>
      <c r="J2" s="485"/>
      <c r="K2" s="485"/>
      <c r="L2" s="486"/>
      <c r="M2" s="486"/>
      <c r="N2" s="485"/>
      <c r="O2" s="487"/>
    </row>
    <row r="3" spans="1:17">
      <c r="A3" s="1347" t="s">
        <v>449</v>
      </c>
      <c r="B3" s="1348"/>
      <c r="C3" s="1348"/>
      <c r="D3" s="1348"/>
      <c r="E3" s="589"/>
      <c r="F3" s="589"/>
      <c r="G3" s="483"/>
      <c r="H3" s="484"/>
      <c r="I3" s="484"/>
      <c r="J3" s="485"/>
      <c r="K3" s="485"/>
      <c r="L3" s="486"/>
      <c r="M3" s="486"/>
      <c r="N3" s="485"/>
      <c r="O3" s="487"/>
    </row>
    <row r="4" spans="1:17">
      <c r="A4" s="1363" t="s">
        <v>450</v>
      </c>
      <c r="B4" s="1364"/>
      <c r="C4" s="1364"/>
      <c r="D4" s="1364"/>
      <c r="E4" s="1364"/>
      <c r="F4" s="1364"/>
      <c r="G4" s="1364"/>
      <c r="H4" s="1364"/>
      <c r="I4" s="1364"/>
      <c r="J4" s="1364"/>
      <c r="K4" s="1364"/>
      <c r="L4" s="1364"/>
      <c r="M4" s="1364"/>
      <c r="N4" s="1364"/>
      <c r="O4" s="1365"/>
    </row>
    <row r="5" spans="1:17">
      <c r="A5" s="494"/>
      <c r="B5" s="495"/>
      <c r="C5" s="1350"/>
      <c r="D5" s="1351"/>
      <c r="E5" s="1351"/>
      <c r="F5" s="1351"/>
      <c r="G5" s="1351"/>
      <c r="H5" s="1351"/>
      <c r="I5" s="1351"/>
      <c r="J5" s="1351"/>
      <c r="K5" s="1351"/>
      <c r="L5" s="1351"/>
      <c r="M5" s="1351"/>
      <c r="N5" s="1351"/>
      <c r="O5" s="1352"/>
    </row>
    <row r="6" spans="1:17">
      <c r="A6" s="496"/>
      <c r="B6" s="497"/>
      <c r="C6" s="497"/>
      <c r="D6" s="498"/>
      <c r="E6" s="590"/>
      <c r="F6" s="590"/>
      <c r="G6" s="499"/>
      <c r="H6" s="500"/>
      <c r="I6" s="591"/>
      <c r="J6" s="501" t="s">
        <v>345</v>
      </c>
      <c r="K6" s="501" t="s">
        <v>346</v>
      </c>
      <c r="L6" s="501" t="s">
        <v>347</v>
      </c>
      <c r="M6" s="592" t="s">
        <v>161</v>
      </c>
      <c r="N6" s="503" t="s">
        <v>451</v>
      </c>
      <c r="O6" s="1353"/>
    </row>
    <row r="7" spans="1:17">
      <c r="A7" s="504" t="s">
        <v>393</v>
      </c>
      <c r="B7" s="504" t="s">
        <v>123</v>
      </c>
      <c r="C7" s="504" t="s">
        <v>124</v>
      </c>
      <c r="D7" s="504" t="s">
        <v>350</v>
      </c>
      <c r="E7" s="509" t="s">
        <v>452</v>
      </c>
      <c r="F7" s="504" t="s">
        <v>239</v>
      </c>
      <c r="G7" s="505" t="s">
        <v>351</v>
      </c>
      <c r="H7" s="506" t="s">
        <v>4</v>
      </c>
      <c r="I7" s="593" t="s">
        <v>395</v>
      </c>
      <c r="J7" s="507">
        <v>0.65</v>
      </c>
      <c r="K7" s="507">
        <v>0.3</v>
      </c>
      <c r="L7" s="507">
        <v>0.05</v>
      </c>
      <c r="M7" s="508" t="s">
        <v>257</v>
      </c>
      <c r="N7" s="509" t="s">
        <v>352</v>
      </c>
      <c r="O7" s="1354"/>
      <c r="P7" s="510"/>
      <c r="Q7" s="510"/>
    </row>
    <row r="8" spans="1:17">
      <c r="A8" s="511"/>
      <c r="B8" s="512"/>
      <c r="C8" s="512"/>
      <c r="D8" s="513"/>
      <c r="E8" s="512"/>
      <c r="F8" s="512"/>
      <c r="G8" s="154"/>
      <c r="H8" s="514"/>
      <c r="I8" s="514"/>
      <c r="J8" s="514"/>
      <c r="K8" s="514"/>
      <c r="L8" s="514"/>
      <c r="M8" s="514"/>
      <c r="N8" s="515"/>
      <c r="O8" s="516"/>
      <c r="P8" s="510"/>
      <c r="Q8" s="510"/>
    </row>
    <row r="9" spans="1:17" ht="15" customHeight="1">
      <c r="A9" s="511">
        <v>1</v>
      </c>
      <c r="B9" s="594"/>
      <c r="C9" s="596" t="s">
        <v>919</v>
      </c>
      <c r="D9" s="596" t="s">
        <v>920</v>
      </c>
      <c r="E9" s="518"/>
      <c r="F9" s="154">
        <v>1</v>
      </c>
      <c r="G9" s="154">
        <v>1</v>
      </c>
      <c r="H9" s="595">
        <v>1359</v>
      </c>
      <c r="I9" s="514">
        <v>1223</v>
      </c>
      <c r="J9" s="1155">
        <v>0.9</v>
      </c>
      <c r="K9" s="1155">
        <v>0.87</v>
      </c>
      <c r="L9" s="1156">
        <v>0.87</v>
      </c>
      <c r="M9" s="1156">
        <v>0.87</v>
      </c>
      <c r="N9" s="514">
        <f>H9*M9</f>
        <v>1182.33</v>
      </c>
      <c r="O9" s="541"/>
      <c r="P9" s="510"/>
      <c r="Q9" s="510"/>
    </row>
    <row r="10" spans="1:17">
      <c r="A10" s="511"/>
      <c r="B10" s="594"/>
      <c r="C10" s="594"/>
      <c r="D10" s="596" t="s">
        <v>397</v>
      </c>
      <c r="E10" s="597"/>
      <c r="F10" s="597"/>
      <c r="G10" s="154"/>
      <c r="H10" s="514"/>
      <c r="I10" s="514"/>
      <c r="J10" s="514"/>
      <c r="K10" s="514"/>
      <c r="L10" s="514"/>
      <c r="M10" s="514"/>
      <c r="N10" s="515"/>
      <c r="O10" s="516"/>
      <c r="P10" s="510"/>
      <c r="Q10" s="510"/>
    </row>
    <row r="11" spans="1:17" ht="15" customHeight="1">
      <c r="A11" s="511">
        <v>2</v>
      </c>
      <c r="B11" s="594"/>
      <c r="C11" s="1344" t="s">
        <v>454</v>
      </c>
      <c r="D11" s="1345"/>
      <c r="E11" s="1345"/>
      <c r="F11" s="1345"/>
      <c r="G11" s="154">
        <v>1</v>
      </c>
      <c r="H11" s="595"/>
      <c r="I11" s="514"/>
      <c r="J11" s="514"/>
      <c r="K11" s="514"/>
      <c r="L11" s="514"/>
      <c r="M11" s="514"/>
      <c r="N11" s="515"/>
      <c r="O11" s="516"/>
      <c r="P11" s="510"/>
      <c r="Q11" s="510"/>
    </row>
    <row r="12" spans="1:17">
      <c r="A12" s="511">
        <v>3</v>
      </c>
      <c r="B12" s="518" t="s">
        <v>165</v>
      </c>
      <c r="C12" s="596" t="s">
        <v>736</v>
      </c>
      <c r="D12" s="596" t="s">
        <v>398</v>
      </c>
      <c r="E12" s="518"/>
      <c r="F12" s="154">
        <v>1</v>
      </c>
      <c r="G12" s="154">
        <v>1</v>
      </c>
      <c r="H12" s="595">
        <v>973</v>
      </c>
      <c r="I12" s="514">
        <f>H12-90</f>
        <v>883</v>
      </c>
      <c r="J12" s="1155">
        <f>I12/H12</f>
        <v>0.90750256937307294</v>
      </c>
      <c r="K12" s="1155">
        <f>I12/H12</f>
        <v>0.90750256937307294</v>
      </c>
      <c r="L12" s="1156">
        <f>I12/H12</f>
        <v>0.90750256937307294</v>
      </c>
      <c r="M12" s="1156">
        <f>J12*0.65+K12*0.3+L12*0.05</f>
        <v>0.90750256937307294</v>
      </c>
      <c r="N12" s="514">
        <f>H12*M12</f>
        <v>883</v>
      </c>
      <c r="O12" s="516"/>
      <c r="P12" s="510"/>
      <c r="Q12" s="510"/>
    </row>
    <row r="13" spans="1:17">
      <c r="A13" s="518"/>
      <c r="B13" s="518" t="s">
        <v>131</v>
      </c>
      <c r="C13" s="513" t="s">
        <v>736</v>
      </c>
      <c r="D13" s="512"/>
      <c r="E13" s="518"/>
      <c r="F13" s="154">
        <v>1</v>
      </c>
      <c r="G13" s="154"/>
      <c r="H13" s="595">
        <v>266.60000000000002</v>
      </c>
      <c r="I13" s="514">
        <v>266</v>
      </c>
      <c r="J13" s="1155">
        <f>I13/H13</f>
        <v>0.99774943735933974</v>
      </c>
      <c r="K13" s="1155">
        <f>I13/H13</f>
        <v>0.99774943735933974</v>
      </c>
      <c r="L13" s="1156">
        <f>I13/H13</f>
        <v>0.99774943735933974</v>
      </c>
      <c r="M13" s="1156">
        <f>J13*0.65+K13*0.3+L13*0.05</f>
        <v>0.99774943735933963</v>
      </c>
      <c r="N13" s="514">
        <f>H13*M13</f>
        <v>265.99999999999994</v>
      </c>
      <c r="O13" s="516"/>
      <c r="P13" s="510"/>
      <c r="Q13" s="510"/>
    </row>
    <row r="14" spans="1:17">
      <c r="A14" s="511"/>
      <c r="B14" s="594"/>
      <c r="C14" s="594"/>
      <c r="D14" s="596"/>
      <c r="E14" s="597"/>
      <c r="F14" s="597"/>
      <c r="G14" s="154"/>
      <c r="H14" s="514"/>
      <c r="I14" s="514"/>
      <c r="J14" s="514"/>
      <c r="K14" s="514"/>
      <c r="L14" s="514"/>
      <c r="M14" s="514"/>
      <c r="N14" s="515"/>
      <c r="O14" s="516"/>
      <c r="P14" s="510"/>
      <c r="Q14" s="510"/>
    </row>
    <row r="15" spans="1:17" ht="15" customHeight="1">
      <c r="A15" s="511">
        <v>4</v>
      </c>
      <c r="B15" s="517"/>
      <c r="C15" s="1366" t="s">
        <v>455</v>
      </c>
      <c r="D15" s="1367"/>
      <c r="E15" s="1367"/>
      <c r="F15" s="1368"/>
      <c r="G15" s="154">
        <v>1</v>
      </c>
      <c r="H15" s="514">
        <v>122</v>
      </c>
      <c r="I15" s="514">
        <v>122</v>
      </c>
      <c r="J15" s="1155">
        <v>0.85</v>
      </c>
      <c r="K15" s="539">
        <v>0.85</v>
      </c>
      <c r="L15" s="540">
        <v>0.85</v>
      </c>
      <c r="M15" s="540">
        <f>J15*0.65+K15*0.3+L15*0.05</f>
        <v>0.85</v>
      </c>
      <c r="N15" s="514">
        <f>H15*M15</f>
        <v>103.7</v>
      </c>
      <c r="O15" s="516"/>
      <c r="P15" s="510"/>
      <c r="Q15" s="510"/>
    </row>
    <row r="16" spans="1:17">
      <c r="A16" s="511"/>
      <c r="B16" s="518"/>
      <c r="C16" s="512"/>
      <c r="D16" s="596"/>
      <c r="E16" s="512"/>
      <c r="F16" s="518"/>
      <c r="G16" s="154"/>
      <c r="H16" s="154"/>
      <c r="I16" s="514"/>
      <c r="J16" s="539"/>
      <c r="K16" s="521"/>
      <c r="L16" s="541"/>
      <c r="M16" s="522">
        <v>0</v>
      </c>
      <c r="N16" s="514">
        <v>0</v>
      </c>
      <c r="O16" s="516"/>
      <c r="P16" s="510"/>
      <c r="Q16" s="510"/>
    </row>
    <row r="17" spans="1:17">
      <c r="A17" s="511"/>
      <c r="B17" s="518"/>
      <c r="C17" s="512"/>
      <c r="D17" s="513"/>
      <c r="E17" s="512"/>
      <c r="F17" s="518"/>
      <c r="G17" s="154"/>
      <c r="H17" s="154"/>
      <c r="I17" s="514"/>
      <c r="J17" s="539"/>
      <c r="K17" s="539"/>
      <c r="L17" s="541"/>
      <c r="M17" s="522">
        <v>0</v>
      </c>
      <c r="N17" s="514">
        <v>0</v>
      </c>
      <c r="O17" s="516"/>
      <c r="P17" s="510"/>
      <c r="Q17" s="510"/>
    </row>
    <row r="18" spans="1:17">
      <c r="A18" s="511"/>
      <c r="B18" s="594"/>
      <c r="C18" s="154"/>
      <c r="D18" s="154"/>
      <c r="E18" s="154"/>
      <c r="F18" s="154"/>
      <c r="G18" s="154"/>
      <c r="H18" s="514"/>
      <c r="I18" s="514"/>
      <c r="J18" s="514"/>
      <c r="K18" s="514"/>
      <c r="L18" s="514"/>
      <c r="M18" s="514"/>
      <c r="N18" s="515"/>
      <c r="O18" s="516"/>
      <c r="P18" s="510"/>
      <c r="Q18" s="510"/>
    </row>
    <row r="19" spans="1:17" ht="15" customHeight="1">
      <c r="A19" s="504">
        <v>4</v>
      </c>
      <c r="B19" s="528"/>
      <c r="C19" s="1342" t="s">
        <v>455</v>
      </c>
      <c r="D19" s="1343"/>
      <c r="E19" s="1343"/>
      <c r="F19" s="1343"/>
      <c r="G19" s="1343"/>
      <c r="H19" s="529">
        <v>0</v>
      </c>
      <c r="I19" s="529"/>
      <c r="J19" s="529"/>
      <c r="K19" s="529"/>
      <c r="L19" s="529"/>
      <c r="M19" s="529"/>
      <c r="N19" s="598">
        <v>0</v>
      </c>
      <c r="O19" s="599"/>
      <c r="P19" s="510"/>
      <c r="Q19" s="510"/>
    </row>
    <row r="20" spans="1:17">
      <c r="A20" s="511"/>
      <c r="B20" s="594"/>
      <c r="C20" s="594"/>
      <c r="D20" s="596"/>
      <c r="E20" s="597"/>
      <c r="F20" s="597"/>
      <c r="G20" s="154"/>
      <c r="H20" s="514"/>
      <c r="I20" s="514"/>
      <c r="J20" s="514"/>
      <c r="K20" s="514"/>
      <c r="L20" s="514"/>
      <c r="M20" s="514"/>
      <c r="N20" s="515"/>
      <c r="O20" s="516"/>
      <c r="P20" s="510"/>
      <c r="Q20" s="510"/>
    </row>
    <row r="21" spans="1:17">
      <c r="A21" s="511"/>
      <c r="B21" s="594"/>
      <c r="C21" s="594"/>
      <c r="D21" s="596"/>
      <c r="E21" s="597"/>
      <c r="F21" s="597"/>
      <c r="G21" s="154"/>
      <c r="H21" s="514"/>
      <c r="I21" s="514"/>
      <c r="J21" s="514"/>
      <c r="K21" s="514"/>
      <c r="L21" s="514"/>
      <c r="M21" s="514"/>
      <c r="N21" s="515"/>
      <c r="O21" s="516"/>
      <c r="P21" s="510"/>
      <c r="Q21" s="510"/>
    </row>
    <row r="22" spans="1:17" ht="15" customHeight="1">
      <c r="A22" s="511">
        <v>5</v>
      </c>
      <c r="B22" s="517"/>
      <c r="C22" s="1344" t="s">
        <v>456</v>
      </c>
      <c r="D22" s="1345"/>
      <c r="E22" s="1345"/>
      <c r="F22" s="1345"/>
      <c r="G22" s="154"/>
      <c r="H22" s="514"/>
      <c r="I22" s="514"/>
      <c r="J22" s="514"/>
      <c r="K22" s="514"/>
      <c r="L22" s="514"/>
      <c r="M22" s="514"/>
      <c r="N22" s="515"/>
      <c r="O22" s="516"/>
      <c r="P22" s="510"/>
      <c r="Q22" s="510"/>
    </row>
    <row r="23" spans="1:17">
      <c r="A23" s="511"/>
      <c r="B23" s="512"/>
      <c r="C23" s="512"/>
      <c r="D23" s="513"/>
      <c r="E23" s="518"/>
      <c r="F23" s="518"/>
      <c r="G23" s="154"/>
      <c r="H23" s="154"/>
      <c r="I23" s="600"/>
      <c r="J23" s="514"/>
      <c r="K23" s="514"/>
      <c r="L23" s="514"/>
      <c r="M23" s="514"/>
      <c r="N23" s="514"/>
      <c r="O23" s="516"/>
      <c r="P23" s="510"/>
      <c r="Q23" s="510"/>
    </row>
    <row r="24" spans="1:17">
      <c r="A24" s="512"/>
      <c r="B24" s="601"/>
      <c r="C24" s="512"/>
      <c r="D24" s="513"/>
      <c r="E24" s="512"/>
      <c r="F24" s="601"/>
      <c r="G24" s="164"/>
      <c r="H24" s="164"/>
      <c r="I24" s="602"/>
      <c r="J24" s="519"/>
      <c r="K24" s="519"/>
      <c r="L24" s="603"/>
      <c r="M24" s="603"/>
      <c r="N24" s="519"/>
      <c r="O24" s="516"/>
      <c r="P24" s="510"/>
      <c r="Q24" s="510"/>
    </row>
    <row r="25" spans="1:17">
      <c r="A25" s="512"/>
      <c r="B25" s="518" t="s">
        <v>165</v>
      </c>
      <c r="C25" s="512">
        <v>18</v>
      </c>
      <c r="D25" s="513" t="s">
        <v>457</v>
      </c>
      <c r="E25" s="512">
        <v>2</v>
      </c>
      <c r="F25" s="518"/>
      <c r="G25" s="154">
        <v>1</v>
      </c>
      <c r="H25" s="154">
        <v>12</v>
      </c>
      <c r="I25" s="600">
        <v>12</v>
      </c>
      <c r="J25" s="539">
        <f>I25/H25</f>
        <v>1</v>
      </c>
      <c r="K25" s="539">
        <f>I25/H25</f>
        <v>1</v>
      </c>
      <c r="L25" s="540">
        <f>I25/H25</f>
        <v>1</v>
      </c>
      <c r="M25" s="540">
        <f>J25*0.65+K25*0.3+L25*0.05</f>
        <v>1</v>
      </c>
      <c r="N25" s="514">
        <f>H25*M25</f>
        <v>12</v>
      </c>
      <c r="O25" s="516" t="s">
        <v>54</v>
      </c>
      <c r="P25" s="510"/>
      <c r="Q25" s="510"/>
    </row>
    <row r="26" spans="1:17">
      <c r="A26" s="512"/>
      <c r="B26" s="518" t="s">
        <v>165</v>
      </c>
      <c r="C26" s="512">
        <v>19</v>
      </c>
      <c r="D26" s="513" t="s">
        <v>354</v>
      </c>
      <c r="E26" s="512">
        <v>2</v>
      </c>
      <c r="F26" s="518"/>
      <c r="G26" s="154">
        <v>1</v>
      </c>
      <c r="H26" s="154">
        <v>9</v>
      </c>
      <c r="I26" s="600"/>
      <c r="J26" s="539"/>
      <c r="K26" s="521"/>
      <c r="L26" s="604"/>
      <c r="M26" s="604">
        <v>0</v>
      </c>
      <c r="N26" s="514">
        <v>0</v>
      </c>
      <c r="O26" s="516" t="s">
        <v>54</v>
      </c>
      <c r="P26" s="510"/>
      <c r="Q26" s="510"/>
    </row>
    <row r="27" spans="1:17">
      <c r="A27" s="512"/>
      <c r="B27" s="518" t="s">
        <v>165</v>
      </c>
      <c r="C27" s="512">
        <v>20</v>
      </c>
      <c r="D27" s="513" t="s">
        <v>458</v>
      </c>
      <c r="E27" s="512">
        <v>2</v>
      </c>
      <c r="F27" s="518"/>
      <c r="G27" s="154">
        <v>1</v>
      </c>
      <c r="H27" s="154">
        <v>10</v>
      </c>
      <c r="I27" s="600"/>
      <c r="J27" s="539"/>
      <c r="K27" s="521"/>
      <c r="L27" s="604"/>
      <c r="M27" s="540">
        <v>0</v>
      </c>
      <c r="N27" s="514">
        <v>0</v>
      </c>
      <c r="O27" s="516"/>
      <c r="P27" s="510"/>
      <c r="Q27" s="510"/>
    </row>
    <row r="28" spans="1:17">
      <c r="A28" s="512"/>
      <c r="B28" s="518" t="s">
        <v>165</v>
      </c>
      <c r="C28" s="512">
        <v>21</v>
      </c>
      <c r="D28" s="513" t="s">
        <v>459</v>
      </c>
      <c r="E28" s="512">
        <v>2</v>
      </c>
      <c r="F28" s="518"/>
      <c r="G28" s="154">
        <v>1</v>
      </c>
      <c r="H28" s="154">
        <v>10</v>
      </c>
      <c r="I28" s="600"/>
      <c r="J28" s="539"/>
      <c r="K28" s="521"/>
      <c r="L28" s="604"/>
      <c r="M28" s="540">
        <v>0</v>
      </c>
      <c r="N28" s="514">
        <v>0</v>
      </c>
      <c r="O28" s="516"/>
      <c r="P28" s="510"/>
      <c r="Q28" s="510"/>
    </row>
    <row r="29" spans="1:17">
      <c r="A29" s="512"/>
      <c r="B29" s="518" t="s">
        <v>165</v>
      </c>
      <c r="C29" s="512">
        <v>22</v>
      </c>
      <c r="D29" s="513" t="s">
        <v>460</v>
      </c>
      <c r="E29" s="512">
        <v>2</v>
      </c>
      <c r="F29" s="518"/>
      <c r="G29" s="154">
        <v>1</v>
      </c>
      <c r="H29" s="154">
        <v>36</v>
      </c>
      <c r="I29" s="600">
        <v>26</v>
      </c>
      <c r="J29" s="539">
        <f>I29/H29</f>
        <v>0.72222222222222221</v>
      </c>
      <c r="K29" s="539">
        <f>I29/H29</f>
        <v>0.72222222222222221</v>
      </c>
      <c r="L29" s="540">
        <f>I29/H29</f>
        <v>0.72222222222222221</v>
      </c>
      <c r="M29" s="540">
        <f>J29*0.65+K29*0.3+L29*0.05</f>
        <v>0.72222222222222221</v>
      </c>
      <c r="N29" s="514">
        <f>H29*M29</f>
        <v>26</v>
      </c>
      <c r="O29" s="516"/>
      <c r="P29" s="510"/>
      <c r="Q29" s="605"/>
    </row>
    <row r="30" spans="1:17">
      <c r="A30" s="512"/>
      <c r="B30" s="518" t="s">
        <v>165</v>
      </c>
      <c r="C30" s="512">
        <v>23</v>
      </c>
      <c r="D30" s="513" t="s">
        <v>461</v>
      </c>
      <c r="E30" s="512">
        <v>2</v>
      </c>
      <c r="F30" s="518"/>
      <c r="G30" s="154">
        <v>1</v>
      </c>
      <c r="H30" s="154">
        <v>26</v>
      </c>
      <c r="I30" s="600">
        <v>18</v>
      </c>
      <c r="J30" s="539">
        <f>I30/H30</f>
        <v>0.69230769230769229</v>
      </c>
      <c r="K30" s="539">
        <f>I30/H30</f>
        <v>0.69230769230769229</v>
      </c>
      <c r="L30" s="540">
        <f>I30/H30</f>
        <v>0.69230769230769229</v>
      </c>
      <c r="M30" s="540">
        <f>J30*0.65+K30*0.3+L30*0.05</f>
        <v>0.69230769230769229</v>
      </c>
      <c r="N30" s="514">
        <f>H30*M30</f>
        <v>18</v>
      </c>
      <c r="O30" s="516"/>
      <c r="P30" s="510"/>
      <c r="Q30" s="510"/>
    </row>
    <row r="31" spans="1:17">
      <c r="A31" s="512"/>
      <c r="B31" s="518" t="s">
        <v>165</v>
      </c>
      <c r="C31" s="512">
        <v>24</v>
      </c>
      <c r="D31" s="513" t="s">
        <v>462</v>
      </c>
      <c r="E31" s="512">
        <v>2</v>
      </c>
      <c r="F31" s="518"/>
      <c r="G31" s="154">
        <v>1</v>
      </c>
      <c r="H31" s="154">
        <v>48</v>
      </c>
      <c r="I31" s="600"/>
      <c r="J31" s="539"/>
      <c r="K31" s="539"/>
      <c r="L31" s="540"/>
      <c r="M31" s="540">
        <v>0</v>
      </c>
      <c r="N31" s="514">
        <v>0</v>
      </c>
      <c r="O31" s="516"/>
      <c r="P31" s="510"/>
      <c r="Q31" s="510"/>
    </row>
    <row r="32" spans="1:17">
      <c r="A32" s="512"/>
      <c r="B32" s="518" t="s">
        <v>165</v>
      </c>
      <c r="C32" s="512">
        <v>25</v>
      </c>
      <c r="D32" s="513" t="s">
        <v>360</v>
      </c>
      <c r="E32" s="512">
        <v>2</v>
      </c>
      <c r="F32" s="518"/>
      <c r="G32" s="154">
        <v>1</v>
      </c>
      <c r="H32" s="154">
        <v>41</v>
      </c>
      <c r="I32" s="600">
        <v>31</v>
      </c>
      <c r="J32" s="539">
        <f>I32/H32</f>
        <v>0.75609756097560976</v>
      </c>
      <c r="K32" s="539">
        <f>I32/H32</f>
        <v>0.75609756097560976</v>
      </c>
      <c r="L32" s="540">
        <f>I32/H32</f>
        <v>0.75609756097560976</v>
      </c>
      <c r="M32" s="540">
        <f>J32*0.65+K32*0.3+L32*0.05</f>
        <v>0.75609756097560976</v>
      </c>
      <c r="N32" s="514">
        <f>H32*M32</f>
        <v>31</v>
      </c>
      <c r="O32" s="516"/>
      <c r="P32" s="510"/>
      <c r="Q32" s="510"/>
    </row>
    <row r="33" spans="1:17">
      <c r="A33" s="512"/>
      <c r="B33" s="518" t="s">
        <v>165</v>
      </c>
      <c r="C33" s="512">
        <v>26</v>
      </c>
      <c r="D33" s="513" t="s">
        <v>369</v>
      </c>
      <c r="E33" s="512">
        <v>2</v>
      </c>
      <c r="F33" s="518"/>
      <c r="G33" s="154">
        <v>1</v>
      </c>
      <c r="H33" s="154">
        <v>72</v>
      </c>
      <c r="I33" s="600">
        <v>40</v>
      </c>
      <c r="J33" s="539">
        <f>I33/H33</f>
        <v>0.55555555555555558</v>
      </c>
      <c r="K33" s="539">
        <f>I33/H33</f>
        <v>0.55555555555555558</v>
      </c>
      <c r="L33" s="540">
        <f>I33/H33</f>
        <v>0.55555555555555558</v>
      </c>
      <c r="M33" s="540">
        <f>J33*0.65+K33*0.3+L33*0.05</f>
        <v>0.55555555555555558</v>
      </c>
      <c r="N33" s="514">
        <f>H33*M33</f>
        <v>40</v>
      </c>
      <c r="O33" s="516"/>
      <c r="P33" s="510"/>
      <c r="Q33" s="510"/>
    </row>
    <row r="34" spans="1:17">
      <c r="A34" s="512"/>
      <c r="B34" s="518" t="s">
        <v>165</v>
      </c>
      <c r="C34" s="512">
        <v>27</v>
      </c>
      <c r="D34" s="513" t="s">
        <v>357</v>
      </c>
      <c r="E34" s="512">
        <v>2</v>
      </c>
      <c r="F34" s="518"/>
      <c r="G34" s="154">
        <v>1</v>
      </c>
      <c r="H34" s="154">
        <v>81</v>
      </c>
      <c r="I34" s="600">
        <v>32</v>
      </c>
      <c r="J34" s="539">
        <f>I34/H34</f>
        <v>0.39506172839506171</v>
      </c>
      <c r="K34" s="539">
        <f>I34/H34</f>
        <v>0.39506172839506171</v>
      </c>
      <c r="L34" s="540">
        <f>I34/H34</f>
        <v>0.39506172839506171</v>
      </c>
      <c r="M34" s="540">
        <f>J34*0.65+K34*0.3+L34*0.05</f>
        <v>0.39506172839506176</v>
      </c>
      <c r="N34" s="514">
        <f>H34*M34</f>
        <v>32</v>
      </c>
      <c r="O34" s="516"/>
      <c r="P34" s="510"/>
      <c r="Q34" s="510"/>
    </row>
    <row r="35" spans="1:17">
      <c r="A35" s="512"/>
      <c r="B35" s="518" t="s">
        <v>165</v>
      </c>
      <c r="C35" s="512">
        <v>28</v>
      </c>
      <c r="D35" s="513" t="s">
        <v>463</v>
      </c>
      <c r="E35" s="512">
        <v>2</v>
      </c>
      <c r="F35" s="518"/>
      <c r="G35" s="154">
        <v>1</v>
      </c>
      <c r="H35" s="154">
        <v>209.58</v>
      </c>
      <c r="I35" s="600">
        <v>209.58</v>
      </c>
      <c r="J35" s="539">
        <v>0.25</v>
      </c>
      <c r="K35" s="539">
        <v>0.25</v>
      </c>
      <c r="L35" s="540">
        <v>0.25</v>
      </c>
      <c r="M35" s="540">
        <v>0.25</v>
      </c>
      <c r="N35" s="514">
        <v>52.395000000000003</v>
      </c>
      <c r="O35" s="516"/>
      <c r="P35" s="510"/>
      <c r="Q35" s="510"/>
    </row>
    <row r="36" spans="1:17">
      <c r="A36" s="512"/>
      <c r="B36" s="601"/>
      <c r="C36" s="512"/>
      <c r="D36" s="513"/>
      <c r="E36" s="512"/>
      <c r="F36" s="601"/>
      <c r="G36" s="164"/>
      <c r="H36" s="164"/>
      <c r="I36" s="602"/>
      <c r="J36" s="519"/>
      <c r="K36" s="519"/>
      <c r="L36" s="519"/>
      <c r="M36" s="519"/>
      <c r="N36" s="519"/>
      <c r="O36" s="516"/>
      <c r="P36" s="510"/>
      <c r="Q36" s="510"/>
    </row>
    <row r="37" spans="1:17">
      <c r="A37" s="512"/>
      <c r="B37" s="512"/>
      <c r="C37" s="512"/>
      <c r="D37" s="513"/>
      <c r="E37" s="512"/>
      <c r="F37" s="512"/>
      <c r="G37" s="164"/>
      <c r="H37" s="519"/>
      <c r="I37" s="519"/>
      <c r="J37" s="519"/>
      <c r="K37" s="519"/>
      <c r="L37" s="519"/>
      <c r="M37" s="519"/>
      <c r="N37" s="520"/>
      <c r="O37" s="516"/>
      <c r="P37" s="510"/>
      <c r="Q37" s="510"/>
    </row>
    <row r="38" spans="1:17" ht="15" customHeight="1">
      <c r="A38" s="504">
        <v>5</v>
      </c>
      <c r="B38" s="528"/>
      <c r="C38" s="1342" t="s">
        <v>456</v>
      </c>
      <c r="D38" s="1343"/>
      <c r="E38" s="1343"/>
      <c r="F38" s="1343"/>
      <c r="G38" s="1343"/>
      <c r="H38" s="529"/>
      <c r="I38" s="529"/>
      <c r="J38" s="529"/>
      <c r="K38" s="529"/>
      <c r="L38" s="529"/>
      <c r="M38" s="529"/>
      <c r="N38" s="598"/>
      <c r="O38" s="599"/>
      <c r="P38" s="510"/>
      <c r="Q38" s="510"/>
    </row>
    <row r="39" spans="1:17">
      <c r="A39" s="533"/>
      <c r="B39" s="534"/>
      <c r="C39" s="534"/>
      <c r="D39" s="535"/>
      <c r="E39" s="534"/>
      <c r="F39" s="534"/>
      <c r="G39" s="536"/>
      <c r="H39" s="537"/>
      <c r="I39" s="537"/>
      <c r="J39" s="537"/>
      <c r="K39" s="537"/>
      <c r="L39" s="537"/>
      <c r="M39" s="537"/>
      <c r="N39" s="538"/>
      <c r="O39" s="516"/>
      <c r="P39" s="510"/>
      <c r="Q39" s="510"/>
    </row>
    <row r="40" spans="1:17" ht="15" customHeight="1">
      <c r="A40" s="511">
        <v>6</v>
      </c>
      <c r="B40" s="517"/>
      <c r="C40" s="1344" t="s">
        <v>464</v>
      </c>
      <c r="D40" s="1345"/>
      <c r="E40" s="1345"/>
      <c r="F40" s="1345"/>
      <c r="G40" s="154"/>
      <c r="H40" s="514"/>
      <c r="I40" s="514"/>
      <c r="J40" s="514"/>
      <c r="K40" s="514"/>
      <c r="L40" s="514"/>
      <c r="M40" s="514"/>
      <c r="N40" s="515"/>
      <c r="O40" s="516"/>
      <c r="P40" s="510"/>
      <c r="Q40" s="606"/>
    </row>
    <row r="41" spans="1:17">
      <c r="A41" s="511"/>
      <c r="B41" s="512"/>
      <c r="C41" s="512"/>
      <c r="D41" s="513"/>
      <c r="E41" s="518"/>
      <c r="F41" s="518"/>
      <c r="G41" s="154"/>
      <c r="H41" s="154"/>
      <c r="I41" s="600"/>
      <c r="J41" s="514"/>
      <c r="K41" s="514"/>
      <c r="L41" s="514"/>
      <c r="M41" s="514"/>
      <c r="N41" s="514"/>
      <c r="O41" s="516"/>
      <c r="P41" s="510"/>
      <c r="Q41" s="510"/>
    </row>
    <row r="42" spans="1:17">
      <c r="A42" s="511"/>
      <c r="B42" s="518" t="s">
        <v>131</v>
      </c>
      <c r="C42" s="512">
        <v>23</v>
      </c>
      <c r="D42" s="513" t="s">
        <v>461</v>
      </c>
      <c r="E42" s="512">
        <v>3</v>
      </c>
      <c r="F42" s="518"/>
      <c r="G42" s="154">
        <v>1</v>
      </c>
      <c r="H42" s="154">
        <v>99</v>
      </c>
      <c r="I42" s="600"/>
      <c r="J42" s="514"/>
      <c r="K42" s="514"/>
      <c r="L42" s="514"/>
      <c r="M42" s="522">
        <v>0</v>
      </c>
      <c r="N42" s="514">
        <v>0</v>
      </c>
      <c r="O42" s="516"/>
      <c r="P42" s="510"/>
      <c r="Q42" s="510"/>
    </row>
    <row r="43" spans="1:17">
      <c r="A43" s="511"/>
      <c r="B43" s="518" t="s">
        <v>131</v>
      </c>
      <c r="C43" s="512">
        <v>24</v>
      </c>
      <c r="D43" s="513" t="s">
        <v>462</v>
      </c>
      <c r="E43" s="512">
        <v>3</v>
      </c>
      <c r="F43" s="518"/>
      <c r="G43" s="154">
        <v>1</v>
      </c>
      <c r="H43" s="154">
        <v>82</v>
      </c>
      <c r="I43" s="600"/>
      <c r="J43" s="514"/>
      <c r="K43" s="514"/>
      <c r="L43" s="514"/>
      <c r="M43" s="522">
        <v>0</v>
      </c>
      <c r="N43" s="514">
        <v>0</v>
      </c>
      <c r="O43" s="516"/>
      <c r="P43" s="510"/>
      <c r="Q43" s="510"/>
    </row>
    <row r="44" spans="1:17">
      <c r="A44" s="511"/>
      <c r="B44" s="518" t="s">
        <v>131</v>
      </c>
      <c r="C44" s="512">
        <v>25</v>
      </c>
      <c r="D44" s="513" t="s">
        <v>360</v>
      </c>
      <c r="E44" s="512">
        <v>3</v>
      </c>
      <c r="F44" s="518"/>
      <c r="G44" s="154">
        <v>1</v>
      </c>
      <c r="H44" s="154">
        <v>52</v>
      </c>
      <c r="I44" s="600"/>
      <c r="J44" s="514"/>
      <c r="K44" s="514"/>
      <c r="L44" s="514"/>
      <c r="M44" s="522">
        <v>0</v>
      </c>
      <c r="N44" s="514">
        <v>0</v>
      </c>
      <c r="O44" s="516"/>
      <c r="P44" s="510"/>
      <c r="Q44" s="510"/>
    </row>
    <row r="45" spans="1:17">
      <c r="A45" s="511"/>
      <c r="B45" s="518" t="s">
        <v>131</v>
      </c>
      <c r="C45" s="512">
        <v>26</v>
      </c>
      <c r="D45" s="513" t="s">
        <v>369</v>
      </c>
      <c r="E45" s="512">
        <v>3</v>
      </c>
      <c r="F45" s="518"/>
      <c r="G45" s="154">
        <v>1</v>
      </c>
      <c r="H45" s="154">
        <v>48</v>
      </c>
      <c r="I45" s="600"/>
      <c r="J45" s="514"/>
      <c r="K45" s="514"/>
      <c r="L45" s="514"/>
      <c r="M45" s="522">
        <v>0</v>
      </c>
      <c r="N45" s="514">
        <v>0</v>
      </c>
      <c r="O45" s="516"/>
      <c r="P45" s="510"/>
      <c r="Q45" s="510"/>
    </row>
    <row r="46" spans="1:17">
      <c r="A46" s="511"/>
      <c r="B46" s="518" t="s">
        <v>131</v>
      </c>
      <c r="C46" s="512">
        <v>27</v>
      </c>
      <c r="D46" s="513" t="s">
        <v>357</v>
      </c>
      <c r="E46" s="512">
        <v>3</v>
      </c>
      <c r="F46" s="518"/>
      <c r="G46" s="154">
        <v>1</v>
      </c>
      <c r="H46" s="154">
        <v>43</v>
      </c>
      <c r="I46" s="600"/>
      <c r="J46" s="514"/>
      <c r="K46" s="514"/>
      <c r="L46" s="514"/>
      <c r="M46" s="522">
        <v>0</v>
      </c>
      <c r="N46" s="514">
        <v>0</v>
      </c>
      <c r="O46" s="516"/>
      <c r="P46" s="510"/>
      <c r="Q46" s="510"/>
    </row>
    <row r="47" spans="1:17">
      <c r="A47" s="511"/>
      <c r="B47" s="518" t="s">
        <v>131</v>
      </c>
      <c r="C47" s="512">
        <v>28</v>
      </c>
      <c r="D47" s="513" t="s">
        <v>463</v>
      </c>
      <c r="E47" s="512">
        <v>3</v>
      </c>
      <c r="F47" s="518"/>
      <c r="G47" s="154">
        <v>1</v>
      </c>
      <c r="H47" s="154">
        <v>152</v>
      </c>
      <c r="I47" s="600"/>
      <c r="J47" s="514"/>
      <c r="K47" s="514"/>
      <c r="L47" s="514"/>
      <c r="M47" s="522">
        <v>0</v>
      </c>
      <c r="N47" s="514">
        <v>0</v>
      </c>
      <c r="O47" s="516"/>
      <c r="P47" s="510"/>
      <c r="Q47" s="510"/>
    </row>
    <row r="48" spans="1:17">
      <c r="A48" s="511"/>
      <c r="B48" s="518" t="s">
        <v>131</v>
      </c>
      <c r="C48" s="512">
        <v>29</v>
      </c>
      <c r="D48" s="513" t="s">
        <v>465</v>
      </c>
      <c r="E48" s="512">
        <v>3</v>
      </c>
      <c r="F48" s="518"/>
      <c r="G48" s="154">
        <v>1</v>
      </c>
      <c r="H48" s="154">
        <v>27.93</v>
      </c>
      <c r="I48" s="600"/>
      <c r="J48" s="514"/>
      <c r="K48" s="514"/>
      <c r="L48" s="514"/>
      <c r="M48" s="514"/>
      <c r="N48" s="514"/>
      <c r="O48" s="516"/>
      <c r="P48" s="510"/>
      <c r="Q48" s="510"/>
    </row>
    <row r="49" spans="1:17">
      <c r="A49" s="511"/>
      <c r="B49" s="518" t="s">
        <v>131</v>
      </c>
      <c r="C49" s="512">
        <v>30</v>
      </c>
      <c r="D49" s="513"/>
      <c r="E49" s="512">
        <v>3</v>
      </c>
      <c r="F49" s="518"/>
      <c r="G49" s="154">
        <v>1</v>
      </c>
      <c r="H49" s="154"/>
      <c r="I49" s="600"/>
      <c r="J49" s="514"/>
      <c r="K49" s="514"/>
      <c r="L49" s="514"/>
      <c r="M49" s="514"/>
      <c r="N49" s="514"/>
      <c r="O49" s="516"/>
      <c r="P49" s="510"/>
      <c r="Q49" s="510"/>
    </row>
    <row r="50" spans="1:17">
      <c r="A50" s="511"/>
      <c r="B50" s="512"/>
      <c r="C50" s="512"/>
      <c r="D50" s="513"/>
      <c r="E50" s="518"/>
      <c r="F50" s="518"/>
      <c r="G50" s="154"/>
      <c r="H50" s="154"/>
      <c r="I50" s="600"/>
      <c r="J50" s="514"/>
      <c r="K50" s="514"/>
      <c r="L50" s="514"/>
      <c r="M50" s="514"/>
      <c r="N50" s="514"/>
      <c r="O50" s="516"/>
      <c r="P50" s="510"/>
      <c r="Q50" s="510"/>
    </row>
    <row r="51" spans="1:17">
      <c r="A51" s="512"/>
      <c r="B51" s="512"/>
      <c r="C51" s="512"/>
      <c r="D51" s="513"/>
      <c r="E51" s="512"/>
      <c r="F51" s="512"/>
      <c r="G51" s="164"/>
      <c r="H51" s="519"/>
      <c r="I51" s="519"/>
      <c r="J51" s="519"/>
      <c r="K51" s="519"/>
      <c r="L51" s="519"/>
      <c r="M51" s="519"/>
      <c r="N51" s="520"/>
      <c r="O51" s="516"/>
      <c r="P51" s="510"/>
      <c r="Q51" s="510"/>
    </row>
    <row r="52" spans="1:17" ht="15" customHeight="1">
      <c r="A52" s="704" t="s">
        <v>11</v>
      </c>
      <c r="B52" s="1361" t="s">
        <v>13</v>
      </c>
      <c r="C52" s="1362"/>
      <c r="D52" s="1362"/>
      <c r="E52" s="1362"/>
      <c r="F52" s="1362"/>
      <c r="G52" s="1362"/>
      <c r="H52" s="598"/>
      <c r="I52" s="529"/>
      <c r="J52" s="529"/>
      <c r="K52" s="529"/>
      <c r="L52" s="529"/>
      <c r="M52" s="529"/>
      <c r="N52" s="705">
        <f>SUM(N8:N51)</f>
        <v>2646.4249999999997</v>
      </c>
      <c r="O52" s="541"/>
      <c r="P52" s="510"/>
      <c r="Q52" s="510"/>
    </row>
    <row r="53" spans="1:17">
      <c r="A53" s="511"/>
      <c r="B53" s="512"/>
      <c r="C53" s="512"/>
      <c r="D53" s="513"/>
      <c r="E53" s="601"/>
      <c r="F53" s="601"/>
      <c r="G53" s="706"/>
      <c r="H53" s="707"/>
      <c r="I53" s="707"/>
      <c r="J53" s="707"/>
      <c r="K53" s="707"/>
      <c r="L53" s="707"/>
      <c r="M53" s="707"/>
      <c r="N53" s="538"/>
      <c r="O53" s="516"/>
      <c r="P53" s="510"/>
      <c r="Q53" s="510"/>
    </row>
    <row r="54" spans="1:17">
      <c r="A54" s="708" t="s">
        <v>16</v>
      </c>
      <c r="B54" s="1358" t="s">
        <v>17</v>
      </c>
      <c r="C54" s="1359"/>
      <c r="D54" s="1359"/>
      <c r="E54" s="1360"/>
      <c r="F54" s="631"/>
      <c r="G54" s="709"/>
      <c r="H54" s="529"/>
      <c r="I54" s="529"/>
      <c r="J54" s="529"/>
      <c r="K54" s="529"/>
      <c r="L54" s="529"/>
      <c r="M54" s="529"/>
      <c r="N54" s="538"/>
      <c r="O54" s="516"/>
      <c r="P54" s="510"/>
      <c r="Q54" s="510"/>
    </row>
    <row r="55" spans="1:17">
      <c r="A55" s="511"/>
      <c r="B55" s="534"/>
      <c r="C55" s="534"/>
      <c r="D55" s="535"/>
      <c r="E55" s="710"/>
      <c r="F55" s="710"/>
      <c r="G55" s="536"/>
      <c r="H55" s="537"/>
      <c r="I55" s="537"/>
      <c r="J55" s="537"/>
      <c r="K55" s="537"/>
      <c r="L55" s="537"/>
      <c r="M55" s="537"/>
      <c r="N55" s="538"/>
      <c r="O55" s="516"/>
      <c r="P55" s="510"/>
      <c r="Q55" s="510"/>
    </row>
    <row r="56" spans="1:17">
      <c r="A56" s="511"/>
      <c r="B56" s="512"/>
      <c r="C56" s="512" t="s">
        <v>169</v>
      </c>
      <c r="D56" s="596" t="s">
        <v>397</v>
      </c>
      <c r="E56" s="512">
        <v>2</v>
      </c>
      <c r="F56" s="518"/>
      <c r="G56" s="536">
        <v>1</v>
      </c>
      <c r="H56" s="537">
        <v>83</v>
      </c>
      <c r="I56" s="600">
        <v>83</v>
      </c>
      <c r="J56" s="539">
        <f>I56/H56</f>
        <v>1</v>
      </c>
      <c r="K56" s="539">
        <f>I56/H56</f>
        <v>1</v>
      </c>
      <c r="L56" s="540">
        <f>I56/H56</f>
        <v>1</v>
      </c>
      <c r="M56" s="540">
        <f>J56*0.65+K56*0.3+L56*0.05</f>
        <v>1</v>
      </c>
      <c r="N56" s="514">
        <f>H56*M56</f>
        <v>83</v>
      </c>
      <c r="O56" s="516"/>
      <c r="P56" s="510"/>
      <c r="Q56" s="510"/>
    </row>
    <row r="57" spans="1:17">
      <c r="A57" s="511"/>
      <c r="B57" s="512"/>
      <c r="C57" s="512"/>
      <c r="D57" s="513"/>
      <c r="E57" s="518"/>
      <c r="F57" s="518"/>
      <c r="G57" s="536"/>
      <c r="H57" s="537"/>
      <c r="I57" s="537"/>
      <c r="J57" s="537"/>
      <c r="K57" s="537"/>
      <c r="L57" s="537"/>
      <c r="M57" s="537"/>
      <c r="N57" s="538"/>
      <c r="O57" s="516"/>
      <c r="P57" s="510"/>
      <c r="Q57" s="510"/>
    </row>
    <row r="58" spans="1:17">
      <c r="A58" s="511"/>
      <c r="B58" s="512"/>
      <c r="C58" s="512" t="s">
        <v>172</v>
      </c>
      <c r="D58" s="596" t="s">
        <v>398</v>
      </c>
      <c r="E58" s="512">
        <v>2</v>
      </c>
      <c r="F58" s="518"/>
      <c r="G58" s="536">
        <v>1</v>
      </c>
      <c r="H58" s="537">
        <v>272.89999999999998</v>
      </c>
      <c r="I58" s="537">
        <v>272.89999999999998</v>
      </c>
      <c r="J58" s="539">
        <f>I58/H58</f>
        <v>1</v>
      </c>
      <c r="K58" s="539">
        <f>I58/H58</f>
        <v>1</v>
      </c>
      <c r="L58" s="540">
        <f>I58/H58</f>
        <v>1</v>
      </c>
      <c r="M58" s="540">
        <f>J58*0.65+K58*0.3+L58*0.05</f>
        <v>1</v>
      </c>
      <c r="N58" s="514">
        <f>H58*M58</f>
        <v>272.89999999999998</v>
      </c>
      <c r="O58" s="516"/>
      <c r="P58" s="510"/>
      <c r="Q58" s="510"/>
    </row>
    <row r="59" spans="1:17">
      <c r="A59" s="511"/>
      <c r="B59" s="512"/>
      <c r="C59" s="512"/>
      <c r="D59" s="513"/>
      <c r="E59" s="518"/>
      <c r="F59" s="518"/>
      <c r="G59" s="536"/>
      <c r="H59" s="537"/>
      <c r="I59" s="537"/>
      <c r="J59" s="537"/>
      <c r="K59" s="537"/>
      <c r="L59" s="537"/>
      <c r="M59" s="537"/>
      <c r="N59" s="538"/>
      <c r="O59" s="516"/>
    </row>
    <row r="60" spans="1:17">
      <c r="A60" s="512"/>
      <c r="B60" s="512"/>
      <c r="C60" s="512"/>
      <c r="D60" s="513"/>
      <c r="E60" s="518"/>
      <c r="F60" s="518"/>
      <c r="G60" s="536"/>
      <c r="H60" s="537"/>
      <c r="I60" s="537"/>
      <c r="J60" s="537"/>
      <c r="K60" s="537"/>
      <c r="L60" s="543"/>
      <c r="M60" s="543"/>
      <c r="N60" s="538"/>
      <c r="O60" s="516"/>
    </row>
    <row r="61" spans="1:17">
      <c r="A61" s="711" t="s">
        <v>16</v>
      </c>
      <c r="B61" s="1358" t="s">
        <v>17</v>
      </c>
      <c r="C61" s="1359"/>
      <c r="D61" s="1359"/>
      <c r="E61" s="1360"/>
      <c r="F61" s="607"/>
      <c r="G61" s="546"/>
      <c r="H61" s="547"/>
      <c r="I61" s="547"/>
      <c r="J61" s="547"/>
      <c r="K61" s="547"/>
      <c r="L61" s="548"/>
      <c r="M61" s="548"/>
      <c r="N61" s="705">
        <f>SUM(N56:N59)</f>
        <v>355.9</v>
      </c>
      <c r="O61" s="550"/>
    </row>
  </sheetData>
  <mergeCells count="13">
    <mergeCell ref="B61:E61"/>
    <mergeCell ref="B54:E54"/>
    <mergeCell ref="B52:G52"/>
    <mergeCell ref="A3:D3"/>
    <mergeCell ref="A4:O4"/>
    <mergeCell ref="C5:O5"/>
    <mergeCell ref="O6:O7"/>
    <mergeCell ref="C11:F11"/>
    <mergeCell ref="C15:F15"/>
    <mergeCell ref="C19:G19"/>
    <mergeCell ref="C22:F22"/>
    <mergeCell ref="C38:G38"/>
    <mergeCell ref="C40:F40"/>
  </mergeCells>
  <pageMargins left="0.7" right="0.7" top="0.75" bottom="0.75" header="0.3" footer="0.3"/>
  <pageSetup scale="5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2EAA1-E855-4D6A-8D2D-508D732245A0}">
  <dimension ref="A1:K89"/>
  <sheetViews>
    <sheetView workbookViewId="0">
      <selection activeCell="L77" sqref="L77"/>
    </sheetView>
  </sheetViews>
  <sheetFormatPr defaultRowHeight="11.5"/>
  <cols>
    <col min="1" max="1" width="5.7265625" style="306" customWidth="1"/>
    <col min="2" max="2" width="19" style="305" customWidth="1"/>
    <col min="3" max="3" width="11.7265625" style="305" customWidth="1"/>
    <col min="4" max="4" width="9.26953125" style="305" customWidth="1"/>
    <col min="5" max="5" width="17.7265625" style="305" customWidth="1"/>
    <col min="6" max="6" width="5.54296875" style="306" customWidth="1"/>
    <col min="7" max="7" width="8.7265625" style="306" customWidth="1"/>
    <col min="8" max="8" width="7.453125" style="306" customWidth="1"/>
    <col min="9" max="9" width="8.7265625" style="307" customWidth="1"/>
    <col min="10" max="10" width="9.7265625" style="306" customWidth="1"/>
    <col min="11" max="11" width="12.7265625" style="306" customWidth="1"/>
    <col min="12" max="256" width="8.7265625" style="308"/>
    <col min="257" max="257" width="5.7265625" style="308" customWidth="1"/>
    <col min="258" max="258" width="19" style="308" customWidth="1"/>
    <col min="259" max="259" width="11.7265625" style="308" customWidth="1"/>
    <col min="260" max="260" width="9.26953125" style="308" customWidth="1"/>
    <col min="261" max="261" width="17.7265625" style="308" customWidth="1"/>
    <col min="262" max="262" width="5.54296875" style="308" customWidth="1"/>
    <col min="263" max="263" width="8.7265625" style="308" customWidth="1"/>
    <col min="264" max="264" width="7.453125" style="308" customWidth="1"/>
    <col min="265" max="265" width="8.7265625" style="308" customWidth="1"/>
    <col min="266" max="266" width="9.7265625" style="308" customWidth="1"/>
    <col min="267" max="267" width="12.7265625" style="308" customWidth="1"/>
    <col min="268" max="512" width="8.7265625" style="308"/>
    <col min="513" max="513" width="5.7265625" style="308" customWidth="1"/>
    <col min="514" max="514" width="19" style="308" customWidth="1"/>
    <col min="515" max="515" width="11.7265625" style="308" customWidth="1"/>
    <col min="516" max="516" width="9.26953125" style="308" customWidth="1"/>
    <col min="517" max="517" width="17.7265625" style="308" customWidth="1"/>
    <col min="518" max="518" width="5.54296875" style="308" customWidth="1"/>
    <col min="519" max="519" width="8.7265625" style="308" customWidth="1"/>
    <col min="520" max="520" width="7.453125" style="308" customWidth="1"/>
    <col min="521" max="521" width="8.7265625" style="308" customWidth="1"/>
    <col min="522" max="522" width="9.7265625" style="308" customWidth="1"/>
    <col min="523" max="523" width="12.7265625" style="308" customWidth="1"/>
    <col min="524" max="768" width="8.7265625" style="308"/>
    <col min="769" max="769" width="5.7265625" style="308" customWidth="1"/>
    <col min="770" max="770" width="19" style="308" customWidth="1"/>
    <col min="771" max="771" width="11.7265625" style="308" customWidth="1"/>
    <col min="772" max="772" width="9.26953125" style="308" customWidth="1"/>
    <col min="773" max="773" width="17.7265625" style="308" customWidth="1"/>
    <col min="774" max="774" width="5.54296875" style="308" customWidth="1"/>
    <col min="775" max="775" width="8.7265625" style="308" customWidth="1"/>
    <col min="776" max="776" width="7.453125" style="308" customWidth="1"/>
    <col min="777" max="777" width="8.7265625" style="308" customWidth="1"/>
    <col min="778" max="778" width="9.7265625" style="308" customWidth="1"/>
    <col min="779" max="779" width="12.7265625" style="308" customWidth="1"/>
    <col min="780" max="1024" width="8.7265625" style="308"/>
    <col min="1025" max="1025" width="5.7265625" style="308" customWidth="1"/>
    <col min="1026" max="1026" width="19" style="308" customWidth="1"/>
    <col min="1027" max="1027" width="11.7265625" style="308" customWidth="1"/>
    <col min="1028" max="1028" width="9.26953125" style="308" customWidth="1"/>
    <col min="1029" max="1029" width="17.7265625" style="308" customWidth="1"/>
    <col min="1030" max="1030" width="5.54296875" style="308" customWidth="1"/>
    <col min="1031" max="1031" width="8.7265625" style="308" customWidth="1"/>
    <col min="1032" max="1032" width="7.453125" style="308" customWidth="1"/>
    <col min="1033" max="1033" width="8.7265625" style="308" customWidth="1"/>
    <col min="1034" max="1034" width="9.7265625" style="308" customWidth="1"/>
    <col min="1035" max="1035" width="12.7265625" style="308" customWidth="1"/>
    <col min="1036" max="1280" width="8.7265625" style="308"/>
    <col min="1281" max="1281" width="5.7265625" style="308" customWidth="1"/>
    <col min="1282" max="1282" width="19" style="308" customWidth="1"/>
    <col min="1283" max="1283" width="11.7265625" style="308" customWidth="1"/>
    <col min="1284" max="1284" width="9.26953125" style="308" customWidth="1"/>
    <col min="1285" max="1285" width="17.7265625" style="308" customWidth="1"/>
    <col min="1286" max="1286" width="5.54296875" style="308" customWidth="1"/>
    <col min="1287" max="1287" width="8.7265625" style="308" customWidth="1"/>
    <col min="1288" max="1288" width="7.453125" style="308" customWidth="1"/>
    <col min="1289" max="1289" width="8.7265625" style="308" customWidth="1"/>
    <col min="1290" max="1290" width="9.7265625" style="308" customWidth="1"/>
    <col min="1291" max="1291" width="12.7265625" style="308" customWidth="1"/>
    <col min="1292" max="1536" width="8.7265625" style="308"/>
    <col min="1537" max="1537" width="5.7265625" style="308" customWidth="1"/>
    <col min="1538" max="1538" width="19" style="308" customWidth="1"/>
    <col min="1539" max="1539" width="11.7265625" style="308" customWidth="1"/>
    <col min="1540" max="1540" width="9.26953125" style="308" customWidth="1"/>
    <col min="1541" max="1541" width="17.7265625" style="308" customWidth="1"/>
    <col min="1542" max="1542" width="5.54296875" style="308" customWidth="1"/>
    <col min="1543" max="1543" width="8.7265625" style="308" customWidth="1"/>
    <col min="1544" max="1544" width="7.453125" style="308" customWidth="1"/>
    <col min="1545" max="1545" width="8.7265625" style="308" customWidth="1"/>
    <col min="1546" max="1546" width="9.7265625" style="308" customWidth="1"/>
    <col min="1547" max="1547" width="12.7265625" style="308" customWidth="1"/>
    <col min="1548" max="1792" width="8.7265625" style="308"/>
    <col min="1793" max="1793" width="5.7265625" style="308" customWidth="1"/>
    <col min="1794" max="1794" width="19" style="308" customWidth="1"/>
    <col min="1795" max="1795" width="11.7265625" style="308" customWidth="1"/>
    <col min="1796" max="1796" width="9.26953125" style="308" customWidth="1"/>
    <col min="1797" max="1797" width="17.7265625" style="308" customWidth="1"/>
    <col min="1798" max="1798" width="5.54296875" style="308" customWidth="1"/>
    <col min="1799" max="1799" width="8.7265625" style="308" customWidth="1"/>
    <col min="1800" max="1800" width="7.453125" style="308" customWidth="1"/>
    <col min="1801" max="1801" width="8.7265625" style="308" customWidth="1"/>
    <col min="1802" max="1802" width="9.7265625" style="308" customWidth="1"/>
    <col min="1803" max="1803" width="12.7265625" style="308" customWidth="1"/>
    <col min="1804" max="2048" width="8.7265625" style="308"/>
    <col min="2049" max="2049" width="5.7265625" style="308" customWidth="1"/>
    <col min="2050" max="2050" width="19" style="308" customWidth="1"/>
    <col min="2051" max="2051" width="11.7265625" style="308" customWidth="1"/>
    <col min="2052" max="2052" width="9.26953125" style="308" customWidth="1"/>
    <col min="2053" max="2053" width="17.7265625" style="308" customWidth="1"/>
    <col min="2054" max="2054" width="5.54296875" style="308" customWidth="1"/>
    <col min="2055" max="2055" width="8.7265625" style="308" customWidth="1"/>
    <col min="2056" max="2056" width="7.453125" style="308" customWidth="1"/>
    <col min="2057" max="2057" width="8.7265625" style="308" customWidth="1"/>
    <col min="2058" max="2058" width="9.7265625" style="308" customWidth="1"/>
    <col min="2059" max="2059" width="12.7265625" style="308" customWidth="1"/>
    <col min="2060" max="2304" width="8.7265625" style="308"/>
    <col min="2305" max="2305" width="5.7265625" style="308" customWidth="1"/>
    <col min="2306" max="2306" width="19" style="308" customWidth="1"/>
    <col min="2307" max="2307" width="11.7265625" style="308" customWidth="1"/>
    <col min="2308" max="2308" width="9.26953125" style="308" customWidth="1"/>
    <col min="2309" max="2309" width="17.7265625" style="308" customWidth="1"/>
    <col min="2310" max="2310" width="5.54296875" style="308" customWidth="1"/>
    <col min="2311" max="2311" width="8.7265625" style="308" customWidth="1"/>
    <col min="2312" max="2312" width="7.453125" style="308" customWidth="1"/>
    <col min="2313" max="2313" width="8.7265625" style="308" customWidth="1"/>
    <col min="2314" max="2314" width="9.7265625" style="308" customWidth="1"/>
    <col min="2315" max="2315" width="12.7265625" style="308" customWidth="1"/>
    <col min="2316" max="2560" width="8.7265625" style="308"/>
    <col min="2561" max="2561" width="5.7265625" style="308" customWidth="1"/>
    <col min="2562" max="2562" width="19" style="308" customWidth="1"/>
    <col min="2563" max="2563" width="11.7265625" style="308" customWidth="1"/>
    <col min="2564" max="2564" width="9.26953125" style="308" customWidth="1"/>
    <col min="2565" max="2565" width="17.7265625" style="308" customWidth="1"/>
    <col min="2566" max="2566" width="5.54296875" style="308" customWidth="1"/>
    <col min="2567" max="2567" width="8.7265625" style="308" customWidth="1"/>
    <col min="2568" max="2568" width="7.453125" style="308" customWidth="1"/>
    <col min="2569" max="2569" width="8.7265625" style="308" customWidth="1"/>
    <col min="2570" max="2570" width="9.7265625" style="308" customWidth="1"/>
    <col min="2571" max="2571" width="12.7265625" style="308" customWidth="1"/>
    <col min="2572" max="2816" width="8.7265625" style="308"/>
    <col min="2817" max="2817" width="5.7265625" style="308" customWidth="1"/>
    <col min="2818" max="2818" width="19" style="308" customWidth="1"/>
    <col min="2819" max="2819" width="11.7265625" style="308" customWidth="1"/>
    <col min="2820" max="2820" width="9.26953125" style="308" customWidth="1"/>
    <col min="2821" max="2821" width="17.7265625" style="308" customWidth="1"/>
    <col min="2822" max="2822" width="5.54296875" style="308" customWidth="1"/>
    <col min="2823" max="2823" width="8.7265625" style="308" customWidth="1"/>
    <col min="2824" max="2824" width="7.453125" style="308" customWidth="1"/>
    <col min="2825" max="2825" width="8.7265625" style="308" customWidth="1"/>
    <col min="2826" max="2826" width="9.7265625" style="308" customWidth="1"/>
    <col min="2827" max="2827" width="12.7265625" style="308" customWidth="1"/>
    <col min="2828" max="3072" width="8.7265625" style="308"/>
    <col min="3073" max="3073" width="5.7265625" style="308" customWidth="1"/>
    <col min="3074" max="3074" width="19" style="308" customWidth="1"/>
    <col min="3075" max="3075" width="11.7265625" style="308" customWidth="1"/>
    <col min="3076" max="3076" width="9.26953125" style="308" customWidth="1"/>
    <col min="3077" max="3077" width="17.7265625" style="308" customWidth="1"/>
    <col min="3078" max="3078" width="5.54296875" style="308" customWidth="1"/>
    <col min="3079" max="3079" width="8.7265625" style="308" customWidth="1"/>
    <col min="3080" max="3080" width="7.453125" style="308" customWidth="1"/>
    <col min="3081" max="3081" width="8.7265625" style="308" customWidth="1"/>
    <col min="3082" max="3082" width="9.7265625" style="308" customWidth="1"/>
    <col min="3083" max="3083" width="12.7265625" style="308" customWidth="1"/>
    <col min="3084" max="3328" width="8.7265625" style="308"/>
    <col min="3329" max="3329" width="5.7265625" style="308" customWidth="1"/>
    <col min="3330" max="3330" width="19" style="308" customWidth="1"/>
    <col min="3331" max="3331" width="11.7265625" style="308" customWidth="1"/>
    <col min="3332" max="3332" width="9.26953125" style="308" customWidth="1"/>
    <col min="3333" max="3333" width="17.7265625" style="308" customWidth="1"/>
    <col min="3334" max="3334" width="5.54296875" style="308" customWidth="1"/>
    <col min="3335" max="3335" width="8.7265625" style="308" customWidth="1"/>
    <col min="3336" max="3336" width="7.453125" style="308" customWidth="1"/>
    <col min="3337" max="3337" width="8.7265625" style="308" customWidth="1"/>
    <col min="3338" max="3338" width="9.7265625" style="308" customWidth="1"/>
    <col min="3339" max="3339" width="12.7265625" style="308" customWidth="1"/>
    <col min="3340" max="3584" width="8.7265625" style="308"/>
    <col min="3585" max="3585" width="5.7265625" style="308" customWidth="1"/>
    <col min="3586" max="3586" width="19" style="308" customWidth="1"/>
    <col min="3587" max="3587" width="11.7265625" style="308" customWidth="1"/>
    <col min="3588" max="3588" width="9.26953125" style="308" customWidth="1"/>
    <col min="3589" max="3589" width="17.7265625" style="308" customWidth="1"/>
    <col min="3590" max="3590" width="5.54296875" style="308" customWidth="1"/>
    <col min="3591" max="3591" width="8.7265625" style="308" customWidth="1"/>
    <col min="3592" max="3592" width="7.453125" style="308" customWidth="1"/>
    <col min="3593" max="3593" width="8.7265625" style="308" customWidth="1"/>
    <col min="3594" max="3594" width="9.7265625" style="308" customWidth="1"/>
    <col min="3595" max="3595" width="12.7265625" style="308" customWidth="1"/>
    <col min="3596" max="3840" width="8.7265625" style="308"/>
    <col min="3841" max="3841" width="5.7265625" style="308" customWidth="1"/>
    <col min="3842" max="3842" width="19" style="308" customWidth="1"/>
    <col min="3843" max="3843" width="11.7265625" style="308" customWidth="1"/>
    <col min="3844" max="3844" width="9.26953125" style="308" customWidth="1"/>
    <col min="3845" max="3845" width="17.7265625" style="308" customWidth="1"/>
    <col min="3846" max="3846" width="5.54296875" style="308" customWidth="1"/>
    <col min="3847" max="3847" width="8.7265625" style="308" customWidth="1"/>
    <col min="3848" max="3848" width="7.453125" style="308" customWidth="1"/>
    <col min="3849" max="3849" width="8.7265625" style="308" customWidth="1"/>
    <col min="3850" max="3850" width="9.7265625" style="308" customWidth="1"/>
    <col min="3851" max="3851" width="12.7265625" style="308" customWidth="1"/>
    <col min="3852" max="4096" width="8.7265625" style="308"/>
    <col min="4097" max="4097" width="5.7265625" style="308" customWidth="1"/>
    <col min="4098" max="4098" width="19" style="308" customWidth="1"/>
    <col min="4099" max="4099" width="11.7265625" style="308" customWidth="1"/>
    <col min="4100" max="4100" width="9.26953125" style="308" customWidth="1"/>
    <col min="4101" max="4101" width="17.7265625" style="308" customWidth="1"/>
    <col min="4102" max="4102" width="5.54296875" style="308" customWidth="1"/>
    <col min="4103" max="4103" width="8.7265625" style="308" customWidth="1"/>
    <col min="4104" max="4104" width="7.453125" style="308" customWidth="1"/>
    <col min="4105" max="4105" width="8.7265625" style="308" customWidth="1"/>
    <col min="4106" max="4106" width="9.7265625" style="308" customWidth="1"/>
    <col min="4107" max="4107" width="12.7265625" style="308" customWidth="1"/>
    <col min="4108" max="4352" width="8.7265625" style="308"/>
    <col min="4353" max="4353" width="5.7265625" style="308" customWidth="1"/>
    <col min="4354" max="4354" width="19" style="308" customWidth="1"/>
    <col min="4355" max="4355" width="11.7265625" style="308" customWidth="1"/>
    <col min="4356" max="4356" width="9.26953125" style="308" customWidth="1"/>
    <col min="4357" max="4357" width="17.7265625" style="308" customWidth="1"/>
    <col min="4358" max="4358" width="5.54296875" style="308" customWidth="1"/>
    <col min="4359" max="4359" width="8.7265625" style="308" customWidth="1"/>
    <col min="4360" max="4360" width="7.453125" style="308" customWidth="1"/>
    <col min="4361" max="4361" width="8.7265625" style="308" customWidth="1"/>
    <col min="4362" max="4362" width="9.7265625" style="308" customWidth="1"/>
    <col min="4363" max="4363" width="12.7265625" style="308" customWidth="1"/>
    <col min="4364" max="4608" width="8.7265625" style="308"/>
    <col min="4609" max="4609" width="5.7265625" style="308" customWidth="1"/>
    <col min="4610" max="4610" width="19" style="308" customWidth="1"/>
    <col min="4611" max="4611" width="11.7265625" style="308" customWidth="1"/>
    <col min="4612" max="4612" width="9.26953125" style="308" customWidth="1"/>
    <col min="4613" max="4613" width="17.7265625" style="308" customWidth="1"/>
    <col min="4614" max="4614" width="5.54296875" style="308" customWidth="1"/>
    <col min="4615" max="4615" width="8.7265625" style="308" customWidth="1"/>
    <col min="4616" max="4616" width="7.453125" style="308" customWidth="1"/>
    <col min="4617" max="4617" width="8.7265625" style="308" customWidth="1"/>
    <col min="4618" max="4618" width="9.7265625" style="308" customWidth="1"/>
    <col min="4619" max="4619" width="12.7265625" style="308" customWidth="1"/>
    <col min="4620" max="4864" width="8.7265625" style="308"/>
    <col min="4865" max="4865" width="5.7265625" style="308" customWidth="1"/>
    <col min="4866" max="4866" width="19" style="308" customWidth="1"/>
    <col min="4867" max="4867" width="11.7265625" style="308" customWidth="1"/>
    <col min="4868" max="4868" width="9.26953125" style="308" customWidth="1"/>
    <col min="4869" max="4869" width="17.7265625" style="308" customWidth="1"/>
    <col min="4870" max="4870" width="5.54296875" style="308" customWidth="1"/>
    <col min="4871" max="4871" width="8.7265625" style="308" customWidth="1"/>
    <col min="4872" max="4872" width="7.453125" style="308" customWidth="1"/>
    <col min="4873" max="4873" width="8.7265625" style="308" customWidth="1"/>
    <col min="4874" max="4874" width="9.7265625" style="308" customWidth="1"/>
    <col min="4875" max="4875" width="12.7265625" style="308" customWidth="1"/>
    <col min="4876" max="5120" width="8.7265625" style="308"/>
    <col min="5121" max="5121" width="5.7265625" style="308" customWidth="1"/>
    <col min="5122" max="5122" width="19" style="308" customWidth="1"/>
    <col min="5123" max="5123" width="11.7265625" style="308" customWidth="1"/>
    <col min="5124" max="5124" width="9.26953125" style="308" customWidth="1"/>
    <col min="5125" max="5125" width="17.7265625" style="308" customWidth="1"/>
    <col min="5126" max="5126" width="5.54296875" style="308" customWidth="1"/>
    <col min="5127" max="5127" width="8.7265625" style="308" customWidth="1"/>
    <col min="5128" max="5128" width="7.453125" style="308" customWidth="1"/>
    <col min="5129" max="5129" width="8.7265625" style="308" customWidth="1"/>
    <col min="5130" max="5130" width="9.7265625" style="308" customWidth="1"/>
    <col min="5131" max="5131" width="12.7265625" style="308" customWidth="1"/>
    <col min="5132" max="5376" width="8.7265625" style="308"/>
    <col min="5377" max="5377" width="5.7265625" style="308" customWidth="1"/>
    <col min="5378" max="5378" width="19" style="308" customWidth="1"/>
    <col min="5379" max="5379" width="11.7265625" style="308" customWidth="1"/>
    <col min="5380" max="5380" width="9.26953125" style="308" customWidth="1"/>
    <col min="5381" max="5381" width="17.7265625" style="308" customWidth="1"/>
    <col min="5382" max="5382" width="5.54296875" style="308" customWidth="1"/>
    <col min="5383" max="5383" width="8.7265625" style="308" customWidth="1"/>
    <col min="5384" max="5384" width="7.453125" style="308" customWidth="1"/>
    <col min="5385" max="5385" width="8.7265625" style="308" customWidth="1"/>
    <col min="5386" max="5386" width="9.7265625" style="308" customWidth="1"/>
    <col min="5387" max="5387" width="12.7265625" style="308" customWidth="1"/>
    <col min="5388" max="5632" width="8.7265625" style="308"/>
    <col min="5633" max="5633" width="5.7265625" style="308" customWidth="1"/>
    <col min="5634" max="5634" width="19" style="308" customWidth="1"/>
    <col min="5635" max="5635" width="11.7265625" style="308" customWidth="1"/>
    <col min="5636" max="5636" width="9.26953125" style="308" customWidth="1"/>
    <col min="5637" max="5637" width="17.7265625" style="308" customWidth="1"/>
    <col min="5638" max="5638" width="5.54296875" style="308" customWidth="1"/>
    <col min="5639" max="5639" width="8.7265625" style="308" customWidth="1"/>
    <col min="5640" max="5640" width="7.453125" style="308" customWidth="1"/>
    <col min="5641" max="5641" width="8.7265625" style="308" customWidth="1"/>
    <col min="5642" max="5642" width="9.7265625" style="308" customWidth="1"/>
    <col min="5643" max="5643" width="12.7265625" style="308" customWidth="1"/>
    <col min="5644" max="5888" width="8.7265625" style="308"/>
    <col min="5889" max="5889" width="5.7265625" style="308" customWidth="1"/>
    <col min="5890" max="5890" width="19" style="308" customWidth="1"/>
    <col min="5891" max="5891" width="11.7265625" style="308" customWidth="1"/>
    <col min="5892" max="5892" width="9.26953125" style="308" customWidth="1"/>
    <col min="5893" max="5893" width="17.7265625" style="308" customWidth="1"/>
    <col min="5894" max="5894" width="5.54296875" style="308" customWidth="1"/>
    <col min="5895" max="5895" width="8.7265625" style="308" customWidth="1"/>
    <col min="5896" max="5896" width="7.453125" style="308" customWidth="1"/>
    <col min="5897" max="5897" width="8.7265625" style="308" customWidth="1"/>
    <col min="5898" max="5898" width="9.7265625" style="308" customWidth="1"/>
    <col min="5899" max="5899" width="12.7265625" style="308" customWidth="1"/>
    <col min="5900" max="6144" width="8.7265625" style="308"/>
    <col min="6145" max="6145" width="5.7265625" style="308" customWidth="1"/>
    <col min="6146" max="6146" width="19" style="308" customWidth="1"/>
    <col min="6147" max="6147" width="11.7265625" style="308" customWidth="1"/>
    <col min="6148" max="6148" width="9.26953125" style="308" customWidth="1"/>
    <col min="6149" max="6149" width="17.7265625" style="308" customWidth="1"/>
    <col min="6150" max="6150" width="5.54296875" style="308" customWidth="1"/>
    <col min="6151" max="6151" width="8.7265625" style="308" customWidth="1"/>
    <col min="6152" max="6152" width="7.453125" style="308" customWidth="1"/>
    <col min="6153" max="6153" width="8.7265625" style="308" customWidth="1"/>
    <col min="6154" max="6154" width="9.7265625" style="308" customWidth="1"/>
    <col min="6155" max="6155" width="12.7265625" style="308" customWidth="1"/>
    <col min="6156" max="6400" width="8.7265625" style="308"/>
    <col min="6401" max="6401" width="5.7265625" style="308" customWidth="1"/>
    <col min="6402" max="6402" width="19" style="308" customWidth="1"/>
    <col min="6403" max="6403" width="11.7265625" style="308" customWidth="1"/>
    <col min="6404" max="6404" width="9.26953125" style="308" customWidth="1"/>
    <col min="6405" max="6405" width="17.7265625" style="308" customWidth="1"/>
    <col min="6406" max="6406" width="5.54296875" style="308" customWidth="1"/>
    <col min="6407" max="6407" width="8.7265625" style="308" customWidth="1"/>
    <col min="6408" max="6408" width="7.453125" style="308" customWidth="1"/>
    <col min="6409" max="6409" width="8.7265625" style="308" customWidth="1"/>
    <col min="6410" max="6410" width="9.7265625" style="308" customWidth="1"/>
    <col min="6411" max="6411" width="12.7265625" style="308" customWidth="1"/>
    <col min="6412" max="6656" width="8.7265625" style="308"/>
    <col min="6657" max="6657" width="5.7265625" style="308" customWidth="1"/>
    <col min="6658" max="6658" width="19" style="308" customWidth="1"/>
    <col min="6659" max="6659" width="11.7265625" style="308" customWidth="1"/>
    <col min="6660" max="6660" width="9.26953125" style="308" customWidth="1"/>
    <col min="6661" max="6661" width="17.7265625" style="308" customWidth="1"/>
    <col min="6662" max="6662" width="5.54296875" style="308" customWidth="1"/>
    <col min="6663" max="6663" width="8.7265625" style="308" customWidth="1"/>
    <col min="6664" max="6664" width="7.453125" style="308" customWidth="1"/>
    <col min="6665" max="6665" width="8.7265625" style="308" customWidth="1"/>
    <col min="6666" max="6666" width="9.7265625" style="308" customWidth="1"/>
    <col min="6667" max="6667" width="12.7265625" style="308" customWidth="1"/>
    <col min="6668" max="6912" width="8.7265625" style="308"/>
    <col min="6913" max="6913" width="5.7265625" style="308" customWidth="1"/>
    <col min="6914" max="6914" width="19" style="308" customWidth="1"/>
    <col min="6915" max="6915" width="11.7265625" style="308" customWidth="1"/>
    <col min="6916" max="6916" width="9.26953125" style="308" customWidth="1"/>
    <col min="6917" max="6917" width="17.7265625" style="308" customWidth="1"/>
    <col min="6918" max="6918" width="5.54296875" style="308" customWidth="1"/>
    <col min="6919" max="6919" width="8.7265625" style="308" customWidth="1"/>
    <col min="6920" max="6920" width="7.453125" style="308" customWidth="1"/>
    <col min="6921" max="6921" width="8.7265625" style="308" customWidth="1"/>
    <col min="6922" max="6922" width="9.7265625" style="308" customWidth="1"/>
    <col min="6923" max="6923" width="12.7265625" style="308" customWidth="1"/>
    <col min="6924" max="7168" width="8.7265625" style="308"/>
    <col min="7169" max="7169" width="5.7265625" style="308" customWidth="1"/>
    <col min="7170" max="7170" width="19" style="308" customWidth="1"/>
    <col min="7171" max="7171" width="11.7265625" style="308" customWidth="1"/>
    <col min="7172" max="7172" width="9.26953125" style="308" customWidth="1"/>
    <col min="7173" max="7173" width="17.7265625" style="308" customWidth="1"/>
    <col min="7174" max="7174" width="5.54296875" style="308" customWidth="1"/>
    <col min="7175" max="7175" width="8.7265625" style="308" customWidth="1"/>
    <col min="7176" max="7176" width="7.453125" style="308" customWidth="1"/>
    <col min="7177" max="7177" width="8.7265625" style="308" customWidth="1"/>
    <col min="7178" max="7178" width="9.7265625" style="308" customWidth="1"/>
    <col min="7179" max="7179" width="12.7265625" style="308" customWidth="1"/>
    <col min="7180" max="7424" width="8.7265625" style="308"/>
    <col min="7425" max="7425" width="5.7265625" style="308" customWidth="1"/>
    <col min="7426" max="7426" width="19" style="308" customWidth="1"/>
    <col min="7427" max="7427" width="11.7265625" style="308" customWidth="1"/>
    <col min="7428" max="7428" width="9.26953125" style="308" customWidth="1"/>
    <col min="7429" max="7429" width="17.7265625" style="308" customWidth="1"/>
    <col min="7430" max="7430" width="5.54296875" style="308" customWidth="1"/>
    <col min="7431" max="7431" width="8.7265625" style="308" customWidth="1"/>
    <col min="7432" max="7432" width="7.453125" style="308" customWidth="1"/>
    <col min="7433" max="7433" width="8.7265625" style="308" customWidth="1"/>
    <col min="7434" max="7434" width="9.7265625" style="308" customWidth="1"/>
    <col min="7435" max="7435" width="12.7265625" style="308" customWidth="1"/>
    <col min="7436" max="7680" width="8.7265625" style="308"/>
    <col min="7681" max="7681" width="5.7265625" style="308" customWidth="1"/>
    <col min="7682" max="7682" width="19" style="308" customWidth="1"/>
    <col min="7683" max="7683" width="11.7265625" style="308" customWidth="1"/>
    <col min="7684" max="7684" width="9.26953125" style="308" customWidth="1"/>
    <col min="7685" max="7685" width="17.7265625" style="308" customWidth="1"/>
    <col min="7686" max="7686" width="5.54296875" style="308" customWidth="1"/>
    <col min="7687" max="7687" width="8.7265625" style="308" customWidth="1"/>
    <col min="7688" max="7688" width="7.453125" style="308" customWidth="1"/>
    <col min="7689" max="7689" width="8.7265625" style="308" customWidth="1"/>
    <col min="7690" max="7690" width="9.7265625" style="308" customWidth="1"/>
    <col min="7691" max="7691" width="12.7265625" style="308" customWidth="1"/>
    <col min="7692" max="7936" width="8.7265625" style="308"/>
    <col min="7937" max="7937" width="5.7265625" style="308" customWidth="1"/>
    <col min="7938" max="7938" width="19" style="308" customWidth="1"/>
    <col min="7939" max="7939" width="11.7265625" style="308" customWidth="1"/>
    <col min="7940" max="7940" width="9.26953125" style="308" customWidth="1"/>
    <col min="7941" max="7941" width="17.7265625" style="308" customWidth="1"/>
    <col min="7942" max="7942" width="5.54296875" style="308" customWidth="1"/>
    <col min="7943" max="7943" width="8.7265625" style="308" customWidth="1"/>
    <col min="7944" max="7944" width="7.453125" style="308" customWidth="1"/>
    <col min="7945" max="7945" width="8.7265625" style="308" customWidth="1"/>
    <col min="7946" max="7946" width="9.7265625" style="308" customWidth="1"/>
    <col min="7947" max="7947" width="12.7265625" style="308" customWidth="1"/>
    <col min="7948" max="8192" width="8.7265625" style="308"/>
    <col min="8193" max="8193" width="5.7265625" style="308" customWidth="1"/>
    <col min="8194" max="8194" width="19" style="308" customWidth="1"/>
    <col min="8195" max="8195" width="11.7265625" style="308" customWidth="1"/>
    <col min="8196" max="8196" width="9.26953125" style="308" customWidth="1"/>
    <col min="8197" max="8197" width="17.7265625" style="308" customWidth="1"/>
    <col min="8198" max="8198" width="5.54296875" style="308" customWidth="1"/>
    <col min="8199" max="8199" width="8.7265625" style="308" customWidth="1"/>
    <col min="8200" max="8200" width="7.453125" style="308" customWidth="1"/>
    <col min="8201" max="8201" width="8.7265625" style="308" customWidth="1"/>
    <col min="8202" max="8202" width="9.7265625" style="308" customWidth="1"/>
    <col min="8203" max="8203" width="12.7265625" style="308" customWidth="1"/>
    <col min="8204" max="8448" width="8.7265625" style="308"/>
    <col min="8449" max="8449" width="5.7265625" style="308" customWidth="1"/>
    <col min="8450" max="8450" width="19" style="308" customWidth="1"/>
    <col min="8451" max="8451" width="11.7265625" style="308" customWidth="1"/>
    <col min="8452" max="8452" width="9.26953125" style="308" customWidth="1"/>
    <col min="8453" max="8453" width="17.7265625" style="308" customWidth="1"/>
    <col min="8454" max="8454" width="5.54296875" style="308" customWidth="1"/>
    <col min="8455" max="8455" width="8.7265625" style="308" customWidth="1"/>
    <col min="8456" max="8456" width="7.453125" style="308" customWidth="1"/>
    <col min="8457" max="8457" width="8.7265625" style="308" customWidth="1"/>
    <col min="8458" max="8458" width="9.7265625" style="308" customWidth="1"/>
    <col min="8459" max="8459" width="12.7265625" style="308" customWidth="1"/>
    <col min="8460" max="8704" width="8.7265625" style="308"/>
    <col min="8705" max="8705" width="5.7265625" style="308" customWidth="1"/>
    <col min="8706" max="8706" width="19" style="308" customWidth="1"/>
    <col min="8707" max="8707" width="11.7265625" style="308" customWidth="1"/>
    <col min="8708" max="8708" width="9.26953125" style="308" customWidth="1"/>
    <col min="8709" max="8709" width="17.7265625" style="308" customWidth="1"/>
    <col min="8710" max="8710" width="5.54296875" style="308" customWidth="1"/>
    <col min="8711" max="8711" width="8.7265625" style="308" customWidth="1"/>
    <col min="8712" max="8712" width="7.453125" style="308" customWidth="1"/>
    <col min="8713" max="8713" width="8.7265625" style="308" customWidth="1"/>
    <col min="8714" max="8714" width="9.7265625" style="308" customWidth="1"/>
    <col min="8715" max="8715" width="12.7265625" style="308" customWidth="1"/>
    <col min="8716" max="8960" width="8.7265625" style="308"/>
    <col min="8961" max="8961" width="5.7265625" style="308" customWidth="1"/>
    <col min="8962" max="8962" width="19" style="308" customWidth="1"/>
    <col min="8963" max="8963" width="11.7265625" style="308" customWidth="1"/>
    <col min="8964" max="8964" width="9.26953125" style="308" customWidth="1"/>
    <col min="8965" max="8965" width="17.7265625" style="308" customWidth="1"/>
    <col min="8966" max="8966" width="5.54296875" style="308" customWidth="1"/>
    <col min="8967" max="8967" width="8.7265625" style="308" customWidth="1"/>
    <col min="8968" max="8968" width="7.453125" style="308" customWidth="1"/>
    <col min="8969" max="8969" width="8.7265625" style="308" customWidth="1"/>
    <col min="8970" max="8970" width="9.7265625" style="308" customWidth="1"/>
    <col min="8971" max="8971" width="12.7265625" style="308" customWidth="1"/>
    <col min="8972" max="9216" width="8.7265625" style="308"/>
    <col min="9217" max="9217" width="5.7265625" style="308" customWidth="1"/>
    <col min="9218" max="9218" width="19" style="308" customWidth="1"/>
    <col min="9219" max="9219" width="11.7265625" style="308" customWidth="1"/>
    <col min="9220" max="9220" width="9.26953125" style="308" customWidth="1"/>
    <col min="9221" max="9221" width="17.7265625" style="308" customWidth="1"/>
    <col min="9222" max="9222" width="5.54296875" style="308" customWidth="1"/>
    <col min="9223" max="9223" width="8.7265625" style="308" customWidth="1"/>
    <col min="9224" max="9224" width="7.453125" style="308" customWidth="1"/>
    <col min="9225" max="9225" width="8.7265625" style="308" customWidth="1"/>
    <col min="9226" max="9226" width="9.7265625" style="308" customWidth="1"/>
    <col min="9227" max="9227" width="12.7265625" style="308" customWidth="1"/>
    <col min="9228" max="9472" width="8.7265625" style="308"/>
    <col min="9473" max="9473" width="5.7265625" style="308" customWidth="1"/>
    <col min="9474" max="9474" width="19" style="308" customWidth="1"/>
    <col min="9475" max="9475" width="11.7265625" style="308" customWidth="1"/>
    <col min="9476" max="9476" width="9.26953125" style="308" customWidth="1"/>
    <col min="9477" max="9477" width="17.7265625" style="308" customWidth="1"/>
    <col min="9478" max="9478" width="5.54296875" style="308" customWidth="1"/>
    <col min="9479" max="9479" width="8.7265625" style="308" customWidth="1"/>
    <col min="9480" max="9480" width="7.453125" style="308" customWidth="1"/>
    <col min="9481" max="9481" width="8.7265625" style="308" customWidth="1"/>
    <col min="9482" max="9482" width="9.7265625" style="308" customWidth="1"/>
    <col min="9483" max="9483" width="12.7265625" style="308" customWidth="1"/>
    <col min="9484" max="9728" width="8.7265625" style="308"/>
    <col min="9729" max="9729" width="5.7265625" style="308" customWidth="1"/>
    <col min="9730" max="9730" width="19" style="308" customWidth="1"/>
    <col min="9731" max="9731" width="11.7265625" style="308" customWidth="1"/>
    <col min="9732" max="9732" width="9.26953125" style="308" customWidth="1"/>
    <col min="9733" max="9733" width="17.7265625" style="308" customWidth="1"/>
    <col min="9734" max="9734" width="5.54296875" style="308" customWidth="1"/>
    <col min="9735" max="9735" width="8.7265625" style="308" customWidth="1"/>
    <col min="9736" max="9736" width="7.453125" style="308" customWidth="1"/>
    <col min="9737" max="9737" width="8.7265625" style="308" customWidth="1"/>
    <col min="9738" max="9738" width="9.7265625" style="308" customWidth="1"/>
    <col min="9739" max="9739" width="12.7265625" style="308" customWidth="1"/>
    <col min="9740" max="9984" width="8.7265625" style="308"/>
    <col min="9985" max="9985" width="5.7265625" style="308" customWidth="1"/>
    <col min="9986" max="9986" width="19" style="308" customWidth="1"/>
    <col min="9987" max="9987" width="11.7265625" style="308" customWidth="1"/>
    <col min="9988" max="9988" width="9.26953125" style="308" customWidth="1"/>
    <col min="9989" max="9989" width="17.7265625" style="308" customWidth="1"/>
    <col min="9990" max="9990" width="5.54296875" style="308" customWidth="1"/>
    <col min="9991" max="9991" width="8.7265625" style="308" customWidth="1"/>
    <col min="9992" max="9992" width="7.453125" style="308" customWidth="1"/>
    <col min="9993" max="9993" width="8.7265625" style="308" customWidth="1"/>
    <col min="9994" max="9994" width="9.7265625" style="308" customWidth="1"/>
    <col min="9995" max="9995" width="12.7265625" style="308" customWidth="1"/>
    <col min="9996" max="10240" width="8.7265625" style="308"/>
    <col min="10241" max="10241" width="5.7265625" style="308" customWidth="1"/>
    <col min="10242" max="10242" width="19" style="308" customWidth="1"/>
    <col min="10243" max="10243" width="11.7265625" style="308" customWidth="1"/>
    <col min="10244" max="10244" width="9.26953125" style="308" customWidth="1"/>
    <col min="10245" max="10245" width="17.7265625" style="308" customWidth="1"/>
    <col min="10246" max="10246" width="5.54296875" style="308" customWidth="1"/>
    <col min="10247" max="10247" width="8.7265625" style="308" customWidth="1"/>
    <col min="10248" max="10248" width="7.453125" style="308" customWidth="1"/>
    <col min="10249" max="10249" width="8.7265625" style="308" customWidth="1"/>
    <col min="10250" max="10250" width="9.7265625" style="308" customWidth="1"/>
    <col min="10251" max="10251" width="12.7265625" style="308" customWidth="1"/>
    <col min="10252" max="10496" width="8.7265625" style="308"/>
    <col min="10497" max="10497" width="5.7265625" style="308" customWidth="1"/>
    <col min="10498" max="10498" width="19" style="308" customWidth="1"/>
    <col min="10499" max="10499" width="11.7265625" style="308" customWidth="1"/>
    <col min="10500" max="10500" width="9.26953125" style="308" customWidth="1"/>
    <col min="10501" max="10501" width="17.7265625" style="308" customWidth="1"/>
    <col min="10502" max="10502" width="5.54296875" style="308" customWidth="1"/>
    <col min="10503" max="10503" width="8.7265625" style="308" customWidth="1"/>
    <col min="10504" max="10504" width="7.453125" style="308" customWidth="1"/>
    <col min="10505" max="10505" width="8.7265625" style="308" customWidth="1"/>
    <col min="10506" max="10506" width="9.7265625" style="308" customWidth="1"/>
    <col min="10507" max="10507" width="12.7265625" style="308" customWidth="1"/>
    <col min="10508" max="10752" width="8.7265625" style="308"/>
    <col min="10753" max="10753" width="5.7265625" style="308" customWidth="1"/>
    <col min="10754" max="10754" width="19" style="308" customWidth="1"/>
    <col min="10755" max="10755" width="11.7265625" style="308" customWidth="1"/>
    <col min="10756" max="10756" width="9.26953125" style="308" customWidth="1"/>
    <col min="10757" max="10757" width="17.7265625" style="308" customWidth="1"/>
    <col min="10758" max="10758" width="5.54296875" style="308" customWidth="1"/>
    <col min="10759" max="10759" width="8.7265625" style="308" customWidth="1"/>
    <col min="10760" max="10760" width="7.453125" style="308" customWidth="1"/>
    <col min="10761" max="10761" width="8.7265625" style="308" customWidth="1"/>
    <col min="10762" max="10762" width="9.7265625" style="308" customWidth="1"/>
    <col min="10763" max="10763" width="12.7265625" style="308" customWidth="1"/>
    <col min="10764" max="11008" width="8.7265625" style="308"/>
    <col min="11009" max="11009" width="5.7265625" style="308" customWidth="1"/>
    <col min="11010" max="11010" width="19" style="308" customWidth="1"/>
    <col min="11011" max="11011" width="11.7265625" style="308" customWidth="1"/>
    <col min="11012" max="11012" width="9.26953125" style="308" customWidth="1"/>
    <col min="11013" max="11013" width="17.7265625" style="308" customWidth="1"/>
    <col min="11014" max="11014" width="5.54296875" style="308" customWidth="1"/>
    <col min="11015" max="11015" width="8.7265625" style="308" customWidth="1"/>
    <col min="11016" max="11016" width="7.453125" style="308" customWidth="1"/>
    <col min="11017" max="11017" width="8.7265625" style="308" customWidth="1"/>
    <col min="11018" max="11018" width="9.7265625" style="308" customWidth="1"/>
    <col min="11019" max="11019" width="12.7265625" style="308" customWidth="1"/>
    <col min="11020" max="11264" width="8.7265625" style="308"/>
    <col min="11265" max="11265" width="5.7265625" style="308" customWidth="1"/>
    <col min="11266" max="11266" width="19" style="308" customWidth="1"/>
    <col min="11267" max="11267" width="11.7265625" style="308" customWidth="1"/>
    <col min="11268" max="11268" width="9.26953125" style="308" customWidth="1"/>
    <col min="11269" max="11269" width="17.7265625" style="308" customWidth="1"/>
    <col min="11270" max="11270" width="5.54296875" style="308" customWidth="1"/>
    <col min="11271" max="11271" width="8.7265625" style="308" customWidth="1"/>
    <col min="11272" max="11272" width="7.453125" style="308" customWidth="1"/>
    <col min="11273" max="11273" width="8.7265625" style="308" customWidth="1"/>
    <col min="11274" max="11274" width="9.7265625" style="308" customWidth="1"/>
    <col min="11275" max="11275" width="12.7265625" style="308" customWidth="1"/>
    <col min="11276" max="11520" width="8.7265625" style="308"/>
    <col min="11521" max="11521" width="5.7265625" style="308" customWidth="1"/>
    <col min="11522" max="11522" width="19" style="308" customWidth="1"/>
    <col min="11523" max="11523" width="11.7265625" style="308" customWidth="1"/>
    <col min="11524" max="11524" width="9.26953125" style="308" customWidth="1"/>
    <col min="11525" max="11525" width="17.7265625" style="308" customWidth="1"/>
    <col min="11526" max="11526" width="5.54296875" style="308" customWidth="1"/>
    <col min="11527" max="11527" width="8.7265625" style="308" customWidth="1"/>
    <col min="11528" max="11528" width="7.453125" style="308" customWidth="1"/>
    <col min="11529" max="11529" width="8.7265625" style="308" customWidth="1"/>
    <col min="11530" max="11530" width="9.7265625" style="308" customWidth="1"/>
    <col min="11531" max="11531" width="12.7265625" style="308" customWidth="1"/>
    <col min="11532" max="11776" width="8.7265625" style="308"/>
    <col min="11777" max="11777" width="5.7265625" style="308" customWidth="1"/>
    <col min="11778" max="11778" width="19" style="308" customWidth="1"/>
    <col min="11779" max="11779" width="11.7265625" style="308" customWidth="1"/>
    <col min="11780" max="11780" width="9.26953125" style="308" customWidth="1"/>
    <col min="11781" max="11781" width="17.7265625" style="308" customWidth="1"/>
    <col min="11782" max="11782" width="5.54296875" style="308" customWidth="1"/>
    <col min="11783" max="11783" width="8.7265625" style="308" customWidth="1"/>
    <col min="11784" max="11784" width="7.453125" style="308" customWidth="1"/>
    <col min="11785" max="11785" width="8.7265625" style="308" customWidth="1"/>
    <col min="11786" max="11786" width="9.7265625" style="308" customWidth="1"/>
    <col min="11787" max="11787" width="12.7265625" style="308" customWidth="1"/>
    <col min="11788" max="12032" width="8.7265625" style="308"/>
    <col min="12033" max="12033" width="5.7265625" style="308" customWidth="1"/>
    <col min="12034" max="12034" width="19" style="308" customWidth="1"/>
    <col min="12035" max="12035" width="11.7265625" style="308" customWidth="1"/>
    <col min="12036" max="12036" width="9.26953125" style="308" customWidth="1"/>
    <col min="12037" max="12037" width="17.7265625" style="308" customWidth="1"/>
    <col min="12038" max="12038" width="5.54296875" style="308" customWidth="1"/>
    <col min="12039" max="12039" width="8.7265625" style="308" customWidth="1"/>
    <col min="12040" max="12040" width="7.453125" style="308" customWidth="1"/>
    <col min="12041" max="12041" width="8.7265625" style="308" customWidth="1"/>
    <col min="12042" max="12042" width="9.7265625" style="308" customWidth="1"/>
    <col min="12043" max="12043" width="12.7265625" style="308" customWidth="1"/>
    <col min="12044" max="12288" width="8.7265625" style="308"/>
    <col min="12289" max="12289" width="5.7265625" style="308" customWidth="1"/>
    <col min="12290" max="12290" width="19" style="308" customWidth="1"/>
    <col min="12291" max="12291" width="11.7265625" style="308" customWidth="1"/>
    <col min="12292" max="12292" width="9.26953125" style="308" customWidth="1"/>
    <col min="12293" max="12293" width="17.7265625" style="308" customWidth="1"/>
    <col min="12294" max="12294" width="5.54296875" style="308" customWidth="1"/>
    <col min="12295" max="12295" width="8.7265625" style="308" customWidth="1"/>
    <col min="12296" max="12296" width="7.453125" style="308" customWidth="1"/>
    <col min="12297" max="12297" width="8.7265625" style="308" customWidth="1"/>
    <col min="12298" max="12298" width="9.7265625" style="308" customWidth="1"/>
    <col min="12299" max="12299" width="12.7265625" style="308" customWidth="1"/>
    <col min="12300" max="12544" width="8.7265625" style="308"/>
    <col min="12545" max="12545" width="5.7265625" style="308" customWidth="1"/>
    <col min="12546" max="12546" width="19" style="308" customWidth="1"/>
    <col min="12547" max="12547" width="11.7265625" style="308" customWidth="1"/>
    <col min="12548" max="12548" width="9.26953125" style="308" customWidth="1"/>
    <col min="12549" max="12549" width="17.7265625" style="308" customWidth="1"/>
    <col min="12550" max="12550" width="5.54296875" style="308" customWidth="1"/>
    <col min="12551" max="12551" width="8.7265625" style="308" customWidth="1"/>
    <col min="12552" max="12552" width="7.453125" style="308" customWidth="1"/>
    <col min="12553" max="12553" width="8.7265625" style="308" customWidth="1"/>
    <col min="12554" max="12554" width="9.7265625" style="308" customWidth="1"/>
    <col min="12555" max="12555" width="12.7265625" style="308" customWidth="1"/>
    <col min="12556" max="12800" width="8.7265625" style="308"/>
    <col min="12801" max="12801" width="5.7265625" style="308" customWidth="1"/>
    <col min="12802" max="12802" width="19" style="308" customWidth="1"/>
    <col min="12803" max="12803" width="11.7265625" style="308" customWidth="1"/>
    <col min="12804" max="12804" width="9.26953125" style="308" customWidth="1"/>
    <col min="12805" max="12805" width="17.7265625" style="308" customWidth="1"/>
    <col min="12806" max="12806" width="5.54296875" style="308" customWidth="1"/>
    <col min="12807" max="12807" width="8.7265625" style="308" customWidth="1"/>
    <col min="12808" max="12808" width="7.453125" style="308" customWidth="1"/>
    <col min="12809" max="12809" width="8.7265625" style="308" customWidth="1"/>
    <col min="12810" max="12810" width="9.7265625" style="308" customWidth="1"/>
    <col min="12811" max="12811" width="12.7265625" style="308" customWidth="1"/>
    <col min="12812" max="13056" width="8.7265625" style="308"/>
    <col min="13057" max="13057" width="5.7265625" style="308" customWidth="1"/>
    <col min="13058" max="13058" width="19" style="308" customWidth="1"/>
    <col min="13059" max="13059" width="11.7265625" style="308" customWidth="1"/>
    <col min="13060" max="13060" width="9.26953125" style="308" customWidth="1"/>
    <col min="13061" max="13061" width="17.7265625" style="308" customWidth="1"/>
    <col min="13062" max="13062" width="5.54296875" style="308" customWidth="1"/>
    <col min="13063" max="13063" width="8.7265625" style="308" customWidth="1"/>
    <col min="13064" max="13064" width="7.453125" style="308" customWidth="1"/>
    <col min="13065" max="13065" width="8.7265625" style="308" customWidth="1"/>
    <col min="13066" max="13066" width="9.7265625" style="308" customWidth="1"/>
    <col min="13067" max="13067" width="12.7265625" style="308" customWidth="1"/>
    <col min="13068" max="13312" width="8.7265625" style="308"/>
    <col min="13313" max="13313" width="5.7265625" style="308" customWidth="1"/>
    <col min="13314" max="13314" width="19" style="308" customWidth="1"/>
    <col min="13315" max="13315" width="11.7265625" style="308" customWidth="1"/>
    <col min="13316" max="13316" width="9.26953125" style="308" customWidth="1"/>
    <col min="13317" max="13317" width="17.7265625" style="308" customWidth="1"/>
    <col min="13318" max="13318" width="5.54296875" style="308" customWidth="1"/>
    <col min="13319" max="13319" width="8.7265625" style="308" customWidth="1"/>
    <col min="13320" max="13320" width="7.453125" style="308" customWidth="1"/>
    <col min="13321" max="13321" width="8.7265625" style="308" customWidth="1"/>
    <col min="13322" max="13322" width="9.7265625" style="308" customWidth="1"/>
    <col min="13323" max="13323" width="12.7265625" style="308" customWidth="1"/>
    <col min="13324" max="13568" width="8.7265625" style="308"/>
    <col min="13569" max="13569" width="5.7265625" style="308" customWidth="1"/>
    <col min="13570" max="13570" width="19" style="308" customWidth="1"/>
    <col min="13571" max="13571" width="11.7265625" style="308" customWidth="1"/>
    <col min="13572" max="13572" width="9.26953125" style="308" customWidth="1"/>
    <col min="13573" max="13573" width="17.7265625" style="308" customWidth="1"/>
    <col min="13574" max="13574" width="5.54296875" style="308" customWidth="1"/>
    <col min="13575" max="13575" width="8.7265625" style="308" customWidth="1"/>
    <col min="13576" max="13576" width="7.453125" style="308" customWidth="1"/>
    <col min="13577" max="13577" width="8.7265625" style="308" customWidth="1"/>
    <col min="13578" max="13578" width="9.7265625" style="308" customWidth="1"/>
    <col min="13579" max="13579" width="12.7265625" style="308" customWidth="1"/>
    <col min="13580" max="13824" width="8.7265625" style="308"/>
    <col min="13825" max="13825" width="5.7265625" style="308" customWidth="1"/>
    <col min="13826" max="13826" width="19" style="308" customWidth="1"/>
    <col min="13827" max="13827" width="11.7265625" style="308" customWidth="1"/>
    <col min="13828" max="13828" width="9.26953125" style="308" customWidth="1"/>
    <col min="13829" max="13829" width="17.7265625" style="308" customWidth="1"/>
    <col min="13830" max="13830" width="5.54296875" style="308" customWidth="1"/>
    <col min="13831" max="13831" width="8.7265625" style="308" customWidth="1"/>
    <col min="13832" max="13832" width="7.453125" style="308" customWidth="1"/>
    <col min="13833" max="13833" width="8.7265625" style="308" customWidth="1"/>
    <col min="13834" max="13834" width="9.7265625" style="308" customWidth="1"/>
    <col min="13835" max="13835" width="12.7265625" style="308" customWidth="1"/>
    <col min="13836" max="14080" width="8.7265625" style="308"/>
    <col min="14081" max="14081" width="5.7265625" style="308" customWidth="1"/>
    <col min="14082" max="14082" width="19" style="308" customWidth="1"/>
    <col min="14083" max="14083" width="11.7265625" style="308" customWidth="1"/>
    <col min="14084" max="14084" width="9.26953125" style="308" customWidth="1"/>
    <col min="14085" max="14085" width="17.7265625" style="308" customWidth="1"/>
    <col min="14086" max="14086" width="5.54296875" style="308" customWidth="1"/>
    <col min="14087" max="14087" width="8.7265625" style="308" customWidth="1"/>
    <col min="14088" max="14088" width="7.453125" style="308" customWidth="1"/>
    <col min="14089" max="14089" width="8.7265625" style="308" customWidth="1"/>
    <col min="14090" max="14090" width="9.7265625" style="308" customWidth="1"/>
    <col min="14091" max="14091" width="12.7265625" style="308" customWidth="1"/>
    <col min="14092" max="14336" width="8.7265625" style="308"/>
    <col min="14337" max="14337" width="5.7265625" style="308" customWidth="1"/>
    <col min="14338" max="14338" width="19" style="308" customWidth="1"/>
    <col min="14339" max="14339" width="11.7265625" style="308" customWidth="1"/>
    <col min="14340" max="14340" width="9.26953125" style="308" customWidth="1"/>
    <col min="14341" max="14341" width="17.7265625" style="308" customWidth="1"/>
    <col min="14342" max="14342" width="5.54296875" style="308" customWidth="1"/>
    <col min="14343" max="14343" width="8.7265625" style="308" customWidth="1"/>
    <col min="14344" max="14344" width="7.453125" style="308" customWidth="1"/>
    <col min="14345" max="14345" width="8.7265625" style="308" customWidth="1"/>
    <col min="14346" max="14346" width="9.7265625" style="308" customWidth="1"/>
    <col min="14347" max="14347" width="12.7265625" style="308" customWidth="1"/>
    <col min="14348" max="14592" width="8.7265625" style="308"/>
    <col min="14593" max="14593" width="5.7265625" style="308" customWidth="1"/>
    <col min="14594" max="14594" width="19" style="308" customWidth="1"/>
    <col min="14595" max="14595" width="11.7265625" style="308" customWidth="1"/>
    <col min="14596" max="14596" width="9.26953125" style="308" customWidth="1"/>
    <col min="14597" max="14597" width="17.7265625" style="308" customWidth="1"/>
    <col min="14598" max="14598" width="5.54296875" style="308" customWidth="1"/>
    <col min="14599" max="14599" width="8.7265625" style="308" customWidth="1"/>
    <col min="14600" max="14600" width="7.453125" style="308" customWidth="1"/>
    <col min="14601" max="14601" width="8.7265625" style="308" customWidth="1"/>
    <col min="14602" max="14602" width="9.7265625" style="308" customWidth="1"/>
    <col min="14603" max="14603" width="12.7265625" style="308" customWidth="1"/>
    <col min="14604" max="14848" width="8.7265625" style="308"/>
    <col min="14849" max="14849" width="5.7265625" style="308" customWidth="1"/>
    <col min="14850" max="14850" width="19" style="308" customWidth="1"/>
    <col min="14851" max="14851" width="11.7265625" style="308" customWidth="1"/>
    <col min="14852" max="14852" width="9.26953125" style="308" customWidth="1"/>
    <col min="14853" max="14853" width="17.7265625" style="308" customWidth="1"/>
    <col min="14854" max="14854" width="5.54296875" style="308" customWidth="1"/>
    <col min="14855" max="14855" width="8.7265625" style="308" customWidth="1"/>
    <col min="14856" max="14856" width="7.453125" style="308" customWidth="1"/>
    <col min="14857" max="14857" width="8.7265625" style="308" customWidth="1"/>
    <col min="14858" max="14858" width="9.7265625" style="308" customWidth="1"/>
    <col min="14859" max="14859" width="12.7265625" style="308" customWidth="1"/>
    <col min="14860" max="15104" width="8.7265625" style="308"/>
    <col min="15105" max="15105" width="5.7265625" style="308" customWidth="1"/>
    <col min="15106" max="15106" width="19" style="308" customWidth="1"/>
    <col min="15107" max="15107" width="11.7265625" style="308" customWidth="1"/>
    <col min="15108" max="15108" width="9.26953125" style="308" customWidth="1"/>
    <col min="15109" max="15109" width="17.7265625" style="308" customWidth="1"/>
    <col min="15110" max="15110" width="5.54296875" style="308" customWidth="1"/>
    <col min="15111" max="15111" width="8.7265625" style="308" customWidth="1"/>
    <col min="15112" max="15112" width="7.453125" style="308" customWidth="1"/>
    <col min="15113" max="15113" width="8.7265625" style="308" customWidth="1"/>
    <col min="15114" max="15114" width="9.7265625" style="308" customWidth="1"/>
    <col min="15115" max="15115" width="12.7265625" style="308" customWidth="1"/>
    <col min="15116" max="15360" width="8.7265625" style="308"/>
    <col min="15361" max="15361" width="5.7265625" style="308" customWidth="1"/>
    <col min="15362" max="15362" width="19" style="308" customWidth="1"/>
    <col min="15363" max="15363" width="11.7265625" style="308" customWidth="1"/>
    <col min="15364" max="15364" width="9.26953125" style="308" customWidth="1"/>
    <col min="15365" max="15365" width="17.7265625" style="308" customWidth="1"/>
    <col min="15366" max="15366" width="5.54296875" style="308" customWidth="1"/>
    <col min="15367" max="15367" width="8.7265625" style="308" customWidth="1"/>
    <col min="15368" max="15368" width="7.453125" style="308" customWidth="1"/>
    <col min="15369" max="15369" width="8.7265625" style="308" customWidth="1"/>
    <col min="15370" max="15370" width="9.7265625" style="308" customWidth="1"/>
    <col min="15371" max="15371" width="12.7265625" style="308" customWidth="1"/>
    <col min="15372" max="15616" width="8.7265625" style="308"/>
    <col min="15617" max="15617" width="5.7265625" style="308" customWidth="1"/>
    <col min="15618" max="15618" width="19" style="308" customWidth="1"/>
    <col min="15619" max="15619" width="11.7265625" style="308" customWidth="1"/>
    <col min="15620" max="15620" width="9.26953125" style="308" customWidth="1"/>
    <col min="15621" max="15621" width="17.7265625" style="308" customWidth="1"/>
    <col min="15622" max="15622" width="5.54296875" style="308" customWidth="1"/>
    <col min="15623" max="15623" width="8.7265625" style="308" customWidth="1"/>
    <col min="15624" max="15624" width="7.453125" style="308" customWidth="1"/>
    <col min="15625" max="15625" width="8.7265625" style="308" customWidth="1"/>
    <col min="15626" max="15626" width="9.7265625" style="308" customWidth="1"/>
    <col min="15627" max="15627" width="12.7265625" style="308" customWidth="1"/>
    <col min="15628" max="15872" width="8.7265625" style="308"/>
    <col min="15873" max="15873" width="5.7265625" style="308" customWidth="1"/>
    <col min="15874" max="15874" width="19" style="308" customWidth="1"/>
    <col min="15875" max="15875" width="11.7265625" style="308" customWidth="1"/>
    <col min="15876" max="15876" width="9.26953125" style="308" customWidth="1"/>
    <col min="15877" max="15877" width="17.7265625" style="308" customWidth="1"/>
    <col min="15878" max="15878" width="5.54296875" style="308" customWidth="1"/>
    <col min="15879" max="15879" width="8.7265625" style="308" customWidth="1"/>
    <col min="15880" max="15880" width="7.453125" style="308" customWidth="1"/>
    <col min="15881" max="15881" width="8.7265625" style="308" customWidth="1"/>
    <col min="15882" max="15882" width="9.7265625" style="308" customWidth="1"/>
    <col min="15883" max="15883" width="12.7265625" style="308" customWidth="1"/>
    <col min="15884" max="16128" width="8.7265625" style="308"/>
    <col min="16129" max="16129" width="5.7265625" style="308" customWidth="1"/>
    <col min="16130" max="16130" width="19" style="308" customWidth="1"/>
    <col min="16131" max="16131" width="11.7265625" style="308" customWidth="1"/>
    <col min="16132" max="16132" width="9.26953125" style="308" customWidth="1"/>
    <col min="16133" max="16133" width="17.7265625" style="308" customWidth="1"/>
    <col min="16134" max="16134" width="5.54296875" style="308" customWidth="1"/>
    <col min="16135" max="16135" width="8.7265625" style="308" customWidth="1"/>
    <col min="16136" max="16136" width="7.453125" style="308" customWidth="1"/>
    <col min="16137" max="16137" width="8.7265625" style="308" customWidth="1"/>
    <col min="16138" max="16138" width="9.7265625" style="308" customWidth="1"/>
    <col min="16139" max="16139" width="12.7265625" style="308" customWidth="1"/>
    <col min="16140" max="16384" width="8.7265625" style="308"/>
  </cols>
  <sheetData>
    <row r="1" spans="1:11" s="313" customFormat="1" ht="15" customHeight="1">
      <c r="A1" s="571" t="s">
        <v>148</v>
      </c>
      <c r="B1" s="1145" t="s">
        <v>386</v>
      </c>
      <c r="C1" s="1145"/>
      <c r="D1" s="1145"/>
      <c r="E1" s="1311" t="s">
        <v>387</v>
      </c>
      <c r="F1" s="1311"/>
      <c r="G1" s="1311"/>
      <c r="H1" s="206"/>
      <c r="I1" s="207"/>
      <c r="J1" s="207"/>
      <c r="K1" s="572"/>
    </row>
    <row r="2" spans="1:11" s="313" customFormat="1" ht="15" customHeight="1">
      <c r="A2" s="208" t="s">
        <v>148</v>
      </c>
      <c r="B2" s="212" t="s">
        <v>388</v>
      </c>
      <c r="C2" s="212"/>
      <c r="D2" s="212"/>
      <c r="E2" s="212" t="s">
        <v>858</v>
      </c>
      <c r="F2" s="1146"/>
      <c r="G2" s="1146"/>
      <c r="H2" s="211"/>
      <c r="I2" s="1146"/>
      <c r="J2" s="1146"/>
      <c r="K2" s="213"/>
    </row>
    <row r="3" spans="1:11" s="313" customFormat="1" ht="15" customHeight="1">
      <c r="A3" s="208" t="s">
        <v>148</v>
      </c>
      <c r="B3" s="212" t="s">
        <v>390</v>
      </c>
      <c r="C3" s="212"/>
      <c r="D3" s="212"/>
      <c r="E3" s="1326" t="s">
        <v>391</v>
      </c>
      <c r="F3" s="1326"/>
      <c r="G3" s="1326"/>
      <c r="H3" s="1326"/>
      <c r="I3" s="1326"/>
      <c r="J3" s="1146"/>
      <c r="K3" s="213"/>
    </row>
    <row r="4" spans="1:11" s="313" customFormat="1" ht="15" customHeight="1">
      <c r="A4" s="208" t="s">
        <v>148</v>
      </c>
      <c r="B4" s="212" t="s">
        <v>149</v>
      </c>
      <c r="C4" s="212"/>
      <c r="D4" s="212"/>
      <c r="E4" s="212"/>
      <c r="F4" s="1146"/>
      <c r="G4" s="1146"/>
      <c r="H4" s="211"/>
      <c r="I4" s="311"/>
      <c r="J4" s="312"/>
      <c r="K4" s="213"/>
    </row>
    <row r="5" spans="1:11" s="314" customFormat="1" ht="15" customHeight="1">
      <c r="A5" s="214"/>
      <c r="B5" s="216" t="s">
        <v>1035</v>
      </c>
      <c r="C5" s="216"/>
      <c r="D5" s="216"/>
      <c r="E5" s="216"/>
      <c r="F5" s="215"/>
      <c r="G5" s="215"/>
      <c r="H5" s="215"/>
      <c r="I5" s="217"/>
      <c r="J5" s="215"/>
      <c r="K5" s="574"/>
    </row>
    <row r="6" spans="1:11" ht="15" customHeight="1">
      <c r="A6" s="219"/>
      <c r="B6" s="1314"/>
      <c r="C6" s="1314"/>
      <c r="D6" s="1314"/>
      <c r="E6" s="1314"/>
      <c r="F6" s="632"/>
      <c r="G6" s="674"/>
      <c r="H6" s="674" t="s">
        <v>152</v>
      </c>
      <c r="I6" s="675"/>
      <c r="J6" s="681"/>
      <c r="K6" s="683"/>
    </row>
    <row r="7" spans="1:11" ht="23">
      <c r="A7" s="220" t="s">
        <v>155</v>
      </c>
      <c r="B7" s="220" t="s">
        <v>238</v>
      </c>
      <c r="C7" s="220" t="s">
        <v>123</v>
      </c>
      <c r="D7" s="220" t="s">
        <v>124</v>
      </c>
      <c r="E7" s="220" t="s">
        <v>239</v>
      </c>
      <c r="F7" s="578" t="s">
        <v>158</v>
      </c>
      <c r="G7" s="684" t="s">
        <v>159</v>
      </c>
      <c r="H7" s="685" t="s">
        <v>160</v>
      </c>
      <c r="I7" s="686" t="s">
        <v>161</v>
      </c>
      <c r="J7" s="582" t="s">
        <v>1036</v>
      </c>
      <c r="K7" s="688"/>
    </row>
    <row r="8" spans="1:11" ht="14.15" customHeight="1">
      <c r="A8" s="222"/>
      <c r="B8" s="224"/>
      <c r="C8" s="224"/>
      <c r="D8" s="224"/>
      <c r="E8" s="224"/>
      <c r="F8" s="225"/>
      <c r="G8" s="225"/>
      <c r="H8" s="225"/>
      <c r="I8" s="226"/>
      <c r="J8" s="225"/>
      <c r="K8" s="225"/>
    </row>
    <row r="9" spans="1:11" ht="14.15" customHeight="1">
      <c r="A9" s="319"/>
      <c r="B9" s="320"/>
      <c r="C9" s="320"/>
      <c r="D9" s="320"/>
      <c r="E9" s="320"/>
      <c r="F9" s="318"/>
      <c r="G9" s="318"/>
      <c r="H9" s="318"/>
      <c r="I9" s="321"/>
      <c r="J9" s="318"/>
      <c r="K9" s="318"/>
    </row>
    <row r="10" spans="1:11" ht="14.15" customHeight="1">
      <c r="A10" s="319">
        <v>1</v>
      </c>
      <c r="B10" s="320" t="s">
        <v>1037</v>
      </c>
      <c r="C10" s="320" t="s">
        <v>165</v>
      </c>
      <c r="D10" s="1229">
        <v>1</v>
      </c>
      <c r="E10" s="320" t="s">
        <v>1038</v>
      </c>
      <c r="F10" s="318">
        <v>1</v>
      </c>
      <c r="G10" s="1230">
        <v>5.9</v>
      </c>
      <c r="H10" s="318">
        <f>3.33-0.3</f>
        <v>3.0300000000000002</v>
      </c>
      <c r="I10" s="321">
        <f>F10*G10*H10</f>
        <v>17.877000000000002</v>
      </c>
      <c r="J10" s="318"/>
      <c r="K10" s="318"/>
    </row>
    <row r="11" spans="1:11" ht="14.15" customHeight="1">
      <c r="A11" s="319"/>
      <c r="B11" s="320"/>
      <c r="C11" s="320"/>
      <c r="D11" s="1229"/>
      <c r="E11" s="320"/>
      <c r="F11" s="318">
        <v>1</v>
      </c>
      <c r="G11" s="318">
        <v>0.95599999999999996</v>
      </c>
      <c r="H11" s="318">
        <f>3.33-0.3</f>
        <v>3.0300000000000002</v>
      </c>
      <c r="I11" s="321">
        <f>F11*G11*H11</f>
        <v>2.8966799999999999</v>
      </c>
      <c r="J11" s="318"/>
      <c r="K11" s="318"/>
    </row>
    <row r="12" spans="1:11" ht="14.15" customHeight="1">
      <c r="A12" s="319"/>
      <c r="B12" s="320"/>
      <c r="C12" s="320"/>
      <c r="D12" s="1229"/>
      <c r="E12" s="320"/>
      <c r="F12" s="318"/>
      <c r="G12" s="318"/>
      <c r="H12" s="318"/>
      <c r="I12" s="321"/>
      <c r="J12" s="318"/>
      <c r="K12" s="318"/>
    </row>
    <row r="13" spans="1:11" ht="14.15" customHeight="1">
      <c r="A13" s="319">
        <v>8</v>
      </c>
      <c r="B13" s="320" t="s">
        <v>1037</v>
      </c>
      <c r="C13" s="320" t="s">
        <v>165</v>
      </c>
      <c r="D13" s="1229" t="s">
        <v>1039</v>
      </c>
      <c r="E13" s="320" t="s">
        <v>1038</v>
      </c>
      <c r="F13" s="318">
        <v>1</v>
      </c>
      <c r="G13" s="1230">
        <v>5.9</v>
      </c>
      <c r="H13" s="318">
        <f>8.45-0.3</f>
        <v>8.1499999999999986</v>
      </c>
      <c r="I13" s="321">
        <f>F13*G13*H13</f>
        <v>48.084999999999994</v>
      </c>
      <c r="J13" s="318"/>
      <c r="K13" s="229"/>
    </row>
    <row r="14" spans="1:11" ht="14.15" customHeight="1">
      <c r="A14" s="319"/>
      <c r="B14" s="320"/>
      <c r="C14" s="320"/>
      <c r="D14" s="1229"/>
      <c r="E14" s="320"/>
      <c r="F14" s="318">
        <v>1</v>
      </c>
      <c r="G14" s="318">
        <v>0.95599999999999996</v>
      </c>
      <c r="H14" s="318">
        <f>8.45-0.3</f>
        <v>8.1499999999999986</v>
      </c>
      <c r="I14" s="321">
        <f>F14*G14*H14</f>
        <v>7.7913999999999985</v>
      </c>
      <c r="J14" s="318"/>
      <c r="K14" s="229"/>
    </row>
    <row r="15" spans="1:11" ht="14.15" customHeight="1">
      <c r="A15" s="228"/>
      <c r="B15" s="230"/>
      <c r="C15" s="230"/>
      <c r="D15" s="1063"/>
      <c r="E15" s="230"/>
      <c r="F15" s="231"/>
      <c r="G15" s="231"/>
      <c r="H15" s="231"/>
      <c r="I15" s="232"/>
      <c r="J15" s="231"/>
      <c r="K15" s="229"/>
    </row>
    <row r="16" spans="1:11" ht="14.15" customHeight="1">
      <c r="A16" s="228"/>
      <c r="B16" s="230"/>
      <c r="C16" s="230"/>
      <c r="D16" s="1063"/>
      <c r="E16" s="230"/>
      <c r="F16" s="231"/>
      <c r="G16" s="231"/>
      <c r="H16" s="231"/>
      <c r="I16" s="232"/>
      <c r="J16" s="231"/>
      <c r="K16" s="229"/>
    </row>
    <row r="17" spans="1:11" ht="14.15" customHeight="1">
      <c r="A17" s="319">
        <v>9</v>
      </c>
      <c r="B17" s="320" t="s">
        <v>1037</v>
      </c>
      <c r="C17" s="320" t="s">
        <v>165</v>
      </c>
      <c r="D17" s="1229">
        <v>4</v>
      </c>
      <c r="E17" s="320" t="s">
        <v>1038</v>
      </c>
      <c r="F17" s="318">
        <v>1</v>
      </c>
      <c r="G17" s="1230">
        <v>5.9</v>
      </c>
      <c r="H17" s="318">
        <f>3.9-0.3</f>
        <v>3.6</v>
      </c>
      <c r="I17" s="321">
        <f>F17*G17*H17</f>
        <v>21.240000000000002</v>
      </c>
      <c r="J17" s="1231">
        <f>I17*0.6</f>
        <v>12.744000000000002</v>
      </c>
      <c r="K17" s="1232">
        <v>0.6</v>
      </c>
    </row>
    <row r="18" spans="1:11" ht="14.15" customHeight="1">
      <c r="A18" s="319"/>
      <c r="B18" s="320"/>
      <c r="C18" s="320"/>
      <c r="D18" s="1229"/>
      <c r="E18" s="320"/>
      <c r="F18" s="318">
        <v>1</v>
      </c>
      <c r="G18" s="318">
        <v>0.95599999999999996</v>
      </c>
      <c r="H18" s="318">
        <f>3.9-0.3</f>
        <v>3.6</v>
      </c>
      <c r="I18" s="321">
        <f>F18*G18*H18</f>
        <v>3.4415999999999998</v>
      </c>
      <c r="J18" s="1231">
        <f>I18*0.6</f>
        <v>2.0649599999999997</v>
      </c>
      <c r="K18" s="1232">
        <v>0.6</v>
      </c>
    </row>
    <row r="19" spans="1:11" ht="14.15" customHeight="1">
      <c r="A19" s="228"/>
      <c r="B19" s="230"/>
      <c r="C19" s="230"/>
      <c r="D19" s="1063"/>
      <c r="E19" s="230"/>
      <c r="F19" s="231"/>
      <c r="G19" s="231"/>
      <c r="H19" s="231"/>
      <c r="I19" s="232"/>
      <c r="J19" s="231"/>
      <c r="K19" s="229"/>
    </row>
    <row r="20" spans="1:11" ht="14.15" customHeight="1">
      <c r="A20" s="319">
        <v>10</v>
      </c>
      <c r="B20" s="320" t="s">
        <v>1037</v>
      </c>
      <c r="C20" s="320" t="s">
        <v>165</v>
      </c>
      <c r="D20" s="1229" t="s">
        <v>1040</v>
      </c>
      <c r="E20" s="320" t="s">
        <v>1038</v>
      </c>
      <c r="F20" s="318">
        <v>1</v>
      </c>
      <c r="G20" s="1230">
        <v>5.9</v>
      </c>
      <c r="H20" s="318">
        <f>8.9-0.3</f>
        <v>8.6</v>
      </c>
      <c r="I20" s="321">
        <f>F20*G20*H20</f>
        <v>50.74</v>
      </c>
      <c r="J20" s="318"/>
      <c r="K20" s="229"/>
    </row>
    <row r="21" spans="1:11" ht="14.15" customHeight="1">
      <c r="A21" s="319"/>
      <c r="B21" s="320"/>
      <c r="C21" s="320"/>
      <c r="D21" s="1229"/>
      <c r="E21" s="320"/>
      <c r="F21" s="318">
        <v>1</v>
      </c>
      <c r="G21" s="318">
        <v>0.95599999999999996</v>
      </c>
      <c r="H21" s="318">
        <f>8.9-0.3</f>
        <v>8.6</v>
      </c>
      <c r="I21" s="321">
        <f>F21*G21*H21</f>
        <v>8.2215999999999987</v>
      </c>
      <c r="J21" s="318"/>
      <c r="K21" s="229"/>
    </row>
    <row r="22" spans="1:11" ht="14.15" customHeight="1">
      <c r="A22" s="228"/>
      <c r="B22" s="230"/>
      <c r="C22" s="230"/>
      <c r="D22" s="1063"/>
      <c r="E22" s="230"/>
      <c r="F22" s="231"/>
      <c r="G22" s="231"/>
      <c r="H22" s="231"/>
      <c r="I22" s="232"/>
      <c r="J22" s="318"/>
      <c r="K22" s="229"/>
    </row>
    <row r="23" spans="1:11" ht="14.15" customHeight="1">
      <c r="A23" s="319">
        <v>12</v>
      </c>
      <c r="B23" s="320" t="s">
        <v>1037</v>
      </c>
      <c r="C23" s="320" t="s">
        <v>165</v>
      </c>
      <c r="D23" s="1229">
        <v>7</v>
      </c>
      <c r="E23" s="320" t="s">
        <v>1038</v>
      </c>
      <c r="F23" s="318">
        <v>1</v>
      </c>
      <c r="G23" s="1230">
        <v>5.9</v>
      </c>
      <c r="H23" s="318">
        <v>3.15</v>
      </c>
      <c r="I23" s="321">
        <f>F23*G23*H23</f>
        <v>18.585000000000001</v>
      </c>
      <c r="J23" s="318"/>
      <c r="K23" s="229"/>
    </row>
    <row r="24" spans="1:11" ht="14.15" customHeight="1">
      <c r="A24" s="319"/>
      <c r="B24" s="320"/>
      <c r="C24" s="320"/>
      <c r="D24" s="1229"/>
      <c r="E24" s="320"/>
      <c r="F24" s="318">
        <v>1</v>
      </c>
      <c r="G24" s="318">
        <v>0.95599999999999996</v>
      </c>
      <c r="H24" s="318">
        <v>3.15</v>
      </c>
      <c r="I24" s="665">
        <f>F24*G24*H24</f>
        <v>3.0113999999999996</v>
      </c>
      <c r="J24" s="318"/>
      <c r="K24" s="229"/>
    </row>
    <row r="25" spans="1:11" ht="14.15" customHeight="1" thickBot="1">
      <c r="A25" s="319"/>
      <c r="B25" s="320"/>
      <c r="C25" s="320"/>
      <c r="D25" s="1229"/>
      <c r="E25" s="320"/>
      <c r="F25" s="318"/>
      <c r="G25" s="318"/>
      <c r="H25" s="318"/>
      <c r="I25" s="1233"/>
      <c r="J25" s="318"/>
      <c r="K25" s="229"/>
    </row>
    <row r="26" spans="1:11" ht="14.15" customHeight="1" thickTop="1">
      <c r="A26" s="319"/>
      <c r="B26" s="320"/>
      <c r="C26" s="320"/>
      <c r="D26" s="1229"/>
      <c r="E26" s="320"/>
      <c r="F26" s="318"/>
      <c r="G26" s="318"/>
      <c r="H26" s="318"/>
      <c r="I26" s="321"/>
      <c r="J26" s="318"/>
      <c r="K26" s="229"/>
    </row>
    <row r="27" spans="1:11" ht="14.15" customHeight="1">
      <c r="A27" s="319">
        <v>12</v>
      </c>
      <c r="B27" s="320" t="s">
        <v>1037</v>
      </c>
      <c r="C27" s="320" t="s">
        <v>165</v>
      </c>
      <c r="D27" s="1229">
        <v>8</v>
      </c>
      <c r="E27" s="320" t="s">
        <v>1038</v>
      </c>
      <c r="F27" s="318"/>
      <c r="G27" s="318"/>
      <c r="H27" s="318"/>
      <c r="I27" s="321">
        <v>21.6</v>
      </c>
      <c r="J27" s="1231">
        <f>I27</f>
        <v>21.6</v>
      </c>
      <c r="K27" s="229"/>
    </row>
    <row r="28" spans="1:11" ht="14.15" customHeight="1">
      <c r="A28" s="319">
        <v>12</v>
      </c>
      <c r="B28" s="320" t="s">
        <v>1037</v>
      </c>
      <c r="C28" s="320" t="s">
        <v>165</v>
      </c>
      <c r="D28" s="1229">
        <v>9</v>
      </c>
      <c r="E28" s="320" t="s">
        <v>1038</v>
      </c>
      <c r="F28" s="318"/>
      <c r="G28" s="318"/>
      <c r="H28" s="318"/>
      <c r="I28" s="321">
        <v>21.6</v>
      </c>
      <c r="J28" s="1231">
        <f>I28</f>
        <v>21.6</v>
      </c>
      <c r="K28" s="229"/>
    </row>
    <row r="29" spans="1:11" ht="14.15" customHeight="1">
      <c r="A29" s="319">
        <v>12</v>
      </c>
      <c r="B29" s="320" t="s">
        <v>1037</v>
      </c>
      <c r="C29" s="320" t="s">
        <v>165</v>
      </c>
      <c r="D29" s="1229">
        <v>10</v>
      </c>
      <c r="E29" s="320" t="s">
        <v>1038</v>
      </c>
      <c r="F29" s="318"/>
      <c r="G29" s="318"/>
      <c r="H29" s="318"/>
      <c r="I29" s="321">
        <v>21.6</v>
      </c>
      <c r="J29" s="318"/>
      <c r="K29" s="229"/>
    </row>
    <row r="30" spans="1:11" ht="14.15" customHeight="1">
      <c r="A30" s="319">
        <v>12</v>
      </c>
      <c r="B30" s="320" t="s">
        <v>1037</v>
      </c>
      <c r="C30" s="320" t="s">
        <v>165</v>
      </c>
      <c r="D30" s="1229">
        <v>11</v>
      </c>
      <c r="E30" s="320" t="s">
        <v>1038</v>
      </c>
      <c r="F30" s="318"/>
      <c r="G30" s="318"/>
      <c r="H30" s="318"/>
      <c r="I30" s="321">
        <v>21.6</v>
      </c>
      <c r="J30" s="318"/>
      <c r="K30" s="229"/>
    </row>
    <row r="31" spans="1:11" ht="14.15" customHeight="1">
      <c r="A31" s="319">
        <v>12</v>
      </c>
      <c r="B31" s="320" t="s">
        <v>1037</v>
      </c>
      <c r="C31" s="320" t="s">
        <v>165</v>
      </c>
      <c r="D31" s="1229">
        <v>12</v>
      </c>
      <c r="E31" s="320" t="s">
        <v>1038</v>
      </c>
      <c r="F31" s="318"/>
      <c r="G31" s="318"/>
      <c r="H31" s="318"/>
      <c r="I31" s="321">
        <v>21.6</v>
      </c>
      <c r="J31" s="1231">
        <f>I31</f>
        <v>21.6</v>
      </c>
      <c r="K31" s="229"/>
    </row>
    <row r="32" spans="1:11" ht="14.15" customHeight="1">
      <c r="A32" s="319">
        <v>12</v>
      </c>
      <c r="B32" s="320" t="s">
        <v>1037</v>
      </c>
      <c r="C32" s="320" t="s">
        <v>165</v>
      </c>
      <c r="D32" s="1229">
        <v>13</v>
      </c>
      <c r="E32" s="320" t="s">
        <v>1038</v>
      </c>
      <c r="F32" s="318"/>
      <c r="G32" s="318"/>
      <c r="H32" s="318"/>
      <c r="I32" s="321">
        <v>21.6</v>
      </c>
      <c r="J32" s="318"/>
      <c r="K32" s="229"/>
    </row>
    <row r="33" spans="1:11" ht="14.15" customHeight="1">
      <c r="A33" s="319">
        <v>12</v>
      </c>
      <c r="B33" s="320" t="s">
        <v>1037</v>
      </c>
      <c r="C33" s="320" t="s">
        <v>165</v>
      </c>
      <c r="D33" s="1229">
        <v>14</v>
      </c>
      <c r="E33" s="320" t="s">
        <v>1038</v>
      </c>
      <c r="F33" s="318"/>
      <c r="G33" s="318"/>
      <c r="H33" s="318"/>
      <c r="I33" s="321">
        <v>21.6</v>
      </c>
      <c r="J33" s="318"/>
      <c r="K33" s="229"/>
    </row>
    <row r="34" spans="1:11" ht="14.15" customHeight="1">
      <c r="A34" s="319">
        <v>12</v>
      </c>
      <c r="B34" s="320" t="s">
        <v>1037</v>
      </c>
      <c r="C34" s="320" t="s">
        <v>165</v>
      </c>
      <c r="D34" s="1229">
        <v>15</v>
      </c>
      <c r="E34" s="320" t="s">
        <v>1038</v>
      </c>
      <c r="F34" s="318"/>
      <c r="G34" s="318"/>
      <c r="H34" s="318"/>
      <c r="I34" s="321">
        <v>21.6</v>
      </c>
      <c r="J34" s="318"/>
      <c r="K34" s="229"/>
    </row>
    <row r="35" spans="1:11" ht="14.15" customHeight="1">
      <c r="A35" s="319"/>
      <c r="B35" s="320"/>
      <c r="C35" s="320"/>
      <c r="D35" s="1229"/>
      <c r="E35" s="320"/>
      <c r="F35" s="318"/>
      <c r="G35" s="318"/>
      <c r="H35" s="318"/>
      <c r="I35" s="321"/>
      <c r="J35" s="318"/>
      <c r="K35" s="229"/>
    </row>
    <row r="36" spans="1:11" ht="14.15" customHeight="1">
      <c r="A36" s="228"/>
      <c r="B36" s="230"/>
      <c r="C36" s="230"/>
      <c r="D36" s="1063"/>
      <c r="E36" s="230"/>
      <c r="F36" s="231"/>
      <c r="G36" s="231"/>
      <c r="H36" s="231"/>
      <c r="I36" s="232"/>
      <c r="J36" s="231"/>
      <c r="K36" s="229"/>
    </row>
    <row r="37" spans="1:11" ht="14.15" customHeight="1">
      <c r="A37" s="319">
        <v>13</v>
      </c>
      <c r="B37" s="320" t="s">
        <v>1037</v>
      </c>
      <c r="C37" s="320" t="s">
        <v>165</v>
      </c>
      <c r="D37" s="1229">
        <v>16</v>
      </c>
      <c r="E37" s="320" t="s">
        <v>1038</v>
      </c>
      <c r="F37" s="318">
        <v>1</v>
      </c>
      <c r="G37" s="1230">
        <v>5.9</v>
      </c>
      <c r="H37" s="318">
        <f>3.85-0.3</f>
        <v>3.5500000000000003</v>
      </c>
      <c r="I37" s="321">
        <f>F37*G37*H37</f>
        <v>20.945000000000004</v>
      </c>
      <c r="J37" s="318"/>
      <c r="K37" s="229"/>
    </row>
    <row r="38" spans="1:11" ht="14.15" customHeight="1">
      <c r="A38" s="319"/>
      <c r="B38" s="320"/>
      <c r="C38" s="320"/>
      <c r="D38" s="1229"/>
      <c r="E38" s="320"/>
      <c r="F38" s="318">
        <v>1</v>
      </c>
      <c r="G38" s="318">
        <v>0.95599999999999996</v>
      </c>
      <c r="H38" s="318">
        <f>3.85-0.3</f>
        <v>3.5500000000000003</v>
      </c>
      <c r="I38" s="321">
        <f>F38*G38*H38</f>
        <v>3.3938000000000001</v>
      </c>
      <c r="J38" s="318"/>
      <c r="K38" s="229"/>
    </row>
    <row r="39" spans="1:11" ht="14.15" customHeight="1">
      <c r="A39" s="319">
        <v>14</v>
      </c>
      <c r="B39" s="320"/>
      <c r="C39" s="320"/>
      <c r="D39" s="1229"/>
      <c r="E39" s="320"/>
      <c r="F39" s="318"/>
      <c r="G39" s="318"/>
      <c r="H39" s="318"/>
      <c r="I39" s="321"/>
      <c r="J39" s="318"/>
      <c r="K39" s="229"/>
    </row>
    <row r="40" spans="1:11" ht="14.15" customHeight="1">
      <c r="A40" s="319"/>
      <c r="B40" s="320" t="s">
        <v>1037</v>
      </c>
      <c r="C40" s="320" t="s">
        <v>165</v>
      </c>
      <c r="D40" s="1229">
        <v>17</v>
      </c>
      <c r="E40" s="320" t="s">
        <v>1038</v>
      </c>
      <c r="F40" s="318">
        <v>1</v>
      </c>
      <c r="G40" s="1230">
        <v>5.9</v>
      </c>
      <c r="H40" s="318">
        <f>4.017-0.3</f>
        <v>3.7170000000000005</v>
      </c>
      <c r="I40" s="321">
        <f>F40*G40*H40</f>
        <v>21.930300000000006</v>
      </c>
      <c r="J40" s="318"/>
      <c r="K40" s="229"/>
    </row>
    <row r="41" spans="1:11" ht="14.15" customHeight="1">
      <c r="A41" s="319"/>
      <c r="B41" s="320"/>
      <c r="C41" s="320"/>
      <c r="D41" s="1229"/>
      <c r="E41" s="320"/>
      <c r="F41" s="318">
        <v>1</v>
      </c>
      <c r="G41" s="318">
        <v>0.95599999999999996</v>
      </c>
      <c r="H41" s="318">
        <f>4.017-0.3</f>
        <v>3.7170000000000005</v>
      </c>
      <c r="I41" s="321">
        <f>F41*G41*H41</f>
        <v>3.5534520000000005</v>
      </c>
      <c r="J41" s="318"/>
      <c r="K41" s="229"/>
    </row>
    <row r="42" spans="1:11" ht="14.15" customHeight="1">
      <c r="A42" s="319"/>
      <c r="B42" s="230"/>
      <c r="C42" s="230"/>
      <c r="D42" s="1063"/>
      <c r="E42" s="230"/>
      <c r="F42" s="231"/>
      <c r="G42" s="231"/>
      <c r="H42" s="231"/>
      <c r="I42" s="232"/>
      <c r="J42" s="231"/>
      <c r="K42" s="229"/>
    </row>
    <row r="43" spans="1:11" ht="14.15" customHeight="1">
      <c r="A43" s="319">
        <v>15</v>
      </c>
      <c r="B43" s="320" t="s">
        <v>1037</v>
      </c>
      <c r="C43" s="320" t="s">
        <v>165</v>
      </c>
      <c r="D43" s="1229">
        <v>18</v>
      </c>
      <c r="E43" s="320" t="s">
        <v>1038</v>
      </c>
      <c r="F43" s="318">
        <v>1</v>
      </c>
      <c r="G43" s="1230">
        <v>5.9</v>
      </c>
      <c r="H43" s="318">
        <f>5.725-0.3</f>
        <v>5.4249999999999998</v>
      </c>
      <c r="I43" s="321">
        <f>F43*G43*H43</f>
        <v>32.0075</v>
      </c>
      <c r="J43" s="318"/>
      <c r="K43" s="229"/>
    </row>
    <row r="44" spans="1:11" ht="14.15" customHeight="1">
      <c r="A44" s="319"/>
      <c r="B44" s="320"/>
      <c r="C44" s="320"/>
      <c r="D44" s="1229"/>
      <c r="E44" s="320"/>
      <c r="F44" s="318">
        <v>1</v>
      </c>
      <c r="G44" s="318">
        <v>0.95599999999999996</v>
      </c>
      <c r="H44" s="318">
        <f>5.725-0.3</f>
        <v>5.4249999999999998</v>
      </c>
      <c r="I44" s="321">
        <f>F44*G44*H44</f>
        <v>5.1862999999999992</v>
      </c>
      <c r="J44" s="318"/>
      <c r="K44" s="229"/>
    </row>
    <row r="45" spans="1:11" ht="14.15" customHeight="1">
      <c r="A45" s="228"/>
      <c r="B45" s="230"/>
      <c r="C45" s="230"/>
      <c r="D45" s="1063"/>
      <c r="E45" s="230"/>
      <c r="F45" s="231"/>
      <c r="G45" s="231"/>
      <c r="H45" s="231"/>
      <c r="I45" s="232"/>
      <c r="J45" s="231"/>
      <c r="K45" s="229"/>
    </row>
    <row r="46" spans="1:11" ht="14.15" customHeight="1">
      <c r="A46" s="319">
        <v>16</v>
      </c>
      <c r="B46" s="320" t="s">
        <v>1037</v>
      </c>
      <c r="C46" s="320" t="s">
        <v>165</v>
      </c>
      <c r="D46" s="1229" t="s">
        <v>1041</v>
      </c>
      <c r="E46" s="320" t="s">
        <v>1038</v>
      </c>
      <c r="F46" s="318">
        <v>3</v>
      </c>
      <c r="G46" s="1230">
        <v>5.9</v>
      </c>
      <c r="H46" s="318">
        <v>3.15</v>
      </c>
      <c r="I46" s="321">
        <f>F46*G46*H46</f>
        <v>55.75500000000001</v>
      </c>
      <c r="J46" s="318"/>
      <c r="K46" s="229"/>
    </row>
    <row r="47" spans="1:11" ht="14.15" customHeight="1">
      <c r="A47" s="319"/>
      <c r="B47" s="320"/>
      <c r="C47" s="320"/>
      <c r="D47" s="1229"/>
      <c r="E47" s="320"/>
      <c r="F47" s="318">
        <v>3</v>
      </c>
      <c r="G47" s="318">
        <v>0.95599999999999996</v>
      </c>
      <c r="H47" s="318">
        <v>3.15</v>
      </c>
      <c r="I47" s="321">
        <f>F47*G47*H47</f>
        <v>9.0342000000000002</v>
      </c>
      <c r="J47" s="318"/>
      <c r="K47" s="229"/>
    </row>
    <row r="48" spans="1:11" ht="14.15" customHeight="1">
      <c r="A48" s="228"/>
      <c r="B48" s="230"/>
      <c r="C48" s="230"/>
      <c r="D48" s="1063"/>
      <c r="E48" s="230"/>
      <c r="F48" s="231"/>
      <c r="G48" s="231"/>
      <c r="H48" s="231"/>
      <c r="I48" s="232"/>
      <c r="J48" s="231"/>
      <c r="K48" s="229"/>
    </row>
    <row r="49" spans="1:11" ht="14.15" customHeight="1">
      <c r="A49" s="319">
        <v>17</v>
      </c>
      <c r="B49" s="320" t="s">
        <v>1037</v>
      </c>
      <c r="C49" s="320" t="s">
        <v>165</v>
      </c>
      <c r="D49" s="1234">
        <v>22</v>
      </c>
      <c r="E49" s="320" t="s">
        <v>1038</v>
      </c>
      <c r="F49" s="318">
        <v>1</v>
      </c>
      <c r="G49" s="1230">
        <v>5.9</v>
      </c>
      <c r="H49" s="318">
        <f>3.85-0.3</f>
        <v>3.5500000000000003</v>
      </c>
      <c r="I49" s="321">
        <f>F49*G49*H49</f>
        <v>20.945000000000004</v>
      </c>
      <c r="J49" s="1231">
        <f>I49*0.6</f>
        <v>12.567000000000002</v>
      </c>
      <c r="K49" s="1232">
        <v>0.6</v>
      </c>
    </row>
    <row r="50" spans="1:11" ht="14.15" customHeight="1">
      <c r="A50" s="319"/>
      <c r="B50" s="320"/>
      <c r="C50" s="320"/>
      <c r="D50" s="1229"/>
      <c r="E50" s="320"/>
      <c r="F50" s="318">
        <v>1</v>
      </c>
      <c r="G50" s="318">
        <v>0.95599999999999996</v>
      </c>
      <c r="H50" s="318">
        <f>3.85-0.3</f>
        <v>3.5500000000000003</v>
      </c>
      <c r="I50" s="321">
        <f>F50*G50*H50</f>
        <v>3.3938000000000001</v>
      </c>
      <c r="J50" s="1231">
        <f>I50*0.6</f>
        <v>2.0362800000000001</v>
      </c>
      <c r="K50" s="1232">
        <v>0.6</v>
      </c>
    </row>
    <row r="51" spans="1:11" ht="14.15" customHeight="1">
      <c r="A51" s="319"/>
      <c r="B51" s="320"/>
      <c r="C51" s="320"/>
      <c r="D51" s="1229"/>
      <c r="E51" s="320"/>
      <c r="F51" s="318"/>
      <c r="G51" s="318"/>
      <c r="H51" s="318"/>
      <c r="I51" s="321"/>
      <c r="J51" s="318"/>
      <c r="K51" s="229"/>
    </row>
    <row r="52" spans="1:11" ht="14.15" customHeight="1">
      <c r="A52" s="319">
        <v>17</v>
      </c>
      <c r="B52" s="320" t="s">
        <v>1037</v>
      </c>
      <c r="C52" s="320" t="s">
        <v>165</v>
      </c>
      <c r="D52" s="1229">
        <v>23</v>
      </c>
      <c r="E52" s="320" t="s">
        <v>1038</v>
      </c>
      <c r="F52" s="318">
        <v>1</v>
      </c>
      <c r="G52" s="1230">
        <v>5.9</v>
      </c>
      <c r="H52" s="318">
        <f>3.85-0.3</f>
        <v>3.5500000000000003</v>
      </c>
      <c r="I52" s="321">
        <f>F52*G52*H52</f>
        <v>20.945000000000004</v>
      </c>
      <c r="J52" s="318"/>
      <c r="K52" s="229"/>
    </row>
    <row r="53" spans="1:11" ht="14.15" customHeight="1">
      <c r="A53" s="319"/>
      <c r="B53" s="320"/>
      <c r="C53" s="320"/>
      <c r="D53" s="1229"/>
      <c r="E53" s="320"/>
      <c r="F53" s="318">
        <v>1</v>
      </c>
      <c r="G53" s="318">
        <v>0.95599999999999996</v>
      </c>
      <c r="H53" s="318">
        <f>3.85-0.3</f>
        <v>3.5500000000000003</v>
      </c>
      <c r="I53" s="321">
        <f>F53*G53*H53</f>
        <v>3.3938000000000001</v>
      </c>
      <c r="J53" s="318"/>
      <c r="K53" s="229"/>
    </row>
    <row r="54" spans="1:11" ht="14.15" customHeight="1">
      <c r="A54" s="228"/>
      <c r="B54" s="230"/>
      <c r="C54" s="230"/>
      <c r="D54" s="1063"/>
      <c r="E54" s="230"/>
      <c r="F54" s="231"/>
      <c r="G54" s="231"/>
      <c r="H54" s="231"/>
      <c r="I54" s="232"/>
      <c r="J54" s="231"/>
      <c r="K54" s="229"/>
    </row>
    <row r="55" spans="1:11" ht="14.15" customHeight="1">
      <c r="A55" s="319">
        <v>18</v>
      </c>
      <c r="B55" s="320" t="s">
        <v>1037</v>
      </c>
      <c r="C55" s="320" t="s">
        <v>165</v>
      </c>
      <c r="D55" s="1229" t="s">
        <v>1042</v>
      </c>
      <c r="E55" s="320" t="s">
        <v>1038</v>
      </c>
      <c r="F55" s="318">
        <v>3</v>
      </c>
      <c r="G55" s="1230">
        <v>5.9</v>
      </c>
      <c r="H55" s="318">
        <v>3.15</v>
      </c>
      <c r="I55" s="321">
        <f>F55*G55*H55</f>
        <v>55.75500000000001</v>
      </c>
      <c r="J55" s="318"/>
      <c r="K55" s="229"/>
    </row>
    <row r="56" spans="1:11" ht="14.15" customHeight="1">
      <c r="A56" s="319"/>
      <c r="B56" s="320"/>
      <c r="C56" s="320"/>
      <c r="D56" s="1229"/>
      <c r="E56" s="320"/>
      <c r="F56" s="318">
        <v>3</v>
      </c>
      <c r="G56" s="318">
        <v>0.95599999999999996</v>
      </c>
      <c r="H56" s="318">
        <v>3.15</v>
      </c>
      <c r="I56" s="321">
        <f>F56*G56*H56</f>
        <v>9.0342000000000002</v>
      </c>
      <c r="J56" s="318"/>
      <c r="K56" s="229"/>
    </row>
    <row r="57" spans="1:11" ht="14.15" customHeight="1">
      <c r="A57" s="228"/>
      <c r="B57" s="230"/>
      <c r="C57" s="230"/>
      <c r="D57" s="1063"/>
      <c r="E57" s="230"/>
      <c r="F57" s="231"/>
      <c r="G57" s="231"/>
      <c r="H57" s="231"/>
      <c r="I57" s="232"/>
      <c r="J57" s="231"/>
      <c r="K57" s="229"/>
    </row>
    <row r="58" spans="1:11" ht="14.15" customHeight="1">
      <c r="A58" s="319">
        <v>19</v>
      </c>
      <c r="B58" s="320" t="s">
        <v>1037</v>
      </c>
      <c r="C58" s="320" t="s">
        <v>165</v>
      </c>
      <c r="D58" s="1229">
        <v>27</v>
      </c>
      <c r="E58" s="320" t="s">
        <v>1038</v>
      </c>
      <c r="F58" s="318">
        <v>1</v>
      </c>
      <c r="G58" s="1230">
        <v>5.9</v>
      </c>
      <c r="H58" s="318">
        <f>3.85-0.3</f>
        <v>3.5500000000000003</v>
      </c>
      <c r="I58" s="321">
        <f>F58*G58*H58</f>
        <v>20.945000000000004</v>
      </c>
      <c r="J58" s="318"/>
      <c r="K58" s="229"/>
    </row>
    <row r="59" spans="1:11" ht="14.15" customHeight="1">
      <c r="A59" s="319"/>
      <c r="B59" s="320"/>
      <c r="C59" s="320"/>
      <c r="D59" s="320"/>
      <c r="E59" s="320"/>
      <c r="F59" s="318">
        <v>1</v>
      </c>
      <c r="G59" s="318">
        <v>0.95599999999999996</v>
      </c>
      <c r="H59" s="318">
        <f>3.85-0.3</f>
        <v>3.5500000000000003</v>
      </c>
      <c r="I59" s="321">
        <f>F59*G59*H59</f>
        <v>3.3938000000000001</v>
      </c>
      <c r="J59" s="318"/>
      <c r="K59" s="229"/>
    </row>
    <row r="60" spans="1:11" ht="14.15" customHeight="1">
      <c r="A60" s="228"/>
      <c r="B60" s="230"/>
      <c r="C60" s="230"/>
      <c r="D60" s="230"/>
      <c r="E60" s="230"/>
      <c r="F60" s="231"/>
      <c r="G60" s="231"/>
      <c r="H60" s="231"/>
      <c r="I60" s="232"/>
      <c r="J60" s="231"/>
      <c r="K60" s="229"/>
    </row>
    <row r="61" spans="1:11" ht="14.15" customHeight="1">
      <c r="A61" s="228"/>
      <c r="B61" s="230"/>
      <c r="C61" s="230"/>
      <c r="D61" s="320">
        <v>28</v>
      </c>
      <c r="E61" s="320" t="s">
        <v>1038</v>
      </c>
      <c r="F61" s="318">
        <v>1</v>
      </c>
      <c r="G61" s="1230">
        <v>5.9</v>
      </c>
      <c r="H61" s="318">
        <f>7.55-0.3</f>
        <v>7.25</v>
      </c>
      <c r="I61" s="321">
        <f>F61*G61*H61</f>
        <v>42.775000000000006</v>
      </c>
      <c r="J61" s="231"/>
      <c r="K61" s="229"/>
    </row>
    <row r="62" spans="1:11" ht="14.15" customHeight="1">
      <c r="A62" s="228"/>
      <c r="B62" s="230"/>
      <c r="C62" s="230"/>
      <c r="D62" s="320"/>
      <c r="E62" s="320"/>
      <c r="F62" s="318">
        <v>1</v>
      </c>
      <c r="G62" s="318">
        <v>0.95599999999999996</v>
      </c>
      <c r="H62" s="318">
        <f>7.55-0.3</f>
        <v>7.25</v>
      </c>
      <c r="I62" s="321">
        <f>F62*G62*H62</f>
        <v>6.931</v>
      </c>
      <c r="J62" s="231"/>
      <c r="K62" s="229"/>
    </row>
    <row r="63" spans="1:11" ht="14.15" customHeight="1">
      <c r="A63" s="228"/>
      <c r="B63" s="230"/>
      <c r="C63" s="230"/>
      <c r="D63" s="230"/>
      <c r="E63" s="230"/>
      <c r="F63" s="231"/>
      <c r="G63" s="231"/>
      <c r="H63" s="231"/>
      <c r="I63" s="232"/>
      <c r="J63" s="231"/>
      <c r="K63" s="229"/>
    </row>
    <row r="64" spans="1:11" ht="14.15" customHeight="1">
      <c r="A64" s="228"/>
      <c r="B64" s="230"/>
      <c r="C64" s="230"/>
      <c r="D64" s="1229">
        <v>29</v>
      </c>
      <c r="E64" s="320" t="s">
        <v>1038</v>
      </c>
      <c r="F64" s="318">
        <v>1</v>
      </c>
      <c r="G64" s="1230">
        <v>5.9</v>
      </c>
      <c r="H64" s="318">
        <f>5.62-0.3</f>
        <v>5.32</v>
      </c>
      <c r="I64" s="321">
        <f>F64*G64*H64</f>
        <v>31.388000000000005</v>
      </c>
      <c r="J64" s="1231">
        <f>I64</f>
        <v>31.388000000000005</v>
      </c>
      <c r="K64" s="229"/>
    </row>
    <row r="65" spans="1:11" ht="14.15" customHeight="1">
      <c r="A65" s="228"/>
      <c r="B65" s="230"/>
      <c r="C65" s="230"/>
      <c r="D65" s="320"/>
      <c r="E65" s="320"/>
      <c r="F65" s="318">
        <v>1</v>
      </c>
      <c r="G65" s="318">
        <v>0.95599999999999996</v>
      </c>
      <c r="H65" s="318">
        <f>5.62-0.3</f>
        <v>5.32</v>
      </c>
      <c r="I65" s="321">
        <f>F65*G65*H65</f>
        <v>5.0859199999999998</v>
      </c>
      <c r="J65" s="1231">
        <f>I65</f>
        <v>5.0859199999999998</v>
      </c>
      <c r="K65" s="229"/>
    </row>
    <row r="66" spans="1:11" ht="14.15" customHeight="1">
      <c r="A66" s="228"/>
      <c r="B66" s="230"/>
      <c r="C66" s="230"/>
      <c r="D66" s="230"/>
      <c r="E66" s="230"/>
      <c r="F66" s="231"/>
      <c r="G66" s="231"/>
      <c r="H66" s="231"/>
      <c r="I66" s="232"/>
      <c r="J66" s="231"/>
      <c r="K66" s="229"/>
    </row>
    <row r="67" spans="1:11" ht="14.15" customHeight="1">
      <c r="A67" s="228"/>
      <c r="B67" s="230"/>
      <c r="C67" s="230"/>
      <c r="D67" s="230"/>
      <c r="E67" s="230"/>
      <c r="F67" s="231"/>
      <c r="G67" s="231"/>
      <c r="H67" s="231"/>
      <c r="I67" s="232"/>
      <c r="J67" s="231"/>
      <c r="K67" s="229"/>
    </row>
    <row r="68" spans="1:11" ht="14.15" customHeight="1">
      <c r="A68" s="228"/>
      <c r="B68" s="230"/>
      <c r="C68" s="230"/>
      <c r="D68" s="230"/>
      <c r="E68" s="230"/>
      <c r="F68" s="231"/>
      <c r="G68" s="231"/>
      <c r="H68" s="231"/>
      <c r="I68" s="232"/>
      <c r="J68" s="231"/>
      <c r="K68" s="229"/>
    </row>
    <row r="69" spans="1:11" ht="14.15" customHeight="1">
      <c r="A69" s="243"/>
      <c r="B69" s="244"/>
      <c r="C69" s="244"/>
      <c r="D69" s="244"/>
      <c r="E69" s="244"/>
      <c r="F69" s="245"/>
      <c r="G69" s="245"/>
      <c r="H69" s="245"/>
      <c r="I69" s="398">
        <f>SUM(I8:I67)</f>
        <v>730.48075200000039</v>
      </c>
      <c r="J69" s="1235">
        <f>SUM(J8:J67)</f>
        <v>130.68616</v>
      </c>
      <c r="K69" s="245"/>
    </row>
    <row r="70" spans="1:11" ht="18" customHeight="1">
      <c r="A70" s="248"/>
      <c r="B70" s="249"/>
      <c r="C70" s="249"/>
      <c r="D70" s="249"/>
      <c r="E70" s="249"/>
      <c r="F70" s="250"/>
      <c r="G70" s="250"/>
      <c r="H70" s="250"/>
      <c r="I70" s="256"/>
      <c r="J70" s="254"/>
      <c r="K70" s="220"/>
    </row>
    <row r="71" spans="1:11">
      <c r="A71" s="251"/>
      <c r="B71" s="253"/>
      <c r="C71" s="253"/>
      <c r="D71" s="253"/>
      <c r="E71" s="253"/>
      <c r="F71" s="254"/>
      <c r="G71" s="254"/>
      <c r="H71" s="254"/>
      <c r="I71" s="255"/>
      <c r="J71" s="250"/>
      <c r="K71" s="250"/>
    </row>
    <row r="72" spans="1:11">
      <c r="A72" s="248"/>
      <c r="B72" s="249"/>
      <c r="C72" s="249"/>
      <c r="D72" s="249"/>
      <c r="E72" s="249"/>
      <c r="F72" s="250"/>
      <c r="G72" s="250"/>
      <c r="H72" s="250"/>
      <c r="I72" s="256"/>
      <c r="J72" s="250"/>
      <c r="K72" s="250"/>
    </row>
    <row r="73" spans="1:11">
      <c r="A73" s="248"/>
      <c r="B73" s="249"/>
      <c r="C73" s="249"/>
      <c r="D73" s="249"/>
      <c r="E73" s="249"/>
      <c r="F73" s="250"/>
      <c r="G73" s="250"/>
      <c r="H73" s="250"/>
      <c r="I73" s="256"/>
      <c r="J73" s="250"/>
      <c r="K73" s="250"/>
    </row>
    <row r="74" spans="1:11">
      <c r="A74" s="248"/>
      <c r="B74" s="249"/>
      <c r="C74" s="249"/>
      <c r="D74" s="249"/>
      <c r="E74" s="249"/>
      <c r="F74" s="250"/>
      <c r="G74" s="250"/>
      <c r="H74" s="250"/>
      <c r="I74" s="256"/>
      <c r="J74" s="250"/>
      <c r="K74" s="250"/>
    </row>
    <row r="75" spans="1:11">
      <c r="A75" s="248"/>
      <c r="B75" s="249"/>
      <c r="C75" s="249"/>
      <c r="D75" s="249"/>
      <c r="E75" s="249"/>
      <c r="F75" s="250"/>
      <c r="G75" s="250"/>
      <c r="H75" s="250"/>
      <c r="I75" s="256"/>
      <c r="J75" s="250"/>
      <c r="K75" s="250"/>
    </row>
    <row r="76" spans="1:11">
      <c r="A76" s="248"/>
      <c r="B76" s="249"/>
      <c r="C76" s="249"/>
      <c r="D76" s="249"/>
      <c r="E76" s="249"/>
      <c r="F76" s="250"/>
      <c r="G76" s="250"/>
      <c r="H76" s="250"/>
      <c r="I76" s="256"/>
      <c r="J76" s="250"/>
      <c r="K76" s="250"/>
    </row>
    <row r="77" spans="1:11">
      <c r="A77" s="248"/>
      <c r="B77" s="249"/>
      <c r="C77" s="249"/>
      <c r="D77" s="249"/>
      <c r="E77" s="249"/>
      <c r="F77" s="250"/>
      <c r="G77" s="250"/>
      <c r="H77" s="250"/>
      <c r="I77" s="256"/>
      <c r="J77" s="250"/>
      <c r="K77" s="250"/>
    </row>
    <row r="78" spans="1:11">
      <c r="A78" s="248"/>
      <c r="B78" s="249"/>
      <c r="C78" s="249"/>
      <c r="D78" s="249"/>
      <c r="E78" s="249"/>
      <c r="F78" s="250"/>
      <c r="G78" s="250"/>
      <c r="H78" s="250"/>
      <c r="I78" s="256"/>
      <c r="J78" s="250"/>
      <c r="K78" s="250"/>
    </row>
    <row r="79" spans="1:11">
      <c r="A79" s="248"/>
      <c r="B79" s="249"/>
      <c r="C79" s="249"/>
      <c r="D79" s="249"/>
      <c r="E79" s="249"/>
      <c r="F79" s="250"/>
      <c r="G79" s="250"/>
      <c r="H79" s="250"/>
      <c r="I79" s="256"/>
      <c r="J79" s="250"/>
      <c r="K79" s="250"/>
    </row>
    <row r="80" spans="1:11">
      <c r="A80" s="248"/>
      <c r="B80" s="249"/>
      <c r="C80" s="249"/>
      <c r="D80" s="249"/>
      <c r="E80" s="249"/>
      <c r="F80" s="250"/>
      <c r="G80" s="250"/>
      <c r="H80" s="250"/>
      <c r="I80" s="256"/>
      <c r="J80" s="250"/>
      <c r="K80" s="250"/>
    </row>
    <row r="81" spans="1:11">
      <c r="A81" s="248"/>
      <c r="B81" s="249"/>
      <c r="C81" s="249"/>
      <c r="D81" s="249"/>
      <c r="E81" s="249"/>
      <c r="F81" s="250"/>
      <c r="G81" s="250"/>
      <c r="H81" s="250"/>
      <c r="I81" s="256"/>
      <c r="J81" s="250"/>
      <c r="K81" s="250"/>
    </row>
    <row r="82" spans="1:11">
      <c r="A82" s="248"/>
      <c r="B82" s="249"/>
      <c r="C82" s="249"/>
      <c r="D82" s="249"/>
      <c r="E82" s="249"/>
      <c r="F82" s="250"/>
      <c r="G82" s="250"/>
      <c r="H82" s="250"/>
      <c r="I82" s="256"/>
      <c r="J82" s="250"/>
      <c r="K82" s="250"/>
    </row>
    <row r="83" spans="1:11">
      <c r="A83" s="248"/>
      <c r="B83" s="249"/>
      <c r="C83" s="249"/>
      <c r="D83" s="249"/>
      <c r="E83" s="249"/>
      <c r="F83" s="250"/>
      <c r="G83" s="250"/>
      <c r="H83" s="250"/>
      <c r="I83" s="256"/>
      <c r="J83" s="250"/>
      <c r="K83" s="250"/>
    </row>
    <row r="84" spans="1:11">
      <c r="A84" s="248"/>
      <c r="B84" s="249"/>
      <c r="C84" s="249"/>
      <c r="D84" s="249"/>
      <c r="E84" s="249"/>
      <c r="F84" s="250"/>
      <c r="G84" s="250"/>
      <c r="H84" s="250"/>
      <c r="I84" s="256"/>
      <c r="J84" s="250"/>
      <c r="K84" s="250"/>
    </row>
    <row r="85" spans="1:11">
      <c r="A85" s="248"/>
      <c r="B85" s="249"/>
      <c r="C85" s="249"/>
      <c r="D85" s="249"/>
      <c r="E85" s="249"/>
      <c r="F85" s="250"/>
      <c r="G85" s="250"/>
      <c r="H85" s="250"/>
      <c r="I85" s="256"/>
      <c r="J85" s="250"/>
      <c r="K85" s="250"/>
    </row>
    <row r="86" spans="1:11">
      <c r="A86" s="248"/>
      <c r="B86" s="249"/>
      <c r="C86" s="249"/>
      <c r="D86" s="249"/>
      <c r="E86" s="249"/>
      <c r="F86" s="250"/>
      <c r="G86" s="250"/>
      <c r="H86" s="250"/>
      <c r="I86" s="256"/>
      <c r="J86" s="250"/>
      <c r="K86" s="250"/>
    </row>
    <row r="87" spans="1:11">
      <c r="A87" s="248"/>
      <c r="B87" s="249"/>
      <c r="C87" s="249"/>
      <c r="D87" s="249"/>
      <c r="E87" s="249"/>
      <c r="F87" s="250"/>
      <c r="G87" s="250"/>
      <c r="H87" s="250"/>
      <c r="I87" s="256"/>
      <c r="J87" s="250"/>
      <c r="K87" s="250"/>
    </row>
    <row r="88" spans="1:11">
      <c r="A88" s="248"/>
      <c r="B88" s="249"/>
      <c r="C88" s="249"/>
      <c r="D88" s="249"/>
      <c r="E88" s="249"/>
      <c r="F88" s="250"/>
      <c r="G88" s="250"/>
      <c r="H88" s="250"/>
      <c r="I88" s="256"/>
      <c r="J88" s="250"/>
      <c r="K88" s="250"/>
    </row>
    <row r="89" spans="1:11">
      <c r="A89" s="248"/>
      <c r="B89" s="249"/>
      <c r="C89" s="249"/>
      <c r="D89" s="249"/>
      <c r="E89" s="249"/>
      <c r="F89" s="250"/>
      <c r="G89" s="250"/>
      <c r="H89" s="250"/>
      <c r="I89" s="256"/>
    </row>
  </sheetData>
  <mergeCells count="3">
    <mergeCell ref="E1:G1"/>
    <mergeCell ref="E3:I3"/>
    <mergeCell ref="B6:E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88"/>
  <sheetViews>
    <sheetView view="pageBreakPreview" topLeftCell="A64" zoomScale="90" zoomScaleNormal="79" zoomScaleSheetLayoutView="90" workbookViewId="0">
      <selection activeCell="P88" sqref="P88"/>
    </sheetView>
  </sheetViews>
  <sheetFormatPr defaultColWidth="8.90625" defaultRowHeight="14.5"/>
  <cols>
    <col min="1" max="1" width="8.90625" style="482"/>
    <col min="2" max="3" width="8.36328125" style="551" customWidth="1"/>
    <col min="4" max="4" width="8.54296875" style="551" customWidth="1"/>
    <col min="5" max="5" width="20.453125" style="552" customWidth="1"/>
    <col min="6" max="6" width="10.54296875" style="608" customWidth="1"/>
    <col min="7" max="7" width="13" style="608" customWidth="1"/>
    <col min="8" max="8" width="6.6328125" style="553" customWidth="1"/>
    <col min="9" max="10" width="11.6328125" style="554" customWidth="1"/>
    <col min="11" max="11" width="9.08984375" style="554" customWidth="1"/>
    <col min="12" max="12" width="8.08984375" style="554" customWidth="1"/>
    <col min="13" max="13" width="8.6328125" style="554" customWidth="1"/>
    <col min="14" max="14" width="9.36328125" style="555" customWidth="1"/>
    <col min="15" max="15" width="9" style="555" customWidth="1"/>
    <col min="16" max="16" width="14.54296875" style="556" customWidth="1"/>
    <col min="17" max="17" width="5.453125" style="557" customWidth="1"/>
    <col min="18" max="18" width="0.453125" style="482" customWidth="1"/>
    <col min="19" max="19" width="8.90625" style="482"/>
  </cols>
  <sheetData>
    <row r="1" spans="1:19">
      <c r="B1" s="475" t="s">
        <v>340</v>
      </c>
      <c r="C1" s="476"/>
      <c r="D1" s="476"/>
      <c r="E1" s="476"/>
      <c r="F1" s="587"/>
      <c r="G1" s="587"/>
      <c r="H1" s="477"/>
      <c r="I1" s="478"/>
      <c r="J1" s="478"/>
      <c r="K1" s="479"/>
      <c r="L1" s="479"/>
      <c r="M1" s="479"/>
      <c r="N1" s="480"/>
      <c r="O1" s="480"/>
      <c r="P1" s="479"/>
      <c r="Q1" s="481"/>
    </row>
    <row r="2" spans="1:19">
      <c r="B2" s="475" t="s">
        <v>341</v>
      </c>
      <c r="C2" s="483"/>
      <c r="D2" s="483"/>
      <c r="E2" s="1149"/>
      <c r="F2" s="589"/>
      <c r="G2" s="589"/>
      <c r="H2" s="483"/>
      <c r="I2" s="484"/>
      <c r="J2" s="484"/>
      <c r="K2" s="485"/>
      <c r="L2" s="485"/>
      <c r="M2" s="485"/>
      <c r="N2" s="486"/>
      <c r="O2" s="486"/>
      <c r="P2" s="485"/>
      <c r="Q2" s="487"/>
    </row>
    <row r="3" spans="1:19">
      <c r="B3" s="1347" t="s">
        <v>449</v>
      </c>
      <c r="C3" s="1348"/>
      <c r="D3" s="1348"/>
      <c r="E3" s="1348"/>
      <c r="F3" s="589"/>
      <c r="G3" s="589"/>
      <c r="H3" s="483"/>
      <c r="I3" s="484"/>
      <c r="J3" s="484"/>
      <c r="K3" s="485"/>
      <c r="L3" s="485"/>
      <c r="M3" s="485"/>
      <c r="N3" s="486"/>
      <c r="O3" s="486"/>
      <c r="P3" s="485"/>
      <c r="Q3" s="487"/>
    </row>
    <row r="4" spans="1:19">
      <c r="B4" s="488"/>
      <c r="C4" s="609"/>
      <c r="D4" s="609"/>
      <c r="E4" s="609"/>
      <c r="F4" s="610"/>
      <c r="G4" s="610"/>
      <c r="H4" s="489"/>
      <c r="I4" s="490"/>
      <c r="J4" s="490"/>
      <c r="K4" s="491"/>
      <c r="L4" s="491"/>
      <c r="M4" s="491"/>
      <c r="N4" s="492"/>
      <c r="O4" s="492"/>
      <c r="P4" s="491"/>
      <c r="Q4" s="493"/>
    </row>
    <row r="5" spans="1:19">
      <c r="B5" s="1369" t="s">
        <v>466</v>
      </c>
      <c r="C5" s="1370"/>
      <c r="D5" s="1370"/>
      <c r="E5" s="1370"/>
      <c r="F5" s="1370"/>
      <c r="G5" s="1370"/>
      <c r="H5" s="1370"/>
      <c r="I5" s="1370"/>
      <c r="J5" s="1370"/>
      <c r="K5" s="1370"/>
      <c r="L5" s="1370"/>
      <c r="M5" s="1370"/>
      <c r="N5" s="1370"/>
      <c r="O5" s="1370"/>
      <c r="P5" s="1370"/>
      <c r="Q5" s="1371"/>
    </row>
    <row r="6" spans="1:19">
      <c r="B6" s="496"/>
      <c r="C6" s="497"/>
      <c r="D6" s="497"/>
      <c r="E6" s="498"/>
      <c r="F6" s="590"/>
      <c r="G6" s="590"/>
      <c r="H6" s="499"/>
      <c r="I6" s="500"/>
      <c r="J6" s="591"/>
      <c r="K6" s="501" t="s">
        <v>467</v>
      </c>
      <c r="L6" s="501" t="s">
        <v>468</v>
      </c>
      <c r="M6" s="501" t="s">
        <v>469</v>
      </c>
      <c r="N6" s="501" t="s">
        <v>470</v>
      </c>
      <c r="O6" s="611" t="s">
        <v>161</v>
      </c>
      <c r="P6" s="612" t="s">
        <v>451</v>
      </c>
      <c r="Q6" s="1353"/>
    </row>
    <row r="7" spans="1:19">
      <c r="A7" s="510"/>
      <c r="B7" s="504" t="s">
        <v>393</v>
      </c>
      <c r="C7" s="504" t="s">
        <v>123</v>
      </c>
      <c r="D7" s="504" t="s">
        <v>124</v>
      </c>
      <c r="E7" s="504" t="s">
        <v>350</v>
      </c>
      <c r="F7" s="509" t="s">
        <v>452</v>
      </c>
      <c r="G7" s="504" t="s">
        <v>239</v>
      </c>
      <c r="H7" s="505" t="s">
        <v>351</v>
      </c>
      <c r="I7" s="506" t="s">
        <v>4</v>
      </c>
      <c r="J7" s="509" t="s">
        <v>161</v>
      </c>
      <c r="K7" s="507">
        <v>0.1</v>
      </c>
      <c r="L7" s="507">
        <v>0.3</v>
      </c>
      <c r="M7" s="507">
        <v>0.3</v>
      </c>
      <c r="N7" s="507">
        <v>0.3</v>
      </c>
      <c r="O7" s="507" t="s">
        <v>257</v>
      </c>
      <c r="P7" s="509" t="s">
        <v>352</v>
      </c>
      <c r="Q7" s="1354"/>
      <c r="R7" s="510"/>
      <c r="S7" s="510"/>
    </row>
    <row r="8" spans="1:19">
      <c r="A8" s="510"/>
      <c r="B8" s="613"/>
      <c r="C8" s="613"/>
      <c r="D8" s="613"/>
      <c r="E8" s="613"/>
      <c r="F8" s="614"/>
      <c r="G8" s="613"/>
      <c r="H8" s="615"/>
      <c r="I8" s="616"/>
      <c r="J8" s="908"/>
      <c r="K8" s="909"/>
      <c r="L8" s="909"/>
      <c r="M8" s="909"/>
      <c r="N8" s="909"/>
      <c r="O8" s="909"/>
      <c r="P8" s="614"/>
      <c r="Q8" s="618"/>
      <c r="R8" s="510"/>
      <c r="S8" s="510"/>
    </row>
    <row r="9" spans="1:19">
      <c r="A9" s="510"/>
      <c r="B9" s="511">
        <v>1</v>
      </c>
      <c r="C9" s="594"/>
      <c r="D9" s="1366" t="s">
        <v>453</v>
      </c>
      <c r="E9" s="1367"/>
      <c r="F9" s="1367"/>
      <c r="G9" s="1368"/>
      <c r="H9" s="154">
        <v>1</v>
      </c>
      <c r="I9" s="595">
        <v>1359</v>
      </c>
      <c r="J9" s="514">
        <f>I9*0.9</f>
        <v>1223.1000000000001</v>
      </c>
      <c r="K9" s="1155">
        <v>0.85</v>
      </c>
      <c r="L9" s="1155">
        <v>0.85</v>
      </c>
      <c r="M9" s="1156">
        <v>0.85</v>
      </c>
      <c r="N9" s="1200">
        <v>0.85</v>
      </c>
      <c r="O9" s="1201">
        <f>K9*0.1+L9*0.3+M9*0.3+N9*0.3</f>
        <v>0.85</v>
      </c>
      <c r="P9" s="514">
        <f>J9*O9</f>
        <v>1039.635</v>
      </c>
      <c r="Q9" s="618"/>
      <c r="R9" s="510"/>
      <c r="S9" s="712"/>
    </row>
    <row r="10" spans="1:19">
      <c r="A10" s="510"/>
      <c r="B10" s="518"/>
      <c r="C10" s="518" t="s">
        <v>165</v>
      </c>
      <c r="D10" s="596" t="s">
        <v>736</v>
      </c>
      <c r="E10" s="596" t="s">
        <v>398</v>
      </c>
      <c r="F10" s="518"/>
      <c r="G10" s="154">
        <v>1</v>
      </c>
      <c r="H10" s="154">
        <v>1</v>
      </c>
      <c r="I10" s="595">
        <v>973</v>
      </c>
      <c r="J10" s="514">
        <f>951-272.9</f>
        <v>678.1</v>
      </c>
      <c r="K10" s="1155">
        <f>J10/I10</f>
        <v>0.69691675231243577</v>
      </c>
      <c r="L10" s="1155">
        <f>J10/I10</f>
        <v>0.69691675231243577</v>
      </c>
      <c r="M10" s="1156">
        <f>J10/I10</f>
        <v>0.69691675231243577</v>
      </c>
      <c r="N10" s="1156">
        <f>K10*0.65+L10*0.3+M10*0.05</f>
        <v>0.69691675231243577</v>
      </c>
      <c r="O10" s="1201">
        <f t="shared" ref="O10:O11" si="0">K10*0.1+L10*0.3+M10*0.3+N10*0.3</f>
        <v>0.69691675231243577</v>
      </c>
      <c r="P10" s="514">
        <f>I10*O10</f>
        <v>678.1</v>
      </c>
      <c r="Q10" s="618"/>
      <c r="R10" s="510"/>
      <c r="S10" s="712"/>
    </row>
    <row r="11" spans="1:19">
      <c r="A11" s="510"/>
      <c r="B11" s="518"/>
      <c r="C11" s="518" t="s">
        <v>131</v>
      </c>
      <c r="D11" s="513" t="s">
        <v>736</v>
      </c>
      <c r="E11" s="512"/>
      <c r="F11" s="518"/>
      <c r="G11" s="154">
        <v>1</v>
      </c>
      <c r="H11" s="154"/>
      <c r="I11" s="595">
        <v>266.60000000000002</v>
      </c>
      <c r="J11" s="514">
        <f>I11*0.9</f>
        <v>239.94000000000003</v>
      </c>
      <c r="K11" s="1155">
        <f>J11/I11</f>
        <v>0.9</v>
      </c>
      <c r="L11" s="1155">
        <f>J11/I11</f>
        <v>0.9</v>
      </c>
      <c r="M11" s="1156">
        <f>J11/I11</f>
        <v>0.9</v>
      </c>
      <c r="N11" s="1156">
        <f>K11*0.65+L11*0.3+M11*0.05</f>
        <v>0.90000000000000013</v>
      </c>
      <c r="O11" s="1201">
        <f t="shared" si="0"/>
        <v>0.90000000000000013</v>
      </c>
      <c r="P11" s="514">
        <f>I11*O11</f>
        <v>239.94000000000005</v>
      </c>
      <c r="Q11" s="618"/>
      <c r="R11" s="510"/>
      <c r="S11" s="712"/>
    </row>
    <row r="12" spans="1:19">
      <c r="A12" s="510"/>
      <c r="B12" s="511"/>
      <c r="C12" s="594"/>
      <c r="D12" s="594"/>
      <c r="E12" s="596"/>
      <c r="F12" s="597"/>
      <c r="G12" s="597"/>
      <c r="H12" s="154"/>
      <c r="I12" s="514"/>
      <c r="J12" s="614"/>
      <c r="K12" s="617"/>
      <c r="L12" s="617"/>
      <c r="M12" s="617"/>
      <c r="N12" s="617"/>
      <c r="O12" s="617"/>
      <c r="P12" s="614"/>
      <c r="Q12" s="618"/>
      <c r="R12" s="510"/>
      <c r="S12" s="712"/>
    </row>
    <row r="13" spans="1:19">
      <c r="A13" s="510"/>
      <c r="B13" s="511">
        <v>3</v>
      </c>
      <c r="C13" s="594"/>
      <c r="D13" s="1372" t="s">
        <v>471</v>
      </c>
      <c r="E13" s="1373"/>
      <c r="F13" s="1373"/>
      <c r="G13" s="1374"/>
      <c r="H13" s="619">
        <v>1</v>
      </c>
      <c r="I13" s="620">
        <v>102.86</v>
      </c>
      <c r="J13" s="614"/>
      <c r="K13" s="617"/>
      <c r="L13" s="617"/>
      <c r="M13" s="617"/>
      <c r="N13" s="617"/>
      <c r="O13" s="617"/>
      <c r="P13" s="614"/>
      <c r="Q13" s="618"/>
      <c r="R13" s="510"/>
      <c r="S13" s="712"/>
    </row>
    <row r="14" spans="1:19">
      <c r="A14" s="510"/>
      <c r="B14" s="511"/>
      <c r="C14" s="512"/>
      <c r="D14" s="512"/>
      <c r="E14" s="513"/>
      <c r="F14" s="512"/>
      <c r="G14" s="512"/>
      <c r="H14" s="154"/>
      <c r="I14" s="514"/>
      <c r="J14" s="514"/>
      <c r="K14" s="514"/>
      <c r="L14" s="514"/>
      <c r="M14" s="167"/>
      <c r="N14" s="514"/>
      <c r="O14" s="514"/>
      <c r="P14" s="515"/>
      <c r="Q14" s="516"/>
      <c r="R14" s="510"/>
      <c r="S14" s="712"/>
    </row>
    <row r="15" spans="1:19">
      <c r="A15" s="510"/>
      <c r="B15" s="511">
        <v>345</v>
      </c>
      <c r="C15" s="517"/>
      <c r="D15" s="1344" t="s">
        <v>455</v>
      </c>
      <c r="E15" s="1345"/>
      <c r="F15" s="1345"/>
      <c r="G15" s="1345"/>
      <c r="H15" s="154"/>
      <c r="I15" s="514"/>
      <c r="J15" s="514"/>
      <c r="K15" s="514"/>
      <c r="L15" s="514"/>
      <c r="M15" s="167"/>
      <c r="N15" s="514"/>
      <c r="O15" s="514"/>
      <c r="P15" s="515"/>
      <c r="Q15" s="516"/>
      <c r="R15" s="510"/>
      <c r="S15" s="712"/>
    </row>
    <row r="16" spans="1:19">
      <c r="A16" s="510"/>
      <c r="B16" s="511"/>
      <c r="C16" s="518" t="s">
        <v>165</v>
      </c>
      <c r="D16" s="594">
        <v>5</v>
      </c>
      <c r="E16" s="596"/>
      <c r="F16" s="512">
        <v>3</v>
      </c>
      <c r="G16" s="518"/>
      <c r="H16" s="154">
        <v>1</v>
      </c>
      <c r="I16" s="154"/>
      <c r="J16" s="514"/>
      <c r="K16" s="539"/>
      <c r="L16" s="539"/>
      <c r="M16" s="540"/>
      <c r="N16" s="540"/>
      <c r="O16" s="522"/>
      <c r="P16" s="514">
        <f>J16*O16</f>
        <v>0</v>
      </c>
      <c r="Q16" s="516"/>
      <c r="R16" s="510"/>
      <c r="S16" s="510"/>
    </row>
    <row r="17" spans="1:19">
      <c r="A17" s="510"/>
      <c r="B17" s="511"/>
      <c r="C17" s="518" t="s">
        <v>131</v>
      </c>
      <c r="D17" s="512">
        <v>5</v>
      </c>
      <c r="E17" s="513"/>
      <c r="F17" s="512">
        <v>3</v>
      </c>
      <c r="G17" s="518"/>
      <c r="H17" s="154">
        <v>1</v>
      </c>
      <c r="I17" s="154">
        <v>129</v>
      </c>
      <c r="J17" s="514">
        <f>SUM(I17)</f>
        <v>129</v>
      </c>
      <c r="K17" s="540"/>
      <c r="L17" s="540"/>
      <c r="M17" s="540"/>
      <c r="N17" s="540"/>
      <c r="O17" s="522"/>
      <c r="P17" s="514">
        <f>J17*O17</f>
        <v>0</v>
      </c>
      <c r="Q17" s="516"/>
      <c r="R17" s="510"/>
      <c r="S17" s="712"/>
    </row>
    <row r="18" spans="1:19">
      <c r="A18" s="510"/>
      <c r="B18" s="511"/>
      <c r="C18" s="594"/>
      <c r="D18" s="594"/>
      <c r="E18" s="596"/>
      <c r="F18" s="597"/>
      <c r="G18" s="597"/>
      <c r="H18" s="154"/>
      <c r="I18" s="514"/>
      <c r="J18" s="519"/>
      <c r="K18" s="514"/>
      <c r="L18" s="514"/>
      <c r="M18" s="167"/>
      <c r="N18" s="514"/>
      <c r="O18" s="514"/>
      <c r="P18" s="515"/>
      <c r="Q18" s="516"/>
      <c r="R18" s="510"/>
      <c r="S18" s="510"/>
    </row>
    <row r="19" spans="1:19" ht="15" thickBot="1">
      <c r="A19" s="510"/>
      <c r="B19" s="511"/>
      <c r="C19" s="594"/>
      <c r="D19" s="594"/>
      <c r="E19" s="596"/>
      <c r="F19" s="597"/>
      <c r="G19" s="597"/>
      <c r="H19" s="154"/>
      <c r="I19" s="514"/>
      <c r="J19" s="621"/>
      <c r="K19" s="514"/>
      <c r="L19" s="514"/>
      <c r="M19" s="167"/>
      <c r="N19" s="514"/>
      <c r="O19" s="514"/>
      <c r="P19" s="621">
        <f>SUM(P16:P18)</f>
        <v>0</v>
      </c>
      <c r="Q19" s="622" t="e">
        <f>P19/J19</f>
        <v>#DIV/0!</v>
      </c>
      <c r="R19" s="510"/>
      <c r="S19" s="510"/>
    </row>
    <row r="20" spans="1:19" ht="15" thickTop="1">
      <c r="A20" s="510"/>
      <c r="B20" s="511"/>
      <c r="C20" s="594"/>
      <c r="D20" s="594"/>
      <c r="E20" s="596"/>
      <c r="F20" s="597"/>
      <c r="G20" s="597"/>
      <c r="H20" s="154"/>
      <c r="I20" s="514"/>
      <c r="J20" s="537"/>
      <c r="K20" s="514"/>
      <c r="L20" s="514"/>
      <c r="M20" s="167"/>
      <c r="N20" s="514"/>
      <c r="O20" s="514"/>
      <c r="P20" s="515"/>
      <c r="Q20" s="516"/>
      <c r="R20" s="510"/>
      <c r="S20" s="510"/>
    </row>
    <row r="21" spans="1:19">
      <c r="A21" s="510"/>
      <c r="B21" s="511">
        <v>346</v>
      </c>
      <c r="C21" s="517"/>
      <c r="D21" s="1344" t="s">
        <v>456</v>
      </c>
      <c r="E21" s="1345"/>
      <c r="F21" s="1345"/>
      <c r="G21" s="1345"/>
      <c r="H21" s="154"/>
      <c r="I21" s="514"/>
      <c r="J21" s="514"/>
      <c r="K21" s="514"/>
      <c r="L21" s="514"/>
      <c r="M21" s="167"/>
      <c r="N21" s="514"/>
      <c r="O21" s="514"/>
      <c r="P21" s="515"/>
      <c r="Q21" s="516"/>
      <c r="R21" s="510"/>
      <c r="S21" s="510"/>
    </row>
    <row r="22" spans="1:19">
      <c r="A22" s="510"/>
      <c r="B22" s="511"/>
      <c r="C22" s="512"/>
      <c r="D22" s="512"/>
      <c r="E22" s="513"/>
      <c r="F22" s="518"/>
      <c r="G22" s="518"/>
      <c r="H22" s="154"/>
      <c r="I22" s="154"/>
      <c r="J22" s="600"/>
      <c r="K22" s="514"/>
      <c r="L22" s="514"/>
      <c r="M22" s="167"/>
      <c r="N22" s="514"/>
      <c r="O22" s="514"/>
      <c r="P22" s="514"/>
      <c r="Q22" s="516"/>
      <c r="R22" s="510"/>
      <c r="S22" s="154"/>
    </row>
    <row r="23" spans="1:19">
      <c r="A23" s="510"/>
      <c r="B23" s="512"/>
      <c r="C23" s="518" t="s">
        <v>165</v>
      </c>
      <c r="D23" s="512">
        <v>18</v>
      </c>
      <c r="E23" s="513" t="s">
        <v>472</v>
      </c>
      <c r="F23" s="512">
        <v>2</v>
      </c>
      <c r="G23" s="601"/>
      <c r="H23" s="164">
        <v>1</v>
      </c>
      <c r="I23" s="154">
        <v>12</v>
      </c>
      <c r="J23" s="600">
        <f t="shared" ref="J23:J34" si="1">H23*I23</f>
        <v>12</v>
      </c>
      <c r="K23" s="539">
        <v>1</v>
      </c>
      <c r="L23" s="539">
        <v>1</v>
      </c>
      <c r="M23" s="540">
        <v>1</v>
      </c>
      <c r="N23" s="540">
        <v>1</v>
      </c>
      <c r="O23" s="522">
        <f t="shared" ref="O23:O32" si="2">K23*0.1+L23*0.3+M23*0.3+N23*0.3</f>
        <v>1</v>
      </c>
      <c r="P23" s="514">
        <f t="shared" ref="P23:P32" si="3">J23*O23</f>
        <v>12</v>
      </c>
      <c r="Q23" s="516"/>
      <c r="R23" s="510"/>
      <c r="S23" s="154"/>
    </row>
    <row r="24" spans="1:19">
      <c r="A24" s="510"/>
      <c r="B24" s="512"/>
      <c r="C24" s="518" t="s">
        <v>165</v>
      </c>
      <c r="D24" s="512">
        <v>19</v>
      </c>
      <c r="E24" s="513" t="s">
        <v>473</v>
      </c>
      <c r="F24" s="512">
        <v>2</v>
      </c>
      <c r="G24" s="601"/>
      <c r="H24" s="164">
        <v>1</v>
      </c>
      <c r="I24" s="154">
        <v>12.5</v>
      </c>
      <c r="J24" s="600">
        <f t="shared" si="1"/>
        <v>12.5</v>
      </c>
      <c r="K24" s="539">
        <v>1</v>
      </c>
      <c r="L24" s="539">
        <v>1</v>
      </c>
      <c r="M24" s="540">
        <v>1</v>
      </c>
      <c r="N24" s="540">
        <v>1</v>
      </c>
      <c r="O24" s="522">
        <f t="shared" si="2"/>
        <v>1</v>
      </c>
      <c r="P24" s="514">
        <f t="shared" si="3"/>
        <v>12.5</v>
      </c>
      <c r="Q24" s="516"/>
      <c r="R24" s="510"/>
      <c r="S24" s="154"/>
    </row>
    <row r="25" spans="1:19">
      <c r="A25" s="510"/>
      <c r="B25" s="512"/>
      <c r="C25" s="518" t="s">
        <v>165</v>
      </c>
      <c r="D25" s="512">
        <v>20</v>
      </c>
      <c r="E25" s="513" t="s">
        <v>474</v>
      </c>
      <c r="F25" s="512">
        <v>2</v>
      </c>
      <c r="G25" s="601"/>
      <c r="H25" s="164">
        <v>1</v>
      </c>
      <c r="I25" s="154">
        <v>35</v>
      </c>
      <c r="J25" s="600">
        <f t="shared" si="1"/>
        <v>35</v>
      </c>
      <c r="K25" s="539">
        <v>1</v>
      </c>
      <c r="L25" s="539">
        <v>1</v>
      </c>
      <c r="M25" s="540">
        <v>1</v>
      </c>
      <c r="N25" s="540">
        <v>1</v>
      </c>
      <c r="O25" s="522">
        <f t="shared" si="2"/>
        <v>1</v>
      </c>
      <c r="P25" s="514">
        <f t="shared" si="3"/>
        <v>35</v>
      </c>
      <c r="Q25" s="516"/>
      <c r="R25" s="510"/>
      <c r="S25" s="154"/>
    </row>
    <row r="26" spans="1:19">
      <c r="A26" s="510"/>
      <c r="B26" s="512"/>
      <c r="C26" s="518" t="s">
        <v>165</v>
      </c>
      <c r="D26" s="512">
        <v>21</v>
      </c>
      <c r="E26" s="513" t="s">
        <v>475</v>
      </c>
      <c r="F26" s="512">
        <v>2</v>
      </c>
      <c r="G26" s="601"/>
      <c r="H26" s="164">
        <v>1</v>
      </c>
      <c r="I26" s="154">
        <v>47</v>
      </c>
      <c r="J26" s="600">
        <f t="shared" si="1"/>
        <v>47</v>
      </c>
      <c r="K26" s="539">
        <v>1</v>
      </c>
      <c r="L26" s="539">
        <v>1</v>
      </c>
      <c r="M26" s="540">
        <v>1</v>
      </c>
      <c r="N26" s="540">
        <v>1</v>
      </c>
      <c r="O26" s="522">
        <f t="shared" si="2"/>
        <v>1</v>
      </c>
      <c r="P26" s="514">
        <f t="shared" si="3"/>
        <v>47</v>
      </c>
      <c r="Q26" s="516"/>
      <c r="R26" s="510"/>
      <c r="S26" s="154"/>
    </row>
    <row r="27" spans="1:19">
      <c r="A27" s="510"/>
      <c r="B27" s="512"/>
      <c r="C27" s="518" t="s">
        <v>165</v>
      </c>
      <c r="D27" s="512">
        <v>22</v>
      </c>
      <c r="E27" s="513" t="s">
        <v>476</v>
      </c>
      <c r="F27" s="512">
        <v>2</v>
      </c>
      <c r="G27" s="601"/>
      <c r="H27" s="164">
        <v>1</v>
      </c>
      <c r="I27" s="154">
        <v>110</v>
      </c>
      <c r="J27" s="602">
        <f t="shared" si="1"/>
        <v>110</v>
      </c>
      <c r="K27" s="539">
        <v>0.7</v>
      </c>
      <c r="L27" s="539">
        <v>0.7</v>
      </c>
      <c r="M27" s="540">
        <v>0.7</v>
      </c>
      <c r="N27" s="540">
        <v>0.7</v>
      </c>
      <c r="O27" s="522">
        <f t="shared" si="2"/>
        <v>0.7</v>
      </c>
      <c r="P27" s="514">
        <f t="shared" si="3"/>
        <v>77</v>
      </c>
      <c r="Q27" s="516"/>
      <c r="R27" s="510"/>
      <c r="S27" s="154"/>
    </row>
    <row r="28" spans="1:19">
      <c r="A28" s="510"/>
      <c r="B28" s="512"/>
      <c r="C28" s="518" t="s">
        <v>165</v>
      </c>
      <c r="D28" s="512">
        <v>23</v>
      </c>
      <c r="E28" s="513" t="s">
        <v>477</v>
      </c>
      <c r="F28" s="512">
        <v>1</v>
      </c>
      <c r="G28" s="601"/>
      <c r="H28" s="164">
        <v>1</v>
      </c>
      <c r="I28" s="154">
        <v>180</v>
      </c>
      <c r="J28" s="600">
        <f t="shared" si="1"/>
        <v>180</v>
      </c>
      <c r="K28" s="539">
        <v>0.7</v>
      </c>
      <c r="L28" s="539">
        <v>0.7</v>
      </c>
      <c r="M28" s="540">
        <v>0.7</v>
      </c>
      <c r="N28" s="540">
        <v>0.7</v>
      </c>
      <c r="O28" s="522">
        <f t="shared" si="2"/>
        <v>0.7</v>
      </c>
      <c r="P28" s="514">
        <f t="shared" si="3"/>
        <v>125.99999999999999</v>
      </c>
      <c r="Q28" s="516"/>
      <c r="R28" s="510"/>
      <c r="S28" s="164"/>
    </row>
    <row r="29" spans="1:19">
      <c r="A29" s="510"/>
      <c r="B29" s="512"/>
      <c r="C29" s="518" t="s">
        <v>165</v>
      </c>
      <c r="D29" s="512">
        <v>24</v>
      </c>
      <c r="E29" s="513" t="s">
        <v>478</v>
      </c>
      <c r="F29" s="512">
        <v>1</v>
      </c>
      <c r="G29" s="601"/>
      <c r="H29" s="164">
        <v>1</v>
      </c>
      <c r="I29" s="164">
        <v>84</v>
      </c>
      <c r="J29" s="600">
        <f t="shared" si="1"/>
        <v>84</v>
      </c>
      <c r="K29" s="539">
        <v>0.25</v>
      </c>
      <c r="L29" s="539">
        <v>0.25</v>
      </c>
      <c r="M29" s="540">
        <v>0.25</v>
      </c>
      <c r="N29" s="540"/>
      <c r="O29" s="522">
        <f t="shared" si="2"/>
        <v>0.17499999999999999</v>
      </c>
      <c r="P29" s="514">
        <f t="shared" si="3"/>
        <v>14.7</v>
      </c>
      <c r="Q29" s="516"/>
      <c r="R29" s="510"/>
      <c r="S29" s="164"/>
    </row>
    <row r="30" spans="1:19">
      <c r="A30" s="510"/>
      <c r="B30" s="512"/>
      <c r="C30" s="518" t="s">
        <v>165</v>
      </c>
      <c r="D30" s="512">
        <v>25</v>
      </c>
      <c r="E30" s="513"/>
      <c r="F30" s="512"/>
      <c r="G30" s="601"/>
      <c r="H30" s="164">
        <v>1</v>
      </c>
      <c r="I30" s="164">
        <v>102</v>
      </c>
      <c r="J30" s="600">
        <f t="shared" si="1"/>
        <v>102</v>
      </c>
      <c r="K30" s="539">
        <v>0.85</v>
      </c>
      <c r="L30" s="539">
        <v>0.85</v>
      </c>
      <c r="M30" s="540">
        <v>0.85</v>
      </c>
      <c r="N30" s="540"/>
      <c r="O30" s="522">
        <f t="shared" si="2"/>
        <v>0.59499999999999997</v>
      </c>
      <c r="P30" s="514">
        <f t="shared" si="3"/>
        <v>60.69</v>
      </c>
      <c r="Q30" s="516"/>
      <c r="R30" s="510"/>
      <c r="S30" s="164"/>
    </row>
    <row r="31" spans="1:19">
      <c r="A31" s="510"/>
      <c r="B31" s="512"/>
      <c r="C31" s="518" t="s">
        <v>165</v>
      </c>
      <c r="D31" s="512">
        <v>26</v>
      </c>
      <c r="E31" s="513"/>
      <c r="F31" s="512"/>
      <c r="G31" s="601"/>
      <c r="H31" s="164">
        <v>1</v>
      </c>
      <c r="I31" s="164">
        <v>80</v>
      </c>
      <c r="J31" s="600">
        <f t="shared" si="1"/>
        <v>80</v>
      </c>
      <c r="K31" s="539">
        <v>0.5</v>
      </c>
      <c r="L31" s="539">
        <v>0.5</v>
      </c>
      <c r="M31" s="540">
        <v>0.5</v>
      </c>
      <c r="N31" s="540"/>
      <c r="O31" s="522">
        <f t="shared" si="2"/>
        <v>0.35</v>
      </c>
      <c r="P31" s="514">
        <f t="shared" si="3"/>
        <v>28</v>
      </c>
      <c r="Q31" s="516"/>
      <c r="R31" s="510"/>
      <c r="S31" s="164"/>
    </row>
    <row r="32" spans="1:19">
      <c r="A32" s="510"/>
      <c r="B32" s="512"/>
      <c r="C32" s="518" t="s">
        <v>165</v>
      </c>
      <c r="D32" s="512">
        <v>27</v>
      </c>
      <c r="E32" s="513"/>
      <c r="F32" s="512"/>
      <c r="G32" s="601"/>
      <c r="H32" s="164">
        <v>1</v>
      </c>
      <c r="I32" s="164">
        <v>112</v>
      </c>
      <c r="J32" s="600">
        <f t="shared" si="1"/>
        <v>112</v>
      </c>
      <c r="K32" s="539">
        <v>0.4</v>
      </c>
      <c r="L32" s="539">
        <v>0.4</v>
      </c>
      <c r="M32" s="540">
        <v>0.4</v>
      </c>
      <c r="N32" s="540"/>
      <c r="O32" s="522">
        <f t="shared" si="2"/>
        <v>0.28000000000000003</v>
      </c>
      <c r="P32" s="514">
        <f t="shared" si="3"/>
        <v>31.360000000000003</v>
      </c>
      <c r="Q32" s="516"/>
      <c r="R32" s="510"/>
      <c r="S32" s="164"/>
    </row>
    <row r="33" spans="1:19">
      <c r="A33" s="510"/>
      <c r="B33" s="512"/>
      <c r="C33" s="601"/>
      <c r="D33" s="512"/>
      <c r="E33" s="513"/>
      <c r="F33" s="512"/>
      <c r="G33" s="601"/>
      <c r="H33" s="164">
        <v>1</v>
      </c>
      <c r="I33" s="164"/>
      <c r="J33" s="600"/>
      <c r="K33" s="525"/>
      <c r="L33" s="525"/>
      <c r="M33" s="542"/>
      <c r="N33" s="542"/>
      <c r="O33" s="624"/>
      <c r="P33" s="519"/>
      <c r="Q33" s="516"/>
      <c r="R33" s="510"/>
      <c r="S33" s="164"/>
    </row>
    <row r="34" spans="1:19">
      <c r="A34" s="510"/>
      <c r="B34" s="512"/>
      <c r="C34" s="601" t="s">
        <v>165</v>
      </c>
      <c r="D34" s="512">
        <v>28</v>
      </c>
      <c r="E34" s="513" t="s">
        <v>463</v>
      </c>
      <c r="F34" s="512">
        <v>2</v>
      </c>
      <c r="G34" s="601"/>
      <c r="H34" s="164">
        <v>1</v>
      </c>
      <c r="I34" s="164">
        <v>206</v>
      </c>
      <c r="J34" s="600">
        <f t="shared" si="1"/>
        <v>206</v>
      </c>
      <c r="K34" s="539">
        <v>0.25</v>
      </c>
      <c r="L34" s="539">
        <v>0.25</v>
      </c>
      <c r="M34" s="540">
        <v>0.25</v>
      </c>
      <c r="N34" s="540"/>
      <c r="O34" s="522">
        <f t="shared" ref="O34" si="4">K34*0.1+L34*0.3+M34*0.3+N34*0.3</f>
        <v>0.17499999999999999</v>
      </c>
      <c r="P34" s="514">
        <f t="shared" ref="P34" si="5">J34*O34</f>
        <v>36.049999999999997</v>
      </c>
      <c r="Q34" s="516"/>
      <c r="R34" s="510"/>
      <c r="S34" s="510"/>
    </row>
    <row r="35" spans="1:19">
      <c r="A35" s="510"/>
      <c r="B35" s="512"/>
      <c r="C35" s="601"/>
      <c r="D35" s="512"/>
      <c r="E35" s="513"/>
      <c r="F35" s="512"/>
      <c r="G35" s="601"/>
      <c r="H35" s="164"/>
      <c r="I35" s="164"/>
      <c r="J35" s="602"/>
      <c r="K35" s="525"/>
      <c r="L35" s="525"/>
      <c r="M35" s="542"/>
      <c r="N35" s="542"/>
      <c r="O35" s="624"/>
      <c r="P35" s="519"/>
      <c r="Q35" s="516"/>
      <c r="R35" s="510"/>
      <c r="S35" s="510"/>
    </row>
    <row r="36" spans="1:19">
      <c r="A36" s="510"/>
      <c r="B36" s="512"/>
      <c r="C36" s="512"/>
      <c r="D36" s="512"/>
      <c r="E36" s="513"/>
      <c r="F36" s="512"/>
      <c r="G36" s="512"/>
      <c r="H36" s="164"/>
      <c r="I36" s="519"/>
      <c r="J36" s="519"/>
      <c r="K36" s="519"/>
      <c r="L36" s="519"/>
      <c r="M36" s="519"/>
      <c r="N36" s="519"/>
      <c r="O36" s="519"/>
      <c r="P36" s="520"/>
      <c r="Q36" s="516"/>
      <c r="R36" s="510"/>
      <c r="S36" s="510"/>
    </row>
    <row r="37" spans="1:19">
      <c r="A37" s="510"/>
      <c r="B37" s="533"/>
      <c r="C37" s="534"/>
      <c r="D37" s="534"/>
      <c r="E37" s="535"/>
      <c r="F37" s="534"/>
      <c r="G37" s="534"/>
      <c r="H37" s="536"/>
      <c r="I37" s="537"/>
      <c r="J37" s="537"/>
      <c r="K37" s="537"/>
      <c r="L37" s="537"/>
      <c r="M37" s="537"/>
      <c r="N37" s="537"/>
      <c r="O37" s="537"/>
      <c r="P37" s="538"/>
      <c r="Q37" s="516"/>
      <c r="R37" s="510"/>
      <c r="S37" s="510"/>
    </row>
    <row r="38" spans="1:19">
      <c r="A38" s="510"/>
      <c r="B38" s="511">
        <v>347</v>
      </c>
      <c r="C38" s="517"/>
      <c r="D38" s="1344" t="s">
        <v>464</v>
      </c>
      <c r="E38" s="1345"/>
      <c r="F38" s="1345"/>
      <c r="G38" s="1345"/>
      <c r="H38" s="154"/>
      <c r="I38" s="514"/>
      <c r="J38" s="514"/>
      <c r="K38" s="514"/>
      <c r="L38" s="514"/>
      <c r="M38" s="514"/>
      <c r="N38" s="514"/>
      <c r="O38" s="514"/>
      <c r="P38" s="515"/>
      <c r="Q38" s="516"/>
      <c r="R38" s="510"/>
      <c r="S38" s="510"/>
    </row>
    <row r="39" spans="1:19">
      <c r="A39" s="510"/>
      <c r="B39" s="511"/>
      <c r="C39" s="512"/>
      <c r="D39" s="512"/>
      <c r="E39" s="513"/>
      <c r="F39" s="518"/>
      <c r="G39" s="518"/>
      <c r="H39" s="154"/>
      <c r="I39" s="154"/>
      <c r="J39" s="600"/>
      <c r="K39" s="514"/>
      <c r="L39" s="514"/>
      <c r="M39" s="514"/>
      <c r="N39" s="514"/>
      <c r="O39" s="514"/>
      <c r="P39" s="514"/>
      <c r="Q39" s="516"/>
      <c r="R39" s="510"/>
      <c r="S39" s="510"/>
    </row>
    <row r="40" spans="1:19">
      <c r="A40" s="510"/>
      <c r="B40" s="511"/>
      <c r="C40" s="518" t="s">
        <v>131</v>
      </c>
      <c r="D40" s="512">
        <v>6</v>
      </c>
      <c r="E40" s="513" t="s">
        <v>479</v>
      </c>
      <c r="F40" s="512">
        <v>3</v>
      </c>
      <c r="G40" s="518" t="s">
        <v>480</v>
      </c>
      <c r="H40" s="154">
        <v>1</v>
      </c>
      <c r="I40" s="154">
        <v>44</v>
      </c>
      <c r="J40" s="600">
        <f>H40*I40</f>
        <v>44</v>
      </c>
      <c r="K40" s="539"/>
      <c r="L40" s="539"/>
      <c r="M40" s="541"/>
      <c r="N40" s="541"/>
      <c r="O40" s="522"/>
      <c r="P40" s="514"/>
      <c r="Q40" s="516"/>
      <c r="R40" s="510"/>
      <c r="S40" s="712"/>
    </row>
    <row r="41" spans="1:19">
      <c r="A41" s="510"/>
      <c r="B41" s="511"/>
      <c r="C41" s="512"/>
      <c r="D41" s="512"/>
      <c r="E41" s="513"/>
      <c r="F41" s="512"/>
      <c r="G41" s="518"/>
      <c r="H41" s="154"/>
      <c r="I41" s="154"/>
      <c r="J41" s="600"/>
      <c r="K41" s="514"/>
      <c r="L41" s="514"/>
      <c r="M41" s="514"/>
      <c r="N41" s="514"/>
      <c r="O41" s="514"/>
      <c r="P41" s="514"/>
      <c r="Q41" s="516"/>
      <c r="R41" s="510"/>
      <c r="S41" s="712"/>
    </row>
    <row r="42" spans="1:19">
      <c r="A42" s="510"/>
      <c r="B42" s="511"/>
      <c r="C42" s="518" t="s">
        <v>131</v>
      </c>
      <c r="D42" s="512">
        <v>7</v>
      </c>
      <c r="E42" s="513" t="s">
        <v>481</v>
      </c>
      <c r="F42" s="512">
        <v>3</v>
      </c>
      <c r="G42" s="518" t="s">
        <v>482</v>
      </c>
      <c r="H42" s="154">
        <v>1</v>
      </c>
      <c r="I42" s="154">
        <v>8</v>
      </c>
      <c r="J42" s="600">
        <f>H42*I42</f>
        <v>8</v>
      </c>
      <c r="K42" s="539"/>
      <c r="L42" s="539"/>
      <c r="M42" s="541"/>
      <c r="N42" s="541"/>
      <c r="O42" s="522"/>
      <c r="P42" s="514"/>
      <c r="Q42" s="516"/>
      <c r="R42" s="510"/>
      <c r="S42" s="712"/>
    </row>
    <row r="43" spans="1:19">
      <c r="A43" s="510"/>
      <c r="B43" s="511"/>
      <c r="C43" s="512"/>
      <c r="D43" s="512"/>
      <c r="E43" s="513"/>
      <c r="F43" s="512"/>
      <c r="G43" s="518" t="s">
        <v>483</v>
      </c>
      <c r="H43" s="154">
        <v>1</v>
      </c>
      <c r="I43" s="154">
        <v>16</v>
      </c>
      <c r="J43" s="600">
        <f>H43*I43</f>
        <v>16</v>
      </c>
      <c r="K43" s="539"/>
      <c r="L43" s="539"/>
      <c r="M43" s="541"/>
      <c r="N43" s="541"/>
      <c r="O43" s="522"/>
      <c r="P43" s="514"/>
      <c r="Q43" s="516"/>
      <c r="R43" s="510"/>
      <c r="S43" s="712"/>
    </row>
    <row r="44" spans="1:19">
      <c r="A44" s="510"/>
      <c r="B44" s="511"/>
      <c r="C44" s="512"/>
      <c r="D44" s="512"/>
      <c r="E44" s="513"/>
      <c r="F44" s="512"/>
      <c r="G44" s="518" t="s">
        <v>484</v>
      </c>
      <c r="H44" s="154">
        <v>1</v>
      </c>
      <c r="I44" s="154">
        <v>22</v>
      </c>
      <c r="J44" s="600">
        <f>H44*I44</f>
        <v>22</v>
      </c>
      <c r="K44" s="539"/>
      <c r="L44" s="539"/>
      <c r="M44" s="541"/>
      <c r="N44" s="541"/>
      <c r="O44" s="522"/>
      <c r="P44" s="514"/>
      <c r="Q44" s="516"/>
      <c r="R44" s="510"/>
      <c r="S44" s="712"/>
    </row>
    <row r="45" spans="1:19">
      <c r="A45" s="510"/>
      <c r="B45" s="511"/>
      <c r="C45" s="512"/>
      <c r="D45" s="512"/>
      <c r="E45" s="513"/>
      <c r="F45" s="512"/>
      <c r="G45" s="518"/>
      <c r="H45" s="154"/>
      <c r="I45" s="154"/>
      <c r="J45" s="600"/>
      <c r="K45" s="514"/>
      <c r="L45" s="514"/>
      <c r="M45" s="514"/>
      <c r="N45" s="514"/>
      <c r="O45" s="514"/>
      <c r="P45" s="514"/>
      <c r="Q45" s="516"/>
      <c r="R45" s="510"/>
      <c r="S45" s="712"/>
    </row>
    <row r="46" spans="1:19">
      <c r="A46" s="510"/>
      <c r="B46" s="511"/>
      <c r="C46" s="518" t="s">
        <v>131</v>
      </c>
      <c r="D46" s="512">
        <v>8</v>
      </c>
      <c r="E46" s="513" t="s">
        <v>485</v>
      </c>
      <c r="F46" s="512">
        <v>3</v>
      </c>
      <c r="G46" s="518" t="s">
        <v>486</v>
      </c>
      <c r="H46" s="154">
        <v>1</v>
      </c>
      <c r="I46" s="154">
        <v>10</v>
      </c>
      <c r="J46" s="600">
        <f>H46*I46</f>
        <v>10</v>
      </c>
      <c r="K46" s="539"/>
      <c r="L46" s="539"/>
      <c r="M46" s="541"/>
      <c r="N46" s="541"/>
      <c r="O46" s="522"/>
      <c r="P46" s="514"/>
      <c r="Q46" s="516" t="s">
        <v>487</v>
      </c>
      <c r="R46" s="510"/>
      <c r="S46" s="712"/>
    </row>
    <row r="47" spans="1:19">
      <c r="A47" s="510"/>
      <c r="B47" s="511"/>
      <c r="C47" s="518"/>
      <c r="D47" s="512"/>
      <c r="E47" s="513"/>
      <c r="F47" s="512"/>
      <c r="G47" s="518"/>
      <c r="H47" s="154"/>
      <c r="I47" s="154"/>
      <c r="J47" s="600"/>
      <c r="K47" s="514"/>
      <c r="L47" s="514"/>
      <c r="M47" s="514"/>
      <c r="N47" s="514"/>
      <c r="O47" s="514"/>
      <c r="P47" s="514"/>
      <c r="Q47" s="516"/>
      <c r="R47" s="510"/>
      <c r="S47" s="712"/>
    </row>
    <row r="48" spans="1:19">
      <c r="A48" s="510"/>
      <c r="B48" s="511"/>
      <c r="C48" s="518" t="s">
        <v>131</v>
      </c>
      <c r="D48" s="512">
        <v>9</v>
      </c>
      <c r="E48" s="513" t="s">
        <v>488</v>
      </c>
      <c r="F48" s="512">
        <v>3</v>
      </c>
      <c r="G48" s="518"/>
      <c r="H48" s="154">
        <v>1</v>
      </c>
      <c r="I48" s="154"/>
      <c r="J48" s="600">
        <f>H48*I48</f>
        <v>0</v>
      </c>
      <c r="K48" s="539"/>
      <c r="L48" s="539"/>
      <c r="M48" s="541"/>
      <c r="N48" s="541"/>
      <c r="O48" s="522"/>
      <c r="P48" s="514"/>
      <c r="Q48" s="516"/>
      <c r="R48" s="510"/>
      <c r="S48" s="712"/>
    </row>
    <row r="49" spans="1:19">
      <c r="A49" s="510"/>
      <c r="B49" s="511"/>
      <c r="C49" s="512"/>
      <c r="D49" s="512"/>
      <c r="E49" s="513"/>
      <c r="F49" s="512"/>
      <c r="G49" s="518"/>
      <c r="H49" s="154"/>
      <c r="I49" s="154"/>
      <c r="J49" s="600"/>
      <c r="K49" s="514"/>
      <c r="L49" s="514"/>
      <c r="M49" s="514"/>
      <c r="N49" s="514"/>
      <c r="O49" s="514"/>
      <c r="P49" s="514"/>
      <c r="Q49" s="516"/>
      <c r="R49" s="510"/>
      <c r="S49" s="712"/>
    </row>
    <row r="50" spans="1:19">
      <c r="A50" s="510"/>
      <c r="B50" s="511"/>
      <c r="C50" s="518" t="s">
        <v>131</v>
      </c>
      <c r="D50" s="512">
        <v>10</v>
      </c>
      <c r="E50" s="513" t="s">
        <v>489</v>
      </c>
      <c r="F50" s="512">
        <v>3</v>
      </c>
      <c r="G50" s="518"/>
      <c r="H50" s="154">
        <v>1</v>
      </c>
      <c r="I50" s="154">
        <v>12</v>
      </c>
      <c r="J50" s="600">
        <f>H50*I50</f>
        <v>12</v>
      </c>
      <c r="K50" s="539"/>
      <c r="L50" s="539"/>
      <c r="M50" s="541"/>
      <c r="N50" s="541"/>
      <c r="O50" s="522"/>
      <c r="P50" s="514"/>
      <c r="Q50" s="516"/>
      <c r="R50" s="510"/>
      <c r="S50" s="712"/>
    </row>
    <row r="51" spans="1:19">
      <c r="A51" s="510"/>
      <c r="B51" s="511"/>
      <c r="C51" s="512"/>
      <c r="D51" s="512"/>
      <c r="E51" s="513"/>
      <c r="F51" s="512"/>
      <c r="G51" s="518"/>
      <c r="H51" s="154"/>
      <c r="I51" s="154"/>
      <c r="J51" s="600"/>
      <c r="K51" s="514"/>
      <c r="L51" s="514"/>
      <c r="M51" s="514"/>
      <c r="N51" s="514"/>
      <c r="O51" s="514"/>
      <c r="P51" s="514"/>
      <c r="Q51" s="516"/>
      <c r="R51" s="510"/>
      <c r="S51" s="712"/>
    </row>
    <row r="52" spans="1:19">
      <c r="A52" s="510"/>
      <c r="B52" s="511"/>
      <c r="C52" s="518" t="s">
        <v>131</v>
      </c>
      <c r="D52" s="512">
        <v>11</v>
      </c>
      <c r="E52" s="513" t="s">
        <v>490</v>
      </c>
      <c r="F52" s="512">
        <v>3</v>
      </c>
      <c r="G52" s="518"/>
      <c r="H52" s="154">
        <v>1</v>
      </c>
      <c r="I52" s="154">
        <v>10</v>
      </c>
      <c r="J52" s="600">
        <f>H52*I52</f>
        <v>10</v>
      </c>
      <c r="K52" s="539"/>
      <c r="L52" s="539"/>
      <c r="M52" s="541"/>
      <c r="N52" s="541"/>
      <c r="O52" s="522"/>
      <c r="P52" s="514"/>
      <c r="Q52" s="516"/>
      <c r="R52" s="510"/>
      <c r="S52" s="712"/>
    </row>
    <row r="53" spans="1:19">
      <c r="A53" s="510"/>
      <c r="B53" s="511"/>
      <c r="C53" s="601"/>
      <c r="D53" s="512"/>
      <c r="E53" s="513"/>
      <c r="F53" s="512"/>
      <c r="G53" s="518"/>
      <c r="H53" s="154">
        <v>1</v>
      </c>
      <c r="I53" s="154">
        <v>20</v>
      </c>
      <c r="J53" s="600">
        <f>H53*I53</f>
        <v>20</v>
      </c>
      <c r="K53" s="539"/>
      <c r="L53" s="539"/>
      <c r="M53" s="541"/>
      <c r="N53" s="541"/>
      <c r="O53" s="522"/>
      <c r="P53" s="514"/>
      <c r="Q53" s="516"/>
      <c r="R53" s="510"/>
      <c r="S53" s="712"/>
    </row>
    <row r="54" spans="1:19">
      <c r="A54" s="510"/>
      <c r="B54" s="511"/>
      <c r="C54" s="512"/>
      <c r="D54" s="512"/>
      <c r="E54" s="513"/>
      <c r="F54" s="512"/>
      <c r="G54" s="518"/>
      <c r="H54" s="154"/>
      <c r="I54" s="154"/>
      <c r="J54" s="600"/>
      <c r="K54" s="514"/>
      <c r="L54" s="514"/>
      <c r="M54" s="514"/>
      <c r="N54" s="514"/>
      <c r="O54" s="514"/>
      <c r="P54" s="514"/>
      <c r="Q54" s="516"/>
      <c r="R54" s="510"/>
      <c r="S54" s="712"/>
    </row>
    <row r="55" spans="1:19">
      <c r="A55" s="510"/>
      <c r="B55" s="511"/>
      <c r="C55" s="518" t="s">
        <v>131</v>
      </c>
      <c r="D55" s="512">
        <v>12</v>
      </c>
      <c r="E55" s="513" t="s">
        <v>491</v>
      </c>
      <c r="F55" s="512">
        <v>3</v>
      </c>
      <c r="G55" s="518"/>
      <c r="H55" s="154">
        <v>1</v>
      </c>
      <c r="I55" s="154">
        <v>10.5</v>
      </c>
      <c r="J55" s="600">
        <f>H55*I55</f>
        <v>10.5</v>
      </c>
      <c r="K55" s="539"/>
      <c r="L55" s="539"/>
      <c r="M55" s="541"/>
      <c r="N55" s="541"/>
      <c r="O55" s="522"/>
      <c r="P55" s="514"/>
      <c r="Q55" s="516"/>
      <c r="R55" s="510"/>
      <c r="S55" s="712"/>
    </row>
    <row r="56" spans="1:19">
      <c r="A56" s="510"/>
      <c r="B56" s="511"/>
      <c r="C56" s="512"/>
      <c r="D56" s="512"/>
      <c r="E56" s="513"/>
      <c r="F56" s="512"/>
      <c r="G56" s="518"/>
      <c r="H56" s="154"/>
      <c r="I56" s="154"/>
      <c r="J56" s="600"/>
      <c r="K56" s="514"/>
      <c r="L56" s="514"/>
      <c r="M56" s="514"/>
      <c r="N56" s="514"/>
      <c r="O56" s="514"/>
      <c r="P56" s="514"/>
      <c r="Q56" s="516"/>
      <c r="R56" s="510"/>
      <c r="S56" s="712"/>
    </row>
    <row r="57" spans="1:19">
      <c r="A57" s="510"/>
      <c r="B57" s="511"/>
      <c r="C57" s="518" t="s">
        <v>131</v>
      </c>
      <c r="D57" s="512">
        <v>13</v>
      </c>
      <c r="E57" s="513" t="s">
        <v>492</v>
      </c>
      <c r="F57" s="512">
        <v>3</v>
      </c>
      <c r="G57" s="518"/>
      <c r="H57" s="154">
        <v>1</v>
      </c>
      <c r="I57" s="154">
        <v>10.5</v>
      </c>
      <c r="J57" s="600">
        <f>H57*I57</f>
        <v>10.5</v>
      </c>
      <c r="K57" s="539"/>
      <c r="L57" s="539"/>
      <c r="M57" s="541"/>
      <c r="N57" s="541"/>
      <c r="O57" s="522"/>
      <c r="P57" s="514"/>
      <c r="Q57" s="516"/>
      <c r="R57" s="510"/>
      <c r="S57" s="712"/>
    </row>
    <row r="58" spans="1:19">
      <c r="A58" s="510"/>
      <c r="B58" s="511"/>
      <c r="C58" s="518" t="s">
        <v>131</v>
      </c>
      <c r="D58" s="512">
        <v>13</v>
      </c>
      <c r="E58" s="513" t="s">
        <v>492</v>
      </c>
      <c r="F58" s="512">
        <v>3</v>
      </c>
      <c r="G58" s="518"/>
      <c r="H58" s="154">
        <v>1</v>
      </c>
      <c r="I58" s="154">
        <v>10.5</v>
      </c>
      <c r="J58" s="600">
        <f>H58*I58</f>
        <v>10.5</v>
      </c>
      <c r="K58" s="539"/>
      <c r="L58" s="539"/>
      <c r="M58" s="541"/>
      <c r="N58" s="541"/>
      <c r="O58" s="522"/>
      <c r="P58" s="514"/>
      <c r="Q58" s="516"/>
      <c r="R58" s="510"/>
      <c r="S58" s="712"/>
    </row>
    <row r="59" spans="1:19">
      <c r="A59" s="510"/>
      <c r="B59" s="511"/>
      <c r="C59" s="512"/>
      <c r="D59" s="512"/>
      <c r="E59" s="513"/>
      <c r="F59" s="512"/>
      <c r="G59" s="518"/>
      <c r="H59" s="154"/>
      <c r="I59" s="154"/>
      <c r="J59" s="600"/>
      <c r="K59" s="514"/>
      <c r="L59" s="514"/>
      <c r="M59" s="514"/>
      <c r="N59" s="514"/>
      <c r="O59" s="514"/>
      <c r="P59" s="514"/>
      <c r="Q59" s="516"/>
      <c r="R59" s="510"/>
      <c r="S59" s="712"/>
    </row>
    <row r="60" spans="1:19">
      <c r="A60" s="510"/>
      <c r="B60" s="511"/>
      <c r="C60" s="518" t="s">
        <v>131</v>
      </c>
      <c r="D60" s="512">
        <v>14</v>
      </c>
      <c r="E60" s="513" t="s">
        <v>493</v>
      </c>
      <c r="F60" s="512">
        <v>3</v>
      </c>
      <c r="G60" s="518"/>
      <c r="H60" s="154">
        <v>1</v>
      </c>
      <c r="I60" s="154">
        <v>10.5</v>
      </c>
      <c r="J60" s="600">
        <f>H60*I60</f>
        <v>10.5</v>
      </c>
      <c r="K60" s="539"/>
      <c r="L60" s="539"/>
      <c r="M60" s="541"/>
      <c r="N60" s="541"/>
      <c r="O60" s="522"/>
      <c r="P60" s="514"/>
      <c r="Q60" s="516"/>
      <c r="R60" s="510"/>
      <c r="S60" s="712"/>
    </row>
    <row r="61" spans="1:19">
      <c r="A61" s="510"/>
      <c r="B61" s="511"/>
      <c r="C61" s="518" t="s">
        <v>131</v>
      </c>
      <c r="D61" s="512">
        <v>15</v>
      </c>
      <c r="E61" s="513" t="s">
        <v>494</v>
      </c>
      <c r="F61" s="512">
        <v>3</v>
      </c>
      <c r="G61" s="518"/>
      <c r="H61" s="154">
        <v>1</v>
      </c>
      <c r="I61" s="154">
        <v>10.5</v>
      </c>
      <c r="J61" s="600">
        <f>H61*I61</f>
        <v>10.5</v>
      </c>
      <c r="K61" s="539"/>
      <c r="L61" s="539"/>
      <c r="M61" s="541"/>
      <c r="N61" s="541"/>
      <c r="O61" s="522"/>
      <c r="P61" s="514"/>
      <c r="Q61" s="516"/>
      <c r="R61" s="510"/>
      <c r="S61" s="712"/>
    </row>
    <row r="62" spans="1:19">
      <c r="A62" s="510"/>
      <c r="B62" s="511"/>
      <c r="C62" s="518" t="s">
        <v>131</v>
      </c>
      <c r="D62" s="512">
        <v>15</v>
      </c>
      <c r="E62" s="513" t="s">
        <v>494</v>
      </c>
      <c r="F62" s="512">
        <v>3</v>
      </c>
      <c r="G62" s="518"/>
      <c r="H62" s="154">
        <v>1</v>
      </c>
      <c r="I62" s="154">
        <v>10.5</v>
      </c>
      <c r="J62" s="600">
        <f t="shared" ref="J62:J76" si="6">H62*I62</f>
        <v>10.5</v>
      </c>
      <c r="K62" s="539"/>
      <c r="L62" s="539"/>
      <c r="M62" s="541"/>
      <c r="N62" s="541"/>
      <c r="O62" s="522"/>
      <c r="P62" s="514"/>
      <c r="Q62" s="516"/>
      <c r="R62" s="510"/>
      <c r="S62" s="712"/>
    </row>
    <row r="63" spans="1:19">
      <c r="A63" s="510"/>
      <c r="B63" s="511"/>
      <c r="C63" s="518" t="s">
        <v>131</v>
      </c>
      <c r="D63" s="512">
        <v>16</v>
      </c>
      <c r="E63" s="513" t="s">
        <v>495</v>
      </c>
      <c r="F63" s="512">
        <v>3</v>
      </c>
      <c r="G63" s="518"/>
      <c r="H63" s="154">
        <v>1</v>
      </c>
      <c r="I63" s="154">
        <v>10.5</v>
      </c>
      <c r="J63" s="600">
        <f t="shared" si="6"/>
        <v>10.5</v>
      </c>
      <c r="K63" s="539"/>
      <c r="L63" s="539"/>
      <c r="M63" s="541"/>
      <c r="N63" s="541"/>
      <c r="O63" s="522"/>
      <c r="P63" s="514"/>
      <c r="Q63" s="516"/>
      <c r="R63" s="510"/>
      <c r="S63" s="712"/>
    </row>
    <row r="64" spans="1:19">
      <c r="A64" s="510"/>
      <c r="B64" s="511"/>
      <c r="C64" s="518" t="s">
        <v>131</v>
      </c>
      <c r="D64" s="512">
        <v>17</v>
      </c>
      <c r="E64" s="513" t="s">
        <v>496</v>
      </c>
      <c r="F64" s="512">
        <v>3</v>
      </c>
      <c r="G64" s="518"/>
      <c r="H64" s="154">
        <v>1</v>
      </c>
      <c r="I64" s="154">
        <v>18</v>
      </c>
      <c r="J64" s="600">
        <f t="shared" si="6"/>
        <v>18</v>
      </c>
      <c r="K64" s="539"/>
      <c r="L64" s="539"/>
      <c r="M64" s="541"/>
      <c r="N64" s="541"/>
      <c r="O64" s="522"/>
      <c r="P64" s="514"/>
      <c r="Q64" s="516"/>
      <c r="R64" s="510"/>
      <c r="S64" s="712"/>
    </row>
    <row r="65" spans="1:19">
      <c r="A65" s="510"/>
      <c r="B65" s="511"/>
      <c r="C65" s="518" t="s">
        <v>131</v>
      </c>
      <c r="D65" s="512">
        <v>18</v>
      </c>
      <c r="E65" s="513" t="s">
        <v>457</v>
      </c>
      <c r="F65" s="512">
        <v>3</v>
      </c>
      <c r="G65" s="518"/>
      <c r="H65" s="154">
        <v>1</v>
      </c>
      <c r="I65" s="154">
        <v>20</v>
      </c>
      <c r="J65" s="600">
        <f t="shared" si="6"/>
        <v>20</v>
      </c>
      <c r="K65" s="539"/>
      <c r="L65" s="539"/>
      <c r="M65" s="541"/>
      <c r="N65" s="541"/>
      <c r="O65" s="522"/>
      <c r="P65" s="514"/>
      <c r="Q65" s="516"/>
      <c r="R65" s="510"/>
      <c r="S65" s="712"/>
    </row>
    <row r="66" spans="1:19">
      <c r="A66" s="510"/>
      <c r="B66" s="511"/>
      <c r="C66" s="518" t="s">
        <v>131</v>
      </c>
      <c r="D66" s="512">
        <v>19</v>
      </c>
      <c r="E66" s="513" t="s">
        <v>354</v>
      </c>
      <c r="F66" s="512">
        <v>3</v>
      </c>
      <c r="G66" s="518"/>
      <c r="H66" s="154">
        <v>1</v>
      </c>
      <c r="I66" s="154">
        <v>18</v>
      </c>
      <c r="J66" s="600">
        <f t="shared" si="6"/>
        <v>18</v>
      </c>
      <c r="K66" s="539"/>
      <c r="L66" s="539"/>
      <c r="M66" s="541"/>
      <c r="N66" s="541"/>
      <c r="O66" s="522"/>
      <c r="P66" s="514"/>
      <c r="Q66" s="516"/>
      <c r="R66" s="510"/>
      <c r="S66" s="712"/>
    </row>
    <row r="67" spans="1:19">
      <c r="A67" s="510"/>
      <c r="B67" s="511"/>
      <c r="C67" s="518" t="s">
        <v>131</v>
      </c>
      <c r="D67" s="512">
        <v>20</v>
      </c>
      <c r="E67" s="513" t="s">
        <v>458</v>
      </c>
      <c r="F67" s="512">
        <v>3</v>
      </c>
      <c r="G67" s="518"/>
      <c r="H67" s="154">
        <v>1</v>
      </c>
      <c r="I67" s="154">
        <v>18</v>
      </c>
      <c r="J67" s="600">
        <f t="shared" si="6"/>
        <v>18</v>
      </c>
      <c r="K67" s="539"/>
      <c r="L67" s="539"/>
      <c r="M67" s="541"/>
      <c r="N67" s="541"/>
      <c r="O67" s="522"/>
      <c r="P67" s="514"/>
      <c r="Q67" s="516"/>
      <c r="R67" s="510"/>
      <c r="S67" s="712"/>
    </row>
    <row r="68" spans="1:19">
      <c r="A68" s="510"/>
      <c r="B68" s="511"/>
      <c r="C68" s="518" t="s">
        <v>131</v>
      </c>
      <c r="D68" s="512">
        <v>21</v>
      </c>
      <c r="E68" s="513" t="s">
        <v>459</v>
      </c>
      <c r="F68" s="512">
        <v>3</v>
      </c>
      <c r="G68" s="518"/>
      <c r="H68" s="154">
        <v>1</v>
      </c>
      <c r="I68" s="154">
        <v>21</v>
      </c>
      <c r="J68" s="600">
        <f t="shared" si="6"/>
        <v>21</v>
      </c>
      <c r="K68" s="539"/>
      <c r="L68" s="539"/>
      <c r="M68" s="541"/>
      <c r="N68" s="541"/>
      <c r="O68" s="522"/>
      <c r="P68" s="514"/>
      <c r="Q68" s="516"/>
      <c r="R68" s="510"/>
      <c r="S68" s="712"/>
    </row>
    <row r="69" spans="1:19">
      <c r="A69" s="510"/>
      <c r="B69" s="511"/>
      <c r="C69" s="518" t="s">
        <v>131</v>
      </c>
      <c r="D69" s="512">
        <v>22</v>
      </c>
      <c r="E69" s="513" t="s">
        <v>460</v>
      </c>
      <c r="F69" s="512">
        <v>3</v>
      </c>
      <c r="G69" s="518"/>
      <c r="H69" s="154">
        <v>1</v>
      </c>
      <c r="I69" s="154">
        <v>12</v>
      </c>
      <c r="J69" s="600">
        <f t="shared" si="6"/>
        <v>12</v>
      </c>
      <c r="K69" s="539"/>
      <c r="L69" s="539"/>
      <c r="M69" s="541"/>
      <c r="N69" s="541"/>
      <c r="O69" s="522"/>
      <c r="P69" s="514"/>
      <c r="Q69" s="516"/>
      <c r="R69" s="510"/>
      <c r="S69" s="712"/>
    </row>
    <row r="70" spans="1:19">
      <c r="A70" s="510"/>
      <c r="B70" s="511"/>
      <c r="C70" s="518" t="s">
        <v>131</v>
      </c>
      <c r="D70" s="512">
        <v>23</v>
      </c>
      <c r="E70" s="513" t="s">
        <v>461</v>
      </c>
      <c r="F70" s="512">
        <v>3</v>
      </c>
      <c r="G70" s="518"/>
      <c r="H70" s="154">
        <v>1</v>
      </c>
      <c r="I70" s="154">
        <v>321.5</v>
      </c>
      <c r="J70" s="600">
        <f t="shared" si="6"/>
        <v>321.5</v>
      </c>
      <c r="K70" s="514"/>
      <c r="L70" s="514"/>
      <c r="M70" s="514"/>
      <c r="N70" s="514"/>
      <c r="O70" s="514"/>
      <c r="P70" s="514"/>
      <c r="Q70" s="516"/>
      <c r="R70" s="510"/>
      <c r="S70" s="712"/>
    </row>
    <row r="71" spans="1:19">
      <c r="A71" s="510"/>
      <c r="B71" s="511"/>
      <c r="C71" s="518" t="s">
        <v>131</v>
      </c>
      <c r="D71" s="512">
        <v>24</v>
      </c>
      <c r="E71" s="513" t="s">
        <v>462</v>
      </c>
      <c r="F71" s="512">
        <v>3</v>
      </c>
      <c r="G71" s="518"/>
      <c r="H71" s="154">
        <v>1</v>
      </c>
      <c r="I71" s="154">
        <v>421</v>
      </c>
      <c r="J71" s="600">
        <f t="shared" si="6"/>
        <v>421</v>
      </c>
      <c r="K71" s="514"/>
      <c r="L71" s="514"/>
      <c r="M71" s="514"/>
      <c r="N71" s="514"/>
      <c r="O71" s="514"/>
      <c r="P71" s="514"/>
      <c r="Q71" s="516"/>
      <c r="R71" s="510"/>
      <c r="S71" s="712"/>
    </row>
    <row r="72" spans="1:19">
      <c r="A72" s="510"/>
      <c r="B72" s="511"/>
      <c r="C72" s="518" t="s">
        <v>131</v>
      </c>
      <c r="D72" s="512">
        <v>25</v>
      </c>
      <c r="E72" s="513" t="s">
        <v>360</v>
      </c>
      <c r="F72" s="512">
        <v>3</v>
      </c>
      <c r="G72" s="518"/>
      <c r="H72" s="154">
        <v>1</v>
      </c>
      <c r="I72" s="154">
        <v>163.90199999999999</v>
      </c>
      <c r="J72" s="600">
        <f t="shared" si="6"/>
        <v>163.90199999999999</v>
      </c>
      <c r="K72" s="525"/>
      <c r="L72" s="525"/>
      <c r="M72" s="623"/>
      <c r="N72" s="542"/>
      <c r="O72" s="522"/>
      <c r="P72" s="514"/>
      <c r="Q72" s="516"/>
      <c r="R72" s="510"/>
      <c r="S72" s="712"/>
    </row>
    <row r="73" spans="1:19">
      <c r="A73" s="510"/>
      <c r="B73" s="512"/>
      <c r="C73" s="518" t="s">
        <v>131</v>
      </c>
      <c r="D73" s="512">
        <v>26</v>
      </c>
      <c r="E73" s="513" t="s">
        <v>369</v>
      </c>
      <c r="F73" s="512">
        <v>3</v>
      </c>
      <c r="G73" s="518"/>
      <c r="H73" s="154">
        <v>1</v>
      </c>
      <c r="I73" s="154">
        <v>291</v>
      </c>
      <c r="J73" s="600">
        <f t="shared" si="6"/>
        <v>291</v>
      </c>
      <c r="K73" s="525"/>
      <c r="L73" s="525"/>
      <c r="M73" s="623"/>
      <c r="N73" s="542"/>
      <c r="O73" s="522"/>
      <c r="P73" s="514"/>
      <c r="Q73" s="516"/>
      <c r="R73" s="510"/>
      <c r="S73" s="712"/>
    </row>
    <row r="74" spans="1:19">
      <c r="A74" s="510"/>
      <c r="B74" s="512"/>
      <c r="C74" s="518" t="s">
        <v>131</v>
      </c>
      <c r="D74" s="512">
        <v>27</v>
      </c>
      <c r="E74" s="513" t="s">
        <v>357</v>
      </c>
      <c r="F74" s="512">
        <v>3</v>
      </c>
      <c r="G74" s="518"/>
      <c r="H74" s="154">
        <v>1</v>
      </c>
      <c r="I74" s="154">
        <f>50.8+33</f>
        <v>83.8</v>
      </c>
      <c r="J74" s="600">
        <f t="shared" si="6"/>
        <v>83.8</v>
      </c>
      <c r="K74" s="525"/>
      <c r="L74" s="525"/>
      <c r="M74" s="623"/>
      <c r="N74" s="542"/>
      <c r="O74" s="522"/>
      <c r="P74" s="514"/>
      <c r="Q74" s="516"/>
      <c r="R74" s="510"/>
      <c r="S74" s="712"/>
    </row>
    <row r="75" spans="1:19">
      <c r="A75" s="510"/>
      <c r="B75" s="511"/>
      <c r="C75" s="518" t="s">
        <v>131</v>
      </c>
      <c r="D75" s="512">
        <v>28</v>
      </c>
      <c r="E75" s="513" t="s">
        <v>463</v>
      </c>
      <c r="F75" s="512">
        <v>3</v>
      </c>
      <c r="G75" s="518"/>
      <c r="H75" s="154">
        <v>1</v>
      </c>
      <c r="I75" s="154">
        <f>322+20</f>
        <v>342</v>
      </c>
      <c r="J75" s="600">
        <f t="shared" si="6"/>
        <v>342</v>
      </c>
      <c r="K75" s="525"/>
      <c r="L75" s="525"/>
      <c r="M75" s="623"/>
      <c r="N75" s="542"/>
      <c r="O75" s="522"/>
      <c r="P75" s="514"/>
      <c r="Q75" s="516"/>
      <c r="R75" s="510"/>
      <c r="S75" s="712"/>
    </row>
    <row r="76" spans="1:19">
      <c r="A76" s="510"/>
      <c r="B76" s="511"/>
      <c r="C76" s="518" t="s">
        <v>131</v>
      </c>
      <c r="D76" s="512">
        <v>29</v>
      </c>
      <c r="E76" s="513" t="s">
        <v>465</v>
      </c>
      <c r="F76" s="512">
        <v>3</v>
      </c>
      <c r="G76" s="518"/>
      <c r="H76" s="154">
        <v>1</v>
      </c>
      <c r="I76" s="154">
        <v>27.93</v>
      </c>
      <c r="J76" s="600">
        <f t="shared" si="6"/>
        <v>27.93</v>
      </c>
      <c r="K76" s="537"/>
      <c r="L76" s="537"/>
      <c r="M76" s="537"/>
      <c r="N76" s="537"/>
      <c r="O76" s="537"/>
      <c r="P76" s="538"/>
      <c r="Q76" s="516"/>
      <c r="R76" s="510"/>
      <c r="S76" s="712"/>
    </row>
    <row r="77" spans="1:19">
      <c r="A77" s="510"/>
      <c r="B77" s="511"/>
      <c r="C77" s="512"/>
      <c r="D77" s="512"/>
      <c r="E77" s="513"/>
      <c r="F77" s="518"/>
      <c r="G77" s="518"/>
      <c r="H77" s="536"/>
      <c r="I77" s="537"/>
      <c r="J77" s="537"/>
      <c r="K77" s="537"/>
      <c r="L77" s="537"/>
      <c r="M77" s="537"/>
      <c r="N77" s="537"/>
      <c r="O77" s="537"/>
      <c r="P77" s="538"/>
      <c r="Q77" s="516"/>
      <c r="R77" s="510"/>
      <c r="S77" s="712"/>
    </row>
    <row r="78" spans="1:19">
      <c r="A78" s="510"/>
      <c r="B78" s="511"/>
      <c r="C78" s="512"/>
      <c r="D78" s="512"/>
      <c r="E78" s="513"/>
      <c r="F78" s="518"/>
      <c r="G78" s="518"/>
      <c r="H78" s="536"/>
      <c r="I78" s="537"/>
      <c r="J78" s="537"/>
      <c r="K78" s="537"/>
      <c r="L78" s="537"/>
      <c r="M78" s="537"/>
      <c r="N78" s="537"/>
      <c r="O78" s="537"/>
      <c r="P78" s="538"/>
      <c r="Q78" s="516"/>
      <c r="R78" s="510"/>
      <c r="S78" s="712"/>
    </row>
    <row r="79" spans="1:19">
      <c r="A79" s="510"/>
      <c r="B79" s="625">
        <v>347</v>
      </c>
      <c r="C79" s="512"/>
      <c r="D79" s="512"/>
      <c r="E79" s="513"/>
      <c r="F79" s="518"/>
      <c r="G79" s="518"/>
      <c r="H79" s="536"/>
      <c r="I79" s="537"/>
      <c r="J79" s="537"/>
      <c r="K79" s="537"/>
      <c r="L79" s="537"/>
      <c r="M79" s="537"/>
      <c r="N79" s="543"/>
      <c r="O79" s="543"/>
      <c r="P79" s="598">
        <f>SUM(P39:P78)</f>
        <v>0</v>
      </c>
      <c r="Q79" s="541" t="e">
        <f>P79/J79</f>
        <v>#DIV/0!</v>
      </c>
      <c r="R79" s="510"/>
      <c r="S79" s="712"/>
    </row>
    <row r="80" spans="1:19">
      <c r="B80" s="544"/>
      <c r="C80" s="544"/>
      <c r="D80" s="544"/>
      <c r="E80" s="545"/>
      <c r="F80" s="607"/>
      <c r="G80" s="607"/>
      <c r="H80" s="546"/>
      <c r="I80" s="547"/>
      <c r="J80" s="547"/>
      <c r="K80" s="547"/>
      <c r="L80" s="547"/>
      <c r="M80" s="547"/>
      <c r="N80" s="548"/>
      <c r="O80" s="548"/>
      <c r="P80" s="549"/>
      <c r="Q80" s="550"/>
      <c r="S80" s="712"/>
    </row>
    <row r="81" spans="2:19">
      <c r="S81" s="712"/>
    </row>
    <row r="82" spans="2:19">
      <c r="B82" s="626"/>
      <c r="C82" s="626" t="s">
        <v>17</v>
      </c>
      <c r="D82" s="626"/>
      <c r="E82" s="627"/>
      <c r="S82" s="712"/>
    </row>
    <row r="83" spans="2:19">
      <c r="B83" s="628">
        <v>348</v>
      </c>
      <c r="C83" s="628" t="s">
        <v>124</v>
      </c>
      <c r="D83" s="629">
        <v>1</v>
      </c>
      <c r="E83" s="630"/>
      <c r="F83" s="629">
        <v>3</v>
      </c>
      <c r="G83" s="631"/>
      <c r="H83" s="154">
        <v>1</v>
      </c>
      <c r="I83" s="154"/>
      <c r="J83" s="600"/>
      <c r="K83" s="539"/>
      <c r="L83" s="539"/>
      <c r="M83" s="541"/>
      <c r="N83" s="541"/>
      <c r="O83" s="522"/>
      <c r="P83" s="514">
        <f>J83*O83</f>
        <v>0</v>
      </c>
      <c r="Q83" s="541"/>
      <c r="S83" s="712"/>
    </row>
    <row r="84" spans="2:19">
      <c r="B84" s="628">
        <v>349</v>
      </c>
      <c r="C84" s="628" t="s">
        <v>124</v>
      </c>
      <c r="D84" s="629">
        <v>2</v>
      </c>
      <c r="E84" s="630"/>
      <c r="F84" s="629">
        <v>3</v>
      </c>
      <c r="G84" s="631"/>
      <c r="H84" s="154">
        <v>1</v>
      </c>
      <c r="I84" s="154">
        <v>411</v>
      </c>
      <c r="J84" s="600">
        <f t="shared" ref="J84" si="7">H84*I84</f>
        <v>411</v>
      </c>
      <c r="K84" s="539">
        <f>J84/I84</f>
        <v>1</v>
      </c>
      <c r="L84" s="539">
        <f>J84/I84</f>
        <v>1</v>
      </c>
      <c r="M84" s="540">
        <f>J84/I84</f>
        <v>1</v>
      </c>
      <c r="N84" s="540">
        <f>K84*0.65+L84*0.3+M84*0.05</f>
        <v>1</v>
      </c>
      <c r="O84" s="522">
        <f t="shared" ref="O84:O85" si="8">K84*0.1+L84*0.3+M84*0.3+N84*0.3</f>
        <v>1</v>
      </c>
      <c r="P84" s="514">
        <f>I84*O84</f>
        <v>411</v>
      </c>
      <c r="Q84" s="516"/>
      <c r="S84" s="712"/>
    </row>
    <row r="85" spans="2:19">
      <c r="B85" s="628">
        <v>349</v>
      </c>
      <c r="C85" s="628" t="s">
        <v>165</v>
      </c>
      <c r="D85" s="628" t="s">
        <v>172</v>
      </c>
      <c r="E85" s="596" t="s">
        <v>398</v>
      </c>
      <c r="F85" s="629">
        <v>3</v>
      </c>
      <c r="G85" s="631"/>
      <c r="H85" s="154">
        <v>1</v>
      </c>
      <c r="I85" s="514">
        <v>272.89999999999998</v>
      </c>
      <c r="J85" s="514">
        <v>272.89999999999998</v>
      </c>
      <c r="K85" s="539">
        <f>J85/I85</f>
        <v>1</v>
      </c>
      <c r="L85" s="539">
        <f>J85/I85</f>
        <v>1</v>
      </c>
      <c r="M85" s="540">
        <f>J85/I85</f>
        <v>1</v>
      </c>
      <c r="N85" s="540">
        <f>K85*0.65+L85*0.3+M85*0.05</f>
        <v>1</v>
      </c>
      <c r="O85" s="522">
        <f t="shared" si="8"/>
        <v>1</v>
      </c>
      <c r="P85" s="514">
        <f>I85*O85</f>
        <v>272.89999999999998</v>
      </c>
      <c r="Q85" s="516"/>
    </row>
    <row r="86" spans="2:19">
      <c r="B86" s="512" t="s">
        <v>165</v>
      </c>
      <c r="C86" s="512" t="s">
        <v>1032</v>
      </c>
      <c r="D86" s="513" t="s">
        <v>1033</v>
      </c>
      <c r="E86" s="601" t="s">
        <v>1034</v>
      </c>
      <c r="F86" s="518">
        <v>2</v>
      </c>
      <c r="G86" s="154">
        <v>13</v>
      </c>
      <c r="H86" s="154">
        <v>4.72</v>
      </c>
      <c r="I86" s="154">
        <v>8</v>
      </c>
      <c r="J86" s="600">
        <f>G86*H86*I86</f>
        <v>490.88</v>
      </c>
      <c r="K86" s="539"/>
      <c r="L86" s="539"/>
      <c r="M86" s="540"/>
      <c r="N86" s="540">
        <f>K86*0.65+L86*0.3+M86*0.05</f>
        <v>0</v>
      </c>
      <c r="O86" s="522">
        <v>0.8</v>
      </c>
      <c r="P86" s="514">
        <f>J86*O86</f>
        <v>392.70400000000001</v>
      </c>
    </row>
    <row r="88" spans="2:19">
      <c r="P88" s="556">
        <f>SUM(P9:P86)</f>
        <v>3514.5790000000006</v>
      </c>
    </row>
  </sheetData>
  <mergeCells count="8">
    <mergeCell ref="D38:G38"/>
    <mergeCell ref="D21:G21"/>
    <mergeCell ref="B3:E3"/>
    <mergeCell ref="B5:Q5"/>
    <mergeCell ref="Q6:Q7"/>
    <mergeCell ref="D9:G9"/>
    <mergeCell ref="D13:G13"/>
    <mergeCell ref="D15:G15"/>
  </mergeCells>
  <pageMargins left="0.7" right="0.7" top="0.75" bottom="0.75" header="0.3" footer="0.3"/>
  <pageSetup scale="49" orientation="portrait" r:id="rId1"/>
  <colBreaks count="1" manualBreakCount="1">
    <brk id="18"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X87"/>
  <sheetViews>
    <sheetView view="pageBreakPreview" zoomScale="87" zoomScaleNormal="84" zoomScaleSheetLayoutView="87" workbookViewId="0">
      <pane xSplit="11" ySplit="6" topLeftCell="Q43" activePane="bottomRight" state="frozen"/>
      <selection pane="topRight" activeCell="L1" sqref="L1"/>
      <selection pane="bottomLeft" activeCell="A7" sqref="A7"/>
      <selection pane="bottomRight" activeCell="M60" sqref="M60"/>
    </sheetView>
  </sheetViews>
  <sheetFormatPr defaultColWidth="9.08984375" defaultRowHeight="11.5"/>
  <cols>
    <col min="1" max="1" width="4.36328125" style="306" customWidth="1"/>
    <col min="2" max="2" width="5.6328125" style="306" customWidth="1"/>
    <col min="3" max="3" width="31.36328125" style="305" customWidth="1"/>
    <col min="4" max="4" width="7.6328125" style="305" customWidth="1"/>
    <col min="5" max="5" width="9.36328125" style="305" customWidth="1"/>
    <col min="6" max="6" width="6.6328125" style="306" customWidth="1"/>
    <col min="7" max="7" width="8.6328125" style="306" customWidth="1"/>
    <col min="8" max="8" width="7.453125" style="306" customWidth="1"/>
    <col min="9" max="10" width="11.36328125" style="307" customWidth="1"/>
    <col min="11" max="12" width="11.36328125" style="306" customWidth="1"/>
    <col min="13" max="15" width="11.36328125" style="364" customWidth="1"/>
    <col min="16" max="16" width="11.36328125" style="306" customWidth="1"/>
    <col min="17" max="19" width="11.36328125" style="364" customWidth="1"/>
    <col min="20" max="20" width="11.36328125" style="306" customWidth="1"/>
    <col min="21" max="23" width="11.36328125" style="364" customWidth="1"/>
    <col min="24" max="24" width="11.36328125" style="306" customWidth="1"/>
    <col min="25" max="259" width="9.08984375" style="308"/>
    <col min="260" max="260" width="4.36328125" style="308" customWidth="1"/>
    <col min="261" max="261" width="5.6328125" style="308" customWidth="1"/>
    <col min="262" max="262" width="31.36328125" style="308" customWidth="1"/>
    <col min="263" max="263" width="7.6328125" style="308" customWidth="1"/>
    <col min="264" max="264" width="9.36328125" style="308" customWidth="1"/>
    <col min="265" max="265" width="6.6328125" style="308" customWidth="1"/>
    <col min="266" max="266" width="8.6328125" style="308" customWidth="1"/>
    <col min="267" max="267" width="7.453125" style="308" customWidth="1"/>
    <col min="268" max="275" width="11.36328125" style="308" customWidth="1"/>
    <col min="276" max="278" width="9.08984375" style="308"/>
    <col min="279" max="279" width="9.90625" style="308" bestFit="1" customWidth="1"/>
    <col min="280" max="515" width="9.08984375" style="308"/>
    <col min="516" max="516" width="4.36328125" style="308" customWidth="1"/>
    <col min="517" max="517" width="5.6328125" style="308" customWidth="1"/>
    <col min="518" max="518" width="31.36328125" style="308" customWidth="1"/>
    <col min="519" max="519" width="7.6328125" style="308" customWidth="1"/>
    <col min="520" max="520" width="9.36328125" style="308" customWidth="1"/>
    <col min="521" max="521" width="6.6328125" style="308" customWidth="1"/>
    <col min="522" max="522" width="8.6328125" style="308" customWidth="1"/>
    <col min="523" max="523" width="7.453125" style="308" customWidth="1"/>
    <col min="524" max="531" width="11.36328125" style="308" customWidth="1"/>
    <col min="532" max="534" width="9.08984375" style="308"/>
    <col min="535" max="535" width="9.90625" style="308" bestFit="1" customWidth="1"/>
    <col min="536" max="771" width="9.08984375" style="308"/>
    <col min="772" max="772" width="4.36328125" style="308" customWidth="1"/>
    <col min="773" max="773" width="5.6328125" style="308" customWidth="1"/>
    <col min="774" max="774" width="31.36328125" style="308" customWidth="1"/>
    <col min="775" max="775" width="7.6328125" style="308" customWidth="1"/>
    <col min="776" max="776" width="9.36328125" style="308" customWidth="1"/>
    <col min="777" max="777" width="6.6328125" style="308" customWidth="1"/>
    <col min="778" max="778" width="8.6328125" style="308" customWidth="1"/>
    <col min="779" max="779" width="7.453125" style="308" customWidth="1"/>
    <col min="780" max="787" width="11.36328125" style="308" customWidth="1"/>
    <col min="788" max="790" width="9.08984375" style="308"/>
    <col min="791" max="791" width="9.90625" style="308" bestFit="1" customWidth="1"/>
    <col min="792" max="1027" width="9.08984375" style="308"/>
    <col min="1028" max="1028" width="4.36328125" style="308" customWidth="1"/>
    <col min="1029" max="1029" width="5.6328125" style="308" customWidth="1"/>
    <col min="1030" max="1030" width="31.36328125" style="308" customWidth="1"/>
    <col min="1031" max="1031" width="7.6328125" style="308" customWidth="1"/>
    <col min="1032" max="1032" width="9.36328125" style="308" customWidth="1"/>
    <col min="1033" max="1033" width="6.6328125" style="308" customWidth="1"/>
    <col min="1034" max="1034" width="8.6328125" style="308" customWidth="1"/>
    <col min="1035" max="1035" width="7.453125" style="308" customWidth="1"/>
    <col min="1036" max="1043" width="11.36328125" style="308" customWidth="1"/>
    <col min="1044" max="1046" width="9.08984375" style="308"/>
    <col min="1047" max="1047" width="9.90625" style="308" bestFit="1" customWidth="1"/>
    <col min="1048" max="1283" width="9.08984375" style="308"/>
    <col min="1284" max="1284" width="4.36328125" style="308" customWidth="1"/>
    <col min="1285" max="1285" width="5.6328125" style="308" customWidth="1"/>
    <col min="1286" max="1286" width="31.36328125" style="308" customWidth="1"/>
    <col min="1287" max="1287" width="7.6328125" style="308" customWidth="1"/>
    <col min="1288" max="1288" width="9.36328125" style="308" customWidth="1"/>
    <col min="1289" max="1289" width="6.6328125" style="308" customWidth="1"/>
    <col min="1290" max="1290" width="8.6328125" style="308" customWidth="1"/>
    <col min="1291" max="1291" width="7.453125" style="308" customWidth="1"/>
    <col min="1292" max="1299" width="11.36328125" style="308" customWidth="1"/>
    <col min="1300" max="1302" width="9.08984375" style="308"/>
    <col min="1303" max="1303" width="9.90625" style="308" bestFit="1" customWidth="1"/>
    <col min="1304" max="1539" width="9.08984375" style="308"/>
    <col min="1540" max="1540" width="4.36328125" style="308" customWidth="1"/>
    <col min="1541" max="1541" width="5.6328125" style="308" customWidth="1"/>
    <col min="1542" max="1542" width="31.36328125" style="308" customWidth="1"/>
    <col min="1543" max="1543" width="7.6328125" style="308" customWidth="1"/>
    <col min="1544" max="1544" width="9.36328125" style="308" customWidth="1"/>
    <col min="1545" max="1545" width="6.6328125" style="308" customWidth="1"/>
    <col min="1546" max="1546" width="8.6328125" style="308" customWidth="1"/>
    <col min="1547" max="1547" width="7.453125" style="308" customWidth="1"/>
    <col min="1548" max="1555" width="11.36328125" style="308" customWidth="1"/>
    <col min="1556" max="1558" width="9.08984375" style="308"/>
    <col min="1559" max="1559" width="9.90625" style="308" bestFit="1" customWidth="1"/>
    <col min="1560" max="1795" width="9.08984375" style="308"/>
    <col min="1796" max="1796" width="4.36328125" style="308" customWidth="1"/>
    <col min="1797" max="1797" width="5.6328125" style="308" customWidth="1"/>
    <col min="1798" max="1798" width="31.36328125" style="308" customWidth="1"/>
    <col min="1799" max="1799" width="7.6328125" style="308" customWidth="1"/>
    <col min="1800" max="1800" width="9.36328125" style="308" customWidth="1"/>
    <col min="1801" max="1801" width="6.6328125" style="308" customWidth="1"/>
    <col min="1802" max="1802" width="8.6328125" style="308" customWidth="1"/>
    <col min="1803" max="1803" width="7.453125" style="308" customWidth="1"/>
    <col min="1804" max="1811" width="11.36328125" style="308" customWidth="1"/>
    <col min="1812" max="1814" width="9.08984375" style="308"/>
    <col min="1815" max="1815" width="9.90625" style="308" bestFit="1" customWidth="1"/>
    <col min="1816" max="2051" width="9.08984375" style="308"/>
    <col min="2052" max="2052" width="4.36328125" style="308" customWidth="1"/>
    <col min="2053" max="2053" width="5.6328125" style="308" customWidth="1"/>
    <col min="2054" max="2054" width="31.36328125" style="308" customWidth="1"/>
    <col min="2055" max="2055" width="7.6328125" style="308" customWidth="1"/>
    <col min="2056" max="2056" width="9.36328125" style="308" customWidth="1"/>
    <col min="2057" max="2057" width="6.6328125" style="308" customWidth="1"/>
    <col min="2058" max="2058" width="8.6328125" style="308" customWidth="1"/>
    <col min="2059" max="2059" width="7.453125" style="308" customWidth="1"/>
    <col min="2060" max="2067" width="11.36328125" style="308" customWidth="1"/>
    <col min="2068" max="2070" width="9.08984375" style="308"/>
    <col min="2071" max="2071" width="9.90625" style="308" bestFit="1" customWidth="1"/>
    <col min="2072" max="2307" width="9.08984375" style="308"/>
    <col min="2308" max="2308" width="4.36328125" style="308" customWidth="1"/>
    <col min="2309" max="2309" width="5.6328125" style="308" customWidth="1"/>
    <col min="2310" max="2310" width="31.36328125" style="308" customWidth="1"/>
    <col min="2311" max="2311" width="7.6328125" style="308" customWidth="1"/>
    <col min="2312" max="2312" width="9.36328125" style="308" customWidth="1"/>
    <col min="2313" max="2313" width="6.6328125" style="308" customWidth="1"/>
    <col min="2314" max="2314" width="8.6328125" style="308" customWidth="1"/>
    <col min="2315" max="2315" width="7.453125" style="308" customWidth="1"/>
    <col min="2316" max="2323" width="11.36328125" style="308" customWidth="1"/>
    <col min="2324" max="2326" width="9.08984375" style="308"/>
    <col min="2327" max="2327" width="9.90625" style="308" bestFit="1" customWidth="1"/>
    <col min="2328" max="2563" width="9.08984375" style="308"/>
    <col min="2564" max="2564" width="4.36328125" style="308" customWidth="1"/>
    <col min="2565" max="2565" width="5.6328125" style="308" customWidth="1"/>
    <col min="2566" max="2566" width="31.36328125" style="308" customWidth="1"/>
    <col min="2567" max="2567" width="7.6328125" style="308" customWidth="1"/>
    <col min="2568" max="2568" width="9.36328125" style="308" customWidth="1"/>
    <col min="2569" max="2569" width="6.6328125" style="308" customWidth="1"/>
    <col min="2570" max="2570" width="8.6328125" style="308" customWidth="1"/>
    <col min="2571" max="2571" width="7.453125" style="308" customWidth="1"/>
    <col min="2572" max="2579" width="11.36328125" style="308" customWidth="1"/>
    <col min="2580" max="2582" width="9.08984375" style="308"/>
    <col min="2583" max="2583" width="9.90625" style="308" bestFit="1" customWidth="1"/>
    <col min="2584" max="2819" width="9.08984375" style="308"/>
    <col min="2820" max="2820" width="4.36328125" style="308" customWidth="1"/>
    <col min="2821" max="2821" width="5.6328125" style="308" customWidth="1"/>
    <col min="2822" max="2822" width="31.36328125" style="308" customWidth="1"/>
    <col min="2823" max="2823" width="7.6328125" style="308" customWidth="1"/>
    <col min="2824" max="2824" width="9.36328125" style="308" customWidth="1"/>
    <col min="2825" max="2825" width="6.6328125" style="308" customWidth="1"/>
    <col min="2826" max="2826" width="8.6328125" style="308" customWidth="1"/>
    <col min="2827" max="2827" width="7.453125" style="308" customWidth="1"/>
    <col min="2828" max="2835" width="11.36328125" style="308" customWidth="1"/>
    <col min="2836" max="2838" width="9.08984375" style="308"/>
    <col min="2839" max="2839" width="9.90625" style="308" bestFit="1" customWidth="1"/>
    <col min="2840" max="3075" width="9.08984375" style="308"/>
    <col min="3076" max="3076" width="4.36328125" style="308" customWidth="1"/>
    <col min="3077" max="3077" width="5.6328125" style="308" customWidth="1"/>
    <col min="3078" max="3078" width="31.36328125" style="308" customWidth="1"/>
    <col min="3079" max="3079" width="7.6328125" style="308" customWidth="1"/>
    <col min="3080" max="3080" width="9.36328125" style="308" customWidth="1"/>
    <col min="3081" max="3081" width="6.6328125" style="308" customWidth="1"/>
    <col min="3082" max="3082" width="8.6328125" style="308" customWidth="1"/>
    <col min="3083" max="3083" width="7.453125" style="308" customWidth="1"/>
    <col min="3084" max="3091" width="11.36328125" style="308" customWidth="1"/>
    <col min="3092" max="3094" width="9.08984375" style="308"/>
    <col min="3095" max="3095" width="9.90625" style="308" bestFit="1" customWidth="1"/>
    <col min="3096" max="3331" width="9.08984375" style="308"/>
    <col min="3332" max="3332" width="4.36328125" style="308" customWidth="1"/>
    <col min="3333" max="3333" width="5.6328125" style="308" customWidth="1"/>
    <col min="3334" max="3334" width="31.36328125" style="308" customWidth="1"/>
    <col min="3335" max="3335" width="7.6328125" style="308" customWidth="1"/>
    <col min="3336" max="3336" width="9.36328125" style="308" customWidth="1"/>
    <col min="3337" max="3337" width="6.6328125" style="308" customWidth="1"/>
    <col min="3338" max="3338" width="8.6328125" style="308" customWidth="1"/>
    <col min="3339" max="3339" width="7.453125" style="308" customWidth="1"/>
    <col min="3340" max="3347" width="11.36328125" style="308" customWidth="1"/>
    <col min="3348" max="3350" width="9.08984375" style="308"/>
    <col min="3351" max="3351" width="9.90625" style="308" bestFit="1" customWidth="1"/>
    <col min="3352" max="3587" width="9.08984375" style="308"/>
    <col min="3588" max="3588" width="4.36328125" style="308" customWidth="1"/>
    <col min="3589" max="3589" width="5.6328125" style="308" customWidth="1"/>
    <col min="3590" max="3590" width="31.36328125" style="308" customWidth="1"/>
    <col min="3591" max="3591" width="7.6328125" style="308" customWidth="1"/>
    <col min="3592" max="3592" width="9.36328125" style="308" customWidth="1"/>
    <col min="3593" max="3593" width="6.6328125" style="308" customWidth="1"/>
    <col min="3594" max="3594" width="8.6328125" style="308" customWidth="1"/>
    <col min="3595" max="3595" width="7.453125" style="308" customWidth="1"/>
    <col min="3596" max="3603" width="11.36328125" style="308" customWidth="1"/>
    <col min="3604" max="3606" width="9.08984375" style="308"/>
    <col min="3607" max="3607" width="9.90625" style="308" bestFit="1" customWidth="1"/>
    <col min="3608" max="3843" width="9.08984375" style="308"/>
    <col min="3844" max="3844" width="4.36328125" style="308" customWidth="1"/>
    <col min="3845" max="3845" width="5.6328125" style="308" customWidth="1"/>
    <col min="3846" max="3846" width="31.36328125" style="308" customWidth="1"/>
    <col min="3847" max="3847" width="7.6328125" style="308" customWidth="1"/>
    <col min="3848" max="3848" width="9.36328125" style="308" customWidth="1"/>
    <col min="3849" max="3849" width="6.6328125" style="308" customWidth="1"/>
    <col min="3850" max="3850" width="8.6328125" style="308" customWidth="1"/>
    <col min="3851" max="3851" width="7.453125" style="308" customWidth="1"/>
    <col min="3852" max="3859" width="11.36328125" style="308" customWidth="1"/>
    <col min="3860" max="3862" width="9.08984375" style="308"/>
    <col min="3863" max="3863" width="9.90625" style="308" bestFit="1" customWidth="1"/>
    <col min="3864" max="4099" width="9.08984375" style="308"/>
    <col min="4100" max="4100" width="4.36328125" style="308" customWidth="1"/>
    <col min="4101" max="4101" width="5.6328125" style="308" customWidth="1"/>
    <col min="4102" max="4102" width="31.36328125" style="308" customWidth="1"/>
    <col min="4103" max="4103" width="7.6328125" style="308" customWidth="1"/>
    <col min="4104" max="4104" width="9.36328125" style="308" customWidth="1"/>
    <col min="4105" max="4105" width="6.6328125" style="308" customWidth="1"/>
    <col min="4106" max="4106" width="8.6328125" style="308" customWidth="1"/>
    <col min="4107" max="4107" width="7.453125" style="308" customWidth="1"/>
    <col min="4108" max="4115" width="11.36328125" style="308" customWidth="1"/>
    <col min="4116" max="4118" width="9.08984375" style="308"/>
    <col min="4119" max="4119" width="9.90625" style="308" bestFit="1" customWidth="1"/>
    <col min="4120" max="4355" width="9.08984375" style="308"/>
    <col min="4356" max="4356" width="4.36328125" style="308" customWidth="1"/>
    <col min="4357" max="4357" width="5.6328125" style="308" customWidth="1"/>
    <col min="4358" max="4358" width="31.36328125" style="308" customWidth="1"/>
    <col min="4359" max="4359" width="7.6328125" style="308" customWidth="1"/>
    <col min="4360" max="4360" width="9.36328125" style="308" customWidth="1"/>
    <col min="4361" max="4361" width="6.6328125" style="308" customWidth="1"/>
    <col min="4362" max="4362" width="8.6328125" style="308" customWidth="1"/>
    <col min="4363" max="4363" width="7.453125" style="308" customWidth="1"/>
    <col min="4364" max="4371" width="11.36328125" style="308" customWidth="1"/>
    <col min="4372" max="4374" width="9.08984375" style="308"/>
    <col min="4375" max="4375" width="9.90625" style="308" bestFit="1" customWidth="1"/>
    <col min="4376" max="4611" width="9.08984375" style="308"/>
    <col min="4612" max="4612" width="4.36328125" style="308" customWidth="1"/>
    <col min="4613" max="4613" width="5.6328125" style="308" customWidth="1"/>
    <col min="4614" max="4614" width="31.36328125" style="308" customWidth="1"/>
    <col min="4615" max="4615" width="7.6328125" style="308" customWidth="1"/>
    <col min="4616" max="4616" width="9.36328125" style="308" customWidth="1"/>
    <col min="4617" max="4617" width="6.6328125" style="308" customWidth="1"/>
    <col min="4618" max="4618" width="8.6328125" style="308" customWidth="1"/>
    <col min="4619" max="4619" width="7.453125" style="308" customWidth="1"/>
    <col min="4620" max="4627" width="11.36328125" style="308" customWidth="1"/>
    <col min="4628" max="4630" width="9.08984375" style="308"/>
    <col min="4631" max="4631" width="9.90625" style="308" bestFit="1" customWidth="1"/>
    <col min="4632" max="4867" width="9.08984375" style="308"/>
    <col min="4868" max="4868" width="4.36328125" style="308" customWidth="1"/>
    <col min="4869" max="4869" width="5.6328125" style="308" customWidth="1"/>
    <col min="4870" max="4870" width="31.36328125" style="308" customWidth="1"/>
    <col min="4871" max="4871" width="7.6328125" style="308" customWidth="1"/>
    <col min="4872" max="4872" width="9.36328125" style="308" customWidth="1"/>
    <col min="4873" max="4873" width="6.6328125" style="308" customWidth="1"/>
    <col min="4874" max="4874" width="8.6328125" style="308" customWidth="1"/>
    <col min="4875" max="4875" width="7.453125" style="308" customWidth="1"/>
    <col min="4876" max="4883" width="11.36328125" style="308" customWidth="1"/>
    <col min="4884" max="4886" width="9.08984375" style="308"/>
    <col min="4887" max="4887" width="9.90625" style="308" bestFit="1" customWidth="1"/>
    <col min="4888" max="5123" width="9.08984375" style="308"/>
    <col min="5124" max="5124" width="4.36328125" style="308" customWidth="1"/>
    <col min="5125" max="5125" width="5.6328125" style="308" customWidth="1"/>
    <col min="5126" max="5126" width="31.36328125" style="308" customWidth="1"/>
    <col min="5127" max="5127" width="7.6328125" style="308" customWidth="1"/>
    <col min="5128" max="5128" width="9.36328125" style="308" customWidth="1"/>
    <col min="5129" max="5129" width="6.6328125" style="308" customWidth="1"/>
    <col min="5130" max="5130" width="8.6328125" style="308" customWidth="1"/>
    <col min="5131" max="5131" width="7.453125" style="308" customWidth="1"/>
    <col min="5132" max="5139" width="11.36328125" style="308" customWidth="1"/>
    <col min="5140" max="5142" width="9.08984375" style="308"/>
    <col min="5143" max="5143" width="9.90625" style="308" bestFit="1" customWidth="1"/>
    <col min="5144" max="5379" width="9.08984375" style="308"/>
    <col min="5380" max="5380" width="4.36328125" style="308" customWidth="1"/>
    <col min="5381" max="5381" width="5.6328125" style="308" customWidth="1"/>
    <col min="5382" max="5382" width="31.36328125" style="308" customWidth="1"/>
    <col min="5383" max="5383" width="7.6328125" style="308" customWidth="1"/>
    <col min="5384" max="5384" width="9.36328125" style="308" customWidth="1"/>
    <col min="5385" max="5385" width="6.6328125" style="308" customWidth="1"/>
    <col min="5386" max="5386" width="8.6328125" style="308" customWidth="1"/>
    <col min="5387" max="5387" width="7.453125" style="308" customWidth="1"/>
    <col min="5388" max="5395" width="11.36328125" style="308" customWidth="1"/>
    <col min="5396" max="5398" width="9.08984375" style="308"/>
    <col min="5399" max="5399" width="9.90625" style="308" bestFit="1" customWidth="1"/>
    <col min="5400" max="5635" width="9.08984375" style="308"/>
    <col min="5636" max="5636" width="4.36328125" style="308" customWidth="1"/>
    <col min="5637" max="5637" width="5.6328125" style="308" customWidth="1"/>
    <col min="5638" max="5638" width="31.36328125" style="308" customWidth="1"/>
    <col min="5639" max="5639" width="7.6328125" style="308" customWidth="1"/>
    <col min="5640" max="5640" width="9.36328125" style="308" customWidth="1"/>
    <col min="5641" max="5641" width="6.6328125" style="308" customWidth="1"/>
    <col min="5642" max="5642" width="8.6328125" style="308" customWidth="1"/>
    <col min="5643" max="5643" width="7.453125" style="308" customWidth="1"/>
    <col min="5644" max="5651" width="11.36328125" style="308" customWidth="1"/>
    <col min="5652" max="5654" width="9.08984375" style="308"/>
    <col min="5655" max="5655" width="9.90625" style="308" bestFit="1" customWidth="1"/>
    <col min="5656" max="5891" width="9.08984375" style="308"/>
    <col min="5892" max="5892" width="4.36328125" style="308" customWidth="1"/>
    <col min="5893" max="5893" width="5.6328125" style="308" customWidth="1"/>
    <col min="5894" max="5894" width="31.36328125" style="308" customWidth="1"/>
    <col min="5895" max="5895" width="7.6328125" style="308" customWidth="1"/>
    <col min="5896" max="5896" width="9.36328125" style="308" customWidth="1"/>
    <col min="5897" max="5897" width="6.6328125" style="308" customWidth="1"/>
    <col min="5898" max="5898" width="8.6328125" style="308" customWidth="1"/>
    <col min="5899" max="5899" width="7.453125" style="308" customWidth="1"/>
    <col min="5900" max="5907" width="11.36328125" style="308" customWidth="1"/>
    <col min="5908" max="5910" width="9.08984375" style="308"/>
    <col min="5911" max="5911" width="9.90625" style="308" bestFit="1" customWidth="1"/>
    <col min="5912" max="6147" width="9.08984375" style="308"/>
    <col min="6148" max="6148" width="4.36328125" style="308" customWidth="1"/>
    <col min="6149" max="6149" width="5.6328125" style="308" customWidth="1"/>
    <col min="6150" max="6150" width="31.36328125" style="308" customWidth="1"/>
    <col min="6151" max="6151" width="7.6328125" style="308" customWidth="1"/>
    <col min="6152" max="6152" width="9.36328125" style="308" customWidth="1"/>
    <col min="6153" max="6153" width="6.6328125" style="308" customWidth="1"/>
    <col min="6154" max="6154" width="8.6328125" style="308" customWidth="1"/>
    <col min="6155" max="6155" width="7.453125" style="308" customWidth="1"/>
    <col min="6156" max="6163" width="11.36328125" style="308" customWidth="1"/>
    <col min="6164" max="6166" width="9.08984375" style="308"/>
    <col min="6167" max="6167" width="9.90625" style="308" bestFit="1" customWidth="1"/>
    <col min="6168" max="6403" width="9.08984375" style="308"/>
    <col min="6404" max="6404" width="4.36328125" style="308" customWidth="1"/>
    <col min="6405" max="6405" width="5.6328125" style="308" customWidth="1"/>
    <col min="6406" max="6406" width="31.36328125" style="308" customWidth="1"/>
    <col min="6407" max="6407" width="7.6328125" style="308" customWidth="1"/>
    <col min="6408" max="6408" width="9.36328125" style="308" customWidth="1"/>
    <col min="6409" max="6409" width="6.6328125" style="308" customWidth="1"/>
    <col min="6410" max="6410" width="8.6328125" style="308" customWidth="1"/>
    <col min="6411" max="6411" width="7.453125" style="308" customWidth="1"/>
    <col min="6412" max="6419" width="11.36328125" style="308" customWidth="1"/>
    <col min="6420" max="6422" width="9.08984375" style="308"/>
    <col min="6423" max="6423" width="9.90625" style="308" bestFit="1" customWidth="1"/>
    <col min="6424" max="6659" width="9.08984375" style="308"/>
    <col min="6660" max="6660" width="4.36328125" style="308" customWidth="1"/>
    <col min="6661" max="6661" width="5.6328125" style="308" customWidth="1"/>
    <col min="6662" max="6662" width="31.36328125" style="308" customWidth="1"/>
    <col min="6663" max="6663" width="7.6328125" style="308" customWidth="1"/>
    <col min="6664" max="6664" width="9.36328125" style="308" customWidth="1"/>
    <col min="6665" max="6665" width="6.6328125" style="308" customWidth="1"/>
    <col min="6666" max="6666" width="8.6328125" style="308" customWidth="1"/>
    <col min="6667" max="6667" width="7.453125" style="308" customWidth="1"/>
    <col min="6668" max="6675" width="11.36328125" style="308" customWidth="1"/>
    <col min="6676" max="6678" width="9.08984375" style="308"/>
    <col min="6679" max="6679" width="9.90625" style="308" bestFit="1" customWidth="1"/>
    <col min="6680" max="6915" width="9.08984375" style="308"/>
    <col min="6916" max="6916" width="4.36328125" style="308" customWidth="1"/>
    <col min="6917" max="6917" width="5.6328125" style="308" customWidth="1"/>
    <col min="6918" max="6918" width="31.36328125" style="308" customWidth="1"/>
    <col min="6919" max="6919" width="7.6328125" style="308" customWidth="1"/>
    <col min="6920" max="6920" width="9.36328125" style="308" customWidth="1"/>
    <col min="6921" max="6921" width="6.6328125" style="308" customWidth="1"/>
    <col min="6922" max="6922" width="8.6328125" style="308" customWidth="1"/>
    <col min="6923" max="6923" width="7.453125" style="308" customWidth="1"/>
    <col min="6924" max="6931" width="11.36328125" style="308" customWidth="1"/>
    <col min="6932" max="6934" width="9.08984375" style="308"/>
    <col min="6935" max="6935" width="9.90625" style="308" bestFit="1" customWidth="1"/>
    <col min="6936" max="7171" width="9.08984375" style="308"/>
    <col min="7172" max="7172" width="4.36328125" style="308" customWidth="1"/>
    <col min="7173" max="7173" width="5.6328125" style="308" customWidth="1"/>
    <col min="7174" max="7174" width="31.36328125" style="308" customWidth="1"/>
    <col min="7175" max="7175" width="7.6328125" style="308" customWidth="1"/>
    <col min="7176" max="7176" width="9.36328125" style="308" customWidth="1"/>
    <col min="7177" max="7177" width="6.6328125" style="308" customWidth="1"/>
    <col min="7178" max="7178" width="8.6328125" style="308" customWidth="1"/>
    <col min="7179" max="7179" width="7.453125" style="308" customWidth="1"/>
    <col min="7180" max="7187" width="11.36328125" style="308" customWidth="1"/>
    <col min="7188" max="7190" width="9.08984375" style="308"/>
    <col min="7191" max="7191" width="9.90625" style="308" bestFit="1" customWidth="1"/>
    <col min="7192" max="7427" width="9.08984375" style="308"/>
    <col min="7428" max="7428" width="4.36328125" style="308" customWidth="1"/>
    <col min="7429" max="7429" width="5.6328125" style="308" customWidth="1"/>
    <col min="7430" max="7430" width="31.36328125" style="308" customWidth="1"/>
    <col min="7431" max="7431" width="7.6328125" style="308" customWidth="1"/>
    <col min="7432" max="7432" width="9.36328125" style="308" customWidth="1"/>
    <col min="7433" max="7433" width="6.6328125" style="308" customWidth="1"/>
    <col min="7434" max="7434" width="8.6328125" style="308" customWidth="1"/>
    <col min="7435" max="7435" width="7.453125" style="308" customWidth="1"/>
    <col min="7436" max="7443" width="11.36328125" style="308" customWidth="1"/>
    <col min="7444" max="7446" width="9.08984375" style="308"/>
    <col min="7447" max="7447" width="9.90625" style="308" bestFit="1" customWidth="1"/>
    <col min="7448" max="7683" width="9.08984375" style="308"/>
    <col min="7684" max="7684" width="4.36328125" style="308" customWidth="1"/>
    <col min="7685" max="7685" width="5.6328125" style="308" customWidth="1"/>
    <col min="7686" max="7686" width="31.36328125" style="308" customWidth="1"/>
    <col min="7687" max="7687" width="7.6328125" style="308" customWidth="1"/>
    <col min="7688" max="7688" width="9.36328125" style="308" customWidth="1"/>
    <col min="7689" max="7689" width="6.6328125" style="308" customWidth="1"/>
    <col min="7690" max="7690" width="8.6328125" style="308" customWidth="1"/>
    <col min="7691" max="7691" width="7.453125" style="308" customWidth="1"/>
    <col min="7692" max="7699" width="11.36328125" style="308" customWidth="1"/>
    <col min="7700" max="7702" width="9.08984375" style="308"/>
    <col min="7703" max="7703" width="9.90625" style="308" bestFit="1" customWidth="1"/>
    <col min="7704" max="7939" width="9.08984375" style="308"/>
    <col min="7940" max="7940" width="4.36328125" style="308" customWidth="1"/>
    <col min="7941" max="7941" width="5.6328125" style="308" customWidth="1"/>
    <col min="7942" max="7942" width="31.36328125" style="308" customWidth="1"/>
    <col min="7943" max="7943" width="7.6328125" style="308" customWidth="1"/>
    <col min="7944" max="7944" width="9.36328125" style="308" customWidth="1"/>
    <col min="7945" max="7945" width="6.6328125" style="308" customWidth="1"/>
    <col min="7946" max="7946" width="8.6328125" style="308" customWidth="1"/>
    <col min="7947" max="7947" width="7.453125" style="308" customWidth="1"/>
    <col min="7948" max="7955" width="11.36328125" style="308" customWidth="1"/>
    <col min="7956" max="7958" width="9.08984375" style="308"/>
    <col min="7959" max="7959" width="9.90625" style="308" bestFit="1" customWidth="1"/>
    <col min="7960" max="8195" width="9.08984375" style="308"/>
    <col min="8196" max="8196" width="4.36328125" style="308" customWidth="1"/>
    <col min="8197" max="8197" width="5.6328125" style="308" customWidth="1"/>
    <col min="8198" max="8198" width="31.36328125" style="308" customWidth="1"/>
    <col min="8199" max="8199" width="7.6328125" style="308" customWidth="1"/>
    <col min="8200" max="8200" width="9.36328125" style="308" customWidth="1"/>
    <col min="8201" max="8201" width="6.6328125" style="308" customWidth="1"/>
    <col min="8202" max="8202" width="8.6328125" style="308" customWidth="1"/>
    <col min="8203" max="8203" width="7.453125" style="308" customWidth="1"/>
    <col min="8204" max="8211" width="11.36328125" style="308" customWidth="1"/>
    <col min="8212" max="8214" width="9.08984375" style="308"/>
    <col min="8215" max="8215" width="9.90625" style="308" bestFit="1" customWidth="1"/>
    <col min="8216" max="8451" width="9.08984375" style="308"/>
    <col min="8452" max="8452" width="4.36328125" style="308" customWidth="1"/>
    <col min="8453" max="8453" width="5.6328125" style="308" customWidth="1"/>
    <col min="8454" max="8454" width="31.36328125" style="308" customWidth="1"/>
    <col min="8455" max="8455" width="7.6328125" style="308" customWidth="1"/>
    <col min="8456" max="8456" width="9.36328125" style="308" customWidth="1"/>
    <col min="8457" max="8457" width="6.6328125" style="308" customWidth="1"/>
    <col min="8458" max="8458" width="8.6328125" style="308" customWidth="1"/>
    <col min="8459" max="8459" width="7.453125" style="308" customWidth="1"/>
    <col min="8460" max="8467" width="11.36328125" style="308" customWidth="1"/>
    <col min="8468" max="8470" width="9.08984375" style="308"/>
    <col min="8471" max="8471" width="9.90625" style="308" bestFit="1" customWidth="1"/>
    <col min="8472" max="8707" width="9.08984375" style="308"/>
    <col min="8708" max="8708" width="4.36328125" style="308" customWidth="1"/>
    <col min="8709" max="8709" width="5.6328125" style="308" customWidth="1"/>
    <col min="8710" max="8710" width="31.36328125" style="308" customWidth="1"/>
    <col min="8711" max="8711" width="7.6328125" style="308" customWidth="1"/>
    <col min="8712" max="8712" width="9.36328125" style="308" customWidth="1"/>
    <col min="8713" max="8713" width="6.6328125" style="308" customWidth="1"/>
    <col min="8714" max="8714" width="8.6328125" style="308" customWidth="1"/>
    <col min="8715" max="8715" width="7.453125" style="308" customWidth="1"/>
    <col min="8716" max="8723" width="11.36328125" style="308" customWidth="1"/>
    <col min="8724" max="8726" width="9.08984375" style="308"/>
    <col min="8727" max="8727" width="9.90625" style="308" bestFit="1" customWidth="1"/>
    <col min="8728" max="8963" width="9.08984375" style="308"/>
    <col min="8964" max="8964" width="4.36328125" style="308" customWidth="1"/>
    <col min="8965" max="8965" width="5.6328125" style="308" customWidth="1"/>
    <col min="8966" max="8966" width="31.36328125" style="308" customWidth="1"/>
    <col min="8967" max="8967" width="7.6328125" style="308" customWidth="1"/>
    <col min="8968" max="8968" width="9.36328125" style="308" customWidth="1"/>
    <col min="8969" max="8969" width="6.6328125" style="308" customWidth="1"/>
    <col min="8970" max="8970" width="8.6328125" style="308" customWidth="1"/>
    <col min="8971" max="8971" width="7.453125" style="308" customWidth="1"/>
    <col min="8972" max="8979" width="11.36328125" style="308" customWidth="1"/>
    <col min="8980" max="8982" width="9.08984375" style="308"/>
    <col min="8983" max="8983" width="9.90625" style="308" bestFit="1" customWidth="1"/>
    <col min="8984" max="9219" width="9.08984375" style="308"/>
    <col min="9220" max="9220" width="4.36328125" style="308" customWidth="1"/>
    <col min="9221" max="9221" width="5.6328125" style="308" customWidth="1"/>
    <col min="9222" max="9222" width="31.36328125" style="308" customWidth="1"/>
    <col min="9223" max="9223" width="7.6328125" style="308" customWidth="1"/>
    <col min="9224" max="9224" width="9.36328125" style="308" customWidth="1"/>
    <col min="9225" max="9225" width="6.6328125" style="308" customWidth="1"/>
    <col min="9226" max="9226" width="8.6328125" style="308" customWidth="1"/>
    <col min="9227" max="9227" width="7.453125" style="308" customWidth="1"/>
    <col min="9228" max="9235" width="11.36328125" style="308" customWidth="1"/>
    <col min="9236" max="9238" width="9.08984375" style="308"/>
    <col min="9239" max="9239" width="9.90625" style="308" bestFit="1" customWidth="1"/>
    <col min="9240" max="9475" width="9.08984375" style="308"/>
    <col min="9476" max="9476" width="4.36328125" style="308" customWidth="1"/>
    <col min="9477" max="9477" width="5.6328125" style="308" customWidth="1"/>
    <col min="9478" max="9478" width="31.36328125" style="308" customWidth="1"/>
    <col min="9479" max="9479" width="7.6328125" style="308" customWidth="1"/>
    <col min="9480" max="9480" width="9.36328125" style="308" customWidth="1"/>
    <col min="9481" max="9481" width="6.6328125" style="308" customWidth="1"/>
    <col min="9482" max="9482" width="8.6328125" style="308" customWidth="1"/>
    <col min="9483" max="9483" width="7.453125" style="308" customWidth="1"/>
    <col min="9484" max="9491" width="11.36328125" style="308" customWidth="1"/>
    <col min="9492" max="9494" width="9.08984375" style="308"/>
    <col min="9495" max="9495" width="9.90625" style="308" bestFit="1" customWidth="1"/>
    <col min="9496" max="9731" width="9.08984375" style="308"/>
    <col min="9732" max="9732" width="4.36328125" style="308" customWidth="1"/>
    <col min="9733" max="9733" width="5.6328125" style="308" customWidth="1"/>
    <col min="9734" max="9734" width="31.36328125" style="308" customWidth="1"/>
    <col min="9735" max="9735" width="7.6328125" style="308" customWidth="1"/>
    <col min="9736" max="9736" width="9.36328125" style="308" customWidth="1"/>
    <col min="9737" max="9737" width="6.6328125" style="308" customWidth="1"/>
    <col min="9738" max="9738" width="8.6328125" style="308" customWidth="1"/>
    <col min="9739" max="9739" width="7.453125" style="308" customWidth="1"/>
    <col min="9740" max="9747" width="11.36328125" style="308" customWidth="1"/>
    <col min="9748" max="9750" width="9.08984375" style="308"/>
    <col min="9751" max="9751" width="9.90625" style="308" bestFit="1" customWidth="1"/>
    <col min="9752" max="9987" width="9.08984375" style="308"/>
    <col min="9988" max="9988" width="4.36328125" style="308" customWidth="1"/>
    <col min="9989" max="9989" width="5.6328125" style="308" customWidth="1"/>
    <col min="9990" max="9990" width="31.36328125" style="308" customWidth="1"/>
    <col min="9991" max="9991" width="7.6328125" style="308" customWidth="1"/>
    <col min="9992" max="9992" width="9.36328125" style="308" customWidth="1"/>
    <col min="9993" max="9993" width="6.6328125" style="308" customWidth="1"/>
    <col min="9994" max="9994" width="8.6328125" style="308" customWidth="1"/>
    <col min="9995" max="9995" width="7.453125" style="308" customWidth="1"/>
    <col min="9996" max="10003" width="11.36328125" style="308" customWidth="1"/>
    <col min="10004" max="10006" width="9.08984375" style="308"/>
    <col min="10007" max="10007" width="9.90625" style="308" bestFit="1" customWidth="1"/>
    <col min="10008" max="10243" width="9.08984375" style="308"/>
    <col min="10244" max="10244" width="4.36328125" style="308" customWidth="1"/>
    <col min="10245" max="10245" width="5.6328125" style="308" customWidth="1"/>
    <col min="10246" max="10246" width="31.36328125" style="308" customWidth="1"/>
    <col min="10247" max="10247" width="7.6328125" style="308" customWidth="1"/>
    <col min="10248" max="10248" width="9.36328125" style="308" customWidth="1"/>
    <col min="10249" max="10249" width="6.6328125" style="308" customWidth="1"/>
    <col min="10250" max="10250" width="8.6328125" style="308" customWidth="1"/>
    <col min="10251" max="10251" width="7.453125" style="308" customWidth="1"/>
    <col min="10252" max="10259" width="11.36328125" style="308" customWidth="1"/>
    <col min="10260" max="10262" width="9.08984375" style="308"/>
    <col min="10263" max="10263" width="9.90625" style="308" bestFit="1" customWidth="1"/>
    <col min="10264" max="10499" width="9.08984375" style="308"/>
    <col min="10500" max="10500" width="4.36328125" style="308" customWidth="1"/>
    <col min="10501" max="10501" width="5.6328125" style="308" customWidth="1"/>
    <col min="10502" max="10502" width="31.36328125" style="308" customWidth="1"/>
    <col min="10503" max="10503" width="7.6328125" style="308" customWidth="1"/>
    <col min="10504" max="10504" width="9.36328125" style="308" customWidth="1"/>
    <col min="10505" max="10505" width="6.6328125" style="308" customWidth="1"/>
    <col min="10506" max="10506" width="8.6328125" style="308" customWidth="1"/>
    <col min="10507" max="10507" width="7.453125" style="308" customWidth="1"/>
    <col min="10508" max="10515" width="11.36328125" style="308" customWidth="1"/>
    <col min="10516" max="10518" width="9.08984375" style="308"/>
    <col min="10519" max="10519" width="9.90625" style="308" bestFit="1" customWidth="1"/>
    <col min="10520" max="10755" width="9.08984375" style="308"/>
    <col min="10756" max="10756" width="4.36328125" style="308" customWidth="1"/>
    <col min="10757" max="10757" width="5.6328125" style="308" customWidth="1"/>
    <col min="10758" max="10758" width="31.36328125" style="308" customWidth="1"/>
    <col min="10759" max="10759" width="7.6328125" style="308" customWidth="1"/>
    <col min="10760" max="10760" width="9.36328125" style="308" customWidth="1"/>
    <col min="10761" max="10761" width="6.6328125" style="308" customWidth="1"/>
    <col min="10762" max="10762" width="8.6328125" style="308" customWidth="1"/>
    <col min="10763" max="10763" width="7.453125" style="308" customWidth="1"/>
    <col min="10764" max="10771" width="11.36328125" style="308" customWidth="1"/>
    <col min="10772" max="10774" width="9.08984375" style="308"/>
    <col min="10775" max="10775" width="9.90625" style="308" bestFit="1" customWidth="1"/>
    <col min="10776" max="11011" width="9.08984375" style="308"/>
    <col min="11012" max="11012" width="4.36328125" style="308" customWidth="1"/>
    <col min="11013" max="11013" width="5.6328125" style="308" customWidth="1"/>
    <col min="11014" max="11014" width="31.36328125" style="308" customWidth="1"/>
    <col min="11015" max="11015" width="7.6328125" style="308" customWidth="1"/>
    <col min="11016" max="11016" width="9.36328125" style="308" customWidth="1"/>
    <col min="11017" max="11017" width="6.6328125" style="308" customWidth="1"/>
    <col min="11018" max="11018" width="8.6328125" style="308" customWidth="1"/>
    <col min="11019" max="11019" width="7.453125" style="308" customWidth="1"/>
    <col min="11020" max="11027" width="11.36328125" style="308" customWidth="1"/>
    <col min="11028" max="11030" width="9.08984375" style="308"/>
    <col min="11031" max="11031" width="9.90625" style="308" bestFit="1" customWidth="1"/>
    <col min="11032" max="11267" width="9.08984375" style="308"/>
    <col min="11268" max="11268" width="4.36328125" style="308" customWidth="1"/>
    <col min="11269" max="11269" width="5.6328125" style="308" customWidth="1"/>
    <col min="11270" max="11270" width="31.36328125" style="308" customWidth="1"/>
    <col min="11271" max="11271" width="7.6328125" style="308" customWidth="1"/>
    <col min="11272" max="11272" width="9.36328125" style="308" customWidth="1"/>
    <col min="11273" max="11273" width="6.6328125" style="308" customWidth="1"/>
    <col min="11274" max="11274" width="8.6328125" style="308" customWidth="1"/>
    <col min="11275" max="11275" width="7.453125" style="308" customWidth="1"/>
    <col min="11276" max="11283" width="11.36328125" style="308" customWidth="1"/>
    <col min="11284" max="11286" width="9.08984375" style="308"/>
    <col min="11287" max="11287" width="9.90625" style="308" bestFit="1" customWidth="1"/>
    <col min="11288" max="11523" width="9.08984375" style="308"/>
    <col min="11524" max="11524" width="4.36328125" style="308" customWidth="1"/>
    <col min="11525" max="11525" width="5.6328125" style="308" customWidth="1"/>
    <col min="11526" max="11526" width="31.36328125" style="308" customWidth="1"/>
    <col min="11527" max="11527" width="7.6328125" style="308" customWidth="1"/>
    <col min="11528" max="11528" width="9.36328125" style="308" customWidth="1"/>
    <col min="11529" max="11529" width="6.6328125" style="308" customWidth="1"/>
    <col min="11530" max="11530" width="8.6328125" style="308" customWidth="1"/>
    <col min="11531" max="11531" width="7.453125" style="308" customWidth="1"/>
    <col min="11532" max="11539" width="11.36328125" style="308" customWidth="1"/>
    <col min="11540" max="11542" width="9.08984375" style="308"/>
    <col min="11543" max="11543" width="9.90625" style="308" bestFit="1" customWidth="1"/>
    <col min="11544" max="11779" width="9.08984375" style="308"/>
    <col min="11780" max="11780" width="4.36328125" style="308" customWidth="1"/>
    <col min="11781" max="11781" width="5.6328125" style="308" customWidth="1"/>
    <col min="11782" max="11782" width="31.36328125" style="308" customWidth="1"/>
    <col min="11783" max="11783" width="7.6328125" style="308" customWidth="1"/>
    <col min="11784" max="11784" width="9.36328125" style="308" customWidth="1"/>
    <col min="11785" max="11785" width="6.6328125" style="308" customWidth="1"/>
    <col min="11786" max="11786" width="8.6328125" style="308" customWidth="1"/>
    <col min="11787" max="11787" width="7.453125" style="308" customWidth="1"/>
    <col min="11788" max="11795" width="11.36328125" style="308" customWidth="1"/>
    <col min="11796" max="11798" width="9.08984375" style="308"/>
    <col min="11799" max="11799" width="9.90625" style="308" bestFit="1" customWidth="1"/>
    <col min="11800" max="12035" width="9.08984375" style="308"/>
    <col min="12036" max="12036" width="4.36328125" style="308" customWidth="1"/>
    <col min="12037" max="12037" width="5.6328125" style="308" customWidth="1"/>
    <col min="12038" max="12038" width="31.36328125" style="308" customWidth="1"/>
    <col min="12039" max="12039" width="7.6328125" style="308" customWidth="1"/>
    <col min="12040" max="12040" width="9.36328125" style="308" customWidth="1"/>
    <col min="12041" max="12041" width="6.6328125" style="308" customWidth="1"/>
    <col min="12042" max="12042" width="8.6328125" style="308" customWidth="1"/>
    <col min="12043" max="12043" width="7.453125" style="308" customWidth="1"/>
    <col min="12044" max="12051" width="11.36328125" style="308" customWidth="1"/>
    <col min="12052" max="12054" width="9.08984375" style="308"/>
    <col min="12055" max="12055" width="9.90625" style="308" bestFit="1" customWidth="1"/>
    <col min="12056" max="12291" width="9.08984375" style="308"/>
    <col min="12292" max="12292" width="4.36328125" style="308" customWidth="1"/>
    <col min="12293" max="12293" width="5.6328125" style="308" customWidth="1"/>
    <col min="12294" max="12294" width="31.36328125" style="308" customWidth="1"/>
    <col min="12295" max="12295" width="7.6328125" style="308" customWidth="1"/>
    <col min="12296" max="12296" width="9.36328125" style="308" customWidth="1"/>
    <col min="12297" max="12297" width="6.6328125" style="308" customWidth="1"/>
    <col min="12298" max="12298" width="8.6328125" style="308" customWidth="1"/>
    <col min="12299" max="12299" width="7.453125" style="308" customWidth="1"/>
    <col min="12300" max="12307" width="11.36328125" style="308" customWidth="1"/>
    <col min="12308" max="12310" width="9.08984375" style="308"/>
    <col min="12311" max="12311" width="9.90625" style="308" bestFit="1" customWidth="1"/>
    <col min="12312" max="12547" width="9.08984375" style="308"/>
    <col min="12548" max="12548" width="4.36328125" style="308" customWidth="1"/>
    <col min="12549" max="12549" width="5.6328125" style="308" customWidth="1"/>
    <col min="12550" max="12550" width="31.36328125" style="308" customWidth="1"/>
    <col min="12551" max="12551" width="7.6328125" style="308" customWidth="1"/>
    <col min="12552" max="12552" width="9.36328125" style="308" customWidth="1"/>
    <col min="12553" max="12553" width="6.6328125" style="308" customWidth="1"/>
    <col min="12554" max="12554" width="8.6328125" style="308" customWidth="1"/>
    <col min="12555" max="12555" width="7.453125" style="308" customWidth="1"/>
    <col min="12556" max="12563" width="11.36328125" style="308" customWidth="1"/>
    <col min="12564" max="12566" width="9.08984375" style="308"/>
    <col min="12567" max="12567" width="9.90625" style="308" bestFit="1" customWidth="1"/>
    <col min="12568" max="12803" width="9.08984375" style="308"/>
    <col min="12804" max="12804" width="4.36328125" style="308" customWidth="1"/>
    <col min="12805" max="12805" width="5.6328125" style="308" customWidth="1"/>
    <col min="12806" max="12806" width="31.36328125" style="308" customWidth="1"/>
    <col min="12807" max="12807" width="7.6328125" style="308" customWidth="1"/>
    <col min="12808" max="12808" width="9.36328125" style="308" customWidth="1"/>
    <col min="12809" max="12809" width="6.6328125" style="308" customWidth="1"/>
    <col min="12810" max="12810" width="8.6328125" style="308" customWidth="1"/>
    <col min="12811" max="12811" width="7.453125" style="308" customWidth="1"/>
    <col min="12812" max="12819" width="11.36328125" style="308" customWidth="1"/>
    <col min="12820" max="12822" width="9.08984375" style="308"/>
    <col min="12823" max="12823" width="9.90625" style="308" bestFit="1" customWidth="1"/>
    <col min="12824" max="13059" width="9.08984375" style="308"/>
    <col min="13060" max="13060" width="4.36328125" style="308" customWidth="1"/>
    <col min="13061" max="13061" width="5.6328125" style="308" customWidth="1"/>
    <col min="13062" max="13062" width="31.36328125" style="308" customWidth="1"/>
    <col min="13063" max="13063" width="7.6328125" style="308" customWidth="1"/>
    <col min="13064" max="13064" width="9.36328125" style="308" customWidth="1"/>
    <col min="13065" max="13065" width="6.6328125" style="308" customWidth="1"/>
    <col min="13066" max="13066" width="8.6328125" style="308" customWidth="1"/>
    <col min="13067" max="13067" width="7.453125" style="308" customWidth="1"/>
    <col min="13068" max="13075" width="11.36328125" style="308" customWidth="1"/>
    <col min="13076" max="13078" width="9.08984375" style="308"/>
    <col min="13079" max="13079" width="9.90625" style="308" bestFit="1" customWidth="1"/>
    <col min="13080" max="13315" width="9.08984375" style="308"/>
    <col min="13316" max="13316" width="4.36328125" style="308" customWidth="1"/>
    <col min="13317" max="13317" width="5.6328125" style="308" customWidth="1"/>
    <col min="13318" max="13318" width="31.36328125" style="308" customWidth="1"/>
    <col min="13319" max="13319" width="7.6328125" style="308" customWidth="1"/>
    <col min="13320" max="13320" width="9.36328125" style="308" customWidth="1"/>
    <col min="13321" max="13321" width="6.6328125" style="308" customWidth="1"/>
    <col min="13322" max="13322" width="8.6328125" style="308" customWidth="1"/>
    <col min="13323" max="13323" width="7.453125" style="308" customWidth="1"/>
    <col min="13324" max="13331" width="11.36328125" style="308" customWidth="1"/>
    <col min="13332" max="13334" width="9.08984375" style="308"/>
    <col min="13335" max="13335" width="9.90625" style="308" bestFit="1" customWidth="1"/>
    <col min="13336" max="13571" width="9.08984375" style="308"/>
    <col min="13572" max="13572" width="4.36328125" style="308" customWidth="1"/>
    <col min="13573" max="13573" width="5.6328125" style="308" customWidth="1"/>
    <col min="13574" max="13574" width="31.36328125" style="308" customWidth="1"/>
    <col min="13575" max="13575" width="7.6328125" style="308" customWidth="1"/>
    <col min="13576" max="13576" width="9.36328125" style="308" customWidth="1"/>
    <col min="13577" max="13577" width="6.6328125" style="308" customWidth="1"/>
    <col min="13578" max="13578" width="8.6328125" style="308" customWidth="1"/>
    <col min="13579" max="13579" width="7.453125" style="308" customWidth="1"/>
    <col min="13580" max="13587" width="11.36328125" style="308" customWidth="1"/>
    <col min="13588" max="13590" width="9.08984375" style="308"/>
    <col min="13591" max="13591" width="9.90625" style="308" bestFit="1" customWidth="1"/>
    <col min="13592" max="13827" width="9.08984375" style="308"/>
    <col min="13828" max="13828" width="4.36328125" style="308" customWidth="1"/>
    <col min="13829" max="13829" width="5.6328125" style="308" customWidth="1"/>
    <col min="13830" max="13830" width="31.36328125" style="308" customWidth="1"/>
    <col min="13831" max="13831" width="7.6328125" style="308" customWidth="1"/>
    <col min="13832" max="13832" width="9.36328125" style="308" customWidth="1"/>
    <col min="13833" max="13833" width="6.6328125" style="308" customWidth="1"/>
    <col min="13834" max="13834" width="8.6328125" style="308" customWidth="1"/>
    <col min="13835" max="13835" width="7.453125" style="308" customWidth="1"/>
    <col min="13836" max="13843" width="11.36328125" style="308" customWidth="1"/>
    <col min="13844" max="13846" width="9.08984375" style="308"/>
    <col min="13847" max="13847" width="9.90625" style="308" bestFit="1" customWidth="1"/>
    <col min="13848" max="14083" width="9.08984375" style="308"/>
    <col min="14084" max="14084" width="4.36328125" style="308" customWidth="1"/>
    <col min="14085" max="14085" width="5.6328125" style="308" customWidth="1"/>
    <col min="14086" max="14086" width="31.36328125" style="308" customWidth="1"/>
    <col min="14087" max="14087" width="7.6328125" style="308" customWidth="1"/>
    <col min="14088" max="14088" width="9.36328125" style="308" customWidth="1"/>
    <col min="14089" max="14089" width="6.6328125" style="308" customWidth="1"/>
    <col min="14090" max="14090" width="8.6328125" style="308" customWidth="1"/>
    <col min="14091" max="14091" width="7.453125" style="308" customWidth="1"/>
    <col min="14092" max="14099" width="11.36328125" style="308" customWidth="1"/>
    <col min="14100" max="14102" width="9.08984375" style="308"/>
    <col min="14103" max="14103" width="9.90625" style="308" bestFit="1" customWidth="1"/>
    <col min="14104" max="14339" width="9.08984375" style="308"/>
    <col min="14340" max="14340" width="4.36328125" style="308" customWidth="1"/>
    <col min="14341" max="14341" width="5.6328125" style="308" customWidth="1"/>
    <col min="14342" max="14342" width="31.36328125" style="308" customWidth="1"/>
    <col min="14343" max="14343" width="7.6328125" style="308" customWidth="1"/>
    <col min="14344" max="14344" width="9.36328125" style="308" customWidth="1"/>
    <col min="14345" max="14345" width="6.6328125" style="308" customWidth="1"/>
    <col min="14346" max="14346" width="8.6328125" style="308" customWidth="1"/>
    <col min="14347" max="14347" width="7.453125" style="308" customWidth="1"/>
    <col min="14348" max="14355" width="11.36328125" style="308" customWidth="1"/>
    <col min="14356" max="14358" width="9.08984375" style="308"/>
    <col min="14359" max="14359" width="9.90625" style="308" bestFit="1" customWidth="1"/>
    <col min="14360" max="14595" width="9.08984375" style="308"/>
    <col min="14596" max="14596" width="4.36328125" style="308" customWidth="1"/>
    <col min="14597" max="14597" width="5.6328125" style="308" customWidth="1"/>
    <col min="14598" max="14598" width="31.36328125" style="308" customWidth="1"/>
    <col min="14599" max="14599" width="7.6328125" style="308" customWidth="1"/>
    <col min="14600" max="14600" width="9.36328125" style="308" customWidth="1"/>
    <col min="14601" max="14601" width="6.6328125" style="308" customWidth="1"/>
    <col min="14602" max="14602" width="8.6328125" style="308" customWidth="1"/>
    <col min="14603" max="14603" width="7.453125" style="308" customWidth="1"/>
    <col min="14604" max="14611" width="11.36328125" style="308" customWidth="1"/>
    <col min="14612" max="14614" width="9.08984375" style="308"/>
    <col min="14615" max="14615" width="9.90625" style="308" bestFit="1" customWidth="1"/>
    <col min="14616" max="14851" width="9.08984375" style="308"/>
    <col min="14852" max="14852" width="4.36328125" style="308" customWidth="1"/>
    <col min="14853" max="14853" width="5.6328125" style="308" customWidth="1"/>
    <col min="14854" max="14854" width="31.36328125" style="308" customWidth="1"/>
    <col min="14855" max="14855" width="7.6328125" style="308" customWidth="1"/>
    <col min="14856" max="14856" width="9.36328125" style="308" customWidth="1"/>
    <col min="14857" max="14857" width="6.6328125" style="308" customWidth="1"/>
    <col min="14858" max="14858" width="8.6328125" style="308" customWidth="1"/>
    <col min="14859" max="14859" width="7.453125" style="308" customWidth="1"/>
    <col min="14860" max="14867" width="11.36328125" style="308" customWidth="1"/>
    <col min="14868" max="14870" width="9.08984375" style="308"/>
    <col min="14871" max="14871" width="9.90625" style="308" bestFit="1" customWidth="1"/>
    <col min="14872" max="15107" width="9.08984375" style="308"/>
    <col min="15108" max="15108" width="4.36328125" style="308" customWidth="1"/>
    <col min="15109" max="15109" width="5.6328125" style="308" customWidth="1"/>
    <col min="15110" max="15110" width="31.36328125" style="308" customWidth="1"/>
    <col min="15111" max="15111" width="7.6328125" style="308" customWidth="1"/>
    <col min="15112" max="15112" width="9.36328125" style="308" customWidth="1"/>
    <col min="15113" max="15113" width="6.6328125" style="308" customWidth="1"/>
    <col min="15114" max="15114" width="8.6328125" style="308" customWidth="1"/>
    <col min="15115" max="15115" width="7.453125" style="308" customWidth="1"/>
    <col min="15116" max="15123" width="11.36328125" style="308" customWidth="1"/>
    <col min="15124" max="15126" width="9.08984375" style="308"/>
    <col min="15127" max="15127" width="9.90625" style="308" bestFit="1" customWidth="1"/>
    <col min="15128" max="15363" width="9.08984375" style="308"/>
    <col min="15364" max="15364" width="4.36328125" style="308" customWidth="1"/>
    <col min="15365" max="15365" width="5.6328125" style="308" customWidth="1"/>
    <col min="15366" max="15366" width="31.36328125" style="308" customWidth="1"/>
    <col min="15367" max="15367" width="7.6328125" style="308" customWidth="1"/>
    <col min="15368" max="15368" width="9.36328125" style="308" customWidth="1"/>
    <col min="15369" max="15369" width="6.6328125" style="308" customWidth="1"/>
    <col min="15370" max="15370" width="8.6328125" style="308" customWidth="1"/>
    <col min="15371" max="15371" width="7.453125" style="308" customWidth="1"/>
    <col min="15372" max="15379" width="11.36328125" style="308" customWidth="1"/>
    <col min="15380" max="15382" width="9.08984375" style="308"/>
    <col min="15383" max="15383" width="9.90625" style="308" bestFit="1" customWidth="1"/>
    <col min="15384" max="15619" width="9.08984375" style="308"/>
    <col min="15620" max="15620" width="4.36328125" style="308" customWidth="1"/>
    <col min="15621" max="15621" width="5.6328125" style="308" customWidth="1"/>
    <col min="15622" max="15622" width="31.36328125" style="308" customWidth="1"/>
    <col min="15623" max="15623" width="7.6328125" style="308" customWidth="1"/>
    <col min="15624" max="15624" width="9.36328125" style="308" customWidth="1"/>
    <col min="15625" max="15625" width="6.6328125" style="308" customWidth="1"/>
    <col min="15626" max="15626" width="8.6328125" style="308" customWidth="1"/>
    <col min="15627" max="15627" width="7.453125" style="308" customWidth="1"/>
    <col min="15628" max="15635" width="11.36328125" style="308" customWidth="1"/>
    <col min="15636" max="15638" width="9.08984375" style="308"/>
    <col min="15639" max="15639" width="9.90625" style="308" bestFit="1" customWidth="1"/>
    <col min="15640" max="15875" width="9.08984375" style="308"/>
    <col min="15876" max="15876" width="4.36328125" style="308" customWidth="1"/>
    <col min="15877" max="15877" width="5.6328125" style="308" customWidth="1"/>
    <col min="15878" max="15878" width="31.36328125" style="308" customWidth="1"/>
    <col min="15879" max="15879" width="7.6328125" style="308" customWidth="1"/>
    <col min="15880" max="15880" width="9.36328125" style="308" customWidth="1"/>
    <col min="15881" max="15881" width="6.6328125" style="308" customWidth="1"/>
    <col min="15882" max="15882" width="8.6328125" style="308" customWidth="1"/>
    <col min="15883" max="15883" width="7.453125" style="308" customWidth="1"/>
    <col min="15884" max="15891" width="11.36328125" style="308" customWidth="1"/>
    <col min="15892" max="15894" width="9.08984375" style="308"/>
    <col min="15895" max="15895" width="9.90625" style="308" bestFit="1" customWidth="1"/>
    <col min="15896" max="16131" width="9.08984375" style="308"/>
    <col min="16132" max="16132" width="4.36328125" style="308" customWidth="1"/>
    <col min="16133" max="16133" width="5.6328125" style="308" customWidth="1"/>
    <col min="16134" max="16134" width="31.36328125" style="308" customWidth="1"/>
    <col min="16135" max="16135" width="7.6328125" style="308" customWidth="1"/>
    <col min="16136" max="16136" width="9.36328125" style="308" customWidth="1"/>
    <col min="16137" max="16137" width="6.6328125" style="308" customWidth="1"/>
    <col min="16138" max="16138" width="8.6328125" style="308" customWidth="1"/>
    <col min="16139" max="16139" width="7.453125" style="308" customWidth="1"/>
    <col min="16140" max="16147" width="11.36328125" style="308" customWidth="1"/>
    <col min="16148" max="16150" width="9.08984375" style="308"/>
    <col min="16151" max="16151" width="9.90625" style="308" bestFit="1" customWidth="1"/>
    <col min="16152" max="16384" width="9.08984375" style="308"/>
  </cols>
  <sheetData>
    <row r="1" spans="1:24" ht="18.5">
      <c r="C1" s="363" t="s">
        <v>263</v>
      </c>
    </row>
    <row r="2" spans="1:24" s="314" customFormat="1" ht="15" customHeight="1">
      <c r="A2" s="214"/>
      <c r="B2" s="215"/>
      <c r="C2" s="216"/>
      <c r="D2" s="216"/>
      <c r="E2" s="216"/>
      <c r="F2" s="215"/>
      <c r="G2" s="215"/>
      <c r="H2" s="215"/>
      <c r="I2" s="217"/>
      <c r="J2" s="218"/>
      <c r="K2" s="215"/>
      <c r="L2" s="407"/>
      <c r="M2" s="1375" t="s">
        <v>338</v>
      </c>
      <c r="N2" s="1375"/>
      <c r="O2" s="1375"/>
      <c r="P2" s="1375"/>
      <c r="Q2" s="1375" t="s">
        <v>281</v>
      </c>
      <c r="R2" s="1375"/>
      <c r="S2" s="1375"/>
      <c r="T2" s="1375"/>
      <c r="U2" s="1375" t="s">
        <v>339</v>
      </c>
      <c r="V2" s="1375"/>
      <c r="W2" s="1375"/>
      <c r="X2" s="1375"/>
    </row>
    <row r="3" spans="1:24" s="371" customFormat="1" ht="23">
      <c r="A3" s="365" t="s">
        <v>155</v>
      </c>
      <c r="B3" s="365" t="s">
        <v>124</v>
      </c>
      <c r="C3" s="365" t="s">
        <v>156</v>
      </c>
      <c r="D3" s="365" t="s">
        <v>264</v>
      </c>
      <c r="E3" s="365" t="s">
        <v>265</v>
      </c>
      <c r="F3" s="366" t="s">
        <v>158</v>
      </c>
      <c r="G3" s="365" t="s">
        <v>159</v>
      </c>
      <c r="H3" s="367" t="s">
        <v>160</v>
      </c>
      <c r="I3" s="368" t="s">
        <v>161</v>
      </c>
      <c r="J3" s="369" t="s">
        <v>162</v>
      </c>
      <c r="K3" s="367" t="s">
        <v>266</v>
      </c>
      <c r="L3" s="408"/>
      <c r="M3" s="1376" t="s">
        <v>267</v>
      </c>
      <c r="N3" s="1377"/>
      <c r="O3" s="1378"/>
      <c r="P3" s="370" t="s">
        <v>268</v>
      </c>
      <c r="Q3" s="1376" t="s">
        <v>267</v>
      </c>
      <c r="R3" s="1377"/>
      <c r="S3" s="1378"/>
      <c r="T3" s="370" t="s">
        <v>268</v>
      </c>
      <c r="U3" s="1376" t="s">
        <v>267</v>
      </c>
      <c r="V3" s="1377"/>
      <c r="W3" s="1378"/>
      <c r="X3" s="370" t="s">
        <v>268</v>
      </c>
    </row>
    <row r="4" spans="1:24" ht="14.15" customHeight="1">
      <c r="A4" s="222"/>
      <c r="B4" s="222"/>
      <c r="C4" s="224"/>
      <c r="D4" s="224"/>
      <c r="E4" s="224"/>
      <c r="F4" s="225"/>
      <c r="G4" s="225"/>
      <c r="H4" s="225"/>
      <c r="I4" s="226"/>
      <c r="J4" s="226"/>
      <c r="K4" s="225"/>
      <c r="L4" s="225"/>
      <c r="M4" s="372" t="s">
        <v>269</v>
      </c>
      <c r="N4" s="373" t="s">
        <v>270</v>
      </c>
      <c r="O4" s="373" t="s">
        <v>271</v>
      </c>
      <c r="P4" s="374"/>
      <c r="Q4" s="372" t="s">
        <v>269</v>
      </c>
      <c r="R4" s="373" t="s">
        <v>270</v>
      </c>
      <c r="S4" s="373" t="s">
        <v>271</v>
      </c>
      <c r="T4" s="374"/>
      <c r="U4" s="372" t="s">
        <v>269</v>
      </c>
      <c r="V4" s="373" t="s">
        <v>270</v>
      </c>
      <c r="W4" s="373" t="s">
        <v>271</v>
      </c>
      <c r="X4" s="374"/>
    </row>
    <row r="5" spans="1:24" ht="14.15" customHeight="1">
      <c r="A5" s="319"/>
      <c r="B5" s="319"/>
      <c r="C5" s="320"/>
      <c r="D5" s="320"/>
      <c r="E5" s="320"/>
      <c r="F5" s="318"/>
      <c r="G5" s="318"/>
      <c r="H5" s="318"/>
      <c r="I5" s="321"/>
      <c r="J5" s="321"/>
      <c r="K5" s="318"/>
      <c r="L5" s="318"/>
      <c r="M5" s="376">
        <v>0.65</v>
      </c>
      <c r="N5" s="377">
        <v>0.3</v>
      </c>
      <c r="O5" s="377">
        <v>0.05</v>
      </c>
      <c r="P5" s="378"/>
      <c r="Q5" s="376">
        <v>0.65</v>
      </c>
      <c r="R5" s="377">
        <v>0.3</v>
      </c>
      <c r="S5" s="377">
        <v>0.05</v>
      </c>
      <c r="T5" s="378"/>
      <c r="U5" s="376">
        <v>0.65</v>
      </c>
      <c r="V5" s="377">
        <v>0.3</v>
      </c>
      <c r="W5" s="377">
        <v>0.05</v>
      </c>
      <c r="X5" s="378"/>
    </row>
    <row r="6" spans="1:24" ht="14.15" customHeight="1">
      <c r="A6" s="319"/>
      <c r="B6" s="319"/>
      <c r="C6" s="320"/>
      <c r="D6" s="320"/>
      <c r="E6" s="320"/>
      <c r="F6" s="318"/>
      <c r="G6" s="318"/>
      <c r="H6" s="318"/>
      <c r="I6" s="321"/>
      <c r="J6" s="321"/>
      <c r="K6" s="318"/>
      <c r="L6" s="318"/>
      <c r="M6" s="376"/>
      <c r="N6" s="377"/>
      <c r="O6" s="377"/>
      <c r="P6" s="378"/>
      <c r="Q6" s="376"/>
      <c r="R6" s="377"/>
      <c r="S6" s="377"/>
      <c r="T6" s="378"/>
      <c r="U6" s="376"/>
      <c r="V6" s="377"/>
      <c r="W6" s="377"/>
      <c r="X6" s="378"/>
    </row>
    <row r="7" spans="1:24" ht="14.15" customHeight="1">
      <c r="A7" s="228"/>
      <c r="B7" s="228">
        <v>7</v>
      </c>
      <c r="C7" s="230" t="s">
        <v>272</v>
      </c>
      <c r="D7" s="230"/>
      <c r="E7" s="230" t="s">
        <v>242</v>
      </c>
      <c r="F7" s="231">
        <v>1</v>
      </c>
      <c r="G7" s="234">
        <f>93-13.44-3.2-1.26</f>
        <v>75.099999999999994</v>
      </c>
      <c r="H7" s="379">
        <v>2.5099999999999998</v>
      </c>
      <c r="I7" s="232">
        <f>F7*G7*H7</f>
        <v>188.50099999999998</v>
      </c>
      <c r="J7" s="232" t="s">
        <v>39</v>
      </c>
      <c r="K7" s="231"/>
      <c r="L7" s="231"/>
      <c r="M7" s="380"/>
      <c r="N7" s="381"/>
      <c r="O7" s="381"/>
      <c r="P7" s="382"/>
      <c r="Q7" s="380"/>
      <c r="R7" s="381"/>
      <c r="S7" s="381"/>
      <c r="T7" s="382"/>
      <c r="U7" s="380"/>
      <c r="V7" s="381"/>
      <c r="W7" s="381"/>
      <c r="X7" s="382"/>
    </row>
    <row r="8" spans="1:24" ht="14.15" customHeight="1">
      <c r="A8" s="228"/>
      <c r="B8" s="228"/>
      <c r="C8" s="230" t="s">
        <v>273</v>
      </c>
      <c r="D8" s="230"/>
      <c r="E8" s="230"/>
      <c r="F8" s="231">
        <v>-14</v>
      </c>
      <c r="G8" s="234">
        <v>1.1000000000000001</v>
      </c>
      <c r="H8" s="231">
        <v>2.4</v>
      </c>
      <c r="I8" s="232">
        <f>F8*G8*H8</f>
        <v>-36.96</v>
      </c>
      <c r="J8" s="232" t="s">
        <v>39</v>
      </c>
      <c r="K8" s="231"/>
      <c r="L8" s="231"/>
      <c r="M8" s="380"/>
      <c r="N8" s="381"/>
      <c r="O8" s="381"/>
      <c r="P8" s="382"/>
      <c r="Q8" s="380"/>
      <c r="R8" s="381"/>
      <c r="S8" s="381"/>
      <c r="T8" s="382"/>
      <c r="U8" s="380"/>
      <c r="V8" s="381"/>
      <c r="W8" s="381"/>
      <c r="X8" s="382"/>
    </row>
    <row r="9" spans="1:24" ht="14.15" customHeight="1">
      <c r="A9" s="228"/>
      <c r="B9" s="228"/>
      <c r="C9" s="230" t="s">
        <v>273</v>
      </c>
      <c r="D9" s="230"/>
      <c r="E9" s="230"/>
      <c r="F9" s="231">
        <v>-1</v>
      </c>
      <c r="G9" s="234">
        <v>1.4</v>
      </c>
      <c r="H9" s="231">
        <v>2.4</v>
      </c>
      <c r="I9" s="232">
        <f>F9*G9*H9</f>
        <v>-3.36</v>
      </c>
      <c r="J9" s="232" t="s">
        <v>39</v>
      </c>
      <c r="K9" s="231"/>
      <c r="L9" s="231"/>
      <c r="M9" s="380"/>
      <c r="N9" s="381"/>
      <c r="O9" s="381"/>
      <c r="P9" s="382"/>
      <c r="Q9" s="380"/>
      <c r="R9" s="381"/>
      <c r="S9" s="381"/>
      <c r="T9" s="382"/>
      <c r="U9" s="380"/>
      <c r="V9" s="381"/>
      <c r="W9" s="381"/>
      <c r="X9" s="382"/>
    </row>
    <row r="10" spans="1:24" ht="14.15" customHeight="1">
      <c r="A10" s="228"/>
      <c r="B10" s="228"/>
      <c r="C10" s="230"/>
      <c r="D10" s="230"/>
      <c r="E10" s="230"/>
      <c r="F10" s="231"/>
      <c r="G10" s="234"/>
      <c r="H10" s="231"/>
      <c r="I10" s="232"/>
      <c r="J10" s="232"/>
      <c r="K10" s="231"/>
      <c r="L10" s="231"/>
      <c r="M10" s="380"/>
      <c r="N10" s="381"/>
      <c r="O10" s="381"/>
      <c r="P10" s="382"/>
      <c r="Q10" s="380"/>
      <c r="R10" s="381"/>
      <c r="S10" s="381"/>
      <c r="T10" s="382"/>
      <c r="U10" s="380"/>
      <c r="V10" s="381"/>
      <c r="W10" s="381"/>
      <c r="X10" s="382"/>
    </row>
    <row r="11" spans="1:24" ht="14.15" customHeight="1">
      <c r="A11" s="228"/>
      <c r="B11" s="228"/>
      <c r="C11" s="230"/>
      <c r="D11" s="230"/>
      <c r="E11" s="230"/>
      <c r="F11" s="231"/>
      <c r="G11" s="234"/>
      <c r="H11" s="231"/>
      <c r="I11" s="232"/>
      <c r="J11" s="232"/>
      <c r="K11" s="233">
        <f>SUM(I7:I10)</f>
        <v>148.18099999999995</v>
      </c>
      <c r="L11" s="233">
        <f>K11-P11</f>
        <v>77.795024999999981</v>
      </c>
      <c r="M11" s="380">
        <v>0.5</v>
      </c>
      <c r="N11" s="381">
        <v>0.5</v>
      </c>
      <c r="O11" s="381"/>
      <c r="P11" s="382">
        <f>(M11*$M$5+N11*$N$5+O11*$O$5)*K11</f>
        <v>70.385974999999974</v>
      </c>
      <c r="Q11" s="380">
        <f>U11-M11</f>
        <v>0</v>
      </c>
      <c r="R11" s="381">
        <f>V11-N11</f>
        <v>0</v>
      </c>
      <c r="S11" s="381">
        <f>W11-O11</f>
        <v>0</v>
      </c>
      <c r="T11" s="382">
        <f>(Q11*$Q$5+R11*$R$5+S11*$S$5)*K11</f>
        <v>0</v>
      </c>
      <c r="U11" s="380">
        <v>0.5</v>
      </c>
      <c r="V11" s="381">
        <v>0.5</v>
      </c>
      <c r="W11" s="381"/>
      <c r="X11" s="382">
        <f>(U11*$Q$5+V11*$R$5+W11*$S$5)*K11</f>
        <v>70.385974999999974</v>
      </c>
    </row>
    <row r="12" spans="1:24" ht="14.15" customHeight="1">
      <c r="A12" s="228"/>
      <c r="B12" s="228">
        <v>8</v>
      </c>
      <c r="C12" s="230" t="s">
        <v>274</v>
      </c>
      <c r="D12" s="230"/>
      <c r="E12" s="230" t="s">
        <v>242</v>
      </c>
      <c r="F12" s="231">
        <v>1</v>
      </c>
      <c r="G12" s="234">
        <f>82.36-6.93-3.85-4.53</f>
        <v>67.050000000000011</v>
      </c>
      <c r="H12" s="379">
        <v>2.5099999999999998</v>
      </c>
      <c r="I12" s="232">
        <f>F12*G12*H12</f>
        <v>168.2955</v>
      </c>
      <c r="J12" s="232" t="s">
        <v>39</v>
      </c>
      <c r="K12" s="231"/>
      <c r="L12" s="231"/>
      <c r="M12" s="380"/>
      <c r="N12" s="381"/>
      <c r="O12" s="381"/>
      <c r="P12" s="382"/>
      <c r="Q12" s="380"/>
      <c r="R12" s="381"/>
      <c r="S12" s="381"/>
      <c r="T12" s="382"/>
      <c r="U12" s="380"/>
      <c r="V12" s="381"/>
      <c r="W12" s="381"/>
      <c r="X12" s="382"/>
    </row>
    <row r="13" spans="1:24" ht="14.15" customHeight="1">
      <c r="A13" s="228"/>
      <c r="B13" s="228"/>
      <c r="C13" s="230"/>
      <c r="D13" s="230"/>
      <c r="E13" s="230"/>
      <c r="F13" s="231">
        <v>-13</v>
      </c>
      <c r="G13" s="234">
        <v>1.1000000000000001</v>
      </c>
      <c r="H13" s="231">
        <v>2.4</v>
      </c>
      <c r="I13" s="232">
        <f>F13*G13*H13</f>
        <v>-34.32</v>
      </c>
      <c r="J13" s="232" t="s">
        <v>39</v>
      </c>
      <c r="K13" s="231"/>
      <c r="L13" s="231"/>
      <c r="M13" s="380"/>
      <c r="N13" s="381"/>
      <c r="O13" s="381"/>
      <c r="P13" s="382"/>
      <c r="Q13" s="380"/>
      <c r="R13" s="381"/>
      <c r="S13" s="381"/>
      <c r="T13" s="382"/>
      <c r="U13" s="380"/>
      <c r="V13" s="381"/>
      <c r="W13" s="381"/>
      <c r="X13" s="382"/>
    </row>
    <row r="14" spans="1:24" ht="14.15" customHeight="1">
      <c r="A14" s="228"/>
      <c r="B14" s="228"/>
      <c r="C14" s="230"/>
      <c r="D14" s="230"/>
      <c r="E14" s="230"/>
      <c r="F14" s="231">
        <v>-1</v>
      </c>
      <c r="G14" s="234">
        <v>0.9</v>
      </c>
      <c r="H14" s="231">
        <v>2.4</v>
      </c>
      <c r="I14" s="232">
        <f>F14*G14*H14</f>
        <v>-2.16</v>
      </c>
      <c r="J14" s="232" t="s">
        <v>39</v>
      </c>
      <c r="K14" s="231"/>
      <c r="L14" s="231"/>
      <c r="M14" s="380"/>
      <c r="N14" s="381"/>
      <c r="O14" s="381"/>
      <c r="P14" s="382"/>
      <c r="Q14" s="380"/>
      <c r="R14" s="381"/>
      <c r="S14" s="381"/>
      <c r="T14" s="382"/>
      <c r="U14" s="380"/>
      <c r="V14" s="381"/>
      <c r="W14" s="381"/>
      <c r="X14" s="382"/>
    </row>
    <row r="15" spans="1:24" ht="14.15" customHeight="1">
      <c r="A15" s="228"/>
      <c r="B15" s="228"/>
      <c r="C15" s="230"/>
      <c r="D15" s="230"/>
      <c r="E15" s="230"/>
      <c r="F15" s="231"/>
      <c r="G15" s="234"/>
      <c r="H15" s="231"/>
      <c r="I15" s="232"/>
      <c r="J15" s="232"/>
      <c r="K15" s="233">
        <f>SUM(I11:I14)</f>
        <v>131.81550000000001</v>
      </c>
      <c r="L15" s="233">
        <f>K15-P15</f>
        <v>0</v>
      </c>
      <c r="M15" s="380">
        <v>1</v>
      </c>
      <c r="N15" s="381">
        <v>1</v>
      </c>
      <c r="O15" s="381">
        <v>1</v>
      </c>
      <c r="P15" s="382">
        <f>(M15*$M$5+N15*$N$5+O15*$O$5)*K15</f>
        <v>131.81550000000001</v>
      </c>
      <c r="Q15" s="380">
        <f>U15-M15</f>
        <v>0</v>
      </c>
      <c r="R15" s="381">
        <f>V15-N15</f>
        <v>0</v>
      </c>
      <c r="S15" s="381">
        <f>W15-O15</f>
        <v>0</v>
      </c>
      <c r="T15" s="382">
        <f>(Q15*$Q$5+R15*$R$5+S15*$S$5)*K15</f>
        <v>0</v>
      </c>
      <c r="U15" s="380">
        <v>1</v>
      </c>
      <c r="V15" s="381">
        <v>1</v>
      </c>
      <c r="W15" s="381">
        <v>1</v>
      </c>
      <c r="X15" s="382">
        <f>(U15*$Q$5+V15*$R$5+W15*$S$5)*K15</f>
        <v>131.81550000000001</v>
      </c>
    </row>
    <row r="16" spans="1:24" ht="14.15" customHeight="1">
      <c r="A16" s="228"/>
      <c r="B16" s="228"/>
      <c r="C16" s="230"/>
      <c r="D16" s="230"/>
      <c r="E16" s="230"/>
      <c r="F16" s="231"/>
      <c r="G16" s="234"/>
      <c r="H16" s="231"/>
      <c r="I16" s="232"/>
      <c r="J16" s="232"/>
      <c r="K16" s="233"/>
      <c r="L16" s="233"/>
      <c r="M16" s="380"/>
      <c r="N16" s="381"/>
      <c r="O16" s="381"/>
      <c r="P16" s="382"/>
      <c r="Q16" s="380"/>
      <c r="R16" s="381"/>
      <c r="S16" s="381"/>
      <c r="T16" s="382"/>
      <c r="U16" s="380"/>
      <c r="V16" s="381"/>
      <c r="W16" s="381"/>
      <c r="X16" s="382"/>
    </row>
    <row r="17" spans="1:24" ht="14.15" customHeight="1">
      <c r="A17" s="228"/>
      <c r="B17" s="228"/>
      <c r="C17" s="230"/>
      <c r="D17" s="230"/>
      <c r="E17" s="230"/>
      <c r="F17" s="231"/>
      <c r="G17" s="234"/>
      <c r="H17" s="231"/>
      <c r="I17" s="232"/>
      <c r="J17" s="232"/>
      <c r="K17" s="231"/>
      <c r="L17" s="231"/>
      <c r="M17" s="380"/>
      <c r="N17" s="381"/>
      <c r="O17" s="381"/>
      <c r="P17" s="382"/>
      <c r="Q17" s="380"/>
      <c r="R17" s="381"/>
      <c r="S17" s="381"/>
      <c r="T17" s="382"/>
      <c r="U17" s="380"/>
      <c r="V17" s="381"/>
      <c r="W17" s="381"/>
      <c r="X17" s="382"/>
    </row>
    <row r="18" spans="1:24" ht="14.15" customHeight="1">
      <c r="A18" s="228"/>
      <c r="B18" s="228">
        <v>9</v>
      </c>
      <c r="C18" s="230" t="s">
        <v>275</v>
      </c>
      <c r="D18" s="230"/>
      <c r="E18" s="230" t="s">
        <v>242</v>
      </c>
      <c r="F18" s="231">
        <v>1</v>
      </c>
      <c r="G18" s="234">
        <f>95.96-17.3</f>
        <v>78.66</v>
      </c>
      <c r="H18" s="379">
        <v>2.5099999999999998</v>
      </c>
      <c r="I18" s="232">
        <f>F18*G18*H18</f>
        <v>197.43659999999997</v>
      </c>
      <c r="J18" s="232" t="s">
        <v>39</v>
      </c>
      <c r="K18" s="231"/>
      <c r="L18" s="231"/>
      <c r="M18" s="380"/>
      <c r="N18" s="381"/>
      <c r="O18" s="381"/>
      <c r="P18" s="382"/>
      <c r="Q18" s="380"/>
      <c r="R18" s="381"/>
      <c r="S18" s="381"/>
      <c r="T18" s="382"/>
      <c r="U18" s="380"/>
      <c r="V18" s="381"/>
      <c r="W18" s="381"/>
      <c r="X18" s="382"/>
    </row>
    <row r="19" spans="1:24" ht="14.15" customHeight="1">
      <c r="A19" s="228"/>
      <c r="B19" s="228"/>
      <c r="C19" s="230"/>
      <c r="D19" s="230"/>
      <c r="E19" s="230"/>
      <c r="F19" s="231">
        <v>-15</v>
      </c>
      <c r="G19" s="234">
        <v>1.1000000000000001</v>
      </c>
      <c r="H19" s="231">
        <v>2.4</v>
      </c>
      <c r="I19" s="232">
        <f>F19*G19*H19</f>
        <v>-39.6</v>
      </c>
      <c r="J19" s="232" t="s">
        <v>39</v>
      </c>
      <c r="K19" s="231"/>
      <c r="L19" s="231"/>
      <c r="M19" s="380"/>
      <c r="N19" s="381"/>
      <c r="O19" s="381"/>
      <c r="P19" s="382"/>
      <c r="Q19" s="380"/>
      <c r="R19" s="381"/>
      <c r="S19" s="381"/>
      <c r="T19" s="382"/>
      <c r="U19" s="380"/>
      <c r="V19" s="381"/>
      <c r="W19" s="381"/>
      <c r="X19" s="382"/>
    </row>
    <row r="20" spans="1:24" ht="14.15" customHeight="1">
      <c r="A20" s="228"/>
      <c r="B20" s="228"/>
      <c r="C20" s="230"/>
      <c r="D20" s="230"/>
      <c r="E20" s="230"/>
      <c r="F20" s="231">
        <v>-1</v>
      </c>
      <c r="G20" s="234">
        <v>2.14</v>
      </c>
      <c r="H20" s="231">
        <v>2.4</v>
      </c>
      <c r="I20" s="232">
        <f>F20*G20*H20</f>
        <v>-5.1360000000000001</v>
      </c>
      <c r="J20" s="232" t="s">
        <v>39</v>
      </c>
      <c r="K20" s="231"/>
      <c r="L20" s="231"/>
      <c r="M20" s="380"/>
      <c r="N20" s="381"/>
      <c r="O20" s="381"/>
      <c r="P20" s="382"/>
      <c r="Q20" s="380"/>
      <c r="R20" s="381"/>
      <c r="S20" s="381"/>
      <c r="T20" s="382"/>
      <c r="U20" s="380"/>
      <c r="V20" s="381"/>
      <c r="W20" s="381"/>
      <c r="X20" s="382"/>
    </row>
    <row r="21" spans="1:24" ht="14.15" customHeight="1">
      <c r="A21" s="228"/>
      <c r="B21" s="228"/>
      <c r="C21" s="230"/>
      <c r="D21" s="230"/>
      <c r="E21" s="230"/>
      <c r="F21" s="231"/>
      <c r="G21" s="234"/>
      <c r="H21" s="231"/>
      <c r="I21" s="232"/>
      <c r="J21" s="232"/>
      <c r="K21" s="233">
        <f>SUM(I18:I20)</f>
        <v>152.70059999999998</v>
      </c>
      <c r="L21" s="233">
        <f>K21-P21</f>
        <v>0</v>
      </c>
      <c r="M21" s="380">
        <v>1</v>
      </c>
      <c r="N21" s="381">
        <v>1</v>
      </c>
      <c r="O21" s="381">
        <v>1</v>
      </c>
      <c r="P21" s="382">
        <f>(M21*$M$5+N21*$N$5+O21*$O$5)*K21</f>
        <v>152.70059999999998</v>
      </c>
      <c r="Q21" s="380">
        <f>U21-M21</f>
        <v>0</v>
      </c>
      <c r="R21" s="381">
        <f>V21-N21</f>
        <v>0</v>
      </c>
      <c r="S21" s="381">
        <f>W21-O21</f>
        <v>0</v>
      </c>
      <c r="T21" s="382">
        <f>(Q21*$Q$5+R21*$R$5+S21*$S$5)*K21</f>
        <v>0</v>
      </c>
      <c r="U21" s="380">
        <v>1</v>
      </c>
      <c r="V21" s="381">
        <v>1</v>
      </c>
      <c r="W21" s="381">
        <v>1</v>
      </c>
      <c r="X21" s="382">
        <f>(U21*$Q$5+V21*$R$5+W21*$S$5)*K21</f>
        <v>152.70059999999998</v>
      </c>
    </row>
    <row r="22" spans="1:24" ht="14.15" customHeight="1">
      <c r="A22" s="228"/>
      <c r="B22" s="228"/>
      <c r="C22" s="230"/>
      <c r="D22" s="230"/>
      <c r="E22" s="230"/>
      <c r="F22" s="231"/>
      <c r="G22" s="234"/>
      <c r="H22" s="231"/>
      <c r="I22" s="232"/>
      <c r="J22" s="232"/>
      <c r="K22" s="231"/>
      <c r="L22" s="231"/>
      <c r="M22" s="380"/>
      <c r="N22" s="381"/>
      <c r="O22" s="381"/>
      <c r="P22" s="382"/>
      <c r="Q22" s="380"/>
      <c r="R22" s="381"/>
      <c r="S22" s="381"/>
      <c r="T22" s="382"/>
      <c r="U22" s="380"/>
      <c r="V22" s="381"/>
      <c r="W22" s="381"/>
      <c r="X22" s="382"/>
    </row>
    <row r="23" spans="1:24" ht="14.15" customHeight="1">
      <c r="A23" s="228"/>
      <c r="B23" s="228">
        <v>10</v>
      </c>
      <c r="C23" s="230" t="s">
        <v>276</v>
      </c>
      <c r="D23" s="230"/>
      <c r="E23" s="230" t="s">
        <v>242</v>
      </c>
      <c r="F23" s="231">
        <v>1</v>
      </c>
      <c r="G23" s="234">
        <f>80-6.53-3.08-1.26</f>
        <v>69.13</v>
      </c>
      <c r="H23" s="379">
        <v>2.5099999999999998</v>
      </c>
      <c r="I23" s="232">
        <f>F23*G23*H23</f>
        <v>173.51629999999997</v>
      </c>
      <c r="J23" s="232" t="s">
        <v>39</v>
      </c>
      <c r="K23" s="231"/>
      <c r="L23" s="231"/>
      <c r="M23" s="380"/>
      <c r="N23" s="381"/>
      <c r="O23" s="381"/>
      <c r="P23" s="382"/>
      <c r="Q23" s="380"/>
      <c r="R23" s="381"/>
      <c r="S23" s="381"/>
      <c r="T23" s="382"/>
      <c r="U23" s="380"/>
      <c r="V23" s="381"/>
      <c r="W23" s="381"/>
      <c r="X23" s="382"/>
    </row>
    <row r="24" spans="1:24" ht="14.15" customHeight="1">
      <c r="A24" s="228"/>
      <c r="B24" s="228"/>
      <c r="C24" s="230"/>
      <c r="D24" s="230"/>
      <c r="E24" s="230"/>
      <c r="F24" s="231">
        <v>-13</v>
      </c>
      <c r="G24" s="234">
        <v>1.1000000000000001</v>
      </c>
      <c r="H24" s="231">
        <v>2.4</v>
      </c>
      <c r="I24" s="232">
        <f>F24*G24*H24</f>
        <v>-34.32</v>
      </c>
      <c r="J24" s="232" t="s">
        <v>39</v>
      </c>
      <c r="K24" s="231"/>
      <c r="L24" s="231"/>
      <c r="M24" s="380"/>
      <c r="N24" s="381"/>
      <c r="O24" s="381"/>
      <c r="P24" s="382"/>
      <c r="Q24" s="380"/>
      <c r="R24" s="381"/>
      <c r="S24" s="381"/>
      <c r="T24" s="382"/>
      <c r="U24" s="380"/>
      <c r="V24" s="381"/>
      <c r="W24" s="381"/>
      <c r="X24" s="382"/>
    </row>
    <row r="25" spans="1:24" ht="14.15" customHeight="1">
      <c r="A25" s="228"/>
      <c r="B25" s="228"/>
      <c r="C25" s="230"/>
      <c r="D25" s="230"/>
      <c r="E25" s="230"/>
      <c r="F25" s="231">
        <v>-1</v>
      </c>
      <c r="G25" s="234">
        <v>1.27</v>
      </c>
      <c r="H25" s="231">
        <v>2.4</v>
      </c>
      <c r="I25" s="232">
        <f>F25*G25*H25</f>
        <v>-3.048</v>
      </c>
      <c r="J25" s="232" t="s">
        <v>39</v>
      </c>
      <c r="K25" s="231"/>
      <c r="L25" s="231"/>
      <c r="M25" s="380"/>
      <c r="N25" s="381"/>
      <c r="O25" s="381"/>
      <c r="P25" s="382"/>
      <c r="Q25" s="380"/>
      <c r="R25" s="381"/>
      <c r="S25" s="381"/>
      <c r="T25" s="382"/>
      <c r="U25" s="380"/>
      <c r="V25" s="381"/>
      <c r="W25" s="381"/>
      <c r="X25" s="382"/>
    </row>
    <row r="26" spans="1:24" ht="14.15" customHeight="1">
      <c r="A26" s="228"/>
      <c r="B26" s="228"/>
      <c r="C26" s="230"/>
      <c r="D26" s="230"/>
      <c r="E26" s="230"/>
      <c r="F26" s="231"/>
      <c r="G26" s="234"/>
      <c r="H26" s="231"/>
      <c r="I26" s="232"/>
      <c r="J26" s="232"/>
      <c r="K26" s="233">
        <f>SUM(I23:I25)</f>
        <v>136.14829999999998</v>
      </c>
      <c r="L26" s="233">
        <f>K26-P26</f>
        <v>0</v>
      </c>
      <c r="M26" s="383">
        <v>1</v>
      </c>
      <c r="N26" s="383">
        <v>1</v>
      </c>
      <c r="O26" s="383">
        <v>1</v>
      </c>
      <c r="P26" s="382">
        <f>(M26*$M$5+N26*$N$5+O26*$O$5)*K26</f>
        <v>136.14829999999998</v>
      </c>
      <c r="Q26" s="380">
        <f>U26-M26</f>
        <v>0</v>
      </c>
      <c r="R26" s="381">
        <f>V26-N26</f>
        <v>0</v>
      </c>
      <c r="S26" s="381">
        <f>W26-O26</f>
        <v>0</v>
      </c>
      <c r="T26" s="382">
        <f>(Q26*$Q$5+R26*$R$5+S26*$S$5)*K26</f>
        <v>0</v>
      </c>
      <c r="U26" s="383">
        <v>1</v>
      </c>
      <c r="V26" s="383">
        <v>1</v>
      </c>
      <c r="W26" s="383">
        <v>1</v>
      </c>
      <c r="X26" s="382">
        <f>(U26*$Q$5+V26*$R$5+W26*$S$5)*K26</f>
        <v>136.14829999999998</v>
      </c>
    </row>
    <row r="27" spans="1:24" ht="14.15" customHeight="1">
      <c r="A27" s="228"/>
      <c r="B27" s="228">
        <v>11</v>
      </c>
      <c r="C27" s="230" t="s">
        <v>277</v>
      </c>
      <c r="D27" s="230"/>
      <c r="E27" s="230" t="s">
        <v>242</v>
      </c>
      <c r="F27" s="231">
        <v>1</v>
      </c>
      <c r="G27" s="234">
        <f>15.48+12.14</f>
        <v>27.62</v>
      </c>
      <c r="H27" s="379">
        <v>2.5099999999999998</v>
      </c>
      <c r="I27" s="232">
        <f>F27*G27*H27</f>
        <v>69.3262</v>
      </c>
      <c r="J27" s="232" t="s">
        <v>39</v>
      </c>
      <c r="K27" s="231"/>
      <c r="L27" s="231"/>
      <c r="M27" s="380"/>
      <c r="N27" s="381"/>
      <c r="O27" s="381"/>
      <c r="P27" s="382"/>
      <c r="Q27" s="380"/>
      <c r="R27" s="381"/>
      <c r="S27" s="381"/>
      <c r="T27" s="382"/>
      <c r="U27" s="380"/>
      <c r="V27" s="381"/>
      <c r="W27" s="381"/>
      <c r="X27" s="382"/>
    </row>
    <row r="28" spans="1:24" ht="14.15" customHeight="1">
      <c r="A28" s="228"/>
      <c r="B28" s="228"/>
      <c r="C28" s="230"/>
      <c r="D28" s="230"/>
      <c r="E28" s="230"/>
      <c r="F28" s="231">
        <v>-5</v>
      </c>
      <c r="G28" s="234">
        <v>1.1000000000000001</v>
      </c>
      <c r="H28" s="231">
        <v>2.4</v>
      </c>
      <c r="I28" s="232">
        <f>F28*G28*H28</f>
        <v>-13.2</v>
      </c>
      <c r="J28" s="232" t="s">
        <v>39</v>
      </c>
      <c r="K28" s="231">
        <f>I27+I28</f>
        <v>56.126199999999997</v>
      </c>
      <c r="L28" s="233">
        <f>K28-P28</f>
        <v>0</v>
      </c>
      <c r="M28" s="380">
        <v>1</v>
      </c>
      <c r="N28" s="380">
        <v>1</v>
      </c>
      <c r="O28" s="380">
        <v>1</v>
      </c>
      <c r="P28" s="382">
        <f>(M28*$M$5+N28*$N$5+O28*$O$5)*K28</f>
        <v>56.126199999999997</v>
      </c>
      <c r="Q28" s="380">
        <f>U28-M28</f>
        <v>0</v>
      </c>
      <c r="R28" s="381">
        <f>V28-N28</f>
        <v>0</v>
      </c>
      <c r="S28" s="381">
        <f>W28-O28</f>
        <v>0</v>
      </c>
      <c r="T28" s="382">
        <f>(Q28*$Q$5+R28*$R$5+S28*$S$5)*K28</f>
        <v>0</v>
      </c>
      <c r="U28" s="380">
        <v>1</v>
      </c>
      <c r="V28" s="380">
        <v>1</v>
      </c>
      <c r="W28" s="380">
        <v>1</v>
      </c>
      <c r="X28" s="382">
        <f>(U28*$Q$5+V28*$R$5+W28*$S$5)*K28</f>
        <v>56.126199999999997</v>
      </c>
    </row>
    <row r="29" spans="1:24" ht="14.15" customHeight="1">
      <c r="A29" s="228"/>
      <c r="B29" s="228"/>
      <c r="C29" s="230"/>
      <c r="D29" s="230"/>
      <c r="E29" s="230"/>
      <c r="F29" s="231"/>
      <c r="G29" s="234"/>
      <c r="H29" s="231"/>
      <c r="I29" s="232"/>
      <c r="J29" s="232"/>
      <c r="K29" s="231"/>
      <c r="L29" s="231"/>
      <c r="M29" s="380"/>
      <c r="N29" s="381"/>
      <c r="O29" s="381"/>
      <c r="P29" s="382"/>
      <c r="Q29" s="380"/>
      <c r="R29" s="381"/>
      <c r="S29" s="381"/>
      <c r="T29" s="382"/>
      <c r="U29" s="380"/>
      <c r="V29" s="381"/>
      <c r="W29" s="381"/>
      <c r="X29" s="382"/>
    </row>
    <row r="30" spans="1:24" ht="14.15" customHeight="1">
      <c r="A30" s="228"/>
      <c r="B30" s="228">
        <v>12</v>
      </c>
      <c r="C30" s="230"/>
      <c r="D30" s="230"/>
      <c r="E30" s="230" t="s">
        <v>242</v>
      </c>
      <c r="F30" s="231"/>
      <c r="G30" s="234"/>
      <c r="H30" s="231"/>
      <c r="I30" s="232"/>
      <c r="J30" s="232" t="s">
        <v>39</v>
      </c>
      <c r="K30" s="231">
        <v>56.126199999999997</v>
      </c>
      <c r="L30" s="233">
        <f t="shared" ref="L30:L43" si="0">K30-P30</f>
        <v>0</v>
      </c>
      <c r="M30" s="383">
        <v>1</v>
      </c>
      <c r="N30" s="383">
        <v>1</v>
      </c>
      <c r="O30" s="383">
        <v>1</v>
      </c>
      <c r="P30" s="382">
        <f t="shared" ref="P30:P43" si="1">(M30*$M$5+N30*$N$5+O30*$O$5)*K30</f>
        <v>56.126199999999997</v>
      </c>
      <c r="Q30" s="380">
        <f t="shared" ref="Q30:S43" si="2">U30-M30</f>
        <v>0</v>
      </c>
      <c r="R30" s="381">
        <f t="shared" si="2"/>
        <v>0</v>
      </c>
      <c r="S30" s="381">
        <f t="shared" si="2"/>
        <v>0</v>
      </c>
      <c r="T30" s="382">
        <f t="shared" ref="T30:T43" si="3">(Q30*$Q$5+R30*$R$5+S30*$S$5)*K30</f>
        <v>0</v>
      </c>
      <c r="U30" s="383">
        <v>1</v>
      </c>
      <c r="V30" s="383">
        <v>1</v>
      </c>
      <c r="W30" s="383">
        <v>1</v>
      </c>
      <c r="X30" s="382">
        <f t="shared" ref="X30:X43" si="4">(U30*$Q$5+V30*$R$5+W30*$S$5)*K30</f>
        <v>56.126199999999997</v>
      </c>
    </row>
    <row r="31" spans="1:24" ht="14.15" customHeight="1">
      <c r="A31" s="228"/>
      <c r="B31" s="228">
        <v>13</v>
      </c>
      <c r="C31" s="230"/>
      <c r="D31" s="230"/>
      <c r="E31" s="230" t="s">
        <v>242</v>
      </c>
      <c r="F31" s="231"/>
      <c r="G31" s="234"/>
      <c r="H31" s="231"/>
      <c r="I31" s="232"/>
      <c r="J31" s="232" t="s">
        <v>39</v>
      </c>
      <c r="K31" s="231">
        <v>56.126199999999997</v>
      </c>
      <c r="L31" s="233">
        <f t="shared" si="0"/>
        <v>0</v>
      </c>
      <c r="M31" s="383">
        <v>1</v>
      </c>
      <c r="N31" s="383">
        <v>1</v>
      </c>
      <c r="O31" s="383">
        <v>1</v>
      </c>
      <c r="P31" s="382">
        <f t="shared" si="1"/>
        <v>56.126199999999997</v>
      </c>
      <c r="Q31" s="380">
        <f t="shared" si="2"/>
        <v>0</v>
      </c>
      <c r="R31" s="381">
        <f t="shared" si="2"/>
        <v>0</v>
      </c>
      <c r="S31" s="381">
        <f t="shared" si="2"/>
        <v>0</v>
      </c>
      <c r="T31" s="382">
        <f t="shared" si="3"/>
        <v>0</v>
      </c>
      <c r="U31" s="383">
        <v>1</v>
      </c>
      <c r="V31" s="383">
        <v>1</v>
      </c>
      <c r="W31" s="383">
        <v>1</v>
      </c>
      <c r="X31" s="382">
        <f t="shared" si="4"/>
        <v>56.126199999999997</v>
      </c>
    </row>
    <row r="32" spans="1:24" ht="14.15" customHeight="1">
      <c r="A32" s="228"/>
      <c r="B32" s="228">
        <v>14</v>
      </c>
      <c r="C32" s="230"/>
      <c r="D32" s="230"/>
      <c r="E32" s="230" t="s">
        <v>242</v>
      </c>
      <c r="F32" s="231"/>
      <c r="G32" s="234"/>
      <c r="H32" s="231"/>
      <c r="I32" s="232"/>
      <c r="J32" s="232" t="s">
        <v>39</v>
      </c>
      <c r="K32" s="231">
        <v>56.126199999999997</v>
      </c>
      <c r="L32" s="233">
        <f t="shared" si="0"/>
        <v>0</v>
      </c>
      <c r="M32" s="383">
        <v>1</v>
      </c>
      <c r="N32" s="383">
        <v>1</v>
      </c>
      <c r="O32" s="383">
        <v>1</v>
      </c>
      <c r="P32" s="382">
        <f t="shared" si="1"/>
        <v>56.126199999999997</v>
      </c>
      <c r="Q32" s="380">
        <f t="shared" si="2"/>
        <v>0</v>
      </c>
      <c r="R32" s="381">
        <f t="shared" si="2"/>
        <v>0</v>
      </c>
      <c r="S32" s="381">
        <f t="shared" si="2"/>
        <v>0</v>
      </c>
      <c r="T32" s="382">
        <f t="shared" si="3"/>
        <v>0</v>
      </c>
      <c r="U32" s="383">
        <v>1</v>
      </c>
      <c r="V32" s="383">
        <v>1</v>
      </c>
      <c r="W32" s="383">
        <v>1</v>
      </c>
      <c r="X32" s="382">
        <f t="shared" si="4"/>
        <v>56.126199999999997</v>
      </c>
    </row>
    <row r="33" spans="1:24" ht="14.15" customHeight="1">
      <c r="A33" s="228"/>
      <c r="B33" s="228">
        <v>15</v>
      </c>
      <c r="C33" s="230"/>
      <c r="D33" s="230"/>
      <c r="E33" s="230" t="s">
        <v>242</v>
      </c>
      <c r="F33" s="231"/>
      <c r="G33" s="234"/>
      <c r="H33" s="231"/>
      <c r="I33" s="232"/>
      <c r="J33" s="232" t="s">
        <v>39</v>
      </c>
      <c r="K33" s="231">
        <v>56.126199999999997</v>
      </c>
      <c r="L33" s="233">
        <f t="shared" si="0"/>
        <v>0</v>
      </c>
      <c r="M33" s="383">
        <v>1</v>
      </c>
      <c r="N33" s="383">
        <v>1</v>
      </c>
      <c r="O33" s="383">
        <v>1</v>
      </c>
      <c r="P33" s="382">
        <f t="shared" si="1"/>
        <v>56.126199999999997</v>
      </c>
      <c r="Q33" s="380">
        <f t="shared" si="2"/>
        <v>0</v>
      </c>
      <c r="R33" s="381">
        <f t="shared" si="2"/>
        <v>0</v>
      </c>
      <c r="S33" s="381">
        <f t="shared" si="2"/>
        <v>0</v>
      </c>
      <c r="T33" s="382">
        <f t="shared" si="3"/>
        <v>0</v>
      </c>
      <c r="U33" s="383">
        <v>1</v>
      </c>
      <c r="V33" s="383">
        <v>1</v>
      </c>
      <c r="W33" s="383">
        <v>1</v>
      </c>
      <c r="X33" s="382">
        <f t="shared" si="4"/>
        <v>56.126199999999997</v>
      </c>
    </row>
    <row r="34" spans="1:24" ht="14.15" customHeight="1">
      <c r="A34" s="228"/>
      <c r="B34" s="228">
        <v>16</v>
      </c>
      <c r="C34" s="230"/>
      <c r="D34" s="230"/>
      <c r="E34" s="230" t="s">
        <v>242</v>
      </c>
      <c r="F34" s="231"/>
      <c r="G34" s="234"/>
      <c r="H34" s="231"/>
      <c r="I34" s="232"/>
      <c r="J34" s="232" t="s">
        <v>39</v>
      </c>
      <c r="K34" s="231">
        <v>56.126199999999997</v>
      </c>
      <c r="L34" s="233">
        <f t="shared" si="0"/>
        <v>8.5592454999999958</v>
      </c>
      <c r="M34" s="383">
        <v>0.9</v>
      </c>
      <c r="N34" s="383">
        <v>0.75</v>
      </c>
      <c r="O34" s="383">
        <v>0.75</v>
      </c>
      <c r="P34" s="382">
        <f t="shared" si="1"/>
        <v>47.566954500000001</v>
      </c>
      <c r="Q34" s="380">
        <f t="shared" si="2"/>
        <v>0</v>
      </c>
      <c r="R34" s="381">
        <f t="shared" si="2"/>
        <v>0.25</v>
      </c>
      <c r="S34" s="381">
        <f t="shared" si="2"/>
        <v>0.25</v>
      </c>
      <c r="T34" s="382">
        <f t="shared" si="3"/>
        <v>4.9110424999999998</v>
      </c>
      <c r="U34" s="383">
        <v>0.9</v>
      </c>
      <c r="V34" s="383">
        <v>1</v>
      </c>
      <c r="W34" s="383">
        <v>1</v>
      </c>
      <c r="X34" s="382">
        <f t="shared" si="4"/>
        <v>52.477997000000002</v>
      </c>
    </row>
    <row r="35" spans="1:24" ht="14.15" customHeight="1">
      <c r="A35" s="228"/>
      <c r="B35" s="228">
        <v>19</v>
      </c>
      <c r="C35" s="230"/>
      <c r="D35" s="230"/>
      <c r="E35" s="230" t="s">
        <v>242</v>
      </c>
      <c r="F35" s="231"/>
      <c r="G35" s="234"/>
      <c r="H35" s="231"/>
      <c r="I35" s="232"/>
      <c r="J35" s="232" t="s">
        <v>39</v>
      </c>
      <c r="K35" s="231">
        <v>56.126199999999997</v>
      </c>
      <c r="L35" s="233">
        <f t="shared" si="0"/>
        <v>43.0768585</v>
      </c>
      <c r="M35" s="383">
        <v>0.25</v>
      </c>
      <c r="N35" s="383">
        <v>0.2</v>
      </c>
      <c r="O35" s="383">
        <v>0.2</v>
      </c>
      <c r="P35" s="382">
        <f t="shared" si="1"/>
        <v>13.049341500000001</v>
      </c>
      <c r="Q35" s="380">
        <f t="shared" si="2"/>
        <v>0.75</v>
      </c>
      <c r="R35" s="381">
        <f t="shared" si="2"/>
        <v>0.8</v>
      </c>
      <c r="S35" s="381">
        <f t="shared" si="2"/>
        <v>0.8</v>
      </c>
      <c r="T35" s="382">
        <f t="shared" si="3"/>
        <v>43.0768585</v>
      </c>
      <c r="U35" s="383">
        <v>1</v>
      </c>
      <c r="V35" s="383">
        <v>1</v>
      </c>
      <c r="W35" s="383">
        <v>1</v>
      </c>
      <c r="X35" s="382">
        <f t="shared" si="4"/>
        <v>56.126199999999997</v>
      </c>
    </row>
    <row r="36" spans="1:24" ht="14.15" customHeight="1">
      <c r="A36" s="228"/>
      <c r="B36" s="228">
        <v>20</v>
      </c>
      <c r="C36" s="230"/>
      <c r="D36" s="230"/>
      <c r="E36" s="230" t="s">
        <v>242</v>
      </c>
      <c r="F36" s="231"/>
      <c r="G36" s="234"/>
      <c r="H36" s="231"/>
      <c r="I36" s="232"/>
      <c r="J36" s="232" t="s">
        <v>39</v>
      </c>
      <c r="K36" s="231">
        <v>56.126199999999997</v>
      </c>
      <c r="L36" s="233">
        <f t="shared" si="0"/>
        <v>5.6126199999999997</v>
      </c>
      <c r="M36" s="383">
        <v>1</v>
      </c>
      <c r="N36" s="383">
        <v>0.8</v>
      </c>
      <c r="O36" s="383">
        <v>0.2</v>
      </c>
      <c r="P36" s="382">
        <f t="shared" si="1"/>
        <v>50.513579999999997</v>
      </c>
      <c r="Q36" s="380">
        <f t="shared" si="2"/>
        <v>0</v>
      </c>
      <c r="R36" s="381">
        <f t="shared" si="2"/>
        <v>0.19999999999999996</v>
      </c>
      <c r="S36" s="381">
        <f t="shared" si="2"/>
        <v>0.8</v>
      </c>
      <c r="T36" s="382">
        <f t="shared" si="3"/>
        <v>5.6126199999999988</v>
      </c>
      <c r="U36" s="383">
        <v>1</v>
      </c>
      <c r="V36" s="383">
        <v>1</v>
      </c>
      <c r="W36" s="383">
        <v>1</v>
      </c>
      <c r="X36" s="382">
        <f t="shared" si="4"/>
        <v>56.126199999999997</v>
      </c>
    </row>
    <row r="37" spans="1:24" ht="14.15" customHeight="1">
      <c r="A37" s="228"/>
      <c r="B37" s="228">
        <v>21</v>
      </c>
      <c r="C37" s="230"/>
      <c r="D37" s="230"/>
      <c r="E37" s="230" t="s">
        <v>242</v>
      </c>
      <c r="F37" s="231"/>
      <c r="G37" s="234"/>
      <c r="H37" s="231"/>
      <c r="I37" s="232"/>
      <c r="J37" s="232" t="s">
        <v>39</v>
      </c>
      <c r="K37" s="231">
        <v>56.126199999999997</v>
      </c>
      <c r="L37" s="233">
        <f t="shared" si="0"/>
        <v>7.0157749999999979</v>
      </c>
      <c r="M37" s="383">
        <v>1</v>
      </c>
      <c r="N37" s="377">
        <v>0.75</v>
      </c>
      <c r="O37" s="377"/>
      <c r="P37" s="382">
        <f t="shared" si="1"/>
        <v>49.110424999999999</v>
      </c>
      <c r="Q37" s="380">
        <f t="shared" si="2"/>
        <v>0</v>
      </c>
      <c r="R37" s="381">
        <f t="shared" si="2"/>
        <v>0.25</v>
      </c>
      <c r="S37" s="381">
        <f t="shared" si="2"/>
        <v>1</v>
      </c>
      <c r="T37" s="382">
        <f t="shared" si="3"/>
        <v>7.0157749999999997</v>
      </c>
      <c r="U37" s="383">
        <v>1</v>
      </c>
      <c r="V37" s="383">
        <v>1</v>
      </c>
      <c r="W37" s="383">
        <v>1</v>
      </c>
      <c r="X37" s="382">
        <f t="shared" si="4"/>
        <v>56.126199999999997</v>
      </c>
    </row>
    <row r="38" spans="1:24" ht="14.15" customHeight="1">
      <c r="A38" s="228"/>
      <c r="B38" s="228">
        <v>22</v>
      </c>
      <c r="C38" s="230"/>
      <c r="D38" s="230"/>
      <c r="E38" s="230" t="s">
        <v>242</v>
      </c>
      <c r="F38" s="231"/>
      <c r="G38" s="234"/>
      <c r="H38" s="231"/>
      <c r="I38" s="232"/>
      <c r="J38" s="232" t="s">
        <v>39</v>
      </c>
      <c r="K38" s="231">
        <v>56.126199999999997</v>
      </c>
      <c r="L38" s="233">
        <f t="shared" si="0"/>
        <v>11.225239999999999</v>
      </c>
      <c r="M38" s="383">
        <v>1</v>
      </c>
      <c r="N38" s="377">
        <v>0.5</v>
      </c>
      <c r="O38" s="377"/>
      <c r="P38" s="382">
        <f t="shared" si="1"/>
        <v>44.900959999999998</v>
      </c>
      <c r="Q38" s="380">
        <f t="shared" si="2"/>
        <v>0</v>
      </c>
      <c r="R38" s="381">
        <f t="shared" si="2"/>
        <v>0.5</v>
      </c>
      <c r="S38" s="381">
        <f t="shared" si="2"/>
        <v>1</v>
      </c>
      <c r="T38" s="382">
        <f t="shared" si="3"/>
        <v>11.225239999999999</v>
      </c>
      <c r="U38" s="383">
        <v>1</v>
      </c>
      <c r="V38" s="383">
        <v>1</v>
      </c>
      <c r="W38" s="383">
        <v>1</v>
      </c>
      <c r="X38" s="382">
        <f t="shared" si="4"/>
        <v>56.126199999999997</v>
      </c>
    </row>
    <row r="39" spans="1:24" ht="14.15" customHeight="1">
      <c r="A39" s="228"/>
      <c r="B39" s="228">
        <v>23</v>
      </c>
      <c r="C39" s="230"/>
      <c r="D39" s="230"/>
      <c r="E39" s="230" t="s">
        <v>242</v>
      </c>
      <c r="F39" s="231"/>
      <c r="G39" s="234"/>
      <c r="H39" s="231"/>
      <c r="I39" s="232"/>
      <c r="J39" s="232" t="s">
        <v>39</v>
      </c>
      <c r="K39" s="231">
        <v>56.126199999999997</v>
      </c>
      <c r="L39" s="233">
        <f t="shared" si="0"/>
        <v>56.126199999999997</v>
      </c>
      <c r="M39" s="383"/>
      <c r="N39" s="377"/>
      <c r="O39" s="377"/>
      <c r="P39" s="382">
        <f t="shared" si="1"/>
        <v>0</v>
      </c>
      <c r="Q39" s="380">
        <f t="shared" si="2"/>
        <v>1</v>
      </c>
      <c r="R39" s="381">
        <f t="shared" si="2"/>
        <v>1</v>
      </c>
      <c r="S39" s="381">
        <f t="shared" si="2"/>
        <v>1</v>
      </c>
      <c r="T39" s="382">
        <f t="shared" si="3"/>
        <v>56.126199999999997</v>
      </c>
      <c r="U39" s="383">
        <v>1</v>
      </c>
      <c r="V39" s="383">
        <v>1</v>
      </c>
      <c r="W39" s="383">
        <v>1</v>
      </c>
      <c r="X39" s="382">
        <f t="shared" si="4"/>
        <v>56.126199999999997</v>
      </c>
    </row>
    <row r="40" spans="1:24" ht="14.15" customHeight="1">
      <c r="A40" s="228"/>
      <c r="B40" s="228">
        <v>24</v>
      </c>
      <c r="C40" s="230"/>
      <c r="D40" s="230"/>
      <c r="E40" s="230" t="s">
        <v>242</v>
      </c>
      <c r="F40" s="231"/>
      <c r="G40" s="234"/>
      <c r="H40" s="231"/>
      <c r="I40" s="232"/>
      <c r="J40" s="232" t="s">
        <v>39</v>
      </c>
      <c r="K40" s="231">
        <v>56.126199999999997</v>
      </c>
      <c r="L40" s="233">
        <f t="shared" si="0"/>
        <v>28.063099999999999</v>
      </c>
      <c r="M40" s="383">
        <v>0.5</v>
      </c>
      <c r="N40" s="377">
        <v>0.5</v>
      </c>
      <c r="O40" s="377">
        <v>0.5</v>
      </c>
      <c r="P40" s="382">
        <f t="shared" si="1"/>
        <v>28.063099999999999</v>
      </c>
      <c r="Q40" s="380">
        <f t="shared" si="2"/>
        <v>0.44999999999999996</v>
      </c>
      <c r="R40" s="381">
        <f t="shared" si="2"/>
        <v>0.4</v>
      </c>
      <c r="S40" s="381">
        <f t="shared" si="2"/>
        <v>0.4</v>
      </c>
      <c r="T40" s="382">
        <f t="shared" si="3"/>
        <v>24.2745815</v>
      </c>
      <c r="U40" s="383">
        <v>0.95</v>
      </c>
      <c r="V40" s="377">
        <v>0.9</v>
      </c>
      <c r="W40" s="377">
        <v>0.9</v>
      </c>
      <c r="X40" s="382">
        <f t="shared" si="4"/>
        <v>52.337681499999995</v>
      </c>
    </row>
    <row r="41" spans="1:24" ht="14.15" customHeight="1">
      <c r="A41" s="228"/>
      <c r="B41" s="228">
        <v>25</v>
      </c>
      <c r="C41" s="230"/>
      <c r="D41" s="230"/>
      <c r="E41" s="230" t="s">
        <v>242</v>
      </c>
      <c r="F41" s="231"/>
      <c r="G41" s="234"/>
      <c r="H41" s="231"/>
      <c r="I41" s="232"/>
      <c r="J41" s="232" t="s">
        <v>39</v>
      </c>
      <c r="K41" s="231">
        <v>56.126199999999997</v>
      </c>
      <c r="L41" s="233">
        <f t="shared" si="0"/>
        <v>28.063099999999999</v>
      </c>
      <c r="M41" s="383">
        <v>0.5</v>
      </c>
      <c r="N41" s="377">
        <v>0.5</v>
      </c>
      <c r="O41" s="377">
        <v>0.5</v>
      </c>
      <c r="P41" s="382">
        <f t="shared" si="1"/>
        <v>28.063099999999999</v>
      </c>
      <c r="Q41" s="380">
        <f t="shared" si="2"/>
        <v>0.44999999999999996</v>
      </c>
      <c r="R41" s="381">
        <f t="shared" si="2"/>
        <v>0.4</v>
      </c>
      <c r="S41" s="381">
        <f t="shared" si="2"/>
        <v>0.4</v>
      </c>
      <c r="T41" s="382">
        <f t="shared" si="3"/>
        <v>24.2745815</v>
      </c>
      <c r="U41" s="383">
        <v>0.95</v>
      </c>
      <c r="V41" s="377">
        <v>0.9</v>
      </c>
      <c r="W41" s="377">
        <v>0.9</v>
      </c>
      <c r="X41" s="382">
        <f t="shared" si="4"/>
        <v>52.337681499999995</v>
      </c>
    </row>
    <row r="42" spans="1:24" ht="14.15" customHeight="1">
      <c r="A42" s="228"/>
      <c r="B42" s="228">
        <v>26</v>
      </c>
      <c r="C42" s="230"/>
      <c r="D42" s="230"/>
      <c r="E42" s="230" t="s">
        <v>242</v>
      </c>
      <c r="F42" s="231"/>
      <c r="G42" s="234"/>
      <c r="H42" s="231"/>
      <c r="I42" s="232"/>
      <c r="J42" s="232" t="s">
        <v>39</v>
      </c>
      <c r="K42" s="231">
        <v>56.126199999999997</v>
      </c>
      <c r="L42" s="233">
        <f t="shared" si="0"/>
        <v>16.837859999999999</v>
      </c>
      <c r="M42" s="383">
        <v>0.7</v>
      </c>
      <c r="N42" s="377">
        <v>0.7</v>
      </c>
      <c r="O42" s="377">
        <v>0.7</v>
      </c>
      <c r="P42" s="382">
        <f t="shared" si="1"/>
        <v>39.288339999999998</v>
      </c>
      <c r="Q42" s="380">
        <f t="shared" si="2"/>
        <v>0.25</v>
      </c>
      <c r="R42" s="381">
        <f t="shared" si="2"/>
        <v>0.20000000000000007</v>
      </c>
      <c r="S42" s="381">
        <f t="shared" si="2"/>
        <v>0.20000000000000007</v>
      </c>
      <c r="T42" s="382">
        <f t="shared" si="3"/>
        <v>13.049341500000002</v>
      </c>
      <c r="U42" s="383">
        <v>0.95</v>
      </c>
      <c r="V42" s="377">
        <v>0.9</v>
      </c>
      <c r="W42" s="377">
        <v>0.9</v>
      </c>
      <c r="X42" s="382">
        <f t="shared" si="4"/>
        <v>52.337681499999995</v>
      </c>
    </row>
    <row r="43" spans="1:24" ht="14.15" customHeight="1">
      <c r="A43" s="228"/>
      <c r="B43" s="228">
        <v>27</v>
      </c>
      <c r="C43" s="230"/>
      <c r="D43" s="230"/>
      <c r="E43" s="230" t="s">
        <v>242</v>
      </c>
      <c r="F43" s="231"/>
      <c r="G43" s="234"/>
      <c r="H43" s="231"/>
      <c r="I43" s="232"/>
      <c r="J43" s="232" t="s">
        <v>39</v>
      </c>
      <c r="K43" s="231">
        <v>56.126199999999997</v>
      </c>
      <c r="L43" s="233">
        <f t="shared" si="0"/>
        <v>56.126199999999997</v>
      </c>
      <c r="M43" s="383"/>
      <c r="N43" s="377"/>
      <c r="O43" s="377"/>
      <c r="P43" s="382">
        <f t="shared" si="1"/>
        <v>0</v>
      </c>
      <c r="Q43" s="380">
        <f t="shared" si="2"/>
        <v>0.95</v>
      </c>
      <c r="R43" s="381">
        <f t="shared" si="2"/>
        <v>0</v>
      </c>
      <c r="S43" s="381">
        <f t="shared" si="2"/>
        <v>0</v>
      </c>
      <c r="T43" s="382">
        <f t="shared" si="3"/>
        <v>34.657928499999997</v>
      </c>
      <c r="U43" s="383">
        <v>0.95</v>
      </c>
      <c r="V43" s="377"/>
      <c r="W43" s="377"/>
      <c r="X43" s="382">
        <f t="shared" si="4"/>
        <v>34.657928499999997</v>
      </c>
    </row>
    <row r="44" spans="1:24" ht="14.15" customHeight="1">
      <c r="A44" s="228"/>
      <c r="B44" s="228"/>
      <c r="C44" s="230"/>
      <c r="D44" s="230"/>
      <c r="E44" s="230"/>
      <c r="F44" s="231"/>
      <c r="G44" s="234"/>
      <c r="H44" s="231"/>
      <c r="I44" s="232"/>
      <c r="J44" s="232"/>
      <c r="K44" s="231"/>
      <c r="L44" s="231"/>
      <c r="M44" s="383"/>
      <c r="N44" s="377"/>
      <c r="O44" s="377"/>
      <c r="P44" s="382"/>
      <c r="Q44" s="383"/>
      <c r="R44" s="377"/>
      <c r="S44" s="377"/>
      <c r="T44" s="382"/>
      <c r="U44" s="383"/>
      <c r="V44" s="377"/>
      <c r="W44" s="377"/>
      <c r="X44" s="382"/>
    </row>
    <row r="45" spans="1:24" ht="14.15" customHeight="1">
      <c r="A45" s="228"/>
      <c r="B45" s="228"/>
      <c r="C45" s="1379" t="s">
        <v>278</v>
      </c>
      <c r="D45" s="230"/>
      <c r="E45" s="230" t="s">
        <v>279</v>
      </c>
      <c r="F45" s="231">
        <v>1</v>
      </c>
      <c r="G45" s="234">
        <v>19.11</v>
      </c>
      <c r="H45" s="379">
        <v>2.5099999999999998</v>
      </c>
      <c r="I45" s="232">
        <f>F45*G45*H45</f>
        <v>47.966099999999997</v>
      </c>
      <c r="J45" s="232" t="s">
        <v>39</v>
      </c>
      <c r="K45" s="231"/>
      <c r="L45" s="233">
        <f t="shared" ref="L45:L46" si="5">K45-P45</f>
        <v>0</v>
      </c>
      <c r="M45" s="383"/>
      <c r="N45" s="377"/>
      <c r="O45" s="377"/>
      <c r="P45" s="382"/>
      <c r="Q45" s="383"/>
      <c r="R45" s="377"/>
      <c r="S45" s="377"/>
      <c r="T45" s="382"/>
      <c r="U45" s="383"/>
      <c r="V45" s="377"/>
      <c r="W45" s="377"/>
      <c r="X45" s="382"/>
    </row>
    <row r="46" spans="1:24" ht="14.15" customHeight="1">
      <c r="A46" s="228"/>
      <c r="B46" s="228"/>
      <c r="C46" s="1380"/>
      <c r="D46" s="230"/>
      <c r="E46" s="230"/>
      <c r="F46" s="231">
        <v>-6</v>
      </c>
      <c r="G46" s="234">
        <v>1.76</v>
      </c>
      <c r="H46" s="231">
        <v>2.4</v>
      </c>
      <c r="I46" s="232">
        <f>F46*G46*H46</f>
        <v>-25.344000000000001</v>
      </c>
      <c r="J46" s="232" t="s">
        <v>39</v>
      </c>
      <c r="K46" s="233"/>
      <c r="L46" s="233">
        <f t="shared" si="5"/>
        <v>0</v>
      </c>
      <c r="M46" s="383"/>
      <c r="N46" s="377"/>
      <c r="O46" s="377"/>
      <c r="P46" s="382"/>
      <c r="Q46" s="383"/>
      <c r="R46" s="377"/>
      <c r="S46" s="377"/>
      <c r="T46" s="382"/>
      <c r="U46" s="383"/>
      <c r="V46" s="377"/>
      <c r="W46" s="377"/>
      <c r="X46" s="382"/>
    </row>
    <row r="47" spans="1:24" ht="14.15" customHeight="1">
      <c r="A47" s="228"/>
      <c r="B47" s="228"/>
      <c r="C47" s="230"/>
      <c r="D47" s="230"/>
      <c r="E47" s="230"/>
      <c r="F47" s="231"/>
      <c r="G47" s="234"/>
      <c r="H47" s="231"/>
      <c r="I47" s="232"/>
      <c r="J47" s="232"/>
      <c r="K47" s="231"/>
      <c r="L47" s="231"/>
      <c r="M47" s="383"/>
      <c r="N47" s="377"/>
      <c r="O47" s="377"/>
      <c r="P47" s="382"/>
      <c r="Q47" s="383"/>
      <c r="R47" s="377"/>
      <c r="S47" s="377"/>
      <c r="T47" s="382"/>
      <c r="U47" s="383"/>
      <c r="V47" s="377"/>
      <c r="W47" s="377"/>
      <c r="X47" s="382"/>
    </row>
    <row r="48" spans="1:24">
      <c r="A48" s="228"/>
      <c r="B48" s="228">
        <v>7</v>
      </c>
      <c r="C48" s="384"/>
      <c r="D48" s="230"/>
      <c r="E48" s="385" t="s">
        <v>279</v>
      </c>
      <c r="F48" s="386">
        <v>1</v>
      </c>
      <c r="G48" s="387"/>
      <c r="H48" s="386"/>
      <c r="I48" s="388">
        <f>SUM(I45:I47)</f>
        <v>22.622099999999996</v>
      </c>
      <c r="J48" s="389" t="s">
        <v>39</v>
      </c>
      <c r="K48" s="231">
        <f>F48*I48</f>
        <v>22.622099999999996</v>
      </c>
      <c r="L48" s="233">
        <f t="shared" ref="L48:L66" si="6">K48-P48</f>
        <v>22.622099999999996</v>
      </c>
      <c r="M48" s="383"/>
      <c r="N48" s="377"/>
      <c r="O48" s="377"/>
      <c r="P48" s="382">
        <f t="shared" ref="P48:P66" si="7">(M48*$M$5+N48*$N$5+O48*$O$5)*K48</f>
        <v>0</v>
      </c>
      <c r="Q48" s="383"/>
      <c r="R48" s="377"/>
      <c r="S48" s="377"/>
      <c r="T48" s="382">
        <f t="shared" ref="T48:T66" si="8">(Q48*$Q$5+R48*$R$5+S48*$S$5)*K48</f>
        <v>0</v>
      </c>
      <c r="U48" s="383"/>
      <c r="V48" s="377"/>
      <c r="W48" s="377"/>
      <c r="X48" s="382">
        <f t="shared" ref="X48:X66" si="9">(U48*$Q$5+V48*$R$5+W48*$S$5)*K48</f>
        <v>0</v>
      </c>
    </row>
    <row r="49" spans="1:24" ht="14.15" customHeight="1">
      <c r="A49" s="228"/>
      <c r="B49" s="228">
        <v>8</v>
      </c>
      <c r="C49" s="230"/>
      <c r="D49" s="230"/>
      <c r="E49" s="385" t="s">
        <v>279</v>
      </c>
      <c r="F49" s="386">
        <v>1</v>
      </c>
      <c r="G49" s="234"/>
      <c r="H49" s="231"/>
      <c r="I49" s="232"/>
      <c r="J49" s="232" t="s">
        <v>39</v>
      </c>
      <c r="K49" s="231">
        <v>22.622099999999996</v>
      </c>
      <c r="L49" s="233">
        <f t="shared" si="6"/>
        <v>0</v>
      </c>
      <c r="M49" s="383">
        <v>1</v>
      </c>
      <c r="N49" s="377">
        <v>1</v>
      </c>
      <c r="O49" s="377">
        <v>1</v>
      </c>
      <c r="P49" s="382">
        <f t="shared" si="7"/>
        <v>22.622099999999996</v>
      </c>
      <c r="Q49" s="380">
        <f t="shared" ref="Q49:S55" si="10">U49-M49</f>
        <v>0</v>
      </c>
      <c r="R49" s="381">
        <f t="shared" si="10"/>
        <v>0</v>
      </c>
      <c r="S49" s="381">
        <f t="shared" si="10"/>
        <v>0</v>
      </c>
      <c r="T49" s="382">
        <f t="shared" si="8"/>
        <v>0</v>
      </c>
      <c r="U49" s="383">
        <v>1</v>
      </c>
      <c r="V49" s="377">
        <v>1</v>
      </c>
      <c r="W49" s="377">
        <v>1</v>
      </c>
      <c r="X49" s="382">
        <f t="shared" si="9"/>
        <v>22.622099999999996</v>
      </c>
    </row>
    <row r="50" spans="1:24" ht="14.15" customHeight="1">
      <c r="A50" s="228"/>
      <c r="B50" s="228">
        <v>9</v>
      </c>
      <c r="C50" s="230"/>
      <c r="D50" s="230"/>
      <c r="E50" s="385" t="s">
        <v>279</v>
      </c>
      <c r="F50" s="386">
        <v>1</v>
      </c>
      <c r="G50" s="234"/>
      <c r="H50" s="231"/>
      <c r="I50" s="232"/>
      <c r="J50" s="232" t="s">
        <v>39</v>
      </c>
      <c r="K50" s="231">
        <v>22.622099999999996</v>
      </c>
      <c r="L50" s="233">
        <f t="shared" si="6"/>
        <v>0</v>
      </c>
      <c r="M50" s="383">
        <v>1</v>
      </c>
      <c r="N50" s="377">
        <v>1</v>
      </c>
      <c r="O50" s="377">
        <v>1</v>
      </c>
      <c r="P50" s="382">
        <f t="shared" si="7"/>
        <v>22.622099999999996</v>
      </c>
      <c r="Q50" s="380">
        <f t="shared" si="10"/>
        <v>0</v>
      </c>
      <c r="R50" s="381">
        <f t="shared" si="10"/>
        <v>0</v>
      </c>
      <c r="S50" s="381">
        <f t="shared" si="10"/>
        <v>0</v>
      </c>
      <c r="T50" s="382">
        <f t="shared" si="8"/>
        <v>0</v>
      </c>
      <c r="U50" s="383">
        <v>1</v>
      </c>
      <c r="V50" s="377">
        <v>1</v>
      </c>
      <c r="W50" s="377">
        <v>1</v>
      </c>
      <c r="X50" s="382">
        <f t="shared" si="9"/>
        <v>22.622099999999996</v>
      </c>
    </row>
    <row r="51" spans="1:24" ht="14.15" customHeight="1">
      <c r="A51" s="228"/>
      <c r="B51" s="228">
        <v>10</v>
      </c>
      <c r="C51" s="230"/>
      <c r="D51" s="230"/>
      <c r="E51" s="385" t="s">
        <v>279</v>
      </c>
      <c r="F51" s="386">
        <v>1</v>
      </c>
      <c r="G51" s="234"/>
      <c r="H51" s="231"/>
      <c r="I51" s="232"/>
      <c r="J51" s="232" t="s">
        <v>39</v>
      </c>
      <c r="K51" s="231">
        <v>22.622099999999996</v>
      </c>
      <c r="L51" s="233">
        <f t="shared" si="6"/>
        <v>0</v>
      </c>
      <c r="M51" s="383">
        <v>1</v>
      </c>
      <c r="N51" s="377">
        <v>1</v>
      </c>
      <c r="O51" s="377">
        <v>1</v>
      </c>
      <c r="P51" s="382">
        <f t="shared" si="7"/>
        <v>22.622099999999996</v>
      </c>
      <c r="Q51" s="380">
        <f t="shared" si="10"/>
        <v>0</v>
      </c>
      <c r="R51" s="381">
        <f t="shared" si="10"/>
        <v>0</v>
      </c>
      <c r="S51" s="381">
        <f t="shared" si="10"/>
        <v>0</v>
      </c>
      <c r="T51" s="382">
        <f t="shared" si="8"/>
        <v>0</v>
      </c>
      <c r="U51" s="383">
        <v>1</v>
      </c>
      <c r="V51" s="377">
        <v>1</v>
      </c>
      <c r="W51" s="377">
        <v>1</v>
      </c>
      <c r="X51" s="382">
        <f t="shared" si="9"/>
        <v>22.622099999999996</v>
      </c>
    </row>
    <row r="52" spans="1:24" ht="14.15" customHeight="1">
      <c r="A52" s="228"/>
      <c r="B52" s="228">
        <v>11</v>
      </c>
      <c r="C52" s="230"/>
      <c r="D52" s="230"/>
      <c r="E52" s="385" t="s">
        <v>279</v>
      </c>
      <c r="F52" s="386">
        <v>1</v>
      </c>
      <c r="G52" s="234"/>
      <c r="H52" s="231"/>
      <c r="I52" s="232"/>
      <c r="J52" s="232" t="s">
        <v>39</v>
      </c>
      <c r="K52" s="231">
        <v>22.622099999999996</v>
      </c>
      <c r="L52" s="233">
        <f t="shared" si="6"/>
        <v>0</v>
      </c>
      <c r="M52" s="383">
        <v>1</v>
      </c>
      <c r="N52" s="377">
        <v>1</v>
      </c>
      <c r="O52" s="377">
        <v>1</v>
      </c>
      <c r="P52" s="382">
        <f t="shared" si="7"/>
        <v>22.622099999999996</v>
      </c>
      <c r="Q52" s="380">
        <f t="shared" si="10"/>
        <v>0</v>
      </c>
      <c r="R52" s="381">
        <f t="shared" si="10"/>
        <v>0</v>
      </c>
      <c r="S52" s="381">
        <f t="shared" si="10"/>
        <v>0</v>
      </c>
      <c r="T52" s="382">
        <f t="shared" si="8"/>
        <v>0</v>
      </c>
      <c r="U52" s="383">
        <v>1</v>
      </c>
      <c r="V52" s="377">
        <v>1</v>
      </c>
      <c r="W52" s="377">
        <v>1</v>
      </c>
      <c r="X52" s="382">
        <f t="shared" si="9"/>
        <v>22.622099999999996</v>
      </c>
    </row>
    <row r="53" spans="1:24" ht="14.15" customHeight="1">
      <c r="A53" s="228"/>
      <c r="B53" s="228">
        <v>12</v>
      </c>
      <c r="C53" s="230"/>
      <c r="D53" s="230"/>
      <c r="E53" s="385" t="s">
        <v>279</v>
      </c>
      <c r="F53" s="386">
        <v>1</v>
      </c>
      <c r="G53" s="234"/>
      <c r="H53" s="231"/>
      <c r="I53" s="232"/>
      <c r="J53" s="232" t="s">
        <v>39</v>
      </c>
      <c r="K53" s="231">
        <v>22.622099999999996</v>
      </c>
      <c r="L53" s="233">
        <f t="shared" si="6"/>
        <v>0</v>
      </c>
      <c r="M53" s="383">
        <v>1</v>
      </c>
      <c r="N53" s="377">
        <v>1</v>
      </c>
      <c r="O53" s="377">
        <v>1</v>
      </c>
      <c r="P53" s="382">
        <f t="shared" si="7"/>
        <v>22.622099999999996</v>
      </c>
      <c r="Q53" s="380">
        <f t="shared" si="10"/>
        <v>0</v>
      </c>
      <c r="R53" s="381">
        <f t="shared" si="10"/>
        <v>0</v>
      </c>
      <c r="S53" s="381">
        <f t="shared" si="10"/>
        <v>0</v>
      </c>
      <c r="T53" s="382">
        <f t="shared" si="8"/>
        <v>0</v>
      </c>
      <c r="U53" s="383">
        <v>1</v>
      </c>
      <c r="V53" s="377">
        <v>1</v>
      </c>
      <c r="W53" s="377">
        <v>1</v>
      </c>
      <c r="X53" s="382">
        <f t="shared" si="9"/>
        <v>22.622099999999996</v>
      </c>
    </row>
    <row r="54" spans="1:24" ht="14.15" customHeight="1">
      <c r="A54" s="228"/>
      <c r="B54" s="228">
        <v>13</v>
      </c>
      <c r="C54" s="230"/>
      <c r="D54" s="230"/>
      <c r="E54" s="385" t="s">
        <v>279</v>
      </c>
      <c r="F54" s="386">
        <v>1</v>
      </c>
      <c r="G54" s="234"/>
      <c r="H54" s="231"/>
      <c r="I54" s="232"/>
      <c r="J54" s="232" t="s">
        <v>39</v>
      </c>
      <c r="K54" s="231">
        <v>22.622099999999996</v>
      </c>
      <c r="L54" s="233">
        <f t="shared" si="6"/>
        <v>0</v>
      </c>
      <c r="M54" s="383">
        <v>1</v>
      </c>
      <c r="N54" s="377">
        <v>1</v>
      </c>
      <c r="O54" s="377">
        <v>1</v>
      </c>
      <c r="P54" s="382">
        <f t="shared" si="7"/>
        <v>22.622099999999996</v>
      </c>
      <c r="Q54" s="380">
        <f t="shared" si="10"/>
        <v>0</v>
      </c>
      <c r="R54" s="381">
        <f t="shared" si="10"/>
        <v>0</v>
      </c>
      <c r="S54" s="381">
        <f t="shared" si="10"/>
        <v>0</v>
      </c>
      <c r="T54" s="382">
        <f t="shared" si="8"/>
        <v>0</v>
      </c>
      <c r="U54" s="383">
        <v>1</v>
      </c>
      <c r="V54" s="377">
        <v>1</v>
      </c>
      <c r="W54" s="377">
        <v>1</v>
      </c>
      <c r="X54" s="382">
        <f t="shared" si="9"/>
        <v>22.622099999999996</v>
      </c>
    </row>
    <row r="55" spans="1:24" ht="14.15" customHeight="1">
      <c r="A55" s="228"/>
      <c r="B55" s="228">
        <v>14</v>
      </c>
      <c r="C55" s="230"/>
      <c r="D55" s="230"/>
      <c r="E55" s="385" t="s">
        <v>279</v>
      </c>
      <c r="F55" s="386">
        <v>1</v>
      </c>
      <c r="G55" s="234"/>
      <c r="H55" s="231"/>
      <c r="I55" s="232"/>
      <c r="J55" s="232" t="s">
        <v>39</v>
      </c>
      <c r="K55" s="231">
        <v>22.622099999999996</v>
      </c>
      <c r="L55" s="233">
        <f t="shared" si="6"/>
        <v>0</v>
      </c>
      <c r="M55" s="383">
        <v>1</v>
      </c>
      <c r="N55" s="377">
        <v>1</v>
      </c>
      <c r="O55" s="377">
        <v>1</v>
      </c>
      <c r="P55" s="382">
        <f t="shared" si="7"/>
        <v>22.622099999999996</v>
      </c>
      <c r="Q55" s="380">
        <f t="shared" si="10"/>
        <v>0</v>
      </c>
      <c r="R55" s="381">
        <f t="shared" si="10"/>
        <v>0</v>
      </c>
      <c r="S55" s="381">
        <f t="shared" si="10"/>
        <v>0</v>
      </c>
      <c r="T55" s="382">
        <f t="shared" si="8"/>
        <v>0</v>
      </c>
      <c r="U55" s="383">
        <v>1</v>
      </c>
      <c r="V55" s="377">
        <v>1</v>
      </c>
      <c r="W55" s="377">
        <v>1</v>
      </c>
      <c r="X55" s="382">
        <f t="shared" si="9"/>
        <v>22.622099999999996</v>
      </c>
    </row>
    <row r="56" spans="1:24" ht="14.15" customHeight="1">
      <c r="A56" s="228"/>
      <c r="B56" s="228">
        <v>15</v>
      </c>
      <c r="C56" s="230"/>
      <c r="D56" s="230"/>
      <c r="E56" s="385" t="s">
        <v>279</v>
      </c>
      <c r="F56" s="386">
        <v>1</v>
      </c>
      <c r="G56" s="234"/>
      <c r="H56" s="231"/>
      <c r="I56" s="232"/>
      <c r="J56" s="232" t="s">
        <v>39</v>
      </c>
      <c r="K56" s="231">
        <v>22.622099999999996</v>
      </c>
      <c r="L56" s="233">
        <f t="shared" si="6"/>
        <v>22.622099999999996</v>
      </c>
      <c r="M56" s="383"/>
      <c r="N56" s="377"/>
      <c r="O56" s="377"/>
      <c r="P56" s="382">
        <f t="shared" si="7"/>
        <v>0</v>
      </c>
      <c r="Q56" s="383"/>
      <c r="R56" s="377"/>
      <c r="S56" s="377"/>
      <c r="T56" s="382">
        <f t="shared" si="8"/>
        <v>0</v>
      </c>
      <c r="U56" s="383"/>
      <c r="V56" s="377"/>
      <c r="W56" s="377"/>
      <c r="X56" s="382">
        <f t="shared" si="9"/>
        <v>0</v>
      </c>
    </row>
    <row r="57" spans="1:24" ht="14.15" customHeight="1">
      <c r="A57" s="228"/>
      <c r="B57" s="228">
        <v>16</v>
      </c>
      <c r="C57" s="230"/>
      <c r="D57" s="230"/>
      <c r="E57" s="385" t="s">
        <v>279</v>
      </c>
      <c r="F57" s="386">
        <v>1</v>
      </c>
      <c r="G57" s="234"/>
      <c r="H57" s="231"/>
      <c r="I57" s="232"/>
      <c r="J57" s="232" t="s">
        <v>39</v>
      </c>
      <c r="K57" s="231">
        <v>22.622099999999996</v>
      </c>
      <c r="L57" s="233">
        <f t="shared" si="6"/>
        <v>22.622099999999996</v>
      </c>
      <c r="M57" s="383"/>
      <c r="N57" s="377"/>
      <c r="O57" s="377"/>
      <c r="P57" s="382">
        <f t="shared" si="7"/>
        <v>0</v>
      </c>
      <c r="Q57" s="383"/>
      <c r="R57" s="377"/>
      <c r="S57" s="377"/>
      <c r="T57" s="382">
        <f t="shared" si="8"/>
        <v>0</v>
      </c>
      <c r="U57" s="383"/>
      <c r="V57" s="377"/>
      <c r="W57" s="377"/>
      <c r="X57" s="382">
        <f t="shared" si="9"/>
        <v>0</v>
      </c>
    </row>
    <row r="58" spans="1:24" ht="14.15" customHeight="1">
      <c r="A58" s="228"/>
      <c r="B58" s="228">
        <v>19</v>
      </c>
      <c r="C58" s="230"/>
      <c r="D58" s="230"/>
      <c r="E58" s="385" t="s">
        <v>279</v>
      </c>
      <c r="F58" s="386">
        <v>1</v>
      </c>
      <c r="G58" s="234"/>
      <c r="H58" s="231"/>
      <c r="I58" s="232"/>
      <c r="J58" s="232" t="s">
        <v>39</v>
      </c>
      <c r="K58" s="231">
        <v>22.622099999999996</v>
      </c>
      <c r="L58" s="233">
        <f t="shared" si="6"/>
        <v>22.622099999999996</v>
      </c>
      <c r="M58" s="383"/>
      <c r="N58" s="377"/>
      <c r="O58" s="377"/>
      <c r="P58" s="382">
        <f t="shared" si="7"/>
        <v>0</v>
      </c>
      <c r="Q58" s="383"/>
      <c r="R58" s="377"/>
      <c r="S58" s="377"/>
      <c r="T58" s="382">
        <f t="shared" si="8"/>
        <v>0</v>
      </c>
      <c r="U58" s="383"/>
      <c r="V58" s="377"/>
      <c r="W58" s="377"/>
      <c r="X58" s="382">
        <f t="shared" si="9"/>
        <v>0</v>
      </c>
    </row>
    <row r="59" spans="1:24" ht="14.15" customHeight="1">
      <c r="A59" s="228"/>
      <c r="B59" s="228">
        <v>20</v>
      </c>
      <c r="C59" s="230"/>
      <c r="D59" s="230"/>
      <c r="E59" s="385" t="s">
        <v>279</v>
      </c>
      <c r="F59" s="386">
        <v>1</v>
      </c>
      <c r="G59" s="234"/>
      <c r="H59" s="231"/>
      <c r="I59" s="232"/>
      <c r="J59" s="232" t="s">
        <v>39</v>
      </c>
      <c r="K59" s="231">
        <v>22.622099999999996</v>
      </c>
      <c r="L59" s="233">
        <f t="shared" si="6"/>
        <v>22.622099999999996</v>
      </c>
      <c r="M59" s="383"/>
      <c r="N59" s="377"/>
      <c r="O59" s="377"/>
      <c r="P59" s="382">
        <f t="shared" si="7"/>
        <v>0</v>
      </c>
      <c r="Q59" s="383"/>
      <c r="R59" s="377"/>
      <c r="S59" s="377"/>
      <c r="T59" s="382">
        <f t="shared" si="8"/>
        <v>0</v>
      </c>
      <c r="U59" s="383"/>
      <c r="V59" s="377"/>
      <c r="W59" s="377"/>
      <c r="X59" s="382">
        <f t="shared" si="9"/>
        <v>0</v>
      </c>
    </row>
    <row r="60" spans="1:24" ht="14.15" customHeight="1">
      <c r="A60" s="228"/>
      <c r="B60" s="228">
        <v>21</v>
      </c>
      <c r="C60" s="230"/>
      <c r="D60" s="230"/>
      <c r="E60" s="385" t="s">
        <v>279</v>
      </c>
      <c r="F60" s="386">
        <v>1</v>
      </c>
      <c r="G60" s="234"/>
      <c r="H60" s="231"/>
      <c r="I60" s="232"/>
      <c r="J60" s="232" t="s">
        <v>39</v>
      </c>
      <c r="K60" s="231">
        <v>22.622099999999996</v>
      </c>
      <c r="L60" s="233">
        <f t="shared" si="6"/>
        <v>22.622099999999996</v>
      </c>
      <c r="M60" s="383"/>
      <c r="N60" s="377"/>
      <c r="O60" s="377"/>
      <c r="P60" s="382">
        <f t="shared" si="7"/>
        <v>0</v>
      </c>
      <c r="Q60" s="383"/>
      <c r="R60" s="377"/>
      <c r="S60" s="377"/>
      <c r="T60" s="382">
        <f t="shared" si="8"/>
        <v>0</v>
      </c>
      <c r="U60" s="383"/>
      <c r="V60" s="377"/>
      <c r="W60" s="377"/>
      <c r="X60" s="382">
        <f t="shared" si="9"/>
        <v>0</v>
      </c>
    </row>
    <row r="61" spans="1:24" ht="14.15" customHeight="1">
      <c r="A61" s="228"/>
      <c r="B61" s="228">
        <v>22</v>
      </c>
      <c r="C61" s="230"/>
      <c r="D61" s="230"/>
      <c r="E61" s="385" t="s">
        <v>279</v>
      </c>
      <c r="F61" s="386">
        <v>1</v>
      </c>
      <c r="G61" s="234"/>
      <c r="H61" s="231"/>
      <c r="I61" s="232"/>
      <c r="J61" s="232" t="s">
        <v>39</v>
      </c>
      <c r="K61" s="231">
        <v>22.622099999999996</v>
      </c>
      <c r="L61" s="233">
        <f t="shared" si="6"/>
        <v>22.622099999999996</v>
      </c>
      <c r="M61" s="380"/>
      <c r="N61" s="381"/>
      <c r="O61" s="381"/>
      <c r="P61" s="382">
        <f t="shared" si="7"/>
        <v>0</v>
      </c>
      <c r="Q61" s="380"/>
      <c r="R61" s="381"/>
      <c r="S61" s="381"/>
      <c r="T61" s="382">
        <f t="shared" si="8"/>
        <v>0</v>
      </c>
      <c r="U61" s="380"/>
      <c r="V61" s="381"/>
      <c r="W61" s="381"/>
      <c r="X61" s="382">
        <f t="shared" si="9"/>
        <v>0</v>
      </c>
    </row>
    <row r="62" spans="1:24" ht="14.15" customHeight="1">
      <c r="A62" s="228"/>
      <c r="B62" s="228">
        <v>23</v>
      </c>
      <c r="C62" s="230"/>
      <c r="D62" s="230"/>
      <c r="E62" s="385" t="s">
        <v>279</v>
      </c>
      <c r="F62" s="386">
        <v>1</v>
      </c>
      <c r="G62" s="234"/>
      <c r="H62" s="231"/>
      <c r="I62" s="232"/>
      <c r="J62" s="232" t="s">
        <v>39</v>
      </c>
      <c r="K62" s="231">
        <v>22.622099999999996</v>
      </c>
      <c r="L62" s="233">
        <f t="shared" si="6"/>
        <v>22.622099999999996</v>
      </c>
      <c r="M62" s="380"/>
      <c r="N62" s="381"/>
      <c r="O62" s="381"/>
      <c r="P62" s="382">
        <f t="shared" si="7"/>
        <v>0</v>
      </c>
      <c r="Q62" s="380"/>
      <c r="R62" s="381"/>
      <c r="S62" s="381"/>
      <c r="T62" s="382">
        <f t="shared" si="8"/>
        <v>0</v>
      </c>
      <c r="U62" s="380"/>
      <c r="V62" s="381"/>
      <c r="W62" s="381"/>
      <c r="X62" s="382">
        <f t="shared" si="9"/>
        <v>0</v>
      </c>
    </row>
    <row r="63" spans="1:24" ht="14.15" customHeight="1">
      <c r="A63" s="228"/>
      <c r="B63" s="228">
        <v>24</v>
      </c>
      <c r="C63" s="230"/>
      <c r="D63" s="230"/>
      <c r="E63" s="385" t="s">
        <v>279</v>
      </c>
      <c r="F63" s="386">
        <v>1</v>
      </c>
      <c r="G63" s="234"/>
      <c r="H63" s="231"/>
      <c r="I63" s="232"/>
      <c r="J63" s="232" t="s">
        <v>39</v>
      </c>
      <c r="K63" s="231">
        <v>22.622099999999996</v>
      </c>
      <c r="L63" s="233">
        <f t="shared" si="6"/>
        <v>22.622099999999996</v>
      </c>
      <c r="M63" s="380"/>
      <c r="N63" s="381"/>
      <c r="O63" s="381"/>
      <c r="P63" s="382">
        <f t="shared" si="7"/>
        <v>0</v>
      </c>
      <c r="Q63" s="380"/>
      <c r="R63" s="381"/>
      <c r="S63" s="381"/>
      <c r="T63" s="382">
        <f t="shared" si="8"/>
        <v>0</v>
      </c>
      <c r="U63" s="380"/>
      <c r="V63" s="381"/>
      <c r="W63" s="381"/>
      <c r="X63" s="382">
        <f t="shared" si="9"/>
        <v>0</v>
      </c>
    </row>
    <row r="64" spans="1:24" ht="14.15" customHeight="1">
      <c r="A64" s="228"/>
      <c r="B64" s="228">
        <v>25</v>
      </c>
      <c r="C64" s="230"/>
      <c r="D64" s="230"/>
      <c r="E64" s="385" t="s">
        <v>279</v>
      </c>
      <c r="F64" s="386">
        <v>1</v>
      </c>
      <c r="G64" s="234"/>
      <c r="H64" s="231"/>
      <c r="I64" s="232"/>
      <c r="J64" s="232" t="s">
        <v>39</v>
      </c>
      <c r="K64" s="231">
        <v>22.622099999999996</v>
      </c>
      <c r="L64" s="233">
        <f t="shared" si="6"/>
        <v>22.622099999999996</v>
      </c>
      <c r="M64" s="380"/>
      <c r="N64" s="381"/>
      <c r="O64" s="381"/>
      <c r="P64" s="382">
        <f t="shared" si="7"/>
        <v>0</v>
      </c>
      <c r="Q64" s="380"/>
      <c r="R64" s="381"/>
      <c r="S64" s="381"/>
      <c r="T64" s="382">
        <f t="shared" si="8"/>
        <v>0</v>
      </c>
      <c r="U64" s="380"/>
      <c r="V64" s="381"/>
      <c r="W64" s="381"/>
      <c r="X64" s="382">
        <f t="shared" si="9"/>
        <v>0</v>
      </c>
    </row>
    <row r="65" spans="1:24" ht="14.15" customHeight="1">
      <c r="A65" s="228"/>
      <c r="B65" s="228">
        <v>26</v>
      </c>
      <c r="C65" s="230"/>
      <c r="D65" s="230"/>
      <c r="E65" s="385" t="s">
        <v>279</v>
      </c>
      <c r="F65" s="386">
        <v>1</v>
      </c>
      <c r="G65" s="234"/>
      <c r="H65" s="231"/>
      <c r="I65" s="232"/>
      <c r="J65" s="232" t="s">
        <v>39</v>
      </c>
      <c r="K65" s="231">
        <v>22.622099999999996</v>
      </c>
      <c r="L65" s="233">
        <f t="shared" si="6"/>
        <v>22.622099999999996</v>
      </c>
      <c r="M65" s="380"/>
      <c r="N65" s="381"/>
      <c r="O65" s="381"/>
      <c r="P65" s="382">
        <f t="shared" si="7"/>
        <v>0</v>
      </c>
      <c r="Q65" s="380"/>
      <c r="R65" s="381"/>
      <c r="S65" s="381"/>
      <c r="T65" s="382">
        <f t="shared" si="8"/>
        <v>0</v>
      </c>
      <c r="U65" s="380"/>
      <c r="V65" s="381"/>
      <c r="W65" s="381"/>
      <c r="X65" s="382">
        <f t="shared" si="9"/>
        <v>0</v>
      </c>
    </row>
    <row r="66" spans="1:24" ht="14.15" customHeight="1">
      <c r="A66" s="228"/>
      <c r="B66" s="228">
        <v>27</v>
      </c>
      <c r="C66" s="230"/>
      <c r="D66" s="230"/>
      <c r="E66" s="385" t="s">
        <v>279</v>
      </c>
      <c r="F66" s="386">
        <v>1</v>
      </c>
      <c r="G66" s="234"/>
      <c r="H66" s="231"/>
      <c r="I66" s="232"/>
      <c r="J66" s="232" t="s">
        <v>39</v>
      </c>
      <c r="K66" s="231">
        <v>22.622099999999996</v>
      </c>
      <c r="L66" s="233">
        <f t="shared" si="6"/>
        <v>22.622099999999996</v>
      </c>
      <c r="M66" s="380"/>
      <c r="N66" s="381"/>
      <c r="O66" s="381"/>
      <c r="P66" s="382">
        <f t="shared" si="7"/>
        <v>0</v>
      </c>
      <c r="Q66" s="380"/>
      <c r="R66" s="381"/>
      <c r="S66" s="381"/>
      <c r="T66" s="382">
        <f t="shared" si="8"/>
        <v>0</v>
      </c>
      <c r="U66" s="380"/>
      <c r="V66" s="381"/>
      <c r="W66" s="381"/>
      <c r="X66" s="382">
        <f t="shared" si="9"/>
        <v>0</v>
      </c>
    </row>
    <row r="67" spans="1:24" ht="14.15" customHeight="1">
      <c r="A67" s="243"/>
      <c r="B67" s="243"/>
      <c r="C67" s="244"/>
      <c r="D67" s="245"/>
      <c r="E67" s="390"/>
      <c r="F67" s="391"/>
      <c r="G67" s="392"/>
      <c r="H67" s="245"/>
      <c r="I67" s="247"/>
      <c r="J67" s="247"/>
      <c r="K67" s="334">
        <f>SUM(K7:K66)</f>
        <v>1840.5583000000006</v>
      </c>
      <c r="L67" s="334">
        <f>SUM(L7:L66)</f>
        <v>609.96642400000007</v>
      </c>
      <c r="M67" s="393"/>
      <c r="N67" s="394"/>
      <c r="O67" s="394"/>
      <c r="P67" s="334">
        <f>SUM(P7:P66)</f>
        <v>1230.5918760000004</v>
      </c>
      <c r="Q67" s="393"/>
      <c r="R67" s="394"/>
      <c r="S67" s="394"/>
      <c r="T67" s="334">
        <f>SUM(T7:T66)</f>
        <v>224.22416899999999</v>
      </c>
      <c r="U67" s="393"/>
      <c r="V67" s="394"/>
      <c r="W67" s="394"/>
      <c r="X67" s="334">
        <f>SUM(X7:X66)</f>
        <v>1454.8160450000003</v>
      </c>
    </row>
    <row r="68" spans="1:24" s="401" customFormat="1" ht="14.15" customHeight="1">
      <c r="A68" s="395"/>
      <c r="B68" s="395"/>
      <c r="C68" s="390"/>
      <c r="D68" s="391"/>
      <c r="E68" s="396" t="s">
        <v>280</v>
      </c>
      <c r="F68" s="397"/>
      <c r="G68" s="397"/>
      <c r="H68" s="391"/>
      <c r="I68" s="398"/>
      <c r="J68" s="398"/>
      <c r="K68" s="334"/>
      <c r="L68" s="409"/>
      <c r="M68" s="399"/>
      <c r="N68" s="400"/>
      <c r="O68" s="400"/>
      <c r="P68" s="400">
        <f>P67/K67</f>
        <v>0.66859706427120513</v>
      </c>
      <c r="Q68" s="399"/>
      <c r="R68" s="400"/>
      <c r="S68" s="400"/>
      <c r="T68" s="400">
        <f>T67/L67</f>
        <v>0.36760083863238996</v>
      </c>
      <c r="U68" s="399"/>
      <c r="V68" s="400"/>
      <c r="W68" s="400"/>
      <c r="X68" s="400">
        <f>X67/K67</f>
        <v>0.79042106137034607</v>
      </c>
    </row>
    <row r="69" spans="1:24" ht="14.15" customHeight="1">
      <c r="A69" s="402"/>
      <c r="B69" s="402"/>
      <c r="C69" s="403"/>
      <c r="D69" s="403"/>
      <c r="E69" s="403"/>
      <c r="F69" s="375"/>
      <c r="G69" s="375"/>
      <c r="H69" s="375"/>
      <c r="I69" s="404"/>
      <c r="J69" s="404"/>
      <c r="K69" s="375"/>
      <c r="L69" s="375"/>
      <c r="M69" s="405"/>
      <c r="N69" s="405"/>
      <c r="O69" s="405"/>
      <c r="P69" s="375"/>
      <c r="Q69" s="405"/>
      <c r="R69" s="405"/>
      <c r="S69" s="405"/>
      <c r="T69" s="375"/>
      <c r="U69" s="405"/>
      <c r="V69" s="405"/>
      <c r="W69" s="405"/>
      <c r="X69" s="375"/>
    </row>
    <row r="70" spans="1:24">
      <c r="A70" s="248"/>
      <c r="B70" s="248"/>
      <c r="C70" s="249"/>
      <c r="D70" s="249"/>
      <c r="E70" s="249"/>
      <c r="F70" s="250"/>
      <c r="G70" s="250"/>
      <c r="H70" s="250"/>
      <c r="I70" s="256"/>
      <c r="J70" s="256"/>
      <c r="K70" s="250"/>
      <c r="L70" s="250"/>
      <c r="M70" s="406"/>
      <c r="N70" s="406"/>
      <c r="O70" s="406"/>
      <c r="P70" s="250"/>
      <c r="Q70" s="406"/>
      <c r="R70" s="406"/>
      <c r="S70" s="406"/>
      <c r="T70" s="250"/>
      <c r="U70" s="406"/>
      <c r="V70" s="406"/>
      <c r="W70" s="406"/>
      <c r="X70" s="250"/>
    </row>
    <row r="71" spans="1:24">
      <c r="A71" s="248"/>
      <c r="B71" s="248"/>
      <c r="C71" s="249"/>
      <c r="D71" s="249"/>
      <c r="E71" s="249"/>
      <c r="F71" s="250"/>
      <c r="G71" s="250"/>
      <c r="H71" s="250"/>
      <c r="I71" s="256"/>
      <c r="J71" s="256"/>
      <c r="K71" s="250"/>
      <c r="L71" s="250"/>
      <c r="M71" s="406"/>
      <c r="N71" s="406"/>
      <c r="O71" s="406"/>
      <c r="P71" s="250"/>
      <c r="Q71" s="406"/>
      <c r="R71" s="406"/>
      <c r="S71" s="406"/>
      <c r="T71" s="250"/>
      <c r="U71" s="406"/>
      <c r="V71" s="406"/>
      <c r="W71" s="406"/>
      <c r="X71" s="250"/>
    </row>
    <row r="72" spans="1:24">
      <c r="A72" s="248"/>
      <c r="B72" s="248"/>
      <c r="C72" s="249"/>
      <c r="D72" s="249"/>
      <c r="E72" s="249"/>
      <c r="F72" s="250"/>
      <c r="G72" s="250"/>
      <c r="H72" s="250"/>
      <c r="I72" s="256"/>
      <c r="J72" s="256"/>
      <c r="K72" s="250"/>
      <c r="L72" s="250"/>
      <c r="M72" s="406"/>
      <c r="N72" s="406"/>
      <c r="O72" s="406"/>
      <c r="P72" s="250"/>
      <c r="Q72" s="406"/>
      <c r="R72" s="406"/>
      <c r="S72" s="406"/>
      <c r="T72" s="250"/>
      <c r="U72" s="406"/>
      <c r="V72" s="406"/>
      <c r="W72" s="406"/>
      <c r="X72" s="250"/>
    </row>
    <row r="73" spans="1:24">
      <c r="A73" s="248"/>
      <c r="B73" s="248"/>
      <c r="C73" s="249"/>
      <c r="D73" s="249"/>
      <c r="E73" s="249"/>
      <c r="F73" s="250"/>
      <c r="G73" s="250"/>
      <c r="H73" s="250"/>
      <c r="I73" s="256"/>
      <c r="J73" s="256"/>
      <c r="K73" s="250"/>
      <c r="L73" s="250"/>
      <c r="M73" s="406"/>
      <c r="N73" s="406"/>
      <c r="O73" s="406"/>
      <c r="P73" s="250"/>
      <c r="Q73" s="406"/>
      <c r="R73" s="406"/>
      <c r="S73" s="406"/>
      <c r="T73" s="250"/>
      <c r="U73" s="406"/>
      <c r="V73" s="406"/>
      <c r="W73" s="406"/>
      <c r="X73" s="250"/>
    </row>
    <row r="74" spans="1:24">
      <c r="A74" s="248"/>
      <c r="B74" s="248"/>
      <c r="C74" s="249"/>
      <c r="D74" s="249"/>
      <c r="E74" s="249"/>
      <c r="F74" s="250"/>
      <c r="G74" s="250"/>
      <c r="H74" s="250"/>
      <c r="I74" s="256"/>
      <c r="J74" s="256"/>
      <c r="K74" s="250"/>
      <c r="L74" s="250"/>
      <c r="M74" s="406"/>
      <c r="N74" s="406"/>
      <c r="O74" s="406"/>
      <c r="P74" s="250"/>
      <c r="Q74" s="406"/>
      <c r="R74" s="406"/>
      <c r="S74" s="406"/>
      <c r="T74" s="250"/>
      <c r="U74" s="406"/>
      <c r="V74" s="406"/>
      <c r="W74" s="406"/>
      <c r="X74" s="250"/>
    </row>
    <row r="75" spans="1:24">
      <c r="A75" s="248"/>
      <c r="B75" s="248"/>
      <c r="C75" s="249"/>
      <c r="D75" s="249"/>
      <c r="E75" s="249"/>
      <c r="F75" s="250"/>
      <c r="G75" s="250"/>
      <c r="H75" s="250"/>
      <c r="I75" s="256"/>
      <c r="J75" s="256"/>
      <c r="K75" s="250"/>
      <c r="L75" s="250"/>
      <c r="M75" s="406"/>
      <c r="N75" s="406"/>
      <c r="O75" s="406"/>
      <c r="P75" s="250"/>
      <c r="Q75" s="406"/>
      <c r="R75" s="406"/>
      <c r="S75" s="406"/>
      <c r="T75" s="250"/>
      <c r="U75" s="406"/>
      <c r="V75" s="406"/>
      <c r="W75" s="406"/>
      <c r="X75" s="250"/>
    </row>
    <row r="76" spans="1:24">
      <c r="A76" s="248"/>
      <c r="B76" s="248"/>
      <c r="C76" s="249"/>
      <c r="D76" s="249"/>
      <c r="E76" s="249"/>
      <c r="F76" s="250"/>
      <c r="G76" s="250"/>
      <c r="H76" s="250"/>
      <c r="I76" s="256"/>
      <c r="J76" s="256"/>
      <c r="K76" s="250"/>
      <c r="L76" s="250"/>
      <c r="M76" s="406"/>
      <c r="N76" s="406"/>
      <c r="O76" s="406"/>
      <c r="P76" s="250"/>
      <c r="Q76" s="406"/>
      <c r="R76" s="406"/>
      <c r="S76" s="406"/>
      <c r="T76" s="250"/>
      <c r="U76" s="406"/>
      <c r="V76" s="406"/>
      <c r="W76" s="406"/>
      <c r="X76" s="250"/>
    </row>
    <row r="77" spans="1:24">
      <c r="A77" s="248"/>
      <c r="B77" s="248"/>
      <c r="C77" s="249"/>
      <c r="D77" s="249"/>
      <c r="E77" s="249"/>
      <c r="F77" s="250"/>
      <c r="G77" s="250"/>
      <c r="H77" s="250"/>
      <c r="I77" s="256"/>
      <c r="J77" s="256"/>
      <c r="K77" s="250"/>
      <c r="L77" s="250"/>
      <c r="M77" s="406"/>
      <c r="N77" s="406"/>
      <c r="O77" s="406"/>
      <c r="P77" s="250"/>
      <c r="Q77" s="406"/>
      <c r="R77" s="406"/>
      <c r="S77" s="406"/>
      <c r="T77" s="250"/>
      <c r="U77" s="406"/>
      <c r="V77" s="406"/>
      <c r="W77" s="406"/>
      <c r="X77" s="250"/>
    </row>
    <row r="78" spans="1:24">
      <c r="A78" s="248"/>
      <c r="B78" s="248"/>
      <c r="C78" s="249"/>
      <c r="D78" s="249"/>
      <c r="E78" s="249"/>
      <c r="F78" s="250"/>
      <c r="G78" s="250"/>
      <c r="H78" s="250"/>
      <c r="I78" s="256"/>
      <c r="J78" s="256"/>
      <c r="K78" s="250"/>
      <c r="L78" s="250"/>
      <c r="M78" s="406"/>
      <c r="N78" s="406"/>
      <c r="O78" s="406"/>
      <c r="P78" s="250"/>
      <c r="Q78" s="406"/>
      <c r="R78" s="406"/>
      <c r="S78" s="406"/>
      <c r="T78" s="250"/>
      <c r="U78" s="406"/>
      <c r="V78" s="406"/>
      <c r="W78" s="406"/>
      <c r="X78" s="250"/>
    </row>
    <row r="79" spans="1:24">
      <c r="A79" s="248"/>
      <c r="B79" s="248"/>
      <c r="C79" s="249"/>
      <c r="D79" s="249"/>
      <c r="E79" s="249"/>
      <c r="F79" s="250"/>
      <c r="G79" s="250"/>
      <c r="H79" s="250"/>
      <c r="I79" s="256"/>
      <c r="J79" s="256"/>
      <c r="K79" s="250"/>
      <c r="L79" s="250"/>
      <c r="M79" s="406"/>
      <c r="N79" s="406"/>
      <c r="O79" s="406"/>
      <c r="P79" s="250"/>
      <c r="Q79" s="406"/>
      <c r="R79" s="406"/>
      <c r="S79" s="406"/>
      <c r="T79" s="250"/>
      <c r="U79" s="406"/>
      <c r="V79" s="406"/>
      <c r="W79" s="406"/>
      <c r="X79" s="250"/>
    </row>
    <row r="80" spans="1:24">
      <c r="A80" s="248"/>
      <c r="B80" s="248"/>
      <c r="C80" s="249"/>
      <c r="D80" s="249"/>
      <c r="E80" s="249"/>
      <c r="F80" s="250"/>
      <c r="G80" s="250"/>
      <c r="H80" s="250"/>
      <c r="I80" s="256"/>
      <c r="J80" s="256"/>
      <c r="K80" s="250"/>
      <c r="L80" s="250"/>
      <c r="M80" s="406"/>
      <c r="N80" s="406"/>
      <c r="O80" s="406"/>
      <c r="P80" s="250"/>
      <c r="Q80" s="406"/>
      <c r="R80" s="406"/>
      <c r="S80" s="406"/>
      <c r="T80" s="250"/>
      <c r="U80" s="406"/>
      <c r="V80" s="406"/>
      <c r="W80" s="406"/>
      <c r="X80" s="250"/>
    </row>
    <row r="81" spans="1:24">
      <c r="A81" s="248"/>
      <c r="B81" s="248"/>
      <c r="C81" s="249"/>
      <c r="D81" s="249"/>
      <c r="E81" s="249"/>
      <c r="F81" s="250"/>
      <c r="G81" s="250"/>
      <c r="H81" s="250"/>
      <c r="I81" s="256"/>
      <c r="J81" s="256"/>
      <c r="K81" s="250"/>
      <c r="L81" s="250"/>
      <c r="M81" s="406"/>
      <c r="N81" s="406"/>
      <c r="O81" s="406"/>
      <c r="P81" s="250"/>
      <c r="Q81" s="406"/>
      <c r="R81" s="406"/>
      <c r="S81" s="406"/>
      <c r="T81" s="250"/>
      <c r="U81" s="406"/>
      <c r="V81" s="406"/>
      <c r="W81" s="406"/>
      <c r="X81" s="250"/>
    </row>
    <row r="82" spans="1:24">
      <c r="A82" s="248"/>
      <c r="B82" s="248"/>
      <c r="C82" s="249"/>
      <c r="D82" s="249"/>
      <c r="E82" s="249"/>
      <c r="F82" s="250"/>
      <c r="G82" s="250"/>
      <c r="H82" s="250"/>
      <c r="I82" s="256"/>
      <c r="J82" s="256"/>
      <c r="K82" s="250"/>
      <c r="L82" s="250"/>
      <c r="M82" s="406"/>
      <c r="N82" s="406"/>
      <c r="O82" s="406"/>
      <c r="P82" s="250"/>
      <c r="Q82" s="406"/>
      <c r="R82" s="406"/>
      <c r="S82" s="406"/>
      <c r="T82" s="250"/>
      <c r="U82" s="406"/>
      <c r="V82" s="406"/>
      <c r="W82" s="406"/>
      <c r="X82" s="250"/>
    </row>
    <row r="83" spans="1:24">
      <c r="A83" s="248"/>
      <c r="B83" s="248"/>
      <c r="C83" s="249"/>
      <c r="D83" s="249"/>
      <c r="E83" s="249"/>
      <c r="F83" s="250"/>
      <c r="G83" s="250"/>
      <c r="H83" s="250"/>
      <c r="I83" s="256"/>
      <c r="J83" s="256"/>
      <c r="K83" s="250"/>
      <c r="L83" s="250"/>
      <c r="M83" s="406"/>
      <c r="N83" s="406"/>
      <c r="O83" s="406"/>
      <c r="P83" s="250"/>
      <c r="Q83" s="406"/>
      <c r="R83" s="406"/>
      <c r="S83" s="406"/>
      <c r="T83" s="250"/>
      <c r="U83" s="406"/>
      <c r="V83" s="406"/>
      <c r="W83" s="406"/>
      <c r="X83" s="250"/>
    </row>
    <row r="84" spans="1:24">
      <c r="A84" s="248"/>
      <c r="B84" s="248"/>
      <c r="C84" s="249"/>
      <c r="D84" s="249"/>
      <c r="E84" s="249"/>
      <c r="F84" s="250"/>
      <c r="G84" s="250"/>
      <c r="H84" s="250"/>
      <c r="I84" s="256"/>
      <c r="J84" s="256"/>
      <c r="K84" s="250"/>
      <c r="L84" s="250"/>
      <c r="M84" s="406"/>
      <c r="N84" s="406"/>
      <c r="O84" s="406"/>
      <c r="P84" s="250"/>
      <c r="Q84" s="406"/>
      <c r="R84" s="406"/>
      <c r="S84" s="406"/>
      <c r="T84" s="250"/>
      <c r="U84" s="406"/>
      <c r="V84" s="406"/>
      <c r="W84" s="406"/>
      <c r="X84" s="250"/>
    </row>
    <row r="85" spans="1:24">
      <c r="A85" s="248"/>
      <c r="B85" s="248"/>
      <c r="C85" s="249"/>
      <c r="D85" s="249"/>
      <c r="E85" s="249"/>
      <c r="F85" s="250"/>
      <c r="G85" s="250"/>
      <c r="H85" s="250"/>
      <c r="I85" s="256"/>
      <c r="J85" s="256"/>
      <c r="K85" s="250"/>
      <c r="L85" s="250"/>
      <c r="M85" s="406"/>
      <c r="N85" s="406"/>
      <c r="O85" s="406"/>
      <c r="P85" s="250"/>
      <c r="Q85" s="406"/>
      <c r="R85" s="406"/>
      <c r="S85" s="406"/>
      <c r="T85" s="250"/>
      <c r="U85" s="406"/>
      <c r="V85" s="406"/>
      <c r="W85" s="406"/>
      <c r="X85" s="250"/>
    </row>
    <row r="86" spans="1:24">
      <c r="A86" s="248"/>
      <c r="B86" s="248"/>
      <c r="C86" s="249"/>
      <c r="D86" s="249"/>
      <c r="E86" s="249"/>
      <c r="F86" s="250"/>
      <c r="G86" s="250"/>
      <c r="H86" s="250"/>
      <c r="I86" s="256"/>
      <c r="J86" s="256"/>
      <c r="K86" s="250"/>
      <c r="L86" s="250"/>
      <c r="M86" s="406"/>
      <c r="N86" s="406"/>
      <c r="O86" s="406"/>
      <c r="P86" s="250"/>
      <c r="Q86" s="406"/>
      <c r="R86" s="406"/>
      <c r="S86" s="406"/>
      <c r="T86" s="250"/>
      <c r="U86" s="406"/>
      <c r="V86" s="406"/>
      <c r="W86" s="406"/>
      <c r="X86" s="250"/>
    </row>
    <row r="87" spans="1:24">
      <c r="A87" s="248"/>
      <c r="B87" s="248"/>
      <c r="C87" s="249"/>
      <c r="D87" s="249"/>
      <c r="E87" s="249"/>
      <c r="F87" s="250"/>
      <c r="G87" s="250"/>
      <c r="H87" s="250"/>
      <c r="I87" s="256"/>
    </row>
  </sheetData>
  <mergeCells count="7">
    <mergeCell ref="U2:X2"/>
    <mergeCell ref="U3:W3"/>
    <mergeCell ref="M3:O3"/>
    <mergeCell ref="C45:C46"/>
    <mergeCell ref="Q3:S3"/>
    <mergeCell ref="M2:P2"/>
    <mergeCell ref="Q2:T2"/>
  </mergeCells>
  <pageMargins left="0.5" right="0.5" top="0.75" bottom="0.75" header="0.3" footer="0.3"/>
  <pageSetup paperSize="8" scale="75" orientation="landscape" r:id="rId1"/>
  <headerFooter>
    <oddFooter>&amp;LAL RAWDA&amp;CBH Takeoff&amp;RPage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85"/>
  <sheetViews>
    <sheetView topLeftCell="A166" zoomScale="80" zoomScaleNormal="80" workbookViewId="0">
      <selection activeCell="T24" sqref="T24"/>
    </sheetView>
  </sheetViews>
  <sheetFormatPr defaultColWidth="8.90625" defaultRowHeight="14.5"/>
  <cols>
    <col min="5" max="5" width="19.453125" customWidth="1"/>
    <col min="6" max="6" width="11.54296875" customWidth="1"/>
    <col min="7" max="7" width="5.08984375" customWidth="1"/>
    <col min="8" max="8" width="9.90625" customWidth="1"/>
    <col min="9" max="9" width="14.6328125" customWidth="1"/>
    <col min="10" max="10" width="5.08984375" customWidth="1"/>
  </cols>
  <sheetData>
    <row r="1" spans="1:10">
      <c r="A1" s="571" t="s">
        <v>148</v>
      </c>
      <c r="B1" s="1145" t="s">
        <v>386</v>
      </c>
      <c r="C1" s="1145"/>
      <c r="D1" s="1145"/>
      <c r="E1" s="1311" t="s">
        <v>610</v>
      </c>
      <c r="F1" s="1311"/>
      <c r="G1" s="1311"/>
      <c r="H1" s="206"/>
      <c r="I1" s="207"/>
      <c r="J1" s="572"/>
    </row>
    <row r="2" spans="1:10">
      <c r="A2" s="208" t="s">
        <v>148</v>
      </c>
      <c r="B2" s="212" t="s">
        <v>388</v>
      </c>
      <c r="C2" s="212"/>
      <c r="D2" s="212"/>
      <c r="E2" s="212" t="s">
        <v>611</v>
      </c>
      <c r="F2" s="1146"/>
      <c r="G2" s="1146"/>
      <c r="H2" s="211"/>
      <c r="I2" s="1146"/>
      <c r="J2" s="213"/>
    </row>
    <row r="3" spans="1:10">
      <c r="A3" s="208" t="s">
        <v>148</v>
      </c>
      <c r="B3" s="212" t="s">
        <v>390</v>
      </c>
      <c r="C3" s="212"/>
      <c r="D3" s="212"/>
      <c r="E3" s="1326" t="s">
        <v>391</v>
      </c>
      <c r="F3" s="1326"/>
      <c r="G3" s="1326"/>
      <c r="H3" s="1326"/>
      <c r="I3" s="1326"/>
      <c r="J3" s="213"/>
    </row>
    <row r="4" spans="1:10">
      <c r="A4" s="214"/>
      <c r="B4" s="1384" t="s">
        <v>612</v>
      </c>
      <c r="C4" s="1384"/>
      <c r="D4" s="1384"/>
      <c r="E4" s="1384"/>
      <c r="F4" s="1384"/>
      <c r="G4" s="1384"/>
      <c r="H4" s="1384"/>
      <c r="I4" s="1384"/>
      <c r="J4" s="1385"/>
    </row>
    <row r="5" spans="1:10">
      <c r="A5" s="219"/>
      <c r="B5" s="1314"/>
      <c r="C5" s="1314"/>
      <c r="D5" s="1314"/>
      <c r="E5" s="1314"/>
      <c r="F5" s="632"/>
      <c r="G5" s="674"/>
      <c r="H5" s="674" t="s">
        <v>152</v>
      </c>
      <c r="I5" s="675"/>
      <c r="J5" s="342"/>
    </row>
    <row r="6" spans="1:10" ht="28.5" customHeight="1">
      <c r="A6" s="220" t="s">
        <v>155</v>
      </c>
      <c r="B6" s="714" t="s">
        <v>124</v>
      </c>
      <c r="C6" s="220" t="s">
        <v>613</v>
      </c>
      <c r="D6" s="220" t="s">
        <v>614</v>
      </c>
      <c r="E6" s="220" t="s">
        <v>613</v>
      </c>
      <c r="F6" s="578" t="s">
        <v>158</v>
      </c>
      <c r="G6" s="684"/>
      <c r="H6" s="685" t="s">
        <v>163</v>
      </c>
      <c r="I6" s="686" t="s">
        <v>161</v>
      </c>
      <c r="J6" s="336" t="s">
        <v>129</v>
      </c>
    </row>
    <row r="7" spans="1:10" ht="15" customHeight="1">
      <c r="A7" s="319"/>
      <c r="B7" s="715" t="s">
        <v>615</v>
      </c>
      <c r="C7" s="716">
        <v>801</v>
      </c>
      <c r="D7" s="715" t="s">
        <v>616</v>
      </c>
      <c r="E7" s="716" t="s">
        <v>617</v>
      </c>
      <c r="F7" s="717">
        <v>1</v>
      </c>
      <c r="G7" s="231"/>
      <c r="H7" s="231">
        <v>1</v>
      </c>
      <c r="I7" s="232"/>
      <c r="J7" s="229"/>
    </row>
    <row r="8" spans="1:10" ht="15" customHeight="1">
      <c r="A8" s="319"/>
      <c r="B8" s="715" t="s">
        <v>615</v>
      </c>
      <c r="C8" s="716">
        <v>802</v>
      </c>
      <c r="D8" s="715" t="s">
        <v>618</v>
      </c>
      <c r="E8" s="716" t="s">
        <v>619</v>
      </c>
      <c r="F8" s="717">
        <v>1</v>
      </c>
      <c r="G8" s="231"/>
      <c r="H8" s="231">
        <v>1</v>
      </c>
      <c r="I8" s="232"/>
      <c r="J8" s="229"/>
    </row>
    <row r="9" spans="1:10" ht="15" customHeight="1">
      <c r="A9" s="319"/>
      <c r="B9" s="715" t="s">
        <v>615</v>
      </c>
      <c r="C9" s="716">
        <v>803</v>
      </c>
      <c r="D9" s="715" t="s">
        <v>620</v>
      </c>
      <c r="E9" s="716" t="s">
        <v>619</v>
      </c>
      <c r="F9" s="717">
        <v>1</v>
      </c>
      <c r="G9" s="231"/>
      <c r="H9" s="231">
        <v>1</v>
      </c>
      <c r="I9" s="232"/>
      <c r="J9" s="229"/>
    </row>
    <row r="10" spans="1:10" ht="15" customHeight="1">
      <c r="A10" s="319"/>
      <c r="B10" s="718" t="s">
        <v>615</v>
      </c>
      <c r="C10" s="719">
        <v>806</v>
      </c>
      <c r="D10" s="718" t="s">
        <v>621</v>
      </c>
      <c r="E10" s="719" t="s">
        <v>619</v>
      </c>
      <c r="F10" s="717">
        <v>1</v>
      </c>
      <c r="G10" s="231"/>
      <c r="H10" s="231">
        <v>1</v>
      </c>
      <c r="I10" s="232"/>
      <c r="J10" s="229"/>
    </row>
    <row r="11" spans="1:10" ht="15" customHeight="1">
      <c r="A11" s="319"/>
      <c r="B11" s="715" t="s">
        <v>615</v>
      </c>
      <c r="C11" s="716">
        <v>807</v>
      </c>
      <c r="D11" s="715" t="s">
        <v>622</v>
      </c>
      <c r="E11" s="716" t="s">
        <v>619</v>
      </c>
      <c r="F11" s="717">
        <v>1</v>
      </c>
      <c r="G11" s="231"/>
      <c r="H11" s="231">
        <v>1</v>
      </c>
      <c r="I11" s="232"/>
      <c r="J11" s="229"/>
    </row>
    <row r="12" spans="1:10" ht="15" customHeight="1">
      <c r="A12" s="319"/>
      <c r="B12" s="720" t="s">
        <v>615</v>
      </c>
      <c r="C12" s="721">
        <v>707.1</v>
      </c>
      <c r="D12" s="722" t="s">
        <v>623</v>
      </c>
      <c r="E12" s="721" t="s">
        <v>624</v>
      </c>
      <c r="F12" s="717">
        <v>1</v>
      </c>
      <c r="G12" s="231"/>
      <c r="H12" s="231">
        <v>1</v>
      </c>
      <c r="I12" s="232"/>
      <c r="J12" s="229"/>
    </row>
    <row r="13" spans="1:10" ht="15" customHeight="1">
      <c r="A13" s="319"/>
      <c r="B13" s="715" t="s">
        <v>615</v>
      </c>
      <c r="C13" s="716">
        <v>808</v>
      </c>
      <c r="D13" s="715" t="s">
        <v>625</v>
      </c>
      <c r="E13" s="716" t="s">
        <v>626</v>
      </c>
      <c r="F13" s="717">
        <v>1</v>
      </c>
      <c r="G13" s="231"/>
      <c r="H13" s="231">
        <v>1</v>
      </c>
      <c r="I13" s="232"/>
      <c r="J13" s="229"/>
    </row>
    <row r="14" spans="1:10" ht="15" customHeight="1">
      <c r="A14" s="319"/>
      <c r="B14" s="715" t="s">
        <v>627</v>
      </c>
      <c r="C14" s="716">
        <v>901</v>
      </c>
      <c r="D14" s="715" t="s">
        <v>616</v>
      </c>
      <c r="E14" s="716" t="s">
        <v>617</v>
      </c>
      <c r="F14" s="717">
        <v>1</v>
      </c>
      <c r="G14" s="231"/>
      <c r="H14" s="231">
        <v>1</v>
      </c>
      <c r="I14" s="232"/>
      <c r="J14" s="229"/>
    </row>
    <row r="15" spans="1:10" ht="15" customHeight="1">
      <c r="A15" s="319"/>
      <c r="B15" s="715" t="s">
        <v>627</v>
      </c>
      <c r="C15" s="716">
        <v>902</v>
      </c>
      <c r="D15" s="715" t="s">
        <v>618</v>
      </c>
      <c r="E15" s="716" t="s">
        <v>619</v>
      </c>
      <c r="F15" s="717">
        <v>1</v>
      </c>
      <c r="G15" s="231"/>
      <c r="H15" s="231">
        <v>1</v>
      </c>
      <c r="I15" s="232"/>
      <c r="J15" s="229"/>
    </row>
    <row r="16" spans="1:10" ht="15" customHeight="1">
      <c r="A16" s="319"/>
      <c r="B16" s="715" t="s">
        <v>627</v>
      </c>
      <c r="C16" s="716">
        <v>903</v>
      </c>
      <c r="D16" s="715" t="s">
        <v>620</v>
      </c>
      <c r="E16" s="716" t="s">
        <v>619</v>
      </c>
      <c r="F16" s="717">
        <v>1</v>
      </c>
      <c r="G16" s="231"/>
      <c r="H16" s="231">
        <v>1</v>
      </c>
      <c r="I16" s="232"/>
      <c r="J16" s="229"/>
    </row>
    <row r="17" spans="1:10" ht="15" customHeight="1">
      <c r="A17" s="319"/>
      <c r="B17" s="718" t="s">
        <v>627</v>
      </c>
      <c r="C17" s="716">
        <v>906</v>
      </c>
      <c r="D17" s="715" t="s">
        <v>621</v>
      </c>
      <c r="E17" s="716" t="s">
        <v>619</v>
      </c>
      <c r="F17" s="717">
        <v>1</v>
      </c>
      <c r="G17" s="231"/>
      <c r="H17" s="231">
        <v>1</v>
      </c>
      <c r="I17" s="232"/>
      <c r="J17" s="229"/>
    </row>
    <row r="18" spans="1:10" ht="15" customHeight="1">
      <c r="A18" s="319"/>
      <c r="B18" s="715" t="s">
        <v>627</v>
      </c>
      <c r="C18" s="716">
        <v>907</v>
      </c>
      <c r="D18" s="715" t="s">
        <v>628</v>
      </c>
      <c r="E18" s="719" t="s">
        <v>617</v>
      </c>
      <c r="F18" s="717">
        <v>1</v>
      </c>
      <c r="G18" s="231"/>
      <c r="H18" s="231">
        <v>1</v>
      </c>
      <c r="I18" s="232"/>
      <c r="J18" s="229"/>
    </row>
    <row r="19" spans="1:10" ht="15" customHeight="1">
      <c r="A19" s="319"/>
      <c r="B19" s="718" t="s">
        <v>627</v>
      </c>
      <c r="C19" s="716">
        <v>908</v>
      </c>
      <c r="D19" s="718" t="s">
        <v>629</v>
      </c>
      <c r="E19" s="723" t="s">
        <v>617</v>
      </c>
      <c r="F19" s="717">
        <v>1</v>
      </c>
      <c r="G19" s="231"/>
      <c r="H19" s="231">
        <v>1</v>
      </c>
      <c r="I19" s="232"/>
      <c r="J19" s="229"/>
    </row>
    <row r="20" spans="1:10" ht="15" customHeight="1">
      <c r="A20" s="319"/>
      <c r="B20" s="715" t="s">
        <v>627</v>
      </c>
      <c r="C20" s="719">
        <v>909</v>
      </c>
      <c r="D20" s="715" t="s">
        <v>622</v>
      </c>
      <c r="E20" s="723" t="s">
        <v>619</v>
      </c>
      <c r="F20" s="717">
        <v>1</v>
      </c>
      <c r="G20" s="231"/>
      <c r="H20" s="231">
        <v>1</v>
      </c>
      <c r="I20" s="232"/>
      <c r="J20" s="229"/>
    </row>
    <row r="21" spans="1:10" ht="15" customHeight="1">
      <c r="A21" s="319"/>
      <c r="B21" s="715" t="s">
        <v>627</v>
      </c>
      <c r="C21" s="723">
        <v>910</v>
      </c>
      <c r="D21" s="715" t="s">
        <v>625</v>
      </c>
      <c r="E21" s="716" t="s">
        <v>626</v>
      </c>
      <c r="F21" s="717">
        <v>1</v>
      </c>
      <c r="G21" s="231"/>
      <c r="H21" s="231">
        <v>1</v>
      </c>
      <c r="I21" s="232"/>
      <c r="J21" s="229"/>
    </row>
    <row r="22" spans="1:10" ht="15" customHeight="1">
      <c r="A22" s="319"/>
      <c r="B22" s="715" t="s">
        <v>630</v>
      </c>
      <c r="C22" s="716">
        <v>1001</v>
      </c>
      <c r="D22" s="715" t="s">
        <v>616</v>
      </c>
      <c r="E22" s="716" t="s">
        <v>617</v>
      </c>
      <c r="F22" s="717">
        <v>1</v>
      </c>
      <c r="G22" s="231"/>
      <c r="H22" s="231">
        <v>1</v>
      </c>
      <c r="I22" s="232"/>
      <c r="J22" s="229"/>
    </row>
    <row r="23" spans="1:10" ht="15" customHeight="1">
      <c r="A23" s="319"/>
      <c r="B23" s="715" t="s">
        <v>630</v>
      </c>
      <c r="C23" s="716">
        <v>1002</v>
      </c>
      <c r="D23" s="715" t="s">
        <v>618</v>
      </c>
      <c r="E23" s="716" t="s">
        <v>619</v>
      </c>
      <c r="F23" s="717">
        <v>1</v>
      </c>
      <c r="G23" s="231"/>
      <c r="H23" s="231">
        <v>1</v>
      </c>
      <c r="I23" s="232"/>
      <c r="J23" s="229"/>
    </row>
    <row r="24" spans="1:10" ht="15" customHeight="1">
      <c r="A24" s="319"/>
      <c r="B24" s="715" t="s">
        <v>630</v>
      </c>
      <c r="C24" s="716">
        <v>1003</v>
      </c>
      <c r="D24" s="715" t="s">
        <v>620</v>
      </c>
      <c r="E24" s="716" t="s">
        <v>619</v>
      </c>
      <c r="F24" s="717">
        <v>1</v>
      </c>
      <c r="G24" s="231"/>
      <c r="H24" s="231">
        <v>1</v>
      </c>
      <c r="I24" s="232"/>
      <c r="J24" s="229"/>
    </row>
    <row r="25" spans="1:10" ht="15" customHeight="1">
      <c r="A25" s="319"/>
      <c r="B25" s="715" t="s">
        <v>630</v>
      </c>
      <c r="C25" s="716">
        <v>1006</v>
      </c>
      <c r="D25" s="715" t="s">
        <v>621</v>
      </c>
      <c r="E25" s="716" t="s">
        <v>619</v>
      </c>
      <c r="F25" s="717">
        <v>1</v>
      </c>
      <c r="G25" s="231"/>
      <c r="H25" s="231">
        <v>1</v>
      </c>
      <c r="I25" s="232"/>
      <c r="J25" s="229"/>
    </row>
    <row r="26" spans="1:10" ht="15" customHeight="1">
      <c r="A26" s="319"/>
      <c r="B26" s="724" t="s">
        <v>630</v>
      </c>
      <c r="C26" s="725">
        <v>1007</v>
      </c>
      <c r="D26" s="724" t="s">
        <v>631</v>
      </c>
      <c r="E26" s="725" t="s">
        <v>617</v>
      </c>
      <c r="F26" s="717">
        <v>1</v>
      </c>
      <c r="G26" s="231"/>
      <c r="H26" s="231">
        <v>1</v>
      </c>
      <c r="I26" s="232"/>
      <c r="J26" s="229"/>
    </row>
    <row r="27" spans="1:10" ht="15" customHeight="1">
      <c r="A27" s="319"/>
      <c r="B27" s="718" t="s">
        <v>630</v>
      </c>
      <c r="C27" s="719">
        <v>1008</v>
      </c>
      <c r="D27" s="718" t="s">
        <v>622</v>
      </c>
      <c r="E27" s="719" t="s">
        <v>619</v>
      </c>
      <c r="F27" s="717">
        <v>1</v>
      </c>
      <c r="G27" s="231"/>
      <c r="H27" s="231">
        <v>1</v>
      </c>
      <c r="I27" s="232"/>
      <c r="J27" s="229"/>
    </row>
    <row r="28" spans="1:10" ht="15" customHeight="1">
      <c r="A28" s="319"/>
      <c r="B28" s="715" t="s">
        <v>630</v>
      </c>
      <c r="C28" s="716">
        <v>1009</v>
      </c>
      <c r="D28" s="715" t="s">
        <v>625</v>
      </c>
      <c r="E28" s="716" t="s">
        <v>626</v>
      </c>
      <c r="F28" s="717">
        <v>1</v>
      </c>
      <c r="G28" s="231"/>
      <c r="H28" s="231">
        <v>1</v>
      </c>
      <c r="I28" s="232"/>
      <c r="J28" s="229"/>
    </row>
    <row r="29" spans="1:10" ht="15" customHeight="1">
      <c r="A29" s="319"/>
      <c r="B29" s="718" t="s">
        <v>176</v>
      </c>
      <c r="C29" s="719">
        <v>1101</v>
      </c>
      <c r="D29" s="718" t="s">
        <v>616</v>
      </c>
      <c r="E29" s="719" t="s">
        <v>617</v>
      </c>
      <c r="F29" s="717">
        <v>1</v>
      </c>
      <c r="G29" s="231"/>
      <c r="H29" s="231">
        <v>1</v>
      </c>
      <c r="I29" s="232"/>
      <c r="J29" s="229"/>
    </row>
    <row r="30" spans="1:10" ht="15" customHeight="1">
      <c r="A30" s="319"/>
      <c r="B30" s="715" t="s">
        <v>176</v>
      </c>
      <c r="C30" s="716">
        <v>1102</v>
      </c>
      <c r="D30" s="715" t="s">
        <v>618</v>
      </c>
      <c r="E30" s="716" t="s">
        <v>619</v>
      </c>
      <c r="F30" s="717">
        <v>1</v>
      </c>
      <c r="G30" s="231"/>
      <c r="H30" s="231">
        <v>1</v>
      </c>
      <c r="I30" s="232"/>
      <c r="J30" s="229"/>
    </row>
    <row r="31" spans="1:10" ht="15" customHeight="1">
      <c r="A31" s="319"/>
      <c r="B31" s="718" t="s">
        <v>176</v>
      </c>
      <c r="C31" s="719">
        <v>1103</v>
      </c>
      <c r="D31" s="718" t="s">
        <v>620</v>
      </c>
      <c r="E31" s="719" t="s">
        <v>619</v>
      </c>
      <c r="F31" s="717">
        <v>1</v>
      </c>
      <c r="G31" s="231"/>
      <c r="H31" s="231">
        <v>1</v>
      </c>
      <c r="I31" s="232"/>
      <c r="J31" s="229"/>
    </row>
    <row r="32" spans="1:10" ht="15" customHeight="1">
      <c r="A32" s="228"/>
      <c r="B32" s="715" t="s">
        <v>176</v>
      </c>
      <c r="C32" s="716">
        <v>1106</v>
      </c>
      <c r="D32" s="715" t="s">
        <v>621</v>
      </c>
      <c r="E32" s="716" t="s">
        <v>619</v>
      </c>
      <c r="F32" s="717">
        <v>1</v>
      </c>
      <c r="G32" s="231"/>
      <c r="H32" s="231">
        <v>1</v>
      </c>
      <c r="I32" s="232"/>
      <c r="J32" s="229"/>
    </row>
    <row r="33" spans="1:10" ht="15" customHeight="1">
      <c r="A33" s="319"/>
      <c r="B33" s="715" t="s">
        <v>176</v>
      </c>
      <c r="C33" s="716">
        <v>1107</v>
      </c>
      <c r="D33" s="715" t="s">
        <v>632</v>
      </c>
      <c r="E33" s="716" t="s">
        <v>619</v>
      </c>
      <c r="F33" s="717">
        <v>1</v>
      </c>
      <c r="G33" s="231"/>
      <c r="H33" s="231">
        <v>1</v>
      </c>
      <c r="I33" s="232"/>
      <c r="J33" s="229"/>
    </row>
    <row r="34" spans="1:10" ht="15" customHeight="1">
      <c r="A34" s="319"/>
      <c r="B34" s="715" t="s">
        <v>176</v>
      </c>
      <c r="C34" s="716">
        <v>1108</v>
      </c>
      <c r="D34" s="715" t="s">
        <v>622</v>
      </c>
      <c r="E34" s="716" t="s">
        <v>619</v>
      </c>
      <c r="F34" s="717">
        <v>1</v>
      </c>
      <c r="G34" s="231"/>
      <c r="H34" s="231">
        <v>1</v>
      </c>
      <c r="I34" s="232"/>
      <c r="J34" s="229"/>
    </row>
    <row r="35" spans="1:10" ht="15" customHeight="1">
      <c r="A35" s="319"/>
      <c r="B35" s="715" t="s">
        <v>176</v>
      </c>
      <c r="C35" s="716">
        <v>1109</v>
      </c>
      <c r="D35" s="715" t="s">
        <v>625</v>
      </c>
      <c r="E35" s="716" t="s">
        <v>626</v>
      </c>
      <c r="F35" s="717">
        <v>1</v>
      </c>
      <c r="G35" s="231"/>
      <c r="H35" s="231">
        <v>1</v>
      </c>
      <c r="I35" s="232"/>
      <c r="J35" s="229"/>
    </row>
    <row r="36" spans="1:10" ht="15" customHeight="1">
      <c r="A36" s="319"/>
      <c r="B36" s="715" t="s">
        <v>177</v>
      </c>
      <c r="C36" s="716">
        <v>1201</v>
      </c>
      <c r="D36" s="715" t="s">
        <v>633</v>
      </c>
      <c r="E36" s="716" t="s">
        <v>617</v>
      </c>
      <c r="F36" s="717">
        <v>1</v>
      </c>
      <c r="G36" s="231"/>
      <c r="H36" s="231">
        <v>1</v>
      </c>
      <c r="I36" s="232"/>
      <c r="J36" s="229"/>
    </row>
    <row r="37" spans="1:10" ht="15" customHeight="1">
      <c r="A37" s="319"/>
      <c r="B37" s="715" t="s">
        <v>177</v>
      </c>
      <c r="C37" s="716">
        <v>1203</v>
      </c>
      <c r="D37" s="715" t="s">
        <v>618</v>
      </c>
      <c r="E37" s="716" t="s">
        <v>619</v>
      </c>
      <c r="F37" s="717">
        <v>1</v>
      </c>
      <c r="G37" s="231"/>
      <c r="H37" s="231">
        <v>1</v>
      </c>
      <c r="I37" s="232"/>
      <c r="J37" s="229"/>
    </row>
    <row r="38" spans="1:10" ht="15" customHeight="1">
      <c r="A38" s="319"/>
      <c r="B38" s="715" t="s">
        <v>177</v>
      </c>
      <c r="C38" s="716">
        <v>1204</v>
      </c>
      <c r="D38" s="715" t="s">
        <v>634</v>
      </c>
      <c r="E38" s="716" t="s">
        <v>617</v>
      </c>
      <c r="F38" s="717">
        <v>1</v>
      </c>
      <c r="G38" s="231"/>
      <c r="H38" s="231">
        <v>1</v>
      </c>
      <c r="I38" s="232"/>
      <c r="J38" s="229"/>
    </row>
    <row r="39" spans="1:10" ht="15" customHeight="1">
      <c r="A39" s="319"/>
      <c r="B39" s="715" t="s">
        <v>177</v>
      </c>
      <c r="C39" s="716">
        <v>1206</v>
      </c>
      <c r="D39" s="715" t="s">
        <v>618</v>
      </c>
      <c r="E39" s="716" t="s">
        <v>619</v>
      </c>
      <c r="F39" s="717">
        <v>1</v>
      </c>
      <c r="G39" s="231"/>
      <c r="H39" s="231">
        <v>1</v>
      </c>
      <c r="I39" s="232"/>
      <c r="J39" s="229"/>
    </row>
    <row r="40" spans="1:10" ht="15" customHeight="1">
      <c r="A40" s="319"/>
      <c r="B40" s="715" t="s">
        <v>177</v>
      </c>
      <c r="C40" s="716">
        <v>1207</v>
      </c>
      <c r="D40" s="715" t="s">
        <v>634</v>
      </c>
      <c r="E40" s="716" t="s">
        <v>617</v>
      </c>
      <c r="F40" s="717">
        <v>1</v>
      </c>
      <c r="G40" s="231"/>
      <c r="H40" s="231">
        <v>1</v>
      </c>
      <c r="I40" s="232"/>
      <c r="J40" s="229"/>
    </row>
    <row r="41" spans="1:10" ht="15" customHeight="1">
      <c r="A41" s="319"/>
      <c r="B41" s="715" t="s">
        <v>177</v>
      </c>
      <c r="C41" s="716">
        <v>1209</v>
      </c>
      <c r="D41" s="715" t="s">
        <v>621</v>
      </c>
      <c r="E41" s="716" t="s">
        <v>619</v>
      </c>
      <c r="F41" s="717">
        <v>1</v>
      </c>
      <c r="G41" s="231"/>
      <c r="H41" s="231">
        <v>1</v>
      </c>
      <c r="I41" s="232"/>
      <c r="J41" s="229"/>
    </row>
    <row r="42" spans="1:10" ht="15" customHeight="1">
      <c r="A42" s="319"/>
      <c r="B42" s="715" t="s">
        <v>177</v>
      </c>
      <c r="C42" s="716">
        <v>1210</v>
      </c>
      <c r="D42" s="715" t="s">
        <v>628</v>
      </c>
      <c r="E42" s="716" t="s">
        <v>617</v>
      </c>
      <c r="F42" s="717">
        <v>1</v>
      </c>
      <c r="G42" s="231"/>
      <c r="H42" s="231">
        <v>1</v>
      </c>
      <c r="I42" s="232"/>
      <c r="J42" s="229"/>
    </row>
    <row r="43" spans="1:10" ht="15" customHeight="1">
      <c r="A43" s="319"/>
      <c r="B43" s="715" t="s">
        <v>177</v>
      </c>
      <c r="C43" s="716">
        <v>1211</v>
      </c>
      <c r="D43" s="715" t="s">
        <v>629</v>
      </c>
      <c r="E43" s="716" t="s">
        <v>617</v>
      </c>
      <c r="F43" s="717">
        <v>1</v>
      </c>
      <c r="G43" s="231"/>
      <c r="H43" s="231">
        <v>1</v>
      </c>
      <c r="I43" s="232"/>
      <c r="J43" s="229"/>
    </row>
    <row r="44" spans="1:10" ht="15" customHeight="1">
      <c r="A44" s="319"/>
      <c r="B44" s="715" t="s">
        <v>177</v>
      </c>
      <c r="C44" s="716">
        <v>1212</v>
      </c>
      <c r="D44" s="715" t="s">
        <v>635</v>
      </c>
      <c r="E44" s="716" t="s">
        <v>619</v>
      </c>
      <c r="F44" s="717">
        <v>1</v>
      </c>
      <c r="G44" s="231"/>
      <c r="H44" s="231">
        <v>1</v>
      </c>
      <c r="I44" s="232"/>
      <c r="J44" s="229"/>
    </row>
    <row r="45" spans="1:10" ht="15" customHeight="1">
      <c r="A45" s="319"/>
      <c r="B45" s="718" t="s">
        <v>177</v>
      </c>
      <c r="C45" s="719">
        <v>1213</v>
      </c>
      <c r="D45" s="718" t="s">
        <v>636</v>
      </c>
      <c r="E45" s="719" t="s">
        <v>619</v>
      </c>
      <c r="F45" s="717">
        <v>1</v>
      </c>
      <c r="G45" s="231"/>
      <c r="H45" s="231">
        <v>1</v>
      </c>
      <c r="I45" s="232"/>
      <c r="J45" s="229"/>
    </row>
    <row r="46" spans="1:10" ht="15" customHeight="1">
      <c r="A46" s="319"/>
      <c r="B46" s="715" t="s">
        <v>177</v>
      </c>
      <c r="C46" s="716">
        <v>1216</v>
      </c>
      <c r="D46" s="715" t="s">
        <v>637</v>
      </c>
      <c r="E46" s="716" t="s">
        <v>619</v>
      </c>
      <c r="F46" s="717">
        <v>1</v>
      </c>
      <c r="G46" s="231"/>
      <c r="H46" s="231">
        <v>1</v>
      </c>
      <c r="I46" s="232"/>
      <c r="J46" s="229"/>
    </row>
    <row r="47" spans="1:10" ht="15" customHeight="1">
      <c r="A47" s="319"/>
      <c r="B47" s="715" t="s">
        <v>177</v>
      </c>
      <c r="C47" s="716">
        <v>1217</v>
      </c>
      <c r="D47" s="715" t="s">
        <v>638</v>
      </c>
      <c r="E47" s="716" t="s">
        <v>619</v>
      </c>
      <c r="F47" s="717">
        <v>1</v>
      </c>
      <c r="G47" s="231"/>
      <c r="H47" s="231">
        <v>1</v>
      </c>
      <c r="I47" s="232"/>
      <c r="J47" s="229"/>
    </row>
    <row r="48" spans="1:10" ht="15" customHeight="1">
      <c r="A48" s="319"/>
      <c r="B48" s="715" t="s">
        <v>177</v>
      </c>
      <c r="C48" s="716">
        <v>1218</v>
      </c>
      <c r="D48" s="715" t="s">
        <v>639</v>
      </c>
      <c r="E48" s="716" t="s">
        <v>617</v>
      </c>
      <c r="F48" s="717">
        <v>1</v>
      </c>
      <c r="G48" s="231"/>
      <c r="H48" s="231">
        <v>1</v>
      </c>
      <c r="I48" s="232"/>
      <c r="J48" s="229"/>
    </row>
    <row r="49" spans="1:10" ht="15" customHeight="1">
      <c r="A49" s="319"/>
      <c r="B49" s="715" t="s">
        <v>178</v>
      </c>
      <c r="C49" s="716">
        <v>1401</v>
      </c>
      <c r="D49" s="715" t="s">
        <v>633</v>
      </c>
      <c r="E49" s="716" t="s">
        <v>617</v>
      </c>
      <c r="F49" s="717">
        <v>1</v>
      </c>
      <c r="G49" s="231"/>
      <c r="H49" s="231">
        <v>1</v>
      </c>
      <c r="I49" s="232"/>
      <c r="J49" s="229"/>
    </row>
    <row r="50" spans="1:10" ht="15" customHeight="1">
      <c r="A50" s="319"/>
      <c r="B50" s="715" t="s">
        <v>178</v>
      </c>
      <c r="C50" s="716">
        <v>1403</v>
      </c>
      <c r="D50" s="715" t="s">
        <v>618</v>
      </c>
      <c r="E50" s="716" t="s">
        <v>619</v>
      </c>
      <c r="F50" s="717">
        <v>1</v>
      </c>
      <c r="G50" s="231"/>
      <c r="H50" s="231">
        <v>1</v>
      </c>
      <c r="I50" s="232"/>
      <c r="J50" s="229"/>
    </row>
    <row r="51" spans="1:10" ht="15" customHeight="1">
      <c r="A51" s="319"/>
      <c r="B51" s="715" t="s">
        <v>178</v>
      </c>
      <c r="C51" s="716">
        <v>1404</v>
      </c>
      <c r="D51" s="715" t="s">
        <v>634</v>
      </c>
      <c r="E51" s="716" t="s">
        <v>617</v>
      </c>
      <c r="F51" s="717">
        <v>1</v>
      </c>
      <c r="G51" s="231"/>
      <c r="H51" s="231">
        <v>1</v>
      </c>
      <c r="I51" s="232"/>
      <c r="J51" s="229"/>
    </row>
    <row r="52" spans="1:10" ht="15" customHeight="1">
      <c r="A52" s="228"/>
      <c r="B52" s="715" t="s">
        <v>178</v>
      </c>
      <c r="C52" s="716">
        <v>1406</v>
      </c>
      <c r="D52" s="715" t="s">
        <v>618</v>
      </c>
      <c r="E52" s="716" t="s">
        <v>619</v>
      </c>
      <c r="F52" s="717">
        <v>1</v>
      </c>
      <c r="G52" s="231"/>
      <c r="H52" s="231">
        <v>1</v>
      </c>
      <c r="I52" s="232"/>
      <c r="J52" s="229"/>
    </row>
    <row r="53" spans="1:10" ht="15" customHeight="1">
      <c r="A53" s="319"/>
      <c r="B53" s="715" t="s">
        <v>178</v>
      </c>
      <c r="C53" s="716">
        <v>1407</v>
      </c>
      <c r="D53" s="715" t="s">
        <v>634</v>
      </c>
      <c r="E53" s="716" t="s">
        <v>617</v>
      </c>
      <c r="F53" s="717">
        <v>1</v>
      </c>
      <c r="G53" s="231"/>
      <c r="H53" s="231">
        <v>1</v>
      </c>
      <c r="I53" s="232"/>
      <c r="J53" s="229"/>
    </row>
    <row r="54" spans="1:10" ht="15" customHeight="1">
      <c r="A54" s="319"/>
      <c r="B54" s="715" t="s">
        <v>178</v>
      </c>
      <c r="C54" s="716">
        <v>1409</v>
      </c>
      <c r="D54" s="715" t="s">
        <v>621</v>
      </c>
      <c r="E54" s="716" t="s">
        <v>619</v>
      </c>
      <c r="F54" s="717">
        <v>1</v>
      </c>
      <c r="G54" s="231"/>
      <c r="H54" s="231">
        <v>1</v>
      </c>
      <c r="I54" s="232"/>
      <c r="J54" s="229"/>
    </row>
    <row r="55" spans="1:10" ht="15" customHeight="1">
      <c r="A55" s="319"/>
      <c r="B55" s="724" t="s">
        <v>178</v>
      </c>
      <c r="C55" s="725">
        <v>1410</v>
      </c>
      <c r="D55" s="724" t="s">
        <v>623</v>
      </c>
      <c r="E55" s="725" t="s">
        <v>624</v>
      </c>
      <c r="F55" s="717">
        <v>1</v>
      </c>
      <c r="G55" s="231"/>
      <c r="H55" s="231">
        <v>1</v>
      </c>
      <c r="I55" s="232"/>
      <c r="J55" s="229"/>
    </row>
    <row r="56" spans="1:10" ht="15" customHeight="1">
      <c r="A56" s="243"/>
      <c r="B56" s="726" t="s">
        <v>178</v>
      </c>
      <c r="C56" s="727">
        <v>1411</v>
      </c>
      <c r="D56" s="726" t="s">
        <v>640</v>
      </c>
      <c r="E56" s="727" t="s">
        <v>619</v>
      </c>
      <c r="F56" s="728">
        <v>1</v>
      </c>
      <c r="G56" s="245"/>
      <c r="H56" s="231">
        <v>1</v>
      </c>
      <c r="I56" s="247"/>
      <c r="J56" s="729"/>
    </row>
    <row r="57" spans="1:10" ht="15" customHeight="1">
      <c r="A57" s="222"/>
      <c r="B57" s="730" t="s">
        <v>178</v>
      </c>
      <c r="C57" s="731">
        <v>1412</v>
      </c>
      <c r="D57" s="730" t="s">
        <v>635</v>
      </c>
      <c r="E57" s="731" t="s">
        <v>619</v>
      </c>
      <c r="F57" s="732">
        <v>1</v>
      </c>
      <c r="G57" s="225"/>
      <c r="H57" s="231">
        <v>1</v>
      </c>
      <c r="I57" s="226"/>
      <c r="J57" s="733"/>
    </row>
    <row r="58" spans="1:10" ht="15" customHeight="1">
      <c r="A58" s="319"/>
      <c r="B58" s="715" t="s">
        <v>178</v>
      </c>
      <c r="C58" s="716">
        <v>1413</v>
      </c>
      <c r="D58" s="715" t="s">
        <v>636</v>
      </c>
      <c r="E58" s="716" t="s">
        <v>619</v>
      </c>
      <c r="F58" s="717">
        <v>1</v>
      </c>
      <c r="G58" s="231"/>
      <c r="H58" s="231">
        <v>1</v>
      </c>
      <c r="I58" s="232"/>
      <c r="J58" s="229"/>
    </row>
    <row r="59" spans="1:10" ht="15" customHeight="1">
      <c r="A59" s="319"/>
      <c r="B59" s="715" t="s">
        <v>178</v>
      </c>
      <c r="C59" s="716">
        <v>1416</v>
      </c>
      <c r="D59" s="715" t="s">
        <v>637</v>
      </c>
      <c r="E59" s="716" t="s">
        <v>619</v>
      </c>
      <c r="F59" s="717">
        <v>1</v>
      </c>
      <c r="G59" s="231"/>
      <c r="H59" s="231">
        <v>1</v>
      </c>
      <c r="I59" s="232"/>
      <c r="J59" s="229"/>
    </row>
    <row r="60" spans="1:10" ht="15" customHeight="1">
      <c r="A60" s="319"/>
      <c r="B60" s="715" t="s">
        <v>178</v>
      </c>
      <c r="C60" s="716">
        <v>1417</v>
      </c>
      <c r="D60" s="715" t="s">
        <v>638</v>
      </c>
      <c r="E60" s="716" t="s">
        <v>619</v>
      </c>
      <c r="F60" s="717">
        <v>1</v>
      </c>
      <c r="G60" s="231"/>
      <c r="H60" s="231">
        <v>1</v>
      </c>
      <c r="I60" s="232"/>
      <c r="J60" s="229"/>
    </row>
    <row r="61" spans="1:10" ht="15" customHeight="1">
      <c r="A61" s="319"/>
      <c r="B61" s="715" t="s">
        <v>178</v>
      </c>
      <c r="C61" s="716">
        <v>1418</v>
      </c>
      <c r="D61" s="715" t="s">
        <v>639</v>
      </c>
      <c r="E61" s="719" t="s">
        <v>617</v>
      </c>
      <c r="F61" s="717">
        <v>1</v>
      </c>
      <c r="G61" s="231"/>
      <c r="H61" s="231">
        <v>1</v>
      </c>
      <c r="I61" s="232"/>
      <c r="J61" s="229"/>
    </row>
    <row r="62" spans="1:10" ht="15" customHeight="1">
      <c r="A62" s="319"/>
      <c r="B62" s="715" t="s">
        <v>179</v>
      </c>
      <c r="C62" s="719">
        <v>1501</v>
      </c>
      <c r="D62" s="718" t="s">
        <v>633</v>
      </c>
      <c r="E62" s="723" t="s">
        <v>617</v>
      </c>
      <c r="F62" s="717">
        <v>1</v>
      </c>
      <c r="G62" s="231"/>
      <c r="H62" s="231">
        <v>1</v>
      </c>
      <c r="I62" s="232"/>
      <c r="J62" s="229"/>
    </row>
    <row r="63" spans="1:10" ht="15" customHeight="1">
      <c r="A63" s="319"/>
      <c r="B63" s="715" t="s">
        <v>179</v>
      </c>
      <c r="C63" s="716">
        <v>1503</v>
      </c>
      <c r="D63" s="715" t="s">
        <v>618</v>
      </c>
      <c r="E63" s="716" t="s">
        <v>619</v>
      </c>
      <c r="F63" s="717">
        <v>1</v>
      </c>
      <c r="G63" s="231"/>
      <c r="H63" s="231">
        <v>1</v>
      </c>
      <c r="I63" s="232"/>
      <c r="J63" s="229"/>
    </row>
    <row r="64" spans="1:10" ht="15" customHeight="1">
      <c r="A64" s="228"/>
      <c r="B64" s="715" t="s">
        <v>179</v>
      </c>
      <c r="C64" s="716">
        <v>1504</v>
      </c>
      <c r="D64" s="715" t="s">
        <v>634</v>
      </c>
      <c r="E64" s="716" t="s">
        <v>617</v>
      </c>
      <c r="F64" s="717">
        <v>1</v>
      </c>
      <c r="G64" s="231"/>
      <c r="H64" s="231">
        <v>1</v>
      </c>
      <c r="I64" s="232"/>
      <c r="J64" s="229"/>
    </row>
    <row r="65" spans="1:10" ht="15" customHeight="1">
      <c r="A65" s="319"/>
      <c r="B65" s="715" t="s">
        <v>179</v>
      </c>
      <c r="C65" s="716">
        <v>1506</v>
      </c>
      <c r="D65" s="715" t="s">
        <v>618</v>
      </c>
      <c r="E65" s="716" t="s">
        <v>619</v>
      </c>
      <c r="F65" s="717">
        <v>1</v>
      </c>
      <c r="G65" s="231"/>
      <c r="H65" s="231">
        <v>1</v>
      </c>
      <c r="I65" s="232"/>
      <c r="J65" s="229"/>
    </row>
    <row r="66" spans="1:10" ht="15" customHeight="1">
      <c r="A66" s="319"/>
      <c r="B66" s="715" t="s">
        <v>179</v>
      </c>
      <c r="C66" s="716">
        <v>1507</v>
      </c>
      <c r="D66" s="715" t="s">
        <v>634</v>
      </c>
      <c r="E66" s="716" t="s">
        <v>617</v>
      </c>
      <c r="F66" s="717">
        <v>1</v>
      </c>
      <c r="G66" s="231"/>
      <c r="H66" s="231">
        <v>1</v>
      </c>
      <c r="I66" s="232"/>
      <c r="J66" s="229"/>
    </row>
    <row r="67" spans="1:10" ht="15" customHeight="1">
      <c r="A67" s="319"/>
      <c r="B67" s="715" t="s">
        <v>179</v>
      </c>
      <c r="C67" s="716">
        <v>1509</v>
      </c>
      <c r="D67" s="715" t="s">
        <v>621</v>
      </c>
      <c r="E67" s="716" t="s">
        <v>619</v>
      </c>
      <c r="F67" s="717">
        <v>1</v>
      </c>
      <c r="G67" s="231"/>
      <c r="H67" s="231">
        <v>1</v>
      </c>
      <c r="I67" s="232"/>
      <c r="J67" s="229"/>
    </row>
    <row r="68" spans="1:10" ht="15" customHeight="1">
      <c r="A68" s="319"/>
      <c r="B68" s="715" t="s">
        <v>179</v>
      </c>
      <c r="C68" s="716">
        <v>1510</v>
      </c>
      <c r="D68" s="715" t="s">
        <v>635</v>
      </c>
      <c r="E68" s="716" t="s">
        <v>619</v>
      </c>
      <c r="F68" s="717">
        <v>1</v>
      </c>
      <c r="G68" s="231"/>
      <c r="H68" s="231">
        <v>1</v>
      </c>
      <c r="I68" s="232"/>
      <c r="J68" s="229"/>
    </row>
    <row r="69" spans="1:10" ht="15" customHeight="1">
      <c r="A69" s="319"/>
      <c r="B69" s="715" t="s">
        <v>179</v>
      </c>
      <c r="C69" s="716">
        <v>1511</v>
      </c>
      <c r="D69" s="715" t="s">
        <v>636</v>
      </c>
      <c r="E69" s="716" t="s">
        <v>619</v>
      </c>
      <c r="F69" s="717">
        <v>1</v>
      </c>
      <c r="G69" s="231"/>
      <c r="H69" s="231">
        <v>1</v>
      </c>
      <c r="I69" s="232"/>
      <c r="J69" s="229"/>
    </row>
    <row r="70" spans="1:10" ht="15" customHeight="1">
      <c r="A70" s="319"/>
      <c r="B70" s="724" t="s">
        <v>179</v>
      </c>
      <c r="C70" s="725">
        <v>1510.1</v>
      </c>
      <c r="D70" s="724" t="s">
        <v>623</v>
      </c>
      <c r="E70" s="725" t="s">
        <v>624</v>
      </c>
      <c r="F70" s="717">
        <v>1</v>
      </c>
      <c r="G70" s="231"/>
      <c r="H70" s="231">
        <v>1</v>
      </c>
      <c r="I70" s="232"/>
      <c r="J70" s="229"/>
    </row>
    <row r="71" spans="1:10" ht="15" customHeight="1">
      <c r="A71" s="319"/>
      <c r="B71" s="715" t="s">
        <v>179</v>
      </c>
      <c r="C71" s="716">
        <v>1514</v>
      </c>
      <c r="D71" s="715" t="s">
        <v>637</v>
      </c>
      <c r="E71" s="716" t="s">
        <v>619</v>
      </c>
      <c r="F71" s="717">
        <v>1</v>
      </c>
      <c r="G71" s="231"/>
      <c r="H71" s="231">
        <v>1</v>
      </c>
      <c r="I71" s="232"/>
      <c r="J71" s="229"/>
    </row>
    <row r="72" spans="1:10" ht="15" customHeight="1">
      <c r="A72" s="319"/>
      <c r="B72" s="715" t="s">
        <v>179</v>
      </c>
      <c r="C72" s="716">
        <v>1515</v>
      </c>
      <c r="D72" s="715" t="s">
        <v>638</v>
      </c>
      <c r="E72" s="716" t="s">
        <v>619</v>
      </c>
      <c r="F72" s="717">
        <v>1</v>
      </c>
      <c r="G72" s="231"/>
      <c r="H72" s="231">
        <v>1</v>
      </c>
      <c r="I72" s="232"/>
      <c r="J72" s="229"/>
    </row>
    <row r="73" spans="1:10" ht="15" customHeight="1">
      <c r="A73" s="319"/>
      <c r="B73" s="734" t="s">
        <v>179</v>
      </c>
      <c r="C73" s="735">
        <v>1516</v>
      </c>
      <c r="D73" s="734" t="s">
        <v>639</v>
      </c>
      <c r="E73" s="735" t="s">
        <v>617</v>
      </c>
      <c r="F73" s="736">
        <v>1</v>
      </c>
      <c r="G73" s="737"/>
      <c r="H73" s="231">
        <v>1</v>
      </c>
      <c r="I73" s="232"/>
      <c r="J73" s="229"/>
    </row>
    <row r="74" spans="1:10" ht="15" customHeight="1">
      <c r="A74" s="319"/>
      <c r="B74" s="715" t="s">
        <v>180</v>
      </c>
      <c r="C74" s="716">
        <v>1601</v>
      </c>
      <c r="D74" s="715" t="s">
        <v>633</v>
      </c>
      <c r="E74" s="716" t="s">
        <v>617</v>
      </c>
      <c r="F74" s="717">
        <v>1</v>
      </c>
      <c r="G74" s="231"/>
      <c r="H74" s="737">
        <v>1</v>
      </c>
      <c r="I74" s="232"/>
      <c r="J74" s="229"/>
    </row>
    <row r="75" spans="1:10" ht="15" customHeight="1">
      <c r="A75" s="319"/>
      <c r="B75" s="715" t="s">
        <v>180</v>
      </c>
      <c r="C75" s="716">
        <v>1603</v>
      </c>
      <c r="D75" s="715" t="s">
        <v>618</v>
      </c>
      <c r="E75" s="716" t="s">
        <v>619</v>
      </c>
      <c r="F75" s="717">
        <v>1</v>
      </c>
      <c r="G75" s="231"/>
      <c r="H75" s="737">
        <v>1</v>
      </c>
      <c r="I75" s="232"/>
      <c r="J75" s="229"/>
    </row>
    <row r="76" spans="1:10" ht="15" customHeight="1">
      <c r="A76" s="319"/>
      <c r="B76" s="715" t="s">
        <v>180</v>
      </c>
      <c r="C76" s="716">
        <v>1604</v>
      </c>
      <c r="D76" s="715" t="s">
        <v>634</v>
      </c>
      <c r="E76" s="716" t="s">
        <v>617</v>
      </c>
      <c r="F76" s="717">
        <v>1</v>
      </c>
      <c r="G76" s="231"/>
      <c r="H76" s="737">
        <v>1</v>
      </c>
      <c r="I76" s="232"/>
      <c r="J76" s="229"/>
    </row>
    <row r="77" spans="1:10" ht="15" customHeight="1">
      <c r="A77" s="319"/>
      <c r="B77" s="715" t="s">
        <v>180</v>
      </c>
      <c r="C77" s="716">
        <v>1606</v>
      </c>
      <c r="D77" s="715" t="s">
        <v>618</v>
      </c>
      <c r="E77" s="716" t="s">
        <v>619</v>
      </c>
      <c r="F77" s="717">
        <v>1</v>
      </c>
      <c r="G77" s="231"/>
      <c r="H77" s="737">
        <v>1</v>
      </c>
      <c r="I77" s="232"/>
      <c r="J77" s="229"/>
    </row>
    <row r="78" spans="1:10" ht="15" customHeight="1">
      <c r="A78" s="319"/>
      <c r="B78" s="715" t="s">
        <v>180</v>
      </c>
      <c r="C78" s="716">
        <v>1607</v>
      </c>
      <c r="D78" s="715" t="s">
        <v>634</v>
      </c>
      <c r="E78" s="716" t="s">
        <v>617</v>
      </c>
      <c r="F78" s="717">
        <v>1</v>
      </c>
      <c r="G78" s="231"/>
      <c r="H78" s="737">
        <v>1</v>
      </c>
      <c r="I78" s="232"/>
      <c r="J78" s="229"/>
    </row>
    <row r="79" spans="1:10" ht="15" customHeight="1">
      <c r="A79" s="319"/>
      <c r="B79" s="715" t="s">
        <v>180</v>
      </c>
      <c r="C79" s="716">
        <v>1609</v>
      </c>
      <c r="D79" s="715" t="s">
        <v>621</v>
      </c>
      <c r="E79" s="716" t="s">
        <v>619</v>
      </c>
      <c r="F79" s="717">
        <v>1</v>
      </c>
      <c r="G79" s="231"/>
      <c r="H79" s="737">
        <v>1</v>
      </c>
      <c r="I79" s="232"/>
      <c r="J79" s="229"/>
    </row>
    <row r="80" spans="1:10" ht="15" customHeight="1">
      <c r="A80" s="319"/>
      <c r="B80" s="724" t="s">
        <v>180</v>
      </c>
      <c r="C80" s="725">
        <v>1610</v>
      </c>
      <c r="D80" s="724" t="s">
        <v>623</v>
      </c>
      <c r="E80" s="725" t="s">
        <v>624</v>
      </c>
      <c r="F80" s="717">
        <v>1</v>
      </c>
      <c r="G80" s="231"/>
      <c r="H80" s="737">
        <v>1</v>
      </c>
      <c r="I80" s="232"/>
      <c r="J80" s="229"/>
    </row>
    <row r="81" spans="1:10" ht="15" customHeight="1">
      <c r="A81" s="319"/>
      <c r="B81" s="718" t="s">
        <v>180</v>
      </c>
      <c r="C81" s="716">
        <v>1611</v>
      </c>
      <c r="D81" s="715" t="s">
        <v>640</v>
      </c>
      <c r="E81" s="716" t="s">
        <v>619</v>
      </c>
      <c r="F81" s="717">
        <v>1</v>
      </c>
      <c r="G81" s="231"/>
      <c r="H81" s="737">
        <v>1</v>
      </c>
      <c r="I81" s="232"/>
      <c r="J81" s="229"/>
    </row>
    <row r="82" spans="1:10" ht="15" customHeight="1">
      <c r="A82" s="319"/>
      <c r="B82" s="738" t="s">
        <v>180</v>
      </c>
      <c r="C82" s="716">
        <v>1612</v>
      </c>
      <c r="D82" s="715" t="s">
        <v>635</v>
      </c>
      <c r="E82" s="716" t="s">
        <v>619</v>
      </c>
      <c r="F82" s="717">
        <v>1</v>
      </c>
      <c r="G82" s="231"/>
      <c r="H82" s="737">
        <v>1</v>
      </c>
      <c r="I82" s="232"/>
      <c r="J82" s="229"/>
    </row>
    <row r="83" spans="1:10" ht="15" customHeight="1">
      <c r="A83" s="319"/>
      <c r="B83" s="738" t="s">
        <v>180</v>
      </c>
      <c r="C83" s="716">
        <v>1613</v>
      </c>
      <c r="D83" s="715" t="s">
        <v>636</v>
      </c>
      <c r="E83" s="716" t="s">
        <v>619</v>
      </c>
      <c r="F83" s="717">
        <v>1</v>
      </c>
      <c r="G83" s="231"/>
      <c r="H83" s="737">
        <v>1</v>
      </c>
      <c r="I83" s="232"/>
      <c r="J83" s="229"/>
    </row>
    <row r="84" spans="1:10" ht="15" customHeight="1">
      <c r="A84" s="319"/>
      <c r="B84" s="715" t="s">
        <v>180</v>
      </c>
      <c r="C84" s="716">
        <v>1616</v>
      </c>
      <c r="D84" s="715" t="s">
        <v>637</v>
      </c>
      <c r="E84" s="716" t="s">
        <v>619</v>
      </c>
      <c r="F84" s="717">
        <v>1</v>
      </c>
      <c r="G84" s="231"/>
      <c r="H84" s="737">
        <v>1</v>
      </c>
      <c r="I84" s="232"/>
      <c r="J84" s="229"/>
    </row>
    <row r="85" spans="1:10" ht="15" customHeight="1">
      <c r="A85" s="319"/>
      <c r="B85" s="715" t="s">
        <v>180</v>
      </c>
      <c r="C85" s="739">
        <v>1617</v>
      </c>
      <c r="D85" s="740" t="s">
        <v>638</v>
      </c>
      <c r="E85" s="739" t="s">
        <v>619</v>
      </c>
      <c r="F85" s="717">
        <v>1</v>
      </c>
      <c r="G85" s="231"/>
      <c r="H85" s="737">
        <v>1</v>
      </c>
      <c r="I85" s="232"/>
      <c r="J85" s="229"/>
    </row>
    <row r="86" spans="1:10" ht="15" customHeight="1">
      <c r="A86" s="228"/>
      <c r="B86" s="718" t="s">
        <v>180</v>
      </c>
      <c r="C86" s="716">
        <v>1618</v>
      </c>
      <c r="D86" s="715" t="s">
        <v>639</v>
      </c>
      <c r="E86" s="716" t="s">
        <v>617</v>
      </c>
      <c r="F86" s="717">
        <v>1</v>
      </c>
      <c r="G86" s="231"/>
      <c r="H86" s="737">
        <v>1</v>
      </c>
      <c r="I86" s="232"/>
      <c r="J86" s="229"/>
    </row>
    <row r="87" spans="1:10" ht="15" customHeight="1">
      <c r="A87" s="319"/>
      <c r="B87" s="738" t="s">
        <v>181</v>
      </c>
      <c r="C87" s="719">
        <v>1701</v>
      </c>
      <c r="D87" s="718" t="s">
        <v>633</v>
      </c>
      <c r="E87" s="719" t="s">
        <v>617</v>
      </c>
      <c r="F87" s="717">
        <v>1</v>
      </c>
      <c r="G87" s="231"/>
      <c r="H87" s="737">
        <v>1</v>
      </c>
      <c r="I87" s="232"/>
      <c r="J87" s="229"/>
    </row>
    <row r="88" spans="1:10" ht="15" customHeight="1">
      <c r="A88" s="319"/>
      <c r="B88" s="715" t="s">
        <v>181</v>
      </c>
      <c r="C88" s="716">
        <v>1702</v>
      </c>
      <c r="D88" s="715" t="s">
        <v>641</v>
      </c>
      <c r="E88" s="716" t="s">
        <v>617</v>
      </c>
      <c r="F88" s="717">
        <v>1</v>
      </c>
      <c r="G88" s="231"/>
      <c r="H88" s="737">
        <v>1</v>
      </c>
      <c r="I88" s="232"/>
      <c r="J88" s="229"/>
    </row>
    <row r="89" spans="1:10" ht="15" customHeight="1">
      <c r="A89" s="319"/>
      <c r="B89" s="715" t="s">
        <v>181</v>
      </c>
      <c r="C89" s="716">
        <v>1703</v>
      </c>
      <c r="D89" s="715" t="s">
        <v>620</v>
      </c>
      <c r="E89" s="716" t="s">
        <v>619</v>
      </c>
      <c r="F89" s="717">
        <v>1</v>
      </c>
      <c r="G89" s="231"/>
      <c r="H89" s="737">
        <v>1</v>
      </c>
      <c r="I89" s="232"/>
      <c r="J89" s="229"/>
    </row>
    <row r="90" spans="1:10" ht="15" customHeight="1">
      <c r="A90" s="319"/>
      <c r="B90" s="715" t="s">
        <v>181</v>
      </c>
      <c r="C90" s="716">
        <v>1706</v>
      </c>
      <c r="D90" s="715" t="s">
        <v>618</v>
      </c>
      <c r="E90" s="716" t="s">
        <v>619</v>
      </c>
      <c r="F90" s="717">
        <v>1</v>
      </c>
      <c r="G90" s="231"/>
      <c r="H90" s="737">
        <v>1</v>
      </c>
      <c r="I90" s="232"/>
      <c r="J90" s="229"/>
    </row>
    <row r="91" spans="1:10" ht="15" customHeight="1">
      <c r="A91" s="319"/>
      <c r="B91" s="715" t="s">
        <v>181</v>
      </c>
      <c r="C91" s="716">
        <v>1707</v>
      </c>
      <c r="D91" s="715" t="s">
        <v>634</v>
      </c>
      <c r="E91" s="716" t="s">
        <v>617</v>
      </c>
      <c r="F91" s="717">
        <v>1</v>
      </c>
      <c r="G91" s="231"/>
      <c r="H91" s="737">
        <v>1</v>
      </c>
      <c r="I91" s="232"/>
      <c r="J91" s="229"/>
    </row>
    <row r="92" spans="1:10" ht="15" customHeight="1">
      <c r="A92" s="319"/>
      <c r="B92" s="715" t="s">
        <v>181</v>
      </c>
      <c r="C92" s="716">
        <v>1709</v>
      </c>
      <c r="D92" s="715" t="s">
        <v>621</v>
      </c>
      <c r="E92" s="716" t="s">
        <v>619</v>
      </c>
      <c r="F92" s="717">
        <v>1</v>
      </c>
      <c r="G92" s="231"/>
      <c r="H92" s="737">
        <v>1</v>
      </c>
      <c r="I92" s="232"/>
      <c r="J92" s="229"/>
    </row>
    <row r="93" spans="1:10" ht="15" customHeight="1">
      <c r="A93" s="319"/>
      <c r="B93" s="724" t="s">
        <v>181</v>
      </c>
      <c r="C93" s="725">
        <v>1710.1</v>
      </c>
      <c r="D93" s="724" t="s">
        <v>623</v>
      </c>
      <c r="E93" s="725" t="s">
        <v>624</v>
      </c>
      <c r="F93" s="717">
        <v>1</v>
      </c>
      <c r="G93" s="231"/>
      <c r="H93" s="737">
        <v>1</v>
      </c>
      <c r="I93" s="232"/>
      <c r="J93" s="229"/>
    </row>
    <row r="94" spans="1:10" ht="15" customHeight="1">
      <c r="A94" s="319"/>
      <c r="B94" s="715" t="s">
        <v>181</v>
      </c>
      <c r="C94" s="716">
        <v>1710</v>
      </c>
      <c r="D94" s="715" t="s">
        <v>642</v>
      </c>
      <c r="E94" s="716" t="s">
        <v>619</v>
      </c>
      <c r="F94" s="717">
        <v>1</v>
      </c>
      <c r="G94" s="231"/>
      <c r="H94" s="737">
        <v>1</v>
      </c>
      <c r="I94" s="232"/>
      <c r="J94" s="229"/>
    </row>
    <row r="95" spans="1:10" ht="15" customHeight="1">
      <c r="A95" s="319"/>
      <c r="B95" s="715" t="s">
        <v>181</v>
      </c>
      <c r="C95" s="716">
        <v>1711</v>
      </c>
      <c r="D95" s="715" t="s">
        <v>643</v>
      </c>
      <c r="E95" s="716" t="s">
        <v>619</v>
      </c>
      <c r="F95" s="717">
        <v>1</v>
      </c>
      <c r="G95" s="231"/>
      <c r="H95" s="737">
        <v>1</v>
      </c>
      <c r="I95" s="232"/>
      <c r="J95" s="229"/>
    </row>
    <row r="96" spans="1:10" ht="15" customHeight="1">
      <c r="A96" s="319"/>
      <c r="B96" s="715" t="s">
        <v>181</v>
      </c>
      <c r="C96" s="716">
        <v>1714</v>
      </c>
      <c r="D96" s="715" t="s">
        <v>637</v>
      </c>
      <c r="E96" s="716" t="s">
        <v>619</v>
      </c>
      <c r="F96" s="717">
        <v>1</v>
      </c>
      <c r="G96" s="231"/>
      <c r="H96" s="737">
        <v>1</v>
      </c>
      <c r="I96" s="232"/>
      <c r="J96" s="229"/>
    </row>
    <row r="97" spans="1:10" ht="15" customHeight="1">
      <c r="A97" s="319"/>
      <c r="B97" s="715" t="s">
        <v>181</v>
      </c>
      <c r="C97" s="716">
        <v>1715</v>
      </c>
      <c r="D97" s="715" t="s">
        <v>638</v>
      </c>
      <c r="E97" s="716" t="s">
        <v>619</v>
      </c>
      <c r="F97" s="717">
        <v>1</v>
      </c>
      <c r="G97" s="231"/>
      <c r="H97" s="737">
        <v>1</v>
      </c>
      <c r="I97" s="232"/>
      <c r="J97" s="229"/>
    </row>
    <row r="98" spans="1:10" ht="15" customHeight="1">
      <c r="A98" s="319"/>
      <c r="B98" s="715" t="s">
        <v>181</v>
      </c>
      <c r="C98" s="716">
        <v>1716</v>
      </c>
      <c r="D98" s="715" t="s">
        <v>639</v>
      </c>
      <c r="E98" s="716" t="s">
        <v>617</v>
      </c>
      <c r="F98" s="717">
        <v>1</v>
      </c>
      <c r="G98" s="231"/>
      <c r="H98" s="737">
        <v>1</v>
      </c>
      <c r="I98" s="232"/>
      <c r="J98" s="229"/>
    </row>
    <row r="99" spans="1:10" ht="15" customHeight="1">
      <c r="A99" s="319"/>
      <c r="B99" s="715" t="s">
        <v>644</v>
      </c>
      <c r="C99" s="716">
        <v>701</v>
      </c>
      <c r="D99" s="715" t="s">
        <v>616</v>
      </c>
      <c r="E99" s="716" t="s">
        <v>617</v>
      </c>
      <c r="F99" s="717">
        <v>1</v>
      </c>
      <c r="G99" s="231"/>
      <c r="H99" s="737">
        <v>1</v>
      </c>
      <c r="I99" s="232"/>
      <c r="J99" s="229"/>
    </row>
    <row r="100" spans="1:10" ht="15" customHeight="1">
      <c r="A100" s="228"/>
      <c r="B100" s="715" t="s">
        <v>644</v>
      </c>
      <c r="C100" s="716">
        <v>702</v>
      </c>
      <c r="D100" s="715" t="s">
        <v>618</v>
      </c>
      <c r="E100" s="716" t="s">
        <v>619</v>
      </c>
      <c r="F100" s="717">
        <v>1</v>
      </c>
      <c r="G100" s="231"/>
      <c r="H100" s="737">
        <v>1</v>
      </c>
      <c r="I100" s="232"/>
      <c r="J100" s="229"/>
    </row>
    <row r="101" spans="1:10" ht="15" customHeight="1">
      <c r="A101" s="319"/>
      <c r="B101" s="715" t="s">
        <v>644</v>
      </c>
      <c r="C101" s="716">
        <v>703</v>
      </c>
      <c r="D101" s="715" t="s">
        <v>620</v>
      </c>
      <c r="E101" s="716" t="s">
        <v>619</v>
      </c>
      <c r="F101" s="717">
        <v>1</v>
      </c>
      <c r="G101" s="231"/>
      <c r="H101" s="737">
        <v>1</v>
      </c>
      <c r="I101" s="232"/>
      <c r="J101" s="229"/>
    </row>
    <row r="102" spans="1:10" ht="15" customHeight="1">
      <c r="A102" s="319"/>
      <c r="B102" s="715" t="s">
        <v>644</v>
      </c>
      <c r="C102" s="716">
        <v>706</v>
      </c>
      <c r="D102" s="715" t="s">
        <v>621</v>
      </c>
      <c r="E102" s="716" t="s">
        <v>619</v>
      </c>
      <c r="F102" s="717">
        <v>1</v>
      </c>
      <c r="G102" s="231"/>
      <c r="H102" s="737">
        <v>1</v>
      </c>
      <c r="I102" s="232"/>
      <c r="J102" s="229"/>
    </row>
    <row r="103" spans="1:10" ht="15" customHeight="1">
      <c r="A103" s="319"/>
      <c r="B103" s="724" t="s">
        <v>644</v>
      </c>
      <c r="C103" s="725">
        <v>707</v>
      </c>
      <c r="D103" s="724" t="s">
        <v>623</v>
      </c>
      <c r="E103" s="725" t="s">
        <v>624</v>
      </c>
      <c r="F103" s="717">
        <v>1</v>
      </c>
      <c r="G103" s="231"/>
      <c r="H103" s="737">
        <v>1</v>
      </c>
      <c r="I103" s="232"/>
      <c r="J103" s="229"/>
    </row>
    <row r="104" spans="1:10" ht="15" customHeight="1">
      <c r="A104" s="319"/>
      <c r="B104" s="715" t="s">
        <v>644</v>
      </c>
      <c r="C104" s="716">
        <v>708</v>
      </c>
      <c r="D104" s="715" t="s">
        <v>640</v>
      </c>
      <c r="E104" s="716" t="s">
        <v>619</v>
      </c>
      <c r="F104" s="717">
        <v>1</v>
      </c>
      <c r="G104" s="231"/>
      <c r="H104" s="737">
        <v>1</v>
      </c>
      <c r="I104" s="232"/>
      <c r="J104" s="229"/>
    </row>
    <row r="105" spans="1:10" ht="15" customHeight="1">
      <c r="A105" s="319"/>
      <c r="B105" s="715" t="s">
        <v>644</v>
      </c>
      <c r="C105" s="716">
        <v>709</v>
      </c>
      <c r="D105" s="715" t="s">
        <v>642</v>
      </c>
      <c r="E105" s="716" t="s">
        <v>619</v>
      </c>
      <c r="F105" s="717">
        <v>1</v>
      </c>
      <c r="G105" s="231"/>
      <c r="H105" s="737">
        <v>1</v>
      </c>
      <c r="I105" s="232"/>
      <c r="J105" s="229"/>
    </row>
    <row r="106" spans="1:10" ht="15" customHeight="1">
      <c r="A106" s="319"/>
      <c r="B106" s="715" t="s">
        <v>644</v>
      </c>
      <c r="C106" s="716">
        <v>710</v>
      </c>
      <c r="D106" s="715" t="s">
        <v>645</v>
      </c>
      <c r="E106" s="716" t="s">
        <v>626</v>
      </c>
      <c r="F106" s="717">
        <v>1</v>
      </c>
      <c r="G106" s="231"/>
      <c r="H106" s="737">
        <v>1</v>
      </c>
      <c r="I106" s="232"/>
      <c r="J106" s="229"/>
    </row>
    <row r="107" spans="1:10" ht="15" customHeight="1">
      <c r="A107" s="319"/>
      <c r="B107" s="715" t="s">
        <v>182</v>
      </c>
      <c r="C107" s="716">
        <v>2001</v>
      </c>
      <c r="D107" s="715" t="s">
        <v>646</v>
      </c>
      <c r="E107" s="716" t="s">
        <v>617</v>
      </c>
      <c r="F107" s="717">
        <v>1</v>
      </c>
      <c r="G107" s="231"/>
      <c r="H107" s="737">
        <v>1</v>
      </c>
      <c r="I107" s="232"/>
      <c r="J107" s="229"/>
    </row>
    <row r="108" spans="1:10" ht="15" customHeight="1">
      <c r="A108" s="319"/>
      <c r="B108" s="724" t="s">
        <v>182</v>
      </c>
      <c r="C108" s="725">
        <v>2002</v>
      </c>
      <c r="D108" s="724" t="s">
        <v>647</v>
      </c>
      <c r="E108" s="725" t="s">
        <v>648</v>
      </c>
      <c r="F108" s="717">
        <v>1</v>
      </c>
      <c r="G108" s="231"/>
      <c r="H108" s="737">
        <v>1</v>
      </c>
      <c r="I108" s="232"/>
      <c r="J108" s="229"/>
    </row>
    <row r="109" spans="1:10" ht="15" customHeight="1">
      <c r="A109" s="319"/>
      <c r="B109" s="715" t="s">
        <v>182</v>
      </c>
      <c r="C109" s="716">
        <v>2003</v>
      </c>
      <c r="D109" s="715" t="s">
        <v>640</v>
      </c>
      <c r="E109" s="716" t="s">
        <v>619</v>
      </c>
      <c r="F109" s="717">
        <v>1</v>
      </c>
      <c r="G109" s="231"/>
      <c r="H109" s="737">
        <v>1</v>
      </c>
      <c r="I109" s="232"/>
      <c r="J109" s="229"/>
    </row>
    <row r="110" spans="1:10" ht="15" customHeight="1">
      <c r="A110" s="319"/>
      <c r="B110" s="715" t="s">
        <v>182</v>
      </c>
      <c r="C110" s="716">
        <v>2004</v>
      </c>
      <c r="D110" s="715" t="s">
        <v>649</v>
      </c>
      <c r="E110" s="716" t="s">
        <v>617</v>
      </c>
      <c r="F110" s="717">
        <v>1</v>
      </c>
      <c r="G110" s="231"/>
      <c r="H110" s="737">
        <v>1</v>
      </c>
      <c r="I110" s="232"/>
      <c r="J110" s="229"/>
    </row>
    <row r="111" spans="1:10" ht="15" customHeight="1">
      <c r="A111" s="319"/>
      <c r="B111" s="715" t="s">
        <v>183</v>
      </c>
      <c r="C111" s="716">
        <v>2101</v>
      </c>
      <c r="D111" s="715" t="s">
        <v>646</v>
      </c>
      <c r="E111" s="716" t="s">
        <v>617</v>
      </c>
      <c r="F111" s="717">
        <v>1</v>
      </c>
      <c r="G111" s="231"/>
      <c r="H111" s="737">
        <v>1</v>
      </c>
      <c r="I111" s="232"/>
      <c r="J111" s="229"/>
    </row>
    <row r="112" spans="1:10" ht="15" customHeight="1">
      <c r="A112" s="319"/>
      <c r="B112" s="715" t="s">
        <v>183</v>
      </c>
      <c r="C112" s="716">
        <v>2102</v>
      </c>
      <c r="D112" s="715" t="s">
        <v>650</v>
      </c>
      <c r="E112" s="716" t="s">
        <v>619</v>
      </c>
      <c r="F112" s="717">
        <v>1</v>
      </c>
      <c r="G112" s="231"/>
      <c r="H112" s="737">
        <v>1</v>
      </c>
      <c r="I112" s="232"/>
      <c r="J112" s="229"/>
    </row>
    <row r="113" spans="1:10" ht="15" customHeight="1">
      <c r="A113" s="319"/>
      <c r="B113" s="715" t="s">
        <v>183</v>
      </c>
      <c r="C113" s="716">
        <v>2104</v>
      </c>
      <c r="D113" s="715" t="s">
        <v>651</v>
      </c>
      <c r="E113" s="716" t="s">
        <v>617</v>
      </c>
      <c r="F113" s="717">
        <v>1</v>
      </c>
      <c r="G113" s="231"/>
      <c r="H113" s="737">
        <v>1</v>
      </c>
      <c r="I113" s="232"/>
      <c r="J113" s="229"/>
    </row>
    <row r="114" spans="1:10" ht="15" customHeight="1">
      <c r="A114" s="319"/>
      <c r="B114" s="724" t="s">
        <v>183</v>
      </c>
      <c r="C114" s="725">
        <v>2105</v>
      </c>
      <c r="D114" s="724" t="s">
        <v>623</v>
      </c>
      <c r="E114" s="725" t="s">
        <v>624</v>
      </c>
      <c r="F114" s="717">
        <v>1</v>
      </c>
      <c r="G114" s="231"/>
      <c r="H114" s="737">
        <v>1</v>
      </c>
      <c r="I114" s="232"/>
      <c r="J114" s="229"/>
    </row>
    <row r="115" spans="1:10" ht="15" customHeight="1">
      <c r="A115" s="319"/>
      <c r="B115" s="715" t="s">
        <v>183</v>
      </c>
      <c r="C115" s="716">
        <v>2106</v>
      </c>
      <c r="D115" s="715" t="s">
        <v>640</v>
      </c>
      <c r="E115" s="716" t="s">
        <v>619</v>
      </c>
      <c r="F115" s="717">
        <v>1</v>
      </c>
      <c r="G115" s="231"/>
      <c r="H115" s="737">
        <v>1</v>
      </c>
      <c r="I115" s="232"/>
      <c r="J115" s="229"/>
    </row>
    <row r="116" spans="1:10" ht="15" customHeight="1">
      <c r="A116" s="319"/>
      <c r="B116" s="715" t="s">
        <v>183</v>
      </c>
      <c r="C116" s="716">
        <v>2107</v>
      </c>
      <c r="D116" s="718" t="s">
        <v>649</v>
      </c>
      <c r="E116" s="716" t="s">
        <v>617</v>
      </c>
      <c r="F116" s="717">
        <v>1</v>
      </c>
      <c r="G116" s="231"/>
      <c r="H116" s="737">
        <v>1</v>
      </c>
      <c r="I116" s="232"/>
      <c r="J116" s="229"/>
    </row>
    <row r="117" spans="1:10" ht="15" customHeight="1">
      <c r="A117" s="319"/>
      <c r="B117" s="715" t="s">
        <v>184</v>
      </c>
      <c r="C117" s="719">
        <v>2201</v>
      </c>
      <c r="D117" s="715" t="s">
        <v>646</v>
      </c>
      <c r="E117" s="716" t="s">
        <v>617</v>
      </c>
      <c r="F117" s="717">
        <v>1</v>
      </c>
      <c r="G117" s="231"/>
      <c r="H117" s="737">
        <v>1</v>
      </c>
      <c r="I117" s="232"/>
      <c r="J117" s="229"/>
    </row>
    <row r="118" spans="1:10" ht="15" customHeight="1">
      <c r="A118" s="319"/>
      <c r="B118" s="718" t="s">
        <v>184</v>
      </c>
      <c r="C118" s="723">
        <v>2202</v>
      </c>
      <c r="D118" s="718" t="s">
        <v>650</v>
      </c>
      <c r="E118" s="716" t="s">
        <v>619</v>
      </c>
      <c r="F118" s="717">
        <v>1</v>
      </c>
      <c r="G118" s="231"/>
      <c r="H118" s="737">
        <v>1</v>
      </c>
      <c r="I118" s="232"/>
      <c r="J118" s="229"/>
    </row>
    <row r="119" spans="1:10" ht="15" customHeight="1">
      <c r="A119" s="243"/>
      <c r="B119" s="726" t="s">
        <v>184</v>
      </c>
      <c r="C119" s="727">
        <v>2204</v>
      </c>
      <c r="D119" s="726" t="s">
        <v>651</v>
      </c>
      <c r="E119" s="727" t="s">
        <v>617</v>
      </c>
      <c r="F119" s="728">
        <v>1</v>
      </c>
      <c r="G119" s="245"/>
      <c r="H119" s="737">
        <v>1</v>
      </c>
      <c r="I119" s="247"/>
      <c r="J119" s="729"/>
    </row>
    <row r="120" spans="1:10" ht="15" customHeight="1">
      <c r="A120" s="222"/>
      <c r="B120" s="741" t="s">
        <v>184</v>
      </c>
      <c r="C120" s="742">
        <v>2205.1</v>
      </c>
      <c r="D120" s="741" t="s">
        <v>623</v>
      </c>
      <c r="E120" s="742" t="s">
        <v>624</v>
      </c>
      <c r="F120" s="732">
        <v>1</v>
      </c>
      <c r="G120" s="225"/>
      <c r="H120" s="737">
        <v>1</v>
      </c>
      <c r="I120" s="226"/>
      <c r="J120" s="733"/>
    </row>
    <row r="121" spans="1:10" ht="15" customHeight="1">
      <c r="A121" s="319"/>
      <c r="B121" s="715" t="s">
        <v>184</v>
      </c>
      <c r="C121" s="716">
        <v>2205</v>
      </c>
      <c r="D121" s="715" t="s">
        <v>649</v>
      </c>
      <c r="E121" s="716" t="s">
        <v>617</v>
      </c>
      <c r="F121" s="717">
        <v>1</v>
      </c>
      <c r="G121" s="231"/>
      <c r="H121" s="737">
        <v>1</v>
      </c>
      <c r="I121" s="232"/>
      <c r="J121" s="229"/>
    </row>
    <row r="122" spans="1:10" ht="15" customHeight="1">
      <c r="A122" s="319"/>
      <c r="B122" s="715" t="s">
        <v>185</v>
      </c>
      <c r="C122" s="716">
        <v>2301</v>
      </c>
      <c r="D122" s="715" t="s">
        <v>646</v>
      </c>
      <c r="E122" s="716" t="s">
        <v>617</v>
      </c>
      <c r="F122" s="717">
        <v>1</v>
      </c>
      <c r="G122" s="231"/>
      <c r="H122" s="737">
        <v>1</v>
      </c>
      <c r="I122" s="232"/>
      <c r="J122" s="229"/>
    </row>
    <row r="123" spans="1:10" ht="15" customHeight="1">
      <c r="A123" s="319"/>
      <c r="B123" s="715" t="s">
        <v>185</v>
      </c>
      <c r="C123" s="716">
        <v>2302</v>
      </c>
      <c r="D123" s="715" t="s">
        <v>652</v>
      </c>
      <c r="E123" s="716" t="s">
        <v>617</v>
      </c>
      <c r="F123" s="717">
        <v>1</v>
      </c>
      <c r="G123" s="231"/>
      <c r="H123" s="737">
        <v>1</v>
      </c>
      <c r="I123" s="232"/>
      <c r="J123" s="229"/>
    </row>
    <row r="124" spans="1:10" ht="15" customHeight="1">
      <c r="A124" s="319"/>
      <c r="B124" s="715" t="s">
        <v>185</v>
      </c>
      <c r="C124" s="716">
        <v>2304</v>
      </c>
      <c r="D124" s="715" t="s">
        <v>621</v>
      </c>
      <c r="E124" s="716" t="s">
        <v>619</v>
      </c>
      <c r="F124" s="717">
        <v>1</v>
      </c>
      <c r="G124" s="231"/>
      <c r="H124" s="737">
        <v>1</v>
      </c>
      <c r="I124" s="232"/>
      <c r="J124" s="229"/>
    </row>
    <row r="125" spans="1:10" ht="15" customHeight="1">
      <c r="A125" s="319"/>
      <c r="B125" s="724" t="s">
        <v>185</v>
      </c>
      <c r="C125" s="725">
        <v>2305</v>
      </c>
      <c r="D125" s="724" t="s">
        <v>653</v>
      </c>
      <c r="E125" s="725" t="s">
        <v>617</v>
      </c>
      <c r="F125" s="717">
        <v>1</v>
      </c>
      <c r="G125" s="231"/>
      <c r="H125" s="737">
        <v>1</v>
      </c>
      <c r="I125" s="232"/>
      <c r="J125" s="229"/>
    </row>
    <row r="126" spans="1:10" ht="15" customHeight="1">
      <c r="A126" s="228"/>
      <c r="B126" s="715" t="s">
        <v>185</v>
      </c>
      <c r="C126" s="716">
        <v>2306</v>
      </c>
      <c r="D126" s="715" t="s">
        <v>649</v>
      </c>
      <c r="E126" s="716" t="s">
        <v>617</v>
      </c>
      <c r="F126" s="717">
        <v>1</v>
      </c>
      <c r="G126" s="231"/>
      <c r="H126" s="737">
        <v>1</v>
      </c>
      <c r="I126" s="232"/>
      <c r="J126" s="229"/>
    </row>
    <row r="127" spans="1:10" ht="15" customHeight="1">
      <c r="A127" s="228"/>
      <c r="B127" s="715" t="s">
        <v>136</v>
      </c>
      <c r="C127" s="716">
        <v>2401</v>
      </c>
      <c r="D127" s="715" t="s">
        <v>646</v>
      </c>
      <c r="E127" s="716" t="s">
        <v>617</v>
      </c>
      <c r="F127" s="717">
        <v>1</v>
      </c>
      <c r="G127" s="231"/>
      <c r="H127" s="737">
        <v>1</v>
      </c>
      <c r="I127" s="232"/>
      <c r="J127" s="229"/>
    </row>
    <row r="128" spans="1:10" ht="15" customHeight="1">
      <c r="A128" s="228"/>
      <c r="B128" s="715" t="s">
        <v>136</v>
      </c>
      <c r="C128" s="716">
        <v>2402</v>
      </c>
      <c r="D128" s="715" t="s">
        <v>650</v>
      </c>
      <c r="E128" s="716" t="s">
        <v>619</v>
      </c>
      <c r="F128" s="717">
        <v>1</v>
      </c>
      <c r="G128" s="231"/>
      <c r="H128" s="737">
        <v>1</v>
      </c>
      <c r="I128" s="232"/>
      <c r="J128" s="229"/>
    </row>
    <row r="129" spans="1:10" ht="15" customHeight="1">
      <c r="A129" s="327"/>
      <c r="B129" s="715" t="s">
        <v>136</v>
      </c>
      <c r="C129" s="716">
        <v>2404</v>
      </c>
      <c r="D129" s="715" t="s">
        <v>651</v>
      </c>
      <c r="E129" s="716" t="s">
        <v>617</v>
      </c>
      <c r="F129" s="717">
        <v>1</v>
      </c>
      <c r="G129" s="231"/>
      <c r="H129" s="737">
        <v>1</v>
      </c>
      <c r="I129" s="232"/>
      <c r="J129" s="229"/>
    </row>
    <row r="130" spans="1:10" ht="15" customHeight="1">
      <c r="A130" s="228"/>
      <c r="B130" s="715" t="s">
        <v>136</v>
      </c>
      <c r="C130" s="716">
        <v>2405</v>
      </c>
      <c r="D130" s="715" t="s">
        <v>632</v>
      </c>
      <c r="E130" s="716" t="s">
        <v>619</v>
      </c>
      <c r="F130" s="717">
        <v>1</v>
      </c>
      <c r="G130" s="231"/>
      <c r="H130" s="737">
        <v>1</v>
      </c>
      <c r="I130" s="232"/>
      <c r="J130" s="229"/>
    </row>
    <row r="131" spans="1:10" ht="15" customHeight="1">
      <c r="A131" s="228"/>
      <c r="B131" s="715" t="s">
        <v>136</v>
      </c>
      <c r="C131" s="716">
        <v>2406</v>
      </c>
      <c r="D131" s="715" t="s">
        <v>649</v>
      </c>
      <c r="E131" s="716" t="s">
        <v>617</v>
      </c>
      <c r="F131" s="717">
        <v>1</v>
      </c>
      <c r="G131" s="231"/>
      <c r="H131" s="737">
        <v>1</v>
      </c>
      <c r="I131" s="232"/>
      <c r="J131" s="229"/>
    </row>
    <row r="132" spans="1:10" ht="15" customHeight="1">
      <c r="A132" s="228"/>
      <c r="B132" s="715" t="s">
        <v>192</v>
      </c>
      <c r="C132" s="719">
        <v>2501</v>
      </c>
      <c r="D132" s="718" t="s">
        <v>654</v>
      </c>
      <c r="E132" s="719" t="s">
        <v>617</v>
      </c>
      <c r="F132" s="717">
        <v>1</v>
      </c>
      <c r="G132" s="231"/>
      <c r="H132" s="737">
        <v>1</v>
      </c>
      <c r="I132" s="232"/>
      <c r="J132" s="229"/>
    </row>
    <row r="133" spans="1:10" ht="15" customHeight="1">
      <c r="A133" s="228"/>
      <c r="B133" s="718" t="s">
        <v>192</v>
      </c>
      <c r="C133" s="723">
        <v>2502</v>
      </c>
      <c r="D133" s="738" t="s">
        <v>655</v>
      </c>
      <c r="E133" s="723" t="s">
        <v>617</v>
      </c>
      <c r="F133" s="717">
        <v>1</v>
      </c>
      <c r="G133" s="231"/>
      <c r="H133" s="737">
        <v>1</v>
      </c>
      <c r="I133" s="232"/>
      <c r="J133" s="229"/>
    </row>
    <row r="134" spans="1:10" ht="15" customHeight="1">
      <c r="A134" s="228"/>
      <c r="B134" s="738" t="s">
        <v>192</v>
      </c>
      <c r="C134" s="723">
        <v>2503</v>
      </c>
      <c r="D134" s="738" t="s">
        <v>650</v>
      </c>
      <c r="E134" s="723" t="s">
        <v>619</v>
      </c>
      <c r="F134" s="717">
        <v>1</v>
      </c>
      <c r="G134" s="231"/>
      <c r="H134" s="737">
        <v>1</v>
      </c>
      <c r="I134" s="232"/>
      <c r="J134" s="229"/>
    </row>
    <row r="135" spans="1:10" ht="15" customHeight="1">
      <c r="A135" s="228"/>
      <c r="B135" s="738" t="s">
        <v>192</v>
      </c>
      <c r="C135" s="723">
        <v>2506</v>
      </c>
      <c r="D135" s="715" t="s">
        <v>618</v>
      </c>
      <c r="E135" s="716" t="s">
        <v>619</v>
      </c>
      <c r="F135" s="717">
        <v>1</v>
      </c>
      <c r="G135" s="231"/>
      <c r="H135" s="737">
        <v>1</v>
      </c>
      <c r="I135" s="232"/>
      <c r="J135" s="229"/>
    </row>
    <row r="136" spans="1:10" ht="15" customHeight="1">
      <c r="A136" s="228"/>
      <c r="B136" s="715" t="s">
        <v>192</v>
      </c>
      <c r="C136" s="716">
        <v>2507</v>
      </c>
      <c r="D136" s="715" t="s">
        <v>634</v>
      </c>
      <c r="E136" s="716" t="s">
        <v>617</v>
      </c>
      <c r="F136" s="717">
        <v>1</v>
      </c>
      <c r="G136" s="231"/>
      <c r="H136" s="737">
        <v>1</v>
      </c>
      <c r="I136" s="232"/>
      <c r="J136" s="229"/>
    </row>
    <row r="137" spans="1:10" ht="15" customHeight="1">
      <c r="A137" s="228"/>
      <c r="B137" s="715" t="s">
        <v>192</v>
      </c>
      <c r="C137" s="716">
        <v>2509</v>
      </c>
      <c r="D137" s="715" t="s">
        <v>621</v>
      </c>
      <c r="E137" s="716" t="s">
        <v>619</v>
      </c>
      <c r="F137" s="717">
        <v>1</v>
      </c>
      <c r="G137" s="231"/>
      <c r="H137" s="737">
        <v>1</v>
      </c>
      <c r="I137" s="232"/>
      <c r="J137" s="229"/>
    </row>
    <row r="138" spans="1:10" ht="15" customHeight="1">
      <c r="A138" s="228"/>
      <c r="B138" s="724" t="s">
        <v>192</v>
      </c>
      <c r="C138" s="725">
        <v>2510</v>
      </c>
      <c r="D138" s="724" t="s">
        <v>623</v>
      </c>
      <c r="E138" s="725" t="s">
        <v>624</v>
      </c>
      <c r="F138" s="717">
        <v>1</v>
      </c>
      <c r="G138" s="231"/>
      <c r="H138" s="737">
        <v>1</v>
      </c>
      <c r="I138" s="232"/>
      <c r="J138" s="229"/>
    </row>
    <row r="139" spans="1:10" ht="15" customHeight="1">
      <c r="A139" s="228"/>
      <c r="B139" s="715" t="s">
        <v>192</v>
      </c>
      <c r="C139" s="716">
        <v>2511</v>
      </c>
      <c r="D139" s="715" t="s">
        <v>640</v>
      </c>
      <c r="E139" s="716" t="s">
        <v>619</v>
      </c>
      <c r="F139" s="717">
        <v>1</v>
      </c>
      <c r="G139" s="231"/>
      <c r="H139" s="737">
        <v>1</v>
      </c>
      <c r="I139" s="232"/>
      <c r="J139" s="229"/>
    </row>
    <row r="140" spans="1:10" ht="15" customHeight="1">
      <c r="A140" s="228"/>
      <c r="B140" s="715" t="s">
        <v>192</v>
      </c>
      <c r="C140" s="716">
        <v>2512</v>
      </c>
      <c r="D140" s="715" t="s">
        <v>635</v>
      </c>
      <c r="E140" s="716" t="s">
        <v>619</v>
      </c>
      <c r="F140" s="717">
        <v>1</v>
      </c>
      <c r="G140" s="231"/>
      <c r="H140" s="737">
        <v>1</v>
      </c>
      <c r="I140" s="232"/>
      <c r="J140" s="229"/>
    </row>
    <row r="141" spans="1:10" ht="15" customHeight="1">
      <c r="A141" s="228"/>
      <c r="B141" s="715" t="s">
        <v>192</v>
      </c>
      <c r="C141" s="716">
        <v>2513</v>
      </c>
      <c r="D141" s="715" t="s">
        <v>636</v>
      </c>
      <c r="E141" s="716" t="s">
        <v>619</v>
      </c>
      <c r="F141" s="717">
        <v>1</v>
      </c>
      <c r="G141" s="231"/>
      <c r="H141" s="737">
        <v>1</v>
      </c>
      <c r="I141" s="232"/>
      <c r="J141" s="229"/>
    </row>
    <row r="142" spans="1:10" ht="15" customHeight="1">
      <c r="A142" s="228"/>
      <c r="B142" s="715" t="s">
        <v>192</v>
      </c>
      <c r="C142" s="716">
        <v>2516</v>
      </c>
      <c r="D142" s="715" t="s">
        <v>637</v>
      </c>
      <c r="E142" s="716" t="s">
        <v>619</v>
      </c>
      <c r="F142" s="717">
        <v>1</v>
      </c>
      <c r="G142" s="231"/>
      <c r="H142" s="737">
        <v>1</v>
      </c>
      <c r="I142" s="232"/>
      <c r="J142" s="229"/>
    </row>
    <row r="143" spans="1:10" ht="15" customHeight="1">
      <c r="A143" s="228"/>
      <c r="B143" s="715" t="s">
        <v>192</v>
      </c>
      <c r="C143" s="716">
        <v>2517</v>
      </c>
      <c r="D143" s="715" t="s">
        <v>638</v>
      </c>
      <c r="E143" s="716" t="s">
        <v>619</v>
      </c>
      <c r="F143" s="717">
        <v>1</v>
      </c>
      <c r="G143" s="231"/>
      <c r="H143" s="737">
        <v>1</v>
      </c>
      <c r="I143" s="235"/>
      <c r="J143" s="229"/>
    </row>
    <row r="144" spans="1:10" ht="15" customHeight="1">
      <c r="A144" s="243"/>
      <c r="B144" s="715" t="s">
        <v>192</v>
      </c>
      <c r="C144" s="716">
        <v>2518</v>
      </c>
      <c r="D144" s="715" t="s">
        <v>639</v>
      </c>
      <c r="E144" s="716" t="s">
        <v>617</v>
      </c>
      <c r="F144" s="717">
        <v>1</v>
      </c>
      <c r="G144" s="231"/>
      <c r="H144" s="737">
        <v>1</v>
      </c>
      <c r="I144" s="235"/>
      <c r="J144" s="229"/>
    </row>
    <row r="145" spans="1:10" ht="15" customHeight="1">
      <c r="A145" s="743"/>
      <c r="B145" s="715" t="s">
        <v>193</v>
      </c>
      <c r="C145" s="716">
        <v>2601</v>
      </c>
      <c r="D145" s="715" t="s">
        <v>656</v>
      </c>
      <c r="E145" s="716" t="s">
        <v>617</v>
      </c>
      <c r="F145" s="717">
        <v>1</v>
      </c>
      <c r="G145" s="231"/>
      <c r="H145" s="737">
        <v>1</v>
      </c>
      <c r="I145" s="235"/>
      <c r="J145" s="229"/>
    </row>
    <row r="146" spans="1:10" ht="15" customHeight="1">
      <c r="A146" s="743"/>
      <c r="B146" s="715" t="s">
        <v>193</v>
      </c>
      <c r="C146" s="716">
        <v>2602</v>
      </c>
      <c r="D146" s="715" t="s">
        <v>655</v>
      </c>
      <c r="E146" s="716" t="s">
        <v>617</v>
      </c>
      <c r="F146" s="717">
        <v>1</v>
      </c>
      <c r="G146" s="231"/>
      <c r="H146" s="737">
        <v>1</v>
      </c>
      <c r="I146" s="235"/>
      <c r="J146" s="229"/>
    </row>
    <row r="147" spans="1:10" ht="15" customHeight="1">
      <c r="A147" s="743"/>
      <c r="B147" s="715" t="s">
        <v>193</v>
      </c>
      <c r="C147" s="716">
        <v>2603</v>
      </c>
      <c r="D147" s="715" t="s">
        <v>650</v>
      </c>
      <c r="E147" s="716" t="s">
        <v>619</v>
      </c>
      <c r="F147" s="717">
        <v>1</v>
      </c>
      <c r="G147" s="231"/>
      <c r="H147" s="737">
        <v>1</v>
      </c>
      <c r="I147" s="235"/>
      <c r="J147" s="229"/>
    </row>
    <row r="148" spans="1:10" ht="15" customHeight="1">
      <c r="A148" s="743"/>
      <c r="B148" s="715" t="s">
        <v>193</v>
      </c>
      <c r="C148" s="716">
        <v>2606</v>
      </c>
      <c r="D148" s="715" t="s">
        <v>618</v>
      </c>
      <c r="E148" s="716" t="s">
        <v>619</v>
      </c>
      <c r="F148" s="717">
        <v>1</v>
      </c>
      <c r="G148" s="231"/>
      <c r="H148" s="737">
        <v>1</v>
      </c>
      <c r="I148" s="235"/>
      <c r="J148" s="229"/>
    </row>
    <row r="149" spans="1:10" ht="15" customHeight="1">
      <c r="A149" s="743"/>
      <c r="B149" s="715" t="s">
        <v>193</v>
      </c>
      <c r="C149" s="716">
        <v>2607</v>
      </c>
      <c r="D149" s="715" t="s">
        <v>634</v>
      </c>
      <c r="E149" s="716" t="s">
        <v>617</v>
      </c>
      <c r="F149" s="717">
        <v>1</v>
      </c>
      <c r="G149" s="231"/>
      <c r="H149" s="737">
        <v>1</v>
      </c>
      <c r="I149" s="235"/>
      <c r="J149" s="229"/>
    </row>
    <row r="150" spans="1:10" ht="15" customHeight="1">
      <c r="A150" s="743"/>
      <c r="B150" s="715" t="s">
        <v>193</v>
      </c>
      <c r="C150" s="716">
        <v>2609</v>
      </c>
      <c r="D150" s="715" t="s">
        <v>621</v>
      </c>
      <c r="E150" s="716" t="s">
        <v>619</v>
      </c>
      <c r="F150" s="717">
        <v>1</v>
      </c>
      <c r="G150" s="231"/>
      <c r="H150" s="737">
        <v>1</v>
      </c>
      <c r="I150" s="235"/>
      <c r="J150" s="229"/>
    </row>
    <row r="151" spans="1:10" ht="15" customHeight="1">
      <c r="A151" s="743"/>
      <c r="B151" s="724" t="s">
        <v>193</v>
      </c>
      <c r="C151" s="725">
        <v>2610.1</v>
      </c>
      <c r="D151" s="724" t="s">
        <v>623</v>
      </c>
      <c r="E151" s="725" t="s">
        <v>624</v>
      </c>
      <c r="F151" s="717">
        <v>1</v>
      </c>
      <c r="G151" s="231"/>
      <c r="H151" s="737">
        <v>1</v>
      </c>
      <c r="I151" s="235"/>
      <c r="J151" s="229"/>
    </row>
    <row r="152" spans="1:10" ht="15" customHeight="1">
      <c r="A152" s="743"/>
      <c r="B152" s="718" t="s">
        <v>193</v>
      </c>
      <c r="C152" s="716">
        <v>2610</v>
      </c>
      <c r="D152" s="718" t="s">
        <v>635</v>
      </c>
      <c r="E152" s="716" t="s">
        <v>619</v>
      </c>
      <c r="F152" s="717">
        <v>1</v>
      </c>
      <c r="G152" s="231"/>
      <c r="H152" s="737">
        <v>1</v>
      </c>
      <c r="I152" s="235"/>
      <c r="J152" s="229"/>
    </row>
    <row r="153" spans="1:10" ht="15" customHeight="1">
      <c r="A153" s="743"/>
      <c r="B153" s="715" t="s">
        <v>193</v>
      </c>
      <c r="C153" s="716">
        <v>2611</v>
      </c>
      <c r="D153" s="715" t="s">
        <v>636</v>
      </c>
      <c r="E153" s="716" t="s">
        <v>619</v>
      </c>
      <c r="F153" s="717">
        <v>1</v>
      </c>
      <c r="G153" s="231"/>
      <c r="H153" s="737">
        <v>1</v>
      </c>
      <c r="I153" s="235"/>
      <c r="J153" s="229"/>
    </row>
    <row r="154" spans="1:10" ht="15" customHeight="1">
      <c r="A154" s="743"/>
      <c r="B154" s="715" t="s">
        <v>193</v>
      </c>
      <c r="C154" s="716">
        <v>2614</v>
      </c>
      <c r="D154" s="715" t="s">
        <v>637</v>
      </c>
      <c r="E154" s="716" t="s">
        <v>619</v>
      </c>
      <c r="F154" s="717">
        <v>1</v>
      </c>
      <c r="G154" s="231"/>
      <c r="H154" s="737">
        <v>1</v>
      </c>
      <c r="I154" s="235"/>
      <c r="J154" s="229"/>
    </row>
    <row r="155" spans="1:10" ht="15" customHeight="1">
      <c r="A155" s="743"/>
      <c r="B155" s="738" t="s">
        <v>193</v>
      </c>
      <c r="C155" s="723">
        <v>2615</v>
      </c>
      <c r="D155" s="738" t="s">
        <v>638</v>
      </c>
      <c r="E155" s="716" t="s">
        <v>619</v>
      </c>
      <c r="F155" s="717">
        <v>1</v>
      </c>
      <c r="G155" s="231"/>
      <c r="H155" s="737">
        <v>1</v>
      </c>
      <c r="I155" s="235"/>
      <c r="J155" s="229"/>
    </row>
    <row r="156" spans="1:10" ht="15" customHeight="1">
      <c r="A156" s="743"/>
      <c r="B156" s="715" t="s">
        <v>193</v>
      </c>
      <c r="C156" s="716">
        <v>2616</v>
      </c>
      <c r="D156" s="715" t="s">
        <v>639</v>
      </c>
      <c r="E156" s="739" t="s">
        <v>617</v>
      </c>
      <c r="F156" s="717">
        <v>1</v>
      </c>
      <c r="G156" s="231"/>
      <c r="H156" s="737">
        <v>1</v>
      </c>
      <c r="I156" s="235"/>
      <c r="J156" s="229"/>
    </row>
    <row r="157" spans="1:10" ht="15" customHeight="1">
      <c r="A157" s="743"/>
      <c r="B157" s="715" t="s">
        <v>194</v>
      </c>
      <c r="C157" s="716">
        <v>2701</v>
      </c>
      <c r="D157" s="715" t="s">
        <v>656</v>
      </c>
      <c r="E157" s="716" t="s">
        <v>617</v>
      </c>
      <c r="F157" s="717">
        <v>1</v>
      </c>
      <c r="G157" s="231"/>
      <c r="H157" s="737">
        <v>1</v>
      </c>
      <c r="I157" s="235"/>
      <c r="J157" s="229"/>
    </row>
    <row r="158" spans="1:10" ht="15" customHeight="1">
      <c r="A158" s="743"/>
      <c r="B158" s="715" t="s">
        <v>194</v>
      </c>
      <c r="C158" s="716">
        <v>2702</v>
      </c>
      <c r="D158" s="715" t="s">
        <v>655</v>
      </c>
      <c r="E158" s="716" t="s">
        <v>617</v>
      </c>
      <c r="F158" s="717">
        <v>1</v>
      </c>
      <c r="G158" s="231"/>
      <c r="H158" s="737">
        <v>1</v>
      </c>
      <c r="I158" s="235"/>
      <c r="J158" s="229"/>
    </row>
    <row r="159" spans="1:10" ht="15" customHeight="1">
      <c r="A159" s="743"/>
      <c r="B159" s="715" t="s">
        <v>194</v>
      </c>
      <c r="C159" s="716">
        <v>2703</v>
      </c>
      <c r="D159" s="715" t="s">
        <v>650</v>
      </c>
      <c r="E159" s="716" t="s">
        <v>619</v>
      </c>
      <c r="F159" s="717">
        <v>1</v>
      </c>
      <c r="G159" s="231"/>
      <c r="H159" s="737">
        <v>1</v>
      </c>
      <c r="I159" s="235"/>
      <c r="J159" s="229"/>
    </row>
    <row r="160" spans="1:10" ht="15" customHeight="1">
      <c r="A160" s="743"/>
      <c r="B160" s="715" t="s">
        <v>194</v>
      </c>
      <c r="C160" s="716">
        <v>2705</v>
      </c>
      <c r="D160" s="715" t="s">
        <v>641</v>
      </c>
      <c r="E160" s="716" t="s">
        <v>617</v>
      </c>
      <c r="F160" s="717">
        <v>1</v>
      </c>
      <c r="G160" s="231"/>
      <c r="H160" s="737">
        <v>1</v>
      </c>
      <c r="I160" s="235"/>
      <c r="J160" s="229"/>
    </row>
    <row r="161" spans="1:10" ht="15" customHeight="1">
      <c r="A161" s="743"/>
      <c r="B161" s="715" t="s">
        <v>194</v>
      </c>
      <c r="C161" s="716">
        <v>2706</v>
      </c>
      <c r="D161" s="715" t="s">
        <v>620</v>
      </c>
      <c r="E161" s="716" t="s">
        <v>619</v>
      </c>
      <c r="F161" s="717">
        <v>1</v>
      </c>
      <c r="G161" s="231"/>
      <c r="H161" s="737">
        <v>1</v>
      </c>
      <c r="I161" s="235"/>
      <c r="J161" s="229"/>
    </row>
    <row r="162" spans="1:10" ht="15" customHeight="1">
      <c r="A162" s="743"/>
      <c r="B162" s="724" t="s">
        <v>194</v>
      </c>
      <c r="C162" s="725">
        <v>2708</v>
      </c>
      <c r="D162" s="724" t="s">
        <v>657</v>
      </c>
      <c r="E162" s="725" t="s">
        <v>658</v>
      </c>
      <c r="F162" s="717">
        <v>1</v>
      </c>
      <c r="G162" s="231"/>
      <c r="H162" s="737">
        <v>1</v>
      </c>
      <c r="I162" s="235"/>
      <c r="J162" s="229"/>
    </row>
    <row r="163" spans="1:10" ht="15" customHeight="1">
      <c r="A163" s="744"/>
      <c r="B163" s="715" t="s">
        <v>194</v>
      </c>
      <c r="C163" s="716">
        <v>2709</v>
      </c>
      <c r="D163" s="715" t="s">
        <v>635</v>
      </c>
      <c r="E163" s="716" t="s">
        <v>619</v>
      </c>
      <c r="F163" s="717">
        <v>1</v>
      </c>
      <c r="G163" s="231"/>
      <c r="H163" s="737">
        <v>1</v>
      </c>
      <c r="I163" s="235"/>
      <c r="J163" s="229"/>
    </row>
    <row r="164" spans="1:10" ht="15" customHeight="1">
      <c r="A164" s="744"/>
      <c r="B164" s="715" t="s">
        <v>194</v>
      </c>
      <c r="C164" s="716">
        <v>2710</v>
      </c>
      <c r="D164" s="715" t="s">
        <v>636</v>
      </c>
      <c r="E164" s="716" t="s">
        <v>619</v>
      </c>
      <c r="F164" s="717">
        <v>1</v>
      </c>
      <c r="G164" s="231"/>
      <c r="H164" s="737">
        <v>1</v>
      </c>
      <c r="I164" s="235"/>
      <c r="J164" s="229"/>
    </row>
    <row r="165" spans="1:10" ht="15" customHeight="1">
      <c r="A165" s="744"/>
      <c r="B165" s="715" t="s">
        <v>194</v>
      </c>
      <c r="C165" s="716">
        <v>2713</v>
      </c>
      <c r="D165" s="715" t="s">
        <v>637</v>
      </c>
      <c r="E165" s="716" t="s">
        <v>619</v>
      </c>
      <c r="F165" s="717">
        <v>1</v>
      </c>
      <c r="G165" s="231"/>
      <c r="H165" s="737">
        <v>1</v>
      </c>
      <c r="I165" s="235"/>
      <c r="J165" s="229"/>
    </row>
    <row r="166" spans="1:10" ht="15" customHeight="1">
      <c r="A166" s="744"/>
      <c r="B166" s="715" t="s">
        <v>194</v>
      </c>
      <c r="C166" s="716">
        <v>2714</v>
      </c>
      <c r="D166" s="718" t="s">
        <v>638</v>
      </c>
      <c r="E166" s="716" t="s">
        <v>619</v>
      </c>
      <c r="F166" s="717">
        <v>1</v>
      </c>
      <c r="G166" s="231"/>
      <c r="H166" s="737">
        <v>1</v>
      </c>
      <c r="I166" s="235"/>
      <c r="J166" s="229"/>
    </row>
    <row r="167" spans="1:10" ht="15" customHeight="1">
      <c r="A167" s="744"/>
      <c r="B167" s="715" t="s">
        <v>194</v>
      </c>
      <c r="C167" s="716">
        <v>2715</v>
      </c>
      <c r="D167" s="715" t="s">
        <v>639</v>
      </c>
      <c r="E167" s="716" t="s">
        <v>617</v>
      </c>
      <c r="F167" s="717">
        <v>1</v>
      </c>
      <c r="G167" s="231"/>
      <c r="H167" s="737">
        <v>1</v>
      </c>
      <c r="I167" s="235"/>
      <c r="J167" s="229"/>
    </row>
    <row r="168" spans="1:10" ht="15" customHeight="1">
      <c r="A168" s="744"/>
      <c r="B168" s="715" t="s">
        <v>195</v>
      </c>
      <c r="C168" s="716">
        <v>2801</v>
      </c>
      <c r="D168" s="715" t="s">
        <v>656</v>
      </c>
      <c r="E168" s="716" t="s">
        <v>617</v>
      </c>
      <c r="F168" s="717">
        <v>1</v>
      </c>
      <c r="G168" s="231"/>
      <c r="H168" s="737">
        <v>1</v>
      </c>
      <c r="I168" s="235"/>
      <c r="J168" s="229"/>
    </row>
    <row r="169" spans="1:10" ht="15" customHeight="1">
      <c r="A169" s="744"/>
      <c r="B169" s="715" t="s">
        <v>195</v>
      </c>
      <c r="C169" s="716">
        <v>2802</v>
      </c>
      <c r="D169" s="715" t="s">
        <v>655</v>
      </c>
      <c r="E169" s="716" t="s">
        <v>617</v>
      </c>
      <c r="F169" s="717">
        <v>1</v>
      </c>
      <c r="G169" s="231"/>
      <c r="H169" s="737">
        <v>1</v>
      </c>
      <c r="I169" s="235"/>
      <c r="J169" s="229"/>
    </row>
    <row r="170" spans="1:10" ht="15" customHeight="1">
      <c r="A170" s="744"/>
      <c r="B170" s="715" t="s">
        <v>195</v>
      </c>
      <c r="C170" s="716">
        <v>2803</v>
      </c>
      <c r="D170" s="715" t="s">
        <v>650</v>
      </c>
      <c r="E170" s="716" t="s">
        <v>619</v>
      </c>
      <c r="F170" s="717">
        <v>1</v>
      </c>
      <c r="G170" s="231"/>
      <c r="H170" s="737">
        <v>1</v>
      </c>
      <c r="I170" s="235"/>
      <c r="J170" s="229"/>
    </row>
    <row r="171" spans="1:10" ht="15" customHeight="1">
      <c r="A171" s="744"/>
      <c r="B171" s="715" t="s">
        <v>195</v>
      </c>
      <c r="C171" s="716">
        <v>2806</v>
      </c>
      <c r="D171" s="715" t="s">
        <v>620</v>
      </c>
      <c r="E171" s="716" t="s">
        <v>619</v>
      </c>
      <c r="F171" s="717">
        <v>1</v>
      </c>
      <c r="G171" s="231"/>
      <c r="H171" s="737">
        <v>1</v>
      </c>
      <c r="I171" s="235"/>
      <c r="J171" s="229"/>
    </row>
    <row r="172" spans="1:10" ht="15" customHeight="1">
      <c r="A172" s="744"/>
      <c r="B172" s="715" t="s">
        <v>195</v>
      </c>
      <c r="C172" s="716">
        <v>2805</v>
      </c>
      <c r="D172" s="715" t="s">
        <v>641</v>
      </c>
      <c r="E172" s="716" t="s">
        <v>617</v>
      </c>
      <c r="F172" s="717">
        <v>1</v>
      </c>
      <c r="G172" s="231"/>
      <c r="H172" s="737">
        <v>1</v>
      </c>
      <c r="I172" s="235"/>
      <c r="J172" s="229"/>
    </row>
    <row r="173" spans="1:10" ht="15" customHeight="1">
      <c r="A173" s="744"/>
      <c r="B173" s="715" t="s">
        <v>195</v>
      </c>
      <c r="C173" s="716">
        <v>2808</v>
      </c>
      <c r="D173" s="715" t="s">
        <v>651</v>
      </c>
      <c r="E173" s="716" t="s">
        <v>617</v>
      </c>
      <c r="F173" s="717">
        <v>1</v>
      </c>
      <c r="G173" s="231"/>
      <c r="H173" s="737">
        <v>1</v>
      </c>
      <c r="I173" s="235"/>
      <c r="J173" s="229"/>
    </row>
    <row r="174" spans="1:10" ht="15" customHeight="1">
      <c r="A174" s="744"/>
      <c r="B174" s="715" t="s">
        <v>195</v>
      </c>
      <c r="C174" s="716">
        <v>2809</v>
      </c>
      <c r="D174" s="715" t="s">
        <v>632</v>
      </c>
      <c r="E174" s="716" t="s">
        <v>619</v>
      </c>
      <c r="F174" s="717">
        <v>1</v>
      </c>
      <c r="G174" s="231"/>
      <c r="H174" s="737">
        <v>1</v>
      </c>
      <c r="I174" s="235"/>
      <c r="J174" s="229"/>
    </row>
    <row r="175" spans="1:10" ht="15" customHeight="1">
      <c r="A175" s="744"/>
      <c r="B175" s="715" t="s">
        <v>195</v>
      </c>
      <c r="C175" s="716">
        <v>2810</v>
      </c>
      <c r="D175" s="715" t="s">
        <v>635</v>
      </c>
      <c r="E175" s="716" t="s">
        <v>619</v>
      </c>
      <c r="F175" s="717">
        <v>1</v>
      </c>
      <c r="G175" s="231"/>
      <c r="H175" s="737">
        <v>1</v>
      </c>
      <c r="I175" s="235"/>
      <c r="J175" s="229"/>
    </row>
    <row r="176" spans="1:10" ht="15" customHeight="1">
      <c r="A176" s="744"/>
      <c r="B176" s="715" t="s">
        <v>195</v>
      </c>
      <c r="C176" s="716">
        <v>2811</v>
      </c>
      <c r="D176" s="715" t="s">
        <v>636</v>
      </c>
      <c r="E176" s="716" t="s">
        <v>619</v>
      </c>
      <c r="F176" s="717">
        <v>1</v>
      </c>
      <c r="G176" s="231"/>
      <c r="H176" s="737">
        <v>1</v>
      </c>
      <c r="I176" s="235"/>
      <c r="J176" s="229"/>
    </row>
    <row r="177" spans="1:10" ht="15" customHeight="1">
      <c r="A177" s="744"/>
      <c r="B177" s="715" t="s">
        <v>195</v>
      </c>
      <c r="C177" s="716">
        <v>2814</v>
      </c>
      <c r="D177" s="715" t="s">
        <v>637</v>
      </c>
      <c r="E177" s="716" t="s">
        <v>619</v>
      </c>
      <c r="F177" s="717">
        <v>1</v>
      </c>
      <c r="G177" s="231"/>
      <c r="H177" s="737">
        <v>1</v>
      </c>
      <c r="I177" s="235"/>
      <c r="J177" s="229"/>
    </row>
    <row r="178" spans="1:10" ht="15" customHeight="1">
      <c r="A178" s="744"/>
      <c r="B178" s="715" t="s">
        <v>195</v>
      </c>
      <c r="C178" s="716">
        <v>2815</v>
      </c>
      <c r="D178" s="715" t="s">
        <v>638</v>
      </c>
      <c r="E178" s="716" t="s">
        <v>619</v>
      </c>
      <c r="F178" s="717">
        <v>1</v>
      </c>
      <c r="G178" s="231"/>
      <c r="H178" s="737">
        <v>1</v>
      </c>
      <c r="I178" s="235"/>
      <c r="J178" s="229"/>
    </row>
    <row r="179" spans="1:10" ht="15" customHeight="1">
      <c r="A179" s="744"/>
      <c r="B179" s="718" t="s">
        <v>195</v>
      </c>
      <c r="C179" s="1050">
        <v>2816</v>
      </c>
      <c r="D179" s="718" t="s">
        <v>639</v>
      </c>
      <c r="E179" s="1050" t="s">
        <v>617</v>
      </c>
      <c r="F179" s="745">
        <v>1</v>
      </c>
      <c r="G179" s="322"/>
      <c r="H179" s="737">
        <v>1</v>
      </c>
      <c r="I179" s="235"/>
      <c r="J179" s="323"/>
    </row>
    <row r="180" spans="1:10" ht="35.25" customHeight="1">
      <c r="B180" s="746"/>
      <c r="C180" s="253"/>
      <c r="D180" s="253"/>
      <c r="E180" s="253"/>
      <c r="F180" s="254">
        <v>173</v>
      </c>
      <c r="G180" s="254"/>
      <c r="H180" s="656">
        <f>SUM(H7:H179)</f>
        <v>173</v>
      </c>
      <c r="I180" s="747">
        <v>173</v>
      </c>
      <c r="J180" s="748"/>
    </row>
    <row r="183" spans="1:10" ht="101.25" customHeight="1">
      <c r="B183" s="749" t="s">
        <v>659</v>
      </c>
      <c r="C183" s="1381" t="s">
        <v>504</v>
      </c>
      <c r="D183" s="1382"/>
      <c r="E183" s="1383"/>
      <c r="F183" s="750">
        <v>173</v>
      </c>
      <c r="G183" s="751" t="s">
        <v>85</v>
      </c>
      <c r="H183" s="752">
        <v>245</v>
      </c>
      <c r="I183" s="752">
        <f>F183*H183</f>
        <v>42385</v>
      </c>
      <c r="J183" s="753"/>
    </row>
    <row r="184" spans="1:10" ht="31.5" customHeight="1">
      <c r="B184" s="1386" t="s">
        <v>967</v>
      </c>
      <c r="C184" s="1387"/>
      <c r="D184" s="1387"/>
      <c r="E184" s="1150"/>
      <c r="F184" s="750"/>
      <c r="G184" s="751"/>
      <c r="H184" s="752"/>
      <c r="I184" s="752"/>
      <c r="J184" s="1202"/>
    </row>
    <row r="185" spans="1:10" ht="33" customHeight="1">
      <c r="B185" s="749" t="s">
        <v>659</v>
      </c>
      <c r="C185" s="1381" t="s">
        <v>504</v>
      </c>
      <c r="D185" s="1382"/>
      <c r="E185" s="1383"/>
      <c r="F185" s="754">
        <f>SUM(H180)</f>
        <v>173</v>
      </c>
      <c r="G185" s="751" t="s">
        <v>85</v>
      </c>
      <c r="H185" s="752">
        <v>245</v>
      </c>
      <c r="I185" s="755">
        <f>F185*H185</f>
        <v>42385</v>
      </c>
    </row>
  </sheetData>
  <mergeCells count="7">
    <mergeCell ref="C185:E185"/>
    <mergeCell ref="E1:G1"/>
    <mergeCell ref="E3:I3"/>
    <mergeCell ref="B4:J4"/>
    <mergeCell ref="B5:E5"/>
    <mergeCell ref="C183:E183"/>
    <mergeCell ref="B184:D18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L372"/>
  <sheetViews>
    <sheetView view="pageBreakPreview" topLeftCell="A46" zoomScale="70" zoomScaleNormal="70" zoomScaleSheetLayoutView="70" workbookViewId="0">
      <selection activeCell="K22" sqref="K22"/>
    </sheetView>
  </sheetViews>
  <sheetFormatPr defaultColWidth="8.90625" defaultRowHeight="14.5"/>
  <cols>
    <col min="2" max="2" width="45.54296875" customWidth="1"/>
    <col min="6" max="6" width="16.36328125" customWidth="1"/>
    <col min="9" max="9" width="12.6328125" customWidth="1"/>
    <col min="10" max="10" width="13.36328125" customWidth="1"/>
    <col min="11" max="11" width="17" customWidth="1"/>
    <col min="12" max="12" width="5.90625" customWidth="1"/>
  </cols>
  <sheetData>
    <row r="2" spans="1:11">
      <c r="A2" s="800" t="s">
        <v>676</v>
      </c>
      <c r="B2" s="801"/>
      <c r="C2" s="801"/>
      <c r="D2" s="802"/>
      <c r="E2" s="803"/>
      <c r="F2" s="804"/>
    </row>
    <row r="3" spans="1:11">
      <c r="A3" s="805" t="s">
        <v>677</v>
      </c>
      <c r="D3" s="806"/>
      <c r="E3" s="807"/>
      <c r="F3" s="808"/>
    </row>
    <row r="4" spans="1:11">
      <c r="A4" s="805" t="s">
        <v>678</v>
      </c>
      <c r="D4" s="806"/>
      <c r="E4" s="807"/>
      <c r="F4" s="808"/>
    </row>
    <row r="5" spans="1:11">
      <c r="A5" s="809" t="s">
        <v>679</v>
      </c>
      <c r="D5" s="806"/>
      <c r="E5" s="807"/>
      <c r="F5" s="808"/>
    </row>
    <row r="6" spans="1:11">
      <c r="A6" s="809" t="s">
        <v>680</v>
      </c>
      <c r="B6" t="s">
        <v>681</v>
      </c>
      <c r="D6" s="806"/>
      <c r="E6" s="807"/>
      <c r="F6" s="808"/>
    </row>
    <row r="7" spans="1:11" ht="15" thickBot="1">
      <c r="A7" s="1391" t="s">
        <v>682</v>
      </c>
      <c r="B7" s="1392"/>
      <c r="C7" s="1392"/>
      <c r="D7" s="1392"/>
      <c r="E7" s="1392"/>
      <c r="F7" s="1393"/>
    </row>
    <row r="8" spans="1:11" ht="24.75" customHeight="1" thickTop="1">
      <c r="A8" s="810" t="s">
        <v>24</v>
      </c>
      <c r="B8" s="811" t="s">
        <v>3</v>
      </c>
      <c r="C8" s="812" t="s">
        <v>5</v>
      </c>
      <c r="D8" s="812" t="s">
        <v>683</v>
      </c>
      <c r="E8" s="813" t="s">
        <v>6</v>
      </c>
      <c r="F8" s="814" t="s">
        <v>684</v>
      </c>
      <c r="G8" s="1376" t="s">
        <v>267</v>
      </c>
      <c r="H8" s="1377"/>
      <c r="I8" s="1378"/>
      <c r="J8" s="370" t="s">
        <v>268</v>
      </c>
      <c r="K8" s="370" t="s">
        <v>685</v>
      </c>
    </row>
    <row r="9" spans="1:11">
      <c r="A9" s="910"/>
      <c r="B9" s="911"/>
      <c r="C9" s="912"/>
      <c r="D9" s="913"/>
      <c r="E9" s="914"/>
      <c r="F9" s="915" t="s">
        <v>686</v>
      </c>
      <c r="G9" s="815" t="s">
        <v>269</v>
      </c>
      <c r="H9" s="816" t="s">
        <v>270</v>
      </c>
      <c r="I9" s="817" t="s">
        <v>271</v>
      </c>
      <c r="J9" s="818"/>
      <c r="K9" s="1152"/>
    </row>
    <row r="10" spans="1:11">
      <c r="A10" s="819"/>
      <c r="B10" s="820"/>
      <c r="C10" s="821"/>
      <c r="D10" s="822"/>
      <c r="E10" s="823"/>
      <c r="F10" s="824"/>
      <c r="G10" s="825">
        <v>0.55000000000000004</v>
      </c>
      <c r="H10" s="826">
        <v>0.4</v>
      </c>
      <c r="I10" s="827">
        <v>0.05</v>
      </c>
      <c r="J10" s="828"/>
      <c r="K10" s="1152"/>
    </row>
    <row r="11" spans="1:11">
      <c r="A11" s="1394" t="s">
        <v>687</v>
      </c>
      <c r="B11" s="1394"/>
      <c r="C11" s="1394"/>
      <c r="D11" s="1394"/>
      <c r="E11" s="1394"/>
      <c r="F11" s="1394"/>
      <c r="G11" s="829"/>
      <c r="H11" s="830"/>
      <c r="I11" s="831"/>
      <c r="J11" s="831"/>
      <c r="K11" s="1152"/>
    </row>
    <row r="12" spans="1:11">
      <c r="A12" s="832"/>
      <c r="B12" s="833" t="s">
        <v>688</v>
      </c>
      <c r="C12" s="834"/>
      <c r="D12" s="835"/>
      <c r="E12" s="836"/>
      <c r="F12" s="837"/>
      <c r="G12" s="829"/>
      <c r="H12" s="830"/>
      <c r="I12" s="831"/>
      <c r="J12" s="831"/>
      <c r="K12" s="1152"/>
    </row>
    <row r="13" spans="1:11">
      <c r="A13" s="832"/>
      <c r="B13" s="838" t="s">
        <v>689</v>
      </c>
      <c r="C13" s="834"/>
      <c r="D13" s="835"/>
      <c r="E13" s="839"/>
      <c r="F13" s="837"/>
      <c r="G13" s="829"/>
      <c r="H13" s="830"/>
      <c r="I13" s="831"/>
      <c r="J13" s="831"/>
      <c r="K13" s="1152"/>
    </row>
    <row r="14" spans="1:11" ht="134.25" customHeight="1">
      <c r="A14" s="832"/>
      <c r="B14" s="840" t="s">
        <v>690</v>
      </c>
      <c r="C14" s="834"/>
      <c r="D14" s="835"/>
      <c r="E14" s="839"/>
      <c r="F14" s="837"/>
      <c r="G14" s="829"/>
      <c r="H14" s="830"/>
      <c r="I14" s="831"/>
      <c r="J14" s="831"/>
      <c r="K14" s="1152"/>
    </row>
    <row r="15" spans="1:11">
      <c r="A15" s="832"/>
      <c r="B15" s="838"/>
      <c r="C15" s="834"/>
      <c r="D15" s="835"/>
      <c r="E15" s="839"/>
      <c r="F15" s="837"/>
      <c r="G15" s="829"/>
      <c r="H15" s="830"/>
      <c r="I15" s="831"/>
      <c r="J15" s="831"/>
      <c r="K15" s="1152"/>
    </row>
    <row r="16" spans="1:11">
      <c r="A16" s="832"/>
      <c r="B16" s="842"/>
      <c r="C16" s="843"/>
      <c r="D16" s="835"/>
      <c r="E16" s="844"/>
      <c r="F16" s="844"/>
      <c r="G16" s="829"/>
      <c r="H16" s="830"/>
      <c r="I16" s="831"/>
      <c r="J16" s="831"/>
      <c r="K16" s="1152"/>
    </row>
    <row r="17" spans="1:11">
      <c r="A17" s="832"/>
      <c r="B17" s="842"/>
      <c r="C17" s="843"/>
      <c r="D17" s="835"/>
      <c r="E17" s="844"/>
      <c r="F17" s="844"/>
      <c r="G17" s="829"/>
      <c r="H17" s="830"/>
      <c r="I17" s="831"/>
      <c r="J17" s="831"/>
      <c r="K17" s="1152"/>
    </row>
    <row r="18" spans="1:11">
      <c r="A18" s="832"/>
      <c r="B18" s="845" t="s">
        <v>689</v>
      </c>
      <c r="C18" s="843"/>
      <c r="D18" s="835"/>
      <c r="E18" s="844"/>
      <c r="F18" s="844"/>
      <c r="G18" s="829"/>
      <c r="H18" s="830"/>
      <c r="I18" s="831"/>
      <c r="J18" s="831"/>
      <c r="K18" s="1152"/>
    </row>
    <row r="19" spans="1:11">
      <c r="A19" s="832"/>
      <c r="B19" s="842"/>
      <c r="C19" s="843"/>
      <c r="D19" s="835"/>
      <c r="E19" s="844"/>
      <c r="F19" s="844"/>
      <c r="G19" s="829"/>
      <c r="H19" s="830"/>
      <c r="I19" s="831"/>
      <c r="J19" s="831"/>
      <c r="K19" s="1152"/>
    </row>
    <row r="20" spans="1:11">
      <c r="A20" s="832"/>
      <c r="B20" s="845" t="s">
        <v>691</v>
      </c>
      <c r="C20" s="843"/>
      <c r="D20" s="835"/>
      <c r="E20" s="844"/>
      <c r="F20" s="844"/>
      <c r="G20" s="829"/>
      <c r="H20" s="830"/>
      <c r="I20" s="831"/>
      <c r="J20" s="831"/>
      <c r="K20" s="1152"/>
    </row>
    <row r="21" spans="1:11">
      <c r="A21" s="832"/>
      <c r="B21" s="842"/>
      <c r="C21" s="843"/>
      <c r="D21" s="835"/>
      <c r="E21" s="844"/>
      <c r="F21" s="844"/>
      <c r="G21" s="829"/>
      <c r="H21" s="830"/>
      <c r="I21" s="831"/>
      <c r="J21" s="831"/>
      <c r="K21" s="1152"/>
    </row>
    <row r="22" spans="1:11">
      <c r="A22" s="832">
        <v>1</v>
      </c>
      <c r="B22" s="842" t="s">
        <v>692</v>
      </c>
      <c r="C22" s="843" t="s">
        <v>693</v>
      </c>
      <c r="D22" s="846">
        <v>85.05</v>
      </c>
      <c r="E22" s="844">
        <v>210</v>
      </c>
      <c r="F22" s="844">
        <v>17860.5</v>
      </c>
      <c r="G22" s="916">
        <f>55%*1</f>
        <v>0.55000000000000004</v>
      </c>
      <c r="H22" s="917">
        <v>0.4</v>
      </c>
      <c r="I22" s="917"/>
      <c r="J22" s="918">
        <f>G22+H22+I22</f>
        <v>0.95000000000000007</v>
      </c>
      <c r="K22" s="919">
        <f>F22*J22</f>
        <v>16967.475000000002</v>
      </c>
    </row>
    <row r="23" spans="1:11">
      <c r="A23" s="832"/>
      <c r="B23" s="842"/>
      <c r="C23" s="843"/>
      <c r="D23" s="835"/>
      <c r="E23" s="844"/>
      <c r="F23" s="844"/>
      <c r="G23" s="829"/>
      <c r="H23" s="830"/>
      <c r="I23" s="831"/>
      <c r="J23" s="831"/>
      <c r="K23" s="1152"/>
    </row>
    <row r="24" spans="1:11">
      <c r="A24" s="832">
        <v>2</v>
      </c>
      <c r="B24" s="842" t="s">
        <v>694</v>
      </c>
      <c r="C24" s="843" t="s">
        <v>693</v>
      </c>
      <c r="D24" s="846">
        <v>13.94</v>
      </c>
      <c r="E24" s="844">
        <v>260</v>
      </c>
      <c r="F24" s="844">
        <v>3624.4</v>
      </c>
      <c r="G24" s="916">
        <f>55%*1</f>
        <v>0.55000000000000004</v>
      </c>
      <c r="H24" s="917">
        <v>0.4</v>
      </c>
      <c r="I24" s="917"/>
      <c r="J24" s="918">
        <f>G24+H24+I24</f>
        <v>0.95000000000000007</v>
      </c>
      <c r="K24" s="919">
        <f>F24*J24</f>
        <v>3443.1800000000003</v>
      </c>
    </row>
    <row r="25" spans="1:11">
      <c r="A25" s="832"/>
      <c r="B25" s="842"/>
      <c r="C25" s="843"/>
      <c r="D25" s="835"/>
      <c r="E25" s="844"/>
      <c r="F25" s="844"/>
      <c r="G25" s="829"/>
      <c r="H25" s="830"/>
      <c r="I25" s="831"/>
      <c r="J25" s="831"/>
      <c r="K25" s="1152"/>
    </row>
    <row r="26" spans="1:11">
      <c r="A26" s="832">
        <v>3</v>
      </c>
      <c r="B26" s="842" t="s">
        <v>695</v>
      </c>
      <c r="C26" s="843" t="s">
        <v>693</v>
      </c>
      <c r="D26" s="846">
        <v>7.8</v>
      </c>
      <c r="E26" s="844">
        <v>270</v>
      </c>
      <c r="F26" s="844">
        <v>2106</v>
      </c>
      <c r="G26" s="916">
        <f>55%*1</f>
        <v>0.55000000000000004</v>
      </c>
      <c r="H26" s="917">
        <v>0.4</v>
      </c>
      <c r="I26" s="917"/>
      <c r="J26" s="918">
        <f>G26+H26+I26</f>
        <v>0.95000000000000007</v>
      </c>
      <c r="K26" s="919">
        <f>F26*J26</f>
        <v>2000.7</v>
      </c>
    </row>
    <row r="27" spans="1:11">
      <c r="A27" s="832"/>
      <c r="B27" s="842"/>
      <c r="C27" s="843"/>
      <c r="D27" s="835"/>
      <c r="E27" s="844"/>
      <c r="F27" s="844"/>
      <c r="G27" s="829"/>
      <c r="H27" s="830"/>
      <c r="I27" s="831"/>
      <c r="J27" s="831"/>
      <c r="K27" s="1152"/>
    </row>
    <row r="28" spans="1:11">
      <c r="A28" s="832">
        <v>4</v>
      </c>
      <c r="B28" s="842" t="s">
        <v>696</v>
      </c>
      <c r="C28" s="843" t="s">
        <v>693</v>
      </c>
      <c r="D28" s="846">
        <v>128.75</v>
      </c>
      <c r="E28" s="844">
        <v>205</v>
      </c>
      <c r="F28" s="844">
        <v>26393.75</v>
      </c>
      <c r="G28" s="916">
        <f>55%*1</f>
        <v>0.55000000000000004</v>
      </c>
      <c r="H28" s="917">
        <v>0.4</v>
      </c>
      <c r="I28" s="917"/>
      <c r="J28" s="918">
        <f>G28+H28+I28</f>
        <v>0.95000000000000007</v>
      </c>
      <c r="K28" s="919">
        <f>F28*J28</f>
        <v>25074.0625</v>
      </c>
    </row>
    <row r="29" spans="1:11">
      <c r="A29" s="832"/>
      <c r="B29" s="842"/>
      <c r="C29" s="843"/>
      <c r="D29" s="835"/>
      <c r="E29" s="844"/>
      <c r="F29" s="844"/>
      <c r="G29" s="829"/>
      <c r="H29" s="830"/>
      <c r="I29" s="831"/>
      <c r="J29" s="831"/>
      <c r="K29" s="1152"/>
    </row>
    <row r="30" spans="1:11">
      <c r="A30" s="832">
        <v>5</v>
      </c>
      <c r="B30" s="842" t="s">
        <v>697</v>
      </c>
      <c r="C30" s="843" t="s">
        <v>693</v>
      </c>
      <c r="D30" s="846">
        <v>38.35</v>
      </c>
      <c r="E30" s="844">
        <v>155</v>
      </c>
      <c r="F30" s="844">
        <v>5944.25</v>
      </c>
      <c r="G30" s="916">
        <f>55%*1</f>
        <v>0.55000000000000004</v>
      </c>
      <c r="H30" s="917">
        <v>0.4</v>
      </c>
      <c r="I30" s="917"/>
      <c r="J30" s="918">
        <f>G30+H30+I30</f>
        <v>0.95000000000000007</v>
      </c>
      <c r="K30" s="919">
        <f>F30*J30</f>
        <v>5647.0375000000004</v>
      </c>
    </row>
    <row r="31" spans="1:11">
      <c r="A31" s="832"/>
      <c r="B31" s="842"/>
      <c r="C31" s="843"/>
      <c r="D31" s="835"/>
      <c r="E31" s="844" t="s">
        <v>698</v>
      </c>
      <c r="F31" s="844"/>
      <c r="G31" s="829"/>
      <c r="H31" s="830"/>
      <c r="I31" s="831"/>
      <c r="J31" s="831"/>
      <c r="K31" s="1152"/>
    </row>
    <row r="32" spans="1:11">
      <c r="A32" s="832"/>
      <c r="B32" s="845" t="s">
        <v>699</v>
      </c>
      <c r="C32" s="843"/>
      <c r="D32" s="835"/>
      <c r="E32" s="844"/>
      <c r="F32" s="844"/>
      <c r="G32" s="829"/>
      <c r="H32" s="830"/>
      <c r="I32" s="831"/>
      <c r="J32" s="831"/>
      <c r="K32" s="1152"/>
    </row>
    <row r="33" spans="1:11">
      <c r="A33" s="832"/>
      <c r="B33" s="838"/>
      <c r="C33" s="843"/>
      <c r="D33" s="835"/>
      <c r="E33" s="844"/>
      <c r="F33" s="844"/>
      <c r="G33" s="829"/>
      <c r="H33" s="830"/>
      <c r="I33" s="831"/>
      <c r="J33" s="831"/>
      <c r="K33" s="1152"/>
    </row>
    <row r="34" spans="1:11">
      <c r="A34" s="832">
        <v>6</v>
      </c>
      <c r="B34" s="842" t="s">
        <v>700</v>
      </c>
      <c r="C34" s="843" t="s">
        <v>693</v>
      </c>
      <c r="D34" s="846">
        <v>21.8</v>
      </c>
      <c r="E34" s="844">
        <v>220</v>
      </c>
      <c r="F34" s="844">
        <v>4796</v>
      </c>
      <c r="G34" s="916">
        <f>55%*1</f>
        <v>0.55000000000000004</v>
      </c>
      <c r="H34" s="917">
        <f>40%*0.5</f>
        <v>0.2</v>
      </c>
      <c r="I34" s="917"/>
      <c r="J34" s="918">
        <f>G34+H34+I34</f>
        <v>0.75</v>
      </c>
      <c r="K34" s="919">
        <f>F34*J34</f>
        <v>3597</v>
      </c>
    </row>
    <row r="35" spans="1:11">
      <c r="A35" s="832"/>
      <c r="B35" s="842"/>
      <c r="C35" s="843"/>
      <c r="D35" s="835"/>
      <c r="E35" s="844"/>
      <c r="F35" s="844"/>
      <c r="G35" s="829"/>
      <c r="H35" s="830"/>
      <c r="I35" s="831"/>
      <c r="J35" s="831"/>
      <c r="K35" s="1152"/>
    </row>
    <row r="36" spans="1:11">
      <c r="A36" s="832">
        <v>7</v>
      </c>
      <c r="B36" s="842" t="s">
        <v>701</v>
      </c>
      <c r="C36" s="843" t="s">
        <v>693</v>
      </c>
      <c r="D36" s="846">
        <v>42</v>
      </c>
      <c r="E36" s="844">
        <v>205</v>
      </c>
      <c r="F36" s="844">
        <v>8610</v>
      </c>
      <c r="G36" s="916">
        <f>55%*1</f>
        <v>0.55000000000000004</v>
      </c>
      <c r="H36" s="917">
        <v>0.2</v>
      </c>
      <c r="I36" s="917"/>
      <c r="J36" s="918">
        <f>G36+H36+I36</f>
        <v>0.75</v>
      </c>
      <c r="K36" s="919">
        <f>F36*J36</f>
        <v>6457.5</v>
      </c>
    </row>
    <row r="37" spans="1:11">
      <c r="A37" s="832"/>
      <c r="B37" s="842"/>
      <c r="C37" s="843"/>
      <c r="D37" s="835"/>
      <c r="E37" s="844"/>
      <c r="F37" s="844"/>
      <c r="G37" s="829"/>
      <c r="H37" s="830"/>
      <c r="I37" s="831"/>
      <c r="J37" s="831"/>
      <c r="K37" s="1152"/>
    </row>
    <row r="38" spans="1:11">
      <c r="A38" s="832">
        <v>8</v>
      </c>
      <c r="B38" s="842" t="s">
        <v>702</v>
      </c>
      <c r="C38" s="843" t="s">
        <v>693</v>
      </c>
      <c r="D38" s="846">
        <v>88.46</v>
      </c>
      <c r="E38" s="844">
        <v>210</v>
      </c>
      <c r="F38" s="844">
        <v>18576.599999999999</v>
      </c>
      <c r="G38" s="916">
        <v>0.55000000000000004</v>
      </c>
      <c r="H38" s="917">
        <v>0.2</v>
      </c>
      <c r="I38" s="917"/>
      <c r="J38" s="918">
        <f>G38+H38+I38</f>
        <v>0.75</v>
      </c>
      <c r="K38" s="919">
        <f>F38*J38</f>
        <v>13932.449999999999</v>
      </c>
    </row>
    <row r="39" spans="1:11">
      <c r="A39" s="832"/>
      <c r="B39" s="842"/>
      <c r="C39" s="843"/>
      <c r="D39" s="835"/>
      <c r="E39" s="844"/>
      <c r="F39" s="844"/>
      <c r="G39" s="829"/>
      <c r="H39" s="830"/>
      <c r="I39" s="831"/>
      <c r="J39" s="831"/>
      <c r="K39" s="1152"/>
    </row>
    <row r="40" spans="1:11">
      <c r="A40" s="832"/>
      <c r="B40" s="842"/>
      <c r="C40" s="843"/>
      <c r="D40" s="835"/>
      <c r="E40" s="844"/>
      <c r="F40" s="844"/>
      <c r="G40" s="829"/>
      <c r="H40" s="830"/>
      <c r="I40" s="831"/>
      <c r="J40" s="831"/>
      <c r="K40" s="1152"/>
    </row>
    <row r="41" spans="1:11">
      <c r="A41" s="848" t="s">
        <v>703</v>
      </c>
      <c r="B41" s="849"/>
      <c r="C41" s="849"/>
      <c r="D41" s="849"/>
      <c r="E41" s="849"/>
      <c r="F41" s="850"/>
      <c r="G41" s="829"/>
      <c r="H41" s="830"/>
      <c r="I41" s="831"/>
      <c r="J41" s="831"/>
      <c r="K41" s="1152"/>
    </row>
    <row r="42" spans="1:11">
      <c r="A42" s="832"/>
      <c r="B42" s="842"/>
      <c r="C42" s="843"/>
      <c r="D42" s="835"/>
      <c r="E42" s="844"/>
      <c r="F42" s="844"/>
      <c r="G42" s="829"/>
      <c r="H42" s="830"/>
      <c r="I42" s="831"/>
      <c r="J42" s="831"/>
      <c r="K42" s="1152"/>
    </row>
    <row r="43" spans="1:11">
      <c r="A43" s="832"/>
      <c r="B43" s="845" t="s">
        <v>689</v>
      </c>
      <c r="C43" s="843"/>
      <c r="D43" s="835"/>
      <c r="E43" s="844"/>
      <c r="F43" s="844"/>
      <c r="G43" s="829"/>
      <c r="H43" s="830"/>
      <c r="I43" s="831"/>
      <c r="J43" s="831"/>
      <c r="K43" s="1152"/>
    </row>
    <row r="44" spans="1:11">
      <c r="A44" s="832"/>
      <c r="B44" s="842"/>
      <c r="C44" s="843"/>
      <c r="D44" s="835"/>
      <c r="E44" s="844"/>
      <c r="F44" s="844"/>
      <c r="G44" s="829"/>
      <c r="H44" s="830"/>
      <c r="I44" s="831"/>
      <c r="J44" s="831"/>
      <c r="K44" s="1152"/>
    </row>
    <row r="45" spans="1:11">
      <c r="A45" s="832"/>
      <c r="B45" s="845" t="s">
        <v>691</v>
      </c>
      <c r="C45" s="843"/>
      <c r="D45" s="835"/>
      <c r="E45" s="844"/>
      <c r="F45" s="844"/>
      <c r="G45" s="829"/>
      <c r="H45" s="830"/>
      <c r="I45" s="831"/>
      <c r="J45" s="831"/>
      <c r="K45" s="1152"/>
    </row>
    <row r="46" spans="1:11">
      <c r="A46" s="832"/>
      <c r="B46" s="842"/>
      <c r="C46" s="843"/>
      <c r="D46" s="835"/>
      <c r="E46" s="844"/>
      <c r="F46" s="844"/>
      <c r="G46" s="829"/>
      <c r="H46" s="830"/>
      <c r="I46" s="831"/>
      <c r="J46" s="831"/>
      <c r="K46" s="1152"/>
    </row>
    <row r="47" spans="1:11">
      <c r="A47" s="832">
        <v>1</v>
      </c>
      <c r="B47" s="842" t="s">
        <v>692</v>
      </c>
      <c r="C47" s="843" t="s">
        <v>693</v>
      </c>
      <c r="D47" s="846">
        <v>99.28</v>
      </c>
      <c r="E47" s="844">
        <v>210</v>
      </c>
      <c r="F47" s="844">
        <v>20848.8</v>
      </c>
      <c r="G47" s="920">
        <v>0.55000000000000004</v>
      </c>
      <c r="H47" s="921">
        <v>0.4</v>
      </c>
      <c r="I47" s="921"/>
      <c r="J47" s="922">
        <f>G47+H47+I47</f>
        <v>0.95000000000000007</v>
      </c>
      <c r="K47" s="847">
        <f>F47*J47</f>
        <v>19806.36</v>
      </c>
    </row>
    <row r="48" spans="1:11">
      <c r="A48" s="832"/>
      <c r="B48" s="842"/>
      <c r="C48" s="843"/>
      <c r="D48" s="835"/>
      <c r="E48" s="844"/>
      <c r="F48" s="844"/>
      <c r="G48" s="829"/>
      <c r="H48" s="831"/>
      <c r="I48" s="831"/>
      <c r="J48" s="830"/>
      <c r="K48" s="1152"/>
    </row>
    <row r="49" spans="1:11">
      <c r="A49" s="923">
        <v>2</v>
      </c>
      <c r="B49" s="924" t="s">
        <v>694</v>
      </c>
      <c r="C49" s="843" t="s">
        <v>693</v>
      </c>
      <c r="D49" s="925">
        <v>23.7</v>
      </c>
      <c r="E49" s="926">
        <v>260</v>
      </c>
      <c r="F49" s="926">
        <v>6162</v>
      </c>
      <c r="G49" s="920">
        <v>0.55000000000000004</v>
      </c>
      <c r="H49" s="921">
        <v>0.4</v>
      </c>
      <c r="I49" s="921"/>
      <c r="J49" s="922">
        <f>G49+H49+I49</f>
        <v>0.95000000000000007</v>
      </c>
      <c r="K49" s="847">
        <f>F49*J49</f>
        <v>5853.9000000000005</v>
      </c>
    </row>
    <row r="50" spans="1:11">
      <c r="A50" s="832"/>
      <c r="B50" s="842"/>
      <c r="C50" s="843"/>
      <c r="D50" s="835"/>
      <c r="E50" s="844"/>
      <c r="F50" s="844"/>
      <c r="G50" s="920"/>
      <c r="H50" s="921"/>
      <c r="I50" s="921"/>
      <c r="J50" s="922"/>
      <c r="K50" s="847">
        <f t="shared" ref="K50:K54" si="0">F50*J50</f>
        <v>0</v>
      </c>
    </row>
    <row r="51" spans="1:11">
      <c r="A51" s="832">
        <v>3</v>
      </c>
      <c r="B51" s="842" t="s">
        <v>695</v>
      </c>
      <c r="C51" s="843" t="s">
        <v>693</v>
      </c>
      <c r="D51" s="846">
        <v>41.95</v>
      </c>
      <c r="E51" s="844">
        <v>270</v>
      </c>
      <c r="F51" s="844">
        <v>11326.5</v>
      </c>
      <c r="G51" s="920">
        <v>0.55000000000000004</v>
      </c>
      <c r="H51" s="921">
        <v>0.4</v>
      </c>
      <c r="I51" s="921"/>
      <c r="J51" s="922">
        <f>G51+H51+I51</f>
        <v>0.95000000000000007</v>
      </c>
      <c r="K51" s="847">
        <f>F51*J51</f>
        <v>10760.175000000001</v>
      </c>
    </row>
    <row r="52" spans="1:11">
      <c r="A52" s="832"/>
      <c r="B52" s="842"/>
      <c r="C52" s="843"/>
      <c r="D52" s="835"/>
      <c r="E52" s="844"/>
      <c r="F52" s="844"/>
      <c r="G52" s="920"/>
      <c r="H52" s="921"/>
      <c r="I52" s="921"/>
      <c r="J52" s="922"/>
      <c r="K52" s="847">
        <f t="shared" si="0"/>
        <v>0</v>
      </c>
    </row>
    <row r="53" spans="1:11">
      <c r="A53" s="832">
        <v>4</v>
      </c>
      <c r="B53" s="842" t="s">
        <v>704</v>
      </c>
      <c r="C53" s="843" t="s">
        <v>693</v>
      </c>
      <c r="D53" s="846">
        <v>42.6</v>
      </c>
      <c r="E53" s="844">
        <v>205</v>
      </c>
      <c r="F53" s="844">
        <v>8733</v>
      </c>
      <c r="G53" s="920">
        <v>0.55000000000000004</v>
      </c>
      <c r="H53" s="921">
        <v>0.4</v>
      </c>
      <c r="I53" s="921"/>
      <c r="J53" s="922">
        <f>G53+H53+I53</f>
        <v>0.95000000000000007</v>
      </c>
      <c r="K53" s="847">
        <f>F53*J53</f>
        <v>8296.35</v>
      </c>
    </row>
    <row r="54" spans="1:11">
      <c r="A54" s="832"/>
      <c r="B54" s="842"/>
      <c r="C54" s="843"/>
      <c r="D54" s="835"/>
      <c r="E54" s="844"/>
      <c r="F54" s="844"/>
      <c r="G54" s="920"/>
      <c r="H54" s="921"/>
      <c r="I54" s="921"/>
      <c r="J54" s="922"/>
      <c r="K54" s="847">
        <f t="shared" si="0"/>
        <v>0</v>
      </c>
    </row>
    <row r="55" spans="1:11">
      <c r="A55" s="832">
        <v>5</v>
      </c>
      <c r="B55" s="842" t="s">
        <v>705</v>
      </c>
      <c r="C55" s="843" t="s">
        <v>693</v>
      </c>
      <c r="D55" s="846">
        <v>92.73</v>
      </c>
      <c r="E55" s="844">
        <v>160</v>
      </c>
      <c r="F55" s="844">
        <v>14836.800000000001</v>
      </c>
      <c r="G55" s="920">
        <v>0.55000000000000004</v>
      </c>
      <c r="H55" s="921">
        <v>0.4</v>
      </c>
      <c r="I55" s="921"/>
      <c r="J55" s="922">
        <f>G55+H55+I55</f>
        <v>0.95000000000000007</v>
      </c>
      <c r="K55" s="847">
        <f>F55*J55</f>
        <v>14094.960000000003</v>
      </c>
    </row>
    <row r="56" spans="1:11">
      <c r="A56" s="832"/>
      <c r="B56" s="842"/>
      <c r="C56" s="843"/>
      <c r="D56" s="835"/>
      <c r="E56" s="844"/>
      <c r="F56" s="844"/>
      <c r="G56" s="920"/>
      <c r="H56" s="921"/>
      <c r="I56" s="921"/>
      <c r="J56" s="922"/>
      <c r="K56" s="847"/>
    </row>
    <row r="57" spans="1:11">
      <c r="A57" s="832">
        <v>6</v>
      </c>
      <c r="B57" s="842" t="s">
        <v>697</v>
      </c>
      <c r="C57" s="843" t="s">
        <v>693</v>
      </c>
      <c r="D57" s="846">
        <v>33.479999999999997</v>
      </c>
      <c r="E57" s="844">
        <v>155</v>
      </c>
      <c r="F57" s="844">
        <v>5189.3999999999996</v>
      </c>
      <c r="G57" s="920">
        <v>0.55000000000000004</v>
      </c>
      <c r="H57" s="921">
        <v>0.4</v>
      </c>
      <c r="I57" s="921"/>
      <c r="J57" s="922">
        <f>G57+H57+I57</f>
        <v>0.95000000000000007</v>
      </c>
      <c r="K57" s="847">
        <f>F57*J57</f>
        <v>4929.93</v>
      </c>
    </row>
    <row r="58" spans="1:11">
      <c r="A58" s="832"/>
      <c r="B58" s="842"/>
      <c r="C58" s="843"/>
      <c r="D58" s="835"/>
      <c r="E58" s="844"/>
      <c r="F58" s="844"/>
      <c r="G58" s="920"/>
      <c r="H58" s="921"/>
      <c r="I58" s="921"/>
      <c r="J58" s="922"/>
      <c r="K58" s="847"/>
    </row>
    <row r="59" spans="1:11">
      <c r="A59" s="832">
        <v>7</v>
      </c>
      <c r="B59" s="842" t="s">
        <v>706</v>
      </c>
      <c r="C59" s="843" t="s">
        <v>693</v>
      </c>
      <c r="D59" s="835">
        <v>6.37</v>
      </c>
      <c r="E59" s="844">
        <v>270</v>
      </c>
      <c r="F59" s="844">
        <v>1719.9</v>
      </c>
      <c r="G59" s="920">
        <v>0.55000000000000004</v>
      </c>
      <c r="H59" s="921">
        <v>0.2</v>
      </c>
      <c r="I59" s="921"/>
      <c r="J59" s="922">
        <f>G59+H59+I59</f>
        <v>0.75</v>
      </c>
      <c r="K59" s="847">
        <f>F59*J59</f>
        <v>1289.9250000000002</v>
      </c>
    </row>
    <row r="60" spans="1:11">
      <c r="A60" s="832"/>
      <c r="B60" s="842"/>
      <c r="C60" s="843"/>
      <c r="D60" s="835"/>
      <c r="E60" s="844"/>
      <c r="F60" s="844"/>
      <c r="G60" s="920"/>
      <c r="H60" s="921"/>
      <c r="I60" s="921"/>
      <c r="J60" s="922"/>
      <c r="K60" s="847"/>
    </row>
    <row r="61" spans="1:11">
      <c r="A61" s="832">
        <v>8</v>
      </c>
      <c r="B61" s="842" t="s">
        <v>707</v>
      </c>
      <c r="C61" s="843" t="s">
        <v>693</v>
      </c>
      <c r="D61" s="835">
        <v>61.06</v>
      </c>
      <c r="E61" s="844">
        <v>310</v>
      </c>
      <c r="F61" s="844">
        <v>18928.600000000002</v>
      </c>
      <c r="G61" s="920">
        <v>0.55000000000000004</v>
      </c>
      <c r="H61" s="921">
        <v>0.2</v>
      </c>
      <c r="I61" s="921"/>
      <c r="J61" s="922">
        <f>G61+H61+I61</f>
        <v>0.75</v>
      </c>
      <c r="K61" s="847">
        <f>F61*J61</f>
        <v>14196.45</v>
      </c>
    </row>
    <row r="62" spans="1:11">
      <c r="A62" s="832"/>
      <c r="B62" s="842"/>
      <c r="C62" s="843"/>
      <c r="D62" s="835"/>
      <c r="E62" s="844"/>
      <c r="F62" s="844"/>
      <c r="G62" s="829"/>
      <c r="H62" s="830"/>
      <c r="I62" s="831"/>
      <c r="J62" s="831"/>
      <c r="K62" s="1152"/>
    </row>
    <row r="63" spans="1:11">
      <c r="A63" s="832"/>
      <c r="B63" s="842"/>
      <c r="C63" s="843"/>
      <c r="D63" s="835"/>
      <c r="E63" s="844"/>
      <c r="F63" s="844"/>
      <c r="G63" s="829"/>
      <c r="H63" s="830"/>
      <c r="I63" s="831"/>
      <c r="J63" s="831"/>
      <c r="K63" s="1152"/>
    </row>
    <row r="64" spans="1:11">
      <c r="A64" s="832"/>
      <c r="B64" s="845" t="s">
        <v>699</v>
      </c>
      <c r="C64" s="843"/>
      <c r="D64" s="835"/>
      <c r="E64" s="844"/>
      <c r="F64" s="844"/>
      <c r="G64" s="829"/>
      <c r="H64" s="830"/>
      <c r="I64" s="831"/>
      <c r="J64" s="831"/>
      <c r="K64" s="1152"/>
    </row>
    <row r="65" spans="1:11">
      <c r="A65" s="832"/>
      <c r="B65" s="838"/>
      <c r="C65" s="843"/>
      <c r="D65" s="835"/>
      <c r="E65" s="844"/>
      <c r="F65" s="844"/>
      <c r="G65" s="829"/>
      <c r="H65" s="830"/>
      <c r="I65" s="831"/>
      <c r="J65" s="831"/>
      <c r="K65" s="1152"/>
    </row>
    <row r="66" spans="1:11">
      <c r="A66" s="832">
        <v>9</v>
      </c>
      <c r="B66" s="842" t="s">
        <v>700</v>
      </c>
      <c r="C66" s="843" t="s">
        <v>693</v>
      </c>
      <c r="D66" s="846">
        <v>131.99</v>
      </c>
      <c r="E66" s="844">
        <v>220</v>
      </c>
      <c r="F66" s="844">
        <v>29037.800000000003</v>
      </c>
      <c r="G66" s="920">
        <v>0.55000000000000004</v>
      </c>
      <c r="H66" s="383">
        <f>40%*0.8</f>
        <v>0.32000000000000006</v>
      </c>
      <c r="I66" s="383"/>
      <c r="J66" s="841">
        <f>G66+H66+I66</f>
        <v>0.87000000000000011</v>
      </c>
      <c r="K66" s="847">
        <f>F66*J66</f>
        <v>25262.886000000006</v>
      </c>
    </row>
    <row r="67" spans="1:11">
      <c r="A67" s="832"/>
      <c r="B67" s="842"/>
      <c r="C67" s="843"/>
      <c r="D67" s="835"/>
      <c r="E67" s="844"/>
      <c r="F67" s="844"/>
      <c r="G67" s="829"/>
      <c r="H67" s="830"/>
      <c r="I67" s="831"/>
      <c r="J67" s="831"/>
      <c r="K67" s="1152"/>
    </row>
    <row r="68" spans="1:11">
      <c r="A68" s="832">
        <v>10</v>
      </c>
      <c r="B68" s="842" t="s">
        <v>708</v>
      </c>
      <c r="C68" s="843" t="s">
        <v>693</v>
      </c>
      <c r="D68" s="846">
        <v>2.2400000000000002</v>
      </c>
      <c r="E68" s="844">
        <v>280</v>
      </c>
      <c r="F68" s="844">
        <v>627.20000000000005</v>
      </c>
      <c r="G68" s="920">
        <v>0.55000000000000004</v>
      </c>
      <c r="H68" s="383">
        <f>40%*0.8</f>
        <v>0.32000000000000006</v>
      </c>
      <c r="I68" s="383"/>
      <c r="J68" s="841">
        <f>G68+H68+I68</f>
        <v>0.87000000000000011</v>
      </c>
      <c r="K68" s="847">
        <f>F68*J68</f>
        <v>545.6640000000001</v>
      </c>
    </row>
    <row r="69" spans="1:11">
      <c r="A69" s="832"/>
      <c r="B69" s="842"/>
      <c r="C69" s="843"/>
      <c r="D69" s="835"/>
      <c r="E69" s="844"/>
      <c r="F69" s="844"/>
      <c r="G69" s="829"/>
      <c r="H69" s="830"/>
      <c r="I69" s="831"/>
      <c r="J69" s="831"/>
      <c r="K69" s="1152"/>
    </row>
    <row r="70" spans="1:11">
      <c r="A70" s="832">
        <v>11</v>
      </c>
      <c r="B70" s="842" t="s">
        <v>701</v>
      </c>
      <c r="C70" s="843" t="s">
        <v>693</v>
      </c>
      <c r="D70" s="846">
        <v>36.18</v>
      </c>
      <c r="E70" s="844">
        <v>205</v>
      </c>
      <c r="F70" s="844">
        <v>7416.9</v>
      </c>
      <c r="G70" s="920">
        <v>0.55000000000000004</v>
      </c>
      <c r="H70" s="383">
        <f>40%*0.8</f>
        <v>0.32000000000000006</v>
      </c>
      <c r="I70" s="383"/>
      <c r="J70" s="841">
        <f>G70+H70+I70</f>
        <v>0.87000000000000011</v>
      </c>
      <c r="K70" s="847">
        <f>F70*J70</f>
        <v>6452.7030000000004</v>
      </c>
    </row>
    <row r="71" spans="1:11">
      <c r="A71" s="832"/>
      <c r="B71" s="842"/>
      <c r="C71" s="843"/>
      <c r="D71" s="835"/>
      <c r="E71" s="844"/>
      <c r="F71" s="844"/>
      <c r="G71" s="829"/>
      <c r="H71" s="830"/>
      <c r="I71" s="831"/>
      <c r="J71" s="831"/>
      <c r="K71" s="1152"/>
    </row>
    <row r="72" spans="1:11">
      <c r="A72" s="832">
        <v>12</v>
      </c>
      <c r="B72" s="842" t="s">
        <v>709</v>
      </c>
      <c r="C72" s="843" t="s">
        <v>693</v>
      </c>
      <c r="D72" s="846">
        <v>13.23</v>
      </c>
      <c r="E72" s="844">
        <v>165</v>
      </c>
      <c r="F72" s="844">
        <v>2182.9500000000003</v>
      </c>
      <c r="G72" s="920">
        <v>0.55000000000000004</v>
      </c>
      <c r="H72" s="383">
        <f>40%*0.8</f>
        <v>0.32000000000000006</v>
      </c>
      <c r="I72" s="383"/>
      <c r="J72" s="841">
        <f>G72+H72+I72</f>
        <v>0.87000000000000011</v>
      </c>
      <c r="K72" s="847">
        <f>F72*J72</f>
        <v>1899.1665000000005</v>
      </c>
    </row>
    <row r="73" spans="1:11">
      <c r="A73" s="832"/>
      <c r="B73" s="842"/>
      <c r="C73" s="843"/>
      <c r="D73" s="835"/>
      <c r="E73" s="844"/>
      <c r="F73" s="844"/>
      <c r="G73" s="829"/>
      <c r="H73" s="830"/>
      <c r="I73" s="831"/>
      <c r="J73" s="831"/>
      <c r="K73" s="1152"/>
    </row>
    <row r="74" spans="1:11">
      <c r="A74" s="832">
        <v>13</v>
      </c>
      <c r="B74" s="842" t="s">
        <v>710</v>
      </c>
      <c r="C74" s="843" t="s">
        <v>693</v>
      </c>
      <c r="D74" s="846">
        <v>9.5</v>
      </c>
      <c r="E74" s="844">
        <v>160</v>
      </c>
      <c r="F74" s="844">
        <v>1520</v>
      </c>
      <c r="G74" s="920">
        <v>0.55000000000000004</v>
      </c>
      <c r="H74" s="383">
        <f>40%*0.8</f>
        <v>0.32000000000000006</v>
      </c>
      <c r="I74" s="383"/>
      <c r="J74" s="841">
        <f>G74+H74+I74</f>
        <v>0.87000000000000011</v>
      </c>
      <c r="K74" s="847">
        <f>F74*J74</f>
        <v>1322.4</v>
      </c>
    </row>
    <row r="75" spans="1:11">
      <c r="A75" s="832"/>
      <c r="B75" s="842"/>
      <c r="C75" s="843"/>
      <c r="D75" s="835"/>
      <c r="E75" s="844"/>
      <c r="F75" s="844"/>
      <c r="G75" s="829"/>
      <c r="H75" s="830"/>
      <c r="I75" s="831"/>
      <c r="J75" s="831"/>
      <c r="K75" s="1152"/>
    </row>
    <row r="76" spans="1:11">
      <c r="A76" s="832"/>
      <c r="B76" s="842"/>
      <c r="C76" s="843"/>
      <c r="D76" s="835"/>
      <c r="E76" s="844"/>
      <c r="F76" s="844"/>
      <c r="G76" s="829"/>
      <c r="H76" s="830"/>
      <c r="I76" s="831"/>
      <c r="J76" s="831"/>
      <c r="K76" s="1152"/>
    </row>
    <row r="77" spans="1:11">
      <c r="A77" s="1395" t="s">
        <v>711</v>
      </c>
      <c r="B77" s="1396"/>
      <c r="C77" s="1396"/>
      <c r="D77" s="1396"/>
      <c r="E77" s="1396"/>
      <c r="F77" s="850"/>
      <c r="G77" s="829"/>
      <c r="H77" s="830"/>
      <c r="I77" s="831"/>
      <c r="J77" s="831"/>
      <c r="K77" s="1152"/>
    </row>
    <row r="78" spans="1:11">
      <c r="A78" s="851"/>
      <c r="B78" s="833" t="s">
        <v>712</v>
      </c>
      <c r="C78" s="852"/>
      <c r="D78" s="853"/>
      <c r="E78" s="852"/>
      <c r="F78" s="854"/>
      <c r="G78" s="829"/>
      <c r="H78" s="830"/>
      <c r="I78" s="831"/>
      <c r="J78" s="831"/>
      <c r="K78" s="1152"/>
    </row>
    <row r="79" spans="1:11">
      <c r="A79" s="832"/>
      <c r="B79" s="842" t="s">
        <v>713</v>
      </c>
      <c r="C79" s="843"/>
      <c r="D79" s="855"/>
      <c r="E79" s="844"/>
      <c r="F79" s="844"/>
      <c r="G79" s="856"/>
      <c r="H79" s="857"/>
      <c r="I79" s="858"/>
      <c r="J79" s="858"/>
      <c r="K79" s="859"/>
    </row>
    <row r="80" spans="1:11">
      <c r="A80" s="832"/>
      <c r="B80" s="842"/>
      <c r="C80" s="843"/>
      <c r="D80" s="855"/>
      <c r="E80" s="844"/>
      <c r="F80" s="844"/>
      <c r="G80" s="856"/>
      <c r="H80" s="857"/>
      <c r="I80" s="858"/>
      <c r="J80" s="858"/>
      <c r="K80" s="859"/>
    </row>
    <row r="81" spans="1:12" ht="75" customHeight="1">
      <c r="A81" s="832"/>
      <c r="B81" s="860" t="s">
        <v>714</v>
      </c>
      <c r="C81" s="843"/>
      <c r="D81" s="855"/>
      <c r="E81" s="844"/>
      <c r="F81" s="844"/>
      <c r="G81" s="856"/>
      <c r="H81" s="857"/>
      <c r="I81" s="858"/>
      <c r="J81" s="858"/>
      <c r="K81" s="859"/>
    </row>
    <row r="82" spans="1:12">
      <c r="A82" s="832"/>
      <c r="B82" s="842"/>
      <c r="C82" s="843"/>
      <c r="D82" s="855"/>
      <c r="E82" s="844"/>
      <c r="F82" s="844"/>
      <c r="G82" s="856"/>
      <c r="H82" s="857"/>
      <c r="I82" s="858"/>
      <c r="J82" s="858"/>
      <c r="K82" s="859"/>
    </row>
    <row r="83" spans="1:12">
      <c r="A83" s="832" t="s">
        <v>11</v>
      </c>
      <c r="B83" s="842" t="s">
        <v>715</v>
      </c>
      <c r="C83" s="843" t="s">
        <v>693</v>
      </c>
      <c r="D83" s="835">
        <v>38.400000000000006</v>
      </c>
      <c r="E83" s="844">
        <v>390</v>
      </c>
      <c r="F83" s="844">
        <v>14976.000000000002</v>
      </c>
      <c r="G83" s="856"/>
      <c r="H83" s="857"/>
      <c r="I83" s="858"/>
      <c r="J83" s="858"/>
      <c r="K83" s="859"/>
    </row>
    <row r="84" spans="1:12">
      <c r="A84" s="832"/>
      <c r="B84" s="842"/>
      <c r="C84" s="843"/>
      <c r="D84" s="835"/>
      <c r="E84" s="844"/>
      <c r="F84" s="844"/>
      <c r="G84" s="856"/>
      <c r="H84" s="857"/>
      <c r="I84" s="858"/>
      <c r="J84" s="858"/>
      <c r="K84" s="859"/>
    </row>
    <row r="85" spans="1:12">
      <c r="A85" s="832" t="s">
        <v>16</v>
      </c>
      <c r="B85" s="842" t="s">
        <v>716</v>
      </c>
      <c r="C85" s="843" t="s">
        <v>693</v>
      </c>
      <c r="D85" s="835">
        <v>21</v>
      </c>
      <c r="E85" s="844">
        <v>160</v>
      </c>
      <c r="F85" s="844">
        <v>3360</v>
      </c>
      <c r="G85" s="856"/>
      <c r="H85" s="857"/>
      <c r="I85" s="858"/>
      <c r="J85" s="858"/>
      <c r="K85" s="859"/>
    </row>
    <row r="86" spans="1:12">
      <c r="A86" s="832"/>
      <c r="B86" s="842"/>
      <c r="C86" s="843"/>
      <c r="D86" s="835"/>
      <c r="E86" s="844"/>
      <c r="F86" s="844"/>
      <c r="G86" s="856"/>
      <c r="H86" s="857"/>
      <c r="I86" s="858"/>
      <c r="J86" s="858"/>
      <c r="K86" s="859"/>
    </row>
    <row r="87" spans="1:12">
      <c r="A87" s="832"/>
      <c r="B87" s="842" t="s">
        <v>689</v>
      </c>
      <c r="C87" s="843"/>
      <c r="D87" s="835"/>
      <c r="E87" s="844"/>
      <c r="F87" s="844"/>
      <c r="G87" s="856"/>
      <c r="H87" s="857"/>
      <c r="I87" s="858"/>
      <c r="J87" s="858"/>
      <c r="K87" s="859"/>
    </row>
    <row r="88" spans="1:12">
      <c r="A88" s="832"/>
      <c r="B88" s="842"/>
      <c r="C88" s="843"/>
      <c r="D88" s="835"/>
      <c r="E88" s="844"/>
      <c r="F88" s="844"/>
      <c r="G88" s="856"/>
      <c r="H88" s="857"/>
      <c r="I88" s="858"/>
      <c r="J88" s="858"/>
      <c r="K88" s="859"/>
    </row>
    <row r="89" spans="1:12">
      <c r="A89" s="832"/>
      <c r="B89" s="842" t="s">
        <v>717</v>
      </c>
      <c r="C89" s="843" t="s">
        <v>693</v>
      </c>
      <c r="D89" s="835">
        <v>160.80000000000001</v>
      </c>
      <c r="E89" s="844">
        <v>15</v>
      </c>
      <c r="F89" s="844">
        <v>2412</v>
      </c>
      <c r="G89" s="856"/>
      <c r="H89" s="857"/>
      <c r="I89" s="858"/>
      <c r="J89" s="858"/>
      <c r="K89" s="859"/>
      <c r="L89" s="1151"/>
    </row>
    <row r="90" spans="1:12">
      <c r="A90" s="832"/>
      <c r="B90" s="842"/>
      <c r="C90" s="843"/>
      <c r="D90" s="835"/>
      <c r="E90" s="844"/>
      <c r="F90" s="844"/>
      <c r="G90" s="856"/>
      <c r="H90" s="857"/>
      <c r="I90" s="858"/>
      <c r="J90" s="858"/>
      <c r="K90" s="859"/>
    </row>
    <row r="91" spans="1:12" ht="36" customHeight="1">
      <c r="A91" s="832"/>
      <c r="B91" s="860" t="s">
        <v>718</v>
      </c>
      <c r="C91" s="843" t="s">
        <v>693</v>
      </c>
      <c r="D91" s="835">
        <v>18.600000000000001</v>
      </c>
      <c r="E91" s="844">
        <v>470</v>
      </c>
      <c r="F91" s="844">
        <v>8742</v>
      </c>
      <c r="G91" s="916">
        <v>0.55000000000000004</v>
      </c>
      <c r="H91" s="917">
        <v>0.2</v>
      </c>
      <c r="I91" s="917"/>
      <c r="J91" s="918">
        <f>G91+H91+I91</f>
        <v>0.75</v>
      </c>
      <c r="K91" s="919">
        <f>F91*J91</f>
        <v>6556.5</v>
      </c>
    </row>
    <row r="92" spans="1:12">
      <c r="A92" s="832"/>
      <c r="B92" s="842"/>
      <c r="C92" s="843"/>
      <c r="D92" s="855"/>
      <c r="E92" s="844"/>
      <c r="F92" s="844"/>
      <c r="G92" s="856"/>
      <c r="H92" s="857"/>
      <c r="I92" s="858"/>
      <c r="J92" s="858"/>
      <c r="K92" s="859"/>
    </row>
    <row r="93" spans="1:12">
      <c r="A93" s="832"/>
      <c r="B93" s="861" t="s">
        <v>719</v>
      </c>
      <c r="C93" s="843"/>
      <c r="D93" s="855"/>
      <c r="E93" s="844"/>
      <c r="F93" s="844"/>
      <c r="G93" s="856"/>
      <c r="H93" s="857"/>
      <c r="I93" s="858"/>
      <c r="J93" s="858"/>
      <c r="K93" s="927"/>
    </row>
    <row r="94" spans="1:12">
      <c r="A94" s="832"/>
      <c r="B94" s="842"/>
      <c r="C94" s="843"/>
      <c r="D94" s="855"/>
      <c r="E94" s="844"/>
      <c r="F94" s="844"/>
      <c r="G94" s="856"/>
      <c r="H94" s="857"/>
      <c r="I94" s="858"/>
      <c r="J94" s="858"/>
      <c r="K94" s="859"/>
    </row>
    <row r="95" spans="1:12">
      <c r="A95" s="832"/>
      <c r="B95" s="861" t="s">
        <v>242</v>
      </c>
      <c r="C95" s="843"/>
      <c r="D95" s="855"/>
      <c r="E95" s="844"/>
      <c r="F95" s="844"/>
      <c r="G95" s="829"/>
      <c r="H95" s="830"/>
      <c r="I95" s="831"/>
      <c r="J95" s="831"/>
      <c r="K95" s="1152"/>
    </row>
    <row r="96" spans="1:12">
      <c r="A96" s="832"/>
      <c r="B96" s="842"/>
      <c r="C96" s="843"/>
      <c r="D96" s="855"/>
      <c r="E96" s="844"/>
      <c r="F96" s="844"/>
      <c r="G96" s="829"/>
      <c r="H96" s="830"/>
      <c r="I96" s="831"/>
      <c r="J96" s="831"/>
      <c r="K96" s="1152"/>
    </row>
    <row r="97" spans="1:11">
      <c r="A97" s="832">
        <v>24</v>
      </c>
      <c r="B97" s="842" t="s">
        <v>720</v>
      </c>
      <c r="C97" s="843" t="s">
        <v>693</v>
      </c>
      <c r="D97" s="835">
        <v>244.5</v>
      </c>
      <c r="E97" s="844">
        <v>155</v>
      </c>
      <c r="F97" s="844">
        <v>37897.5</v>
      </c>
      <c r="G97" s="916">
        <v>0.6</v>
      </c>
      <c r="H97" s="917">
        <v>0.4</v>
      </c>
      <c r="I97" s="917"/>
      <c r="J97" s="918">
        <f>G97+H97+I97</f>
        <v>1</v>
      </c>
      <c r="K97" s="919">
        <f>F97*J97</f>
        <v>37897.5</v>
      </c>
    </row>
    <row r="98" spans="1:11">
      <c r="A98" s="832"/>
      <c r="B98" s="842"/>
      <c r="C98" s="843"/>
      <c r="D98" s="855"/>
      <c r="E98" s="844"/>
      <c r="F98" s="844"/>
      <c r="G98" s="829"/>
      <c r="H98" s="830"/>
      <c r="I98" s="831"/>
      <c r="J98" s="831"/>
      <c r="K98" s="1152"/>
    </row>
    <row r="99" spans="1:11" ht="15" thickBot="1">
      <c r="A99" s="862"/>
      <c r="B99" s="863"/>
      <c r="C99" s="864"/>
      <c r="D99" s="865"/>
      <c r="E99" s="866"/>
      <c r="F99" s="866"/>
      <c r="G99" s="829"/>
      <c r="H99" s="830"/>
      <c r="I99" s="831"/>
      <c r="J99" s="831"/>
      <c r="K99" s="1152"/>
    </row>
    <row r="100" spans="1:11" ht="32.25" customHeight="1" thickBot="1">
      <c r="A100" s="867"/>
      <c r="B100" s="868" t="s">
        <v>721</v>
      </c>
      <c r="C100" s="868"/>
      <c r="D100" s="869"/>
      <c r="E100" s="870"/>
      <c r="F100" s="871">
        <f>SUM(F13:F98)</f>
        <v>283828.84999999998</v>
      </c>
      <c r="G100" s="872"/>
      <c r="H100" s="873"/>
      <c r="I100" s="874"/>
      <c r="J100" s="874"/>
      <c r="K100" s="875">
        <f>SUM(K13:K98)</f>
        <v>236284.27449999997</v>
      </c>
    </row>
    <row r="103" spans="1:11">
      <c r="A103" s="928" t="s">
        <v>740</v>
      </c>
      <c r="B103" s="929"/>
    </row>
    <row r="104" spans="1:11" ht="15" thickBot="1">
      <c r="A104" s="809"/>
    </row>
    <row r="105" spans="1:11">
      <c r="A105" s="930" t="s">
        <v>24</v>
      </c>
      <c r="B105" s="931" t="s">
        <v>3</v>
      </c>
      <c r="C105" s="932" t="s">
        <v>683</v>
      </c>
      <c r="D105" s="933" t="s">
        <v>5</v>
      </c>
      <c r="E105" s="934" t="s">
        <v>6</v>
      </c>
      <c r="F105" s="935" t="s">
        <v>684</v>
      </c>
      <c r="G105" s="1397" t="s">
        <v>267</v>
      </c>
      <c r="H105" s="1398"/>
      <c r="I105" s="1399"/>
      <c r="J105" s="936" t="s">
        <v>268</v>
      </c>
      <c r="K105" s="936" t="s">
        <v>685</v>
      </c>
    </row>
    <row r="106" spans="1:11">
      <c r="A106" s="937"/>
      <c r="B106" s="938"/>
      <c r="C106" s="939"/>
      <c r="D106" s="940"/>
      <c r="E106" s="941"/>
      <c r="F106" s="942" t="s">
        <v>686</v>
      </c>
      <c r="G106" s="943" t="s">
        <v>269</v>
      </c>
      <c r="H106" s="944" t="s">
        <v>270</v>
      </c>
      <c r="I106" s="945" t="s">
        <v>271</v>
      </c>
      <c r="J106" s="946"/>
      <c r="K106" s="947"/>
    </row>
    <row r="107" spans="1:11">
      <c r="A107" s="948"/>
      <c r="B107" s="949"/>
      <c r="C107" s="949"/>
      <c r="D107" s="949"/>
      <c r="E107" s="950"/>
      <c r="F107" s="951"/>
      <c r="G107" s="825">
        <v>0.6</v>
      </c>
      <c r="H107" s="826">
        <v>0.35</v>
      </c>
      <c r="I107" s="827">
        <v>0.05</v>
      </c>
      <c r="J107" s="828"/>
      <c r="K107" s="1152"/>
    </row>
    <row r="108" spans="1:11">
      <c r="A108" s="1388" t="s">
        <v>687</v>
      </c>
      <c r="B108" s="1389"/>
      <c r="C108" s="1389"/>
      <c r="D108" s="1389"/>
      <c r="E108" s="1389"/>
      <c r="F108" s="1390"/>
      <c r="G108" s="829"/>
      <c r="H108" s="830"/>
      <c r="I108" s="831"/>
      <c r="J108" s="831"/>
      <c r="K108" s="1152"/>
    </row>
    <row r="109" spans="1:11">
      <c r="A109" s="952"/>
      <c r="B109" s="953"/>
      <c r="C109" s="953"/>
      <c r="D109" s="953"/>
      <c r="E109" s="954"/>
      <c r="F109" s="955"/>
      <c r="G109" s="829"/>
      <c r="H109" s="830"/>
      <c r="I109" s="831"/>
      <c r="J109" s="831"/>
      <c r="K109" s="1152"/>
    </row>
    <row r="110" spans="1:11">
      <c r="A110" s="952"/>
      <c r="B110" s="956" t="s">
        <v>741</v>
      </c>
      <c r="C110" s="953"/>
      <c r="D110" s="953"/>
      <c r="E110" s="954"/>
      <c r="F110" s="955"/>
      <c r="G110" s="829"/>
      <c r="H110" s="830"/>
      <c r="I110" s="831"/>
      <c r="J110" s="831"/>
      <c r="K110" s="1152"/>
    </row>
    <row r="111" spans="1:11">
      <c r="A111" s="952"/>
      <c r="B111" s="953"/>
      <c r="C111" s="953"/>
      <c r="D111" s="953"/>
      <c r="E111" s="954"/>
      <c r="F111" s="955"/>
      <c r="G111" s="829"/>
      <c r="H111" s="830"/>
      <c r="I111" s="831"/>
      <c r="J111" s="831"/>
      <c r="K111" s="1152"/>
    </row>
    <row r="112" spans="1:11">
      <c r="A112" s="952"/>
      <c r="B112" s="957" t="s">
        <v>742</v>
      </c>
      <c r="C112" s="953"/>
      <c r="D112" s="953"/>
      <c r="E112" s="954"/>
      <c r="F112" s="955"/>
      <c r="G112" s="829"/>
      <c r="H112" s="830"/>
      <c r="I112" s="831"/>
      <c r="J112" s="831"/>
      <c r="K112" s="1152"/>
    </row>
    <row r="113" spans="1:11">
      <c r="A113" s="952"/>
      <c r="B113" s="953"/>
      <c r="C113" s="953"/>
      <c r="D113" s="953"/>
      <c r="E113" s="954"/>
      <c r="F113" s="955"/>
      <c r="G113" s="829"/>
      <c r="H113" s="830"/>
      <c r="I113" s="831"/>
      <c r="J113" s="831"/>
      <c r="K113" s="1152"/>
    </row>
    <row r="114" spans="1:11" ht="50">
      <c r="A114" s="952"/>
      <c r="B114" s="958" t="s">
        <v>743</v>
      </c>
      <c r="C114" s="953"/>
      <c r="D114" s="953"/>
      <c r="E114" s="954"/>
      <c r="F114" s="955"/>
      <c r="G114" s="829"/>
      <c r="H114" s="830"/>
      <c r="I114" s="831"/>
      <c r="J114" s="831"/>
      <c r="K114" s="1152"/>
    </row>
    <row r="115" spans="1:11">
      <c r="A115" s="952"/>
      <c r="B115" s="958"/>
      <c r="C115" s="953"/>
      <c r="D115" s="953"/>
      <c r="E115" s="954"/>
      <c r="F115" s="955"/>
      <c r="G115" s="829"/>
      <c r="H115" s="830"/>
      <c r="I115" s="831"/>
      <c r="J115" s="831"/>
      <c r="K115" s="1152"/>
    </row>
    <row r="116" spans="1:11">
      <c r="A116" s="952"/>
      <c r="B116" s="958"/>
      <c r="C116" s="953"/>
      <c r="D116" s="953"/>
      <c r="E116" s="954"/>
      <c r="F116" s="955"/>
      <c r="G116" s="829"/>
      <c r="H116" s="830"/>
      <c r="I116" s="831"/>
      <c r="J116" s="831"/>
      <c r="K116" s="1152"/>
    </row>
    <row r="117" spans="1:11" ht="25">
      <c r="A117" s="959" t="s">
        <v>16</v>
      </c>
      <c r="B117" s="960" t="s">
        <v>744</v>
      </c>
      <c r="C117" s="961">
        <v>0</v>
      </c>
      <c r="D117" s="864" t="s">
        <v>745</v>
      </c>
      <c r="E117" s="962"/>
      <c r="F117" s="963">
        <v>0</v>
      </c>
      <c r="G117" s="829"/>
      <c r="H117" s="830"/>
      <c r="I117" s="831"/>
      <c r="J117" s="831"/>
      <c r="K117" s="1152"/>
    </row>
    <row r="118" spans="1:11">
      <c r="A118" s="952"/>
      <c r="B118" s="953"/>
      <c r="C118" s="953"/>
      <c r="D118" s="953"/>
      <c r="E118" s="954"/>
      <c r="F118" s="955"/>
      <c r="G118" s="829"/>
      <c r="H118" s="830"/>
      <c r="I118" s="831"/>
      <c r="J118" s="831"/>
      <c r="K118" s="1152"/>
    </row>
    <row r="119" spans="1:11" ht="25">
      <c r="A119" s="952"/>
      <c r="B119" s="960" t="s">
        <v>746</v>
      </c>
      <c r="C119" s="961">
        <v>8.35</v>
      </c>
      <c r="D119" s="864" t="s">
        <v>745</v>
      </c>
      <c r="E119" s="962">
        <v>130</v>
      </c>
      <c r="F119" s="963">
        <v>1085.5</v>
      </c>
      <c r="G119" s="829"/>
      <c r="H119" s="830"/>
      <c r="I119" s="831"/>
      <c r="J119" s="831"/>
      <c r="K119" s="1152"/>
    </row>
    <row r="120" spans="1:11">
      <c r="A120" s="952"/>
      <c r="B120" s="953"/>
      <c r="C120" s="953"/>
      <c r="D120" s="953"/>
      <c r="E120" s="954"/>
      <c r="F120" s="955"/>
      <c r="G120" s="829"/>
      <c r="H120" s="830"/>
      <c r="I120" s="831"/>
      <c r="J120" s="831"/>
      <c r="K120" s="1152"/>
    </row>
    <row r="121" spans="1:11">
      <c r="A121" s="952"/>
      <c r="B121" s="953"/>
      <c r="C121" s="953"/>
      <c r="D121" s="953"/>
      <c r="E121" s="954"/>
      <c r="F121" s="955"/>
      <c r="G121" s="829"/>
      <c r="H121" s="830"/>
      <c r="I121" s="831"/>
      <c r="J121" s="831"/>
      <c r="K121" s="1152"/>
    </row>
    <row r="122" spans="1:11" ht="25">
      <c r="A122" s="959" t="s">
        <v>19</v>
      </c>
      <c r="B122" s="960" t="s">
        <v>747</v>
      </c>
      <c r="C122" s="961">
        <v>1.58</v>
      </c>
      <c r="D122" s="864" t="s">
        <v>745</v>
      </c>
      <c r="E122" s="962">
        <v>130</v>
      </c>
      <c r="F122" s="963">
        <v>205.4</v>
      </c>
      <c r="G122" s="829"/>
      <c r="H122" s="830"/>
      <c r="I122" s="831"/>
      <c r="J122" s="831"/>
      <c r="K122" s="1152"/>
    </row>
    <row r="123" spans="1:11">
      <c r="A123" s="952"/>
      <c r="B123" s="964"/>
      <c r="C123" s="953"/>
      <c r="D123" s="953"/>
      <c r="E123" s="954"/>
      <c r="F123" s="955"/>
      <c r="G123" s="829"/>
      <c r="H123" s="830"/>
      <c r="I123" s="831"/>
      <c r="J123" s="831"/>
      <c r="K123" s="1152"/>
    </row>
    <row r="124" spans="1:11">
      <c r="A124" s="952"/>
      <c r="B124" s="964"/>
      <c r="C124" s="953"/>
      <c r="D124" s="953"/>
      <c r="E124" s="954"/>
      <c r="F124" s="955"/>
      <c r="G124" s="829"/>
      <c r="H124" s="830"/>
      <c r="I124" s="831"/>
      <c r="J124" s="831"/>
      <c r="K124" s="1152"/>
    </row>
    <row r="125" spans="1:11" ht="25">
      <c r="A125" s="959" t="s">
        <v>21</v>
      </c>
      <c r="B125" s="960" t="s">
        <v>748</v>
      </c>
      <c r="C125" s="961"/>
      <c r="D125" s="864" t="s">
        <v>223</v>
      </c>
      <c r="E125" s="962" t="s">
        <v>749</v>
      </c>
      <c r="F125" s="963" t="s">
        <v>749</v>
      </c>
      <c r="G125" s="829"/>
      <c r="H125" s="830"/>
      <c r="I125" s="831"/>
      <c r="J125" s="831"/>
      <c r="K125" s="1152"/>
    </row>
    <row r="126" spans="1:11">
      <c r="A126" s="952"/>
      <c r="B126" s="953"/>
      <c r="C126" s="953"/>
      <c r="D126" s="953"/>
      <c r="E126" s="954"/>
      <c r="F126" s="955"/>
      <c r="G126" s="829"/>
      <c r="H126" s="830"/>
      <c r="I126" s="831"/>
      <c r="J126" s="831"/>
      <c r="K126" s="1152"/>
    </row>
    <row r="127" spans="1:11">
      <c r="A127" s="952"/>
      <c r="B127" s="953"/>
      <c r="C127" s="953"/>
      <c r="D127" s="953"/>
      <c r="E127" s="954"/>
      <c r="F127" s="955"/>
      <c r="G127" s="829"/>
      <c r="H127" s="830"/>
      <c r="I127" s="831"/>
      <c r="J127" s="831"/>
      <c r="K127" s="1152"/>
    </row>
    <row r="128" spans="1:11">
      <c r="A128" s="952"/>
      <c r="B128" s="956" t="s">
        <v>750</v>
      </c>
      <c r="C128" s="953"/>
      <c r="D128" s="953"/>
      <c r="E128" s="954"/>
      <c r="F128" s="955"/>
      <c r="G128" s="829"/>
      <c r="H128" s="830"/>
      <c r="I128" s="831"/>
      <c r="J128" s="831"/>
      <c r="K128" s="1152"/>
    </row>
    <row r="129" spans="1:11">
      <c r="A129" s="952"/>
      <c r="B129" s="965"/>
      <c r="C129" s="953"/>
      <c r="D129" s="953"/>
      <c r="E129" s="954"/>
      <c r="F129" s="955"/>
      <c r="G129" s="829"/>
      <c r="H129" s="830"/>
      <c r="I129" s="831"/>
      <c r="J129" s="831"/>
      <c r="K129" s="1152"/>
    </row>
    <row r="130" spans="1:11">
      <c r="A130" s="952"/>
      <c r="B130" s="957" t="s">
        <v>742</v>
      </c>
      <c r="C130" s="953"/>
      <c r="D130" s="953"/>
      <c r="E130" s="954"/>
      <c r="F130" s="955"/>
      <c r="G130" s="829"/>
      <c r="H130" s="830"/>
      <c r="I130" s="831"/>
      <c r="J130" s="831"/>
      <c r="K130" s="1152"/>
    </row>
    <row r="131" spans="1:11">
      <c r="A131" s="952"/>
      <c r="B131" s="953"/>
      <c r="C131" s="953"/>
      <c r="D131" s="953"/>
      <c r="E131" s="954"/>
      <c r="F131" s="955"/>
      <c r="G131" s="829"/>
      <c r="H131" s="830"/>
      <c r="I131" s="831"/>
      <c r="J131" s="831"/>
      <c r="K131" s="1152"/>
    </row>
    <row r="132" spans="1:11" ht="50">
      <c r="A132" s="952"/>
      <c r="B132" s="958" t="s">
        <v>751</v>
      </c>
      <c r="C132" s="953"/>
      <c r="D132" s="953"/>
      <c r="E132" s="954"/>
      <c r="F132" s="955"/>
      <c r="G132" s="829"/>
      <c r="H132" s="830"/>
      <c r="I132" s="831"/>
      <c r="J132" s="831"/>
      <c r="K132" s="1152"/>
    </row>
    <row r="133" spans="1:11">
      <c r="A133" s="952"/>
      <c r="B133" s="958"/>
      <c r="C133" s="953"/>
      <c r="D133" s="953"/>
      <c r="E133" s="954"/>
      <c r="F133" s="955"/>
      <c r="G133" s="829"/>
      <c r="H133" s="830"/>
      <c r="I133" s="831"/>
      <c r="J133" s="831"/>
      <c r="K133" s="1152"/>
    </row>
    <row r="134" spans="1:11">
      <c r="A134" s="952"/>
      <c r="B134" s="958"/>
      <c r="C134" s="953"/>
      <c r="D134" s="953"/>
      <c r="E134" s="954"/>
      <c r="F134" s="955"/>
      <c r="G134" s="829"/>
      <c r="H134" s="830"/>
      <c r="I134" s="831"/>
      <c r="J134" s="831"/>
      <c r="K134" s="1152"/>
    </row>
    <row r="135" spans="1:11" ht="25">
      <c r="A135" s="959" t="s">
        <v>16</v>
      </c>
      <c r="B135" s="960" t="s">
        <v>746</v>
      </c>
      <c r="C135" s="961">
        <v>33.94</v>
      </c>
      <c r="D135" s="864" t="s">
        <v>745</v>
      </c>
      <c r="E135" s="962">
        <v>130</v>
      </c>
      <c r="F135" s="963">
        <v>4412.2</v>
      </c>
      <c r="G135" s="829"/>
      <c r="H135" s="830"/>
      <c r="I135" s="831"/>
      <c r="J135" s="831"/>
      <c r="K135" s="1152"/>
    </row>
    <row r="136" spans="1:11">
      <c r="A136" s="952"/>
      <c r="B136" s="953"/>
      <c r="C136" s="953"/>
      <c r="D136" s="953"/>
      <c r="E136" s="954"/>
      <c r="F136" s="955"/>
      <c r="G136" s="829"/>
      <c r="H136" s="830"/>
      <c r="I136" s="831"/>
      <c r="J136" s="831"/>
      <c r="K136" s="1152"/>
    </row>
    <row r="137" spans="1:11" ht="25">
      <c r="A137" s="959" t="s">
        <v>19</v>
      </c>
      <c r="B137" s="960" t="s">
        <v>744</v>
      </c>
      <c r="C137" s="961">
        <v>0</v>
      </c>
      <c r="D137" s="864" t="s">
        <v>745</v>
      </c>
      <c r="E137" s="962" t="s">
        <v>749</v>
      </c>
      <c r="F137" s="963" t="s">
        <v>749</v>
      </c>
      <c r="G137" s="829"/>
      <c r="H137" s="830"/>
      <c r="I137" s="831"/>
      <c r="J137" s="831"/>
      <c r="K137" s="1152"/>
    </row>
    <row r="138" spans="1:11">
      <c r="A138" s="952"/>
      <c r="B138" s="964"/>
      <c r="C138" s="953"/>
      <c r="D138" s="953"/>
      <c r="E138" s="954"/>
      <c r="F138" s="955"/>
      <c r="G138" s="829"/>
      <c r="H138" s="830"/>
      <c r="I138" s="831"/>
      <c r="J138" s="831"/>
      <c r="K138" s="1152"/>
    </row>
    <row r="139" spans="1:11" ht="25">
      <c r="A139" s="959" t="s">
        <v>21</v>
      </c>
      <c r="B139" s="966" t="s">
        <v>752</v>
      </c>
      <c r="C139" s="961">
        <v>0</v>
      </c>
      <c r="D139" s="864" t="s">
        <v>745</v>
      </c>
      <c r="E139" s="962" t="s">
        <v>749</v>
      </c>
      <c r="F139" s="963" t="s">
        <v>749</v>
      </c>
      <c r="G139" s="829"/>
      <c r="H139" s="830"/>
      <c r="I139" s="831"/>
      <c r="J139" s="831"/>
      <c r="K139" s="1152"/>
    </row>
    <row r="140" spans="1:11">
      <c r="A140" s="959"/>
      <c r="B140" s="966"/>
      <c r="C140" s="961"/>
      <c r="D140" s="864"/>
      <c r="E140" s="962"/>
      <c r="F140" s="963"/>
      <c r="G140" s="829"/>
      <c r="H140" s="830"/>
      <c r="I140" s="831"/>
      <c r="J140" s="831"/>
      <c r="K140" s="1152"/>
    </row>
    <row r="141" spans="1:11" ht="25">
      <c r="A141" s="959" t="s">
        <v>25</v>
      </c>
      <c r="B141" s="960" t="s">
        <v>753</v>
      </c>
      <c r="C141" s="961">
        <v>3.18</v>
      </c>
      <c r="D141" s="864" t="s">
        <v>745</v>
      </c>
      <c r="E141" s="962">
        <v>130</v>
      </c>
      <c r="F141" s="963">
        <v>413.40000000000003</v>
      </c>
      <c r="G141" s="829"/>
      <c r="H141" s="830"/>
      <c r="I141" s="831"/>
      <c r="J141" s="831"/>
      <c r="K141" s="1152"/>
    </row>
    <row r="142" spans="1:11">
      <c r="A142" s="952"/>
      <c r="B142" s="953"/>
      <c r="C142" s="953"/>
      <c r="D142" s="953"/>
      <c r="E142" s="954"/>
      <c r="F142" s="955"/>
      <c r="G142" s="829"/>
      <c r="H142" s="830"/>
      <c r="I142" s="831"/>
      <c r="J142" s="831"/>
      <c r="K142" s="1152"/>
    </row>
    <row r="143" spans="1:11" ht="25">
      <c r="A143" s="959" t="s">
        <v>98</v>
      </c>
      <c r="B143" s="960" t="s">
        <v>747</v>
      </c>
      <c r="C143" s="961">
        <v>3</v>
      </c>
      <c r="D143" s="864" t="s">
        <v>745</v>
      </c>
      <c r="E143" s="962">
        <v>130</v>
      </c>
      <c r="F143" s="963">
        <v>390</v>
      </c>
      <c r="G143" s="829"/>
      <c r="H143" s="830"/>
      <c r="I143" s="831"/>
      <c r="J143" s="831"/>
      <c r="K143" s="1152"/>
    </row>
    <row r="144" spans="1:11">
      <c r="A144" s="952"/>
      <c r="B144" s="953"/>
      <c r="C144" s="953"/>
      <c r="D144" s="953"/>
      <c r="E144" s="954"/>
      <c r="F144" s="955"/>
      <c r="G144" s="829"/>
      <c r="H144" s="830"/>
      <c r="I144" s="831"/>
      <c r="J144" s="831"/>
      <c r="K144" s="1152"/>
    </row>
    <row r="145" spans="1:11">
      <c r="A145" s="952"/>
      <c r="B145" s="965" t="s">
        <v>754</v>
      </c>
      <c r="C145" s="953"/>
      <c r="D145" s="953"/>
      <c r="E145" s="954"/>
      <c r="F145" s="955"/>
      <c r="G145" s="829"/>
      <c r="H145" s="830"/>
      <c r="I145" s="831"/>
      <c r="J145" s="831"/>
      <c r="K145" s="1152"/>
    </row>
    <row r="146" spans="1:11">
      <c r="A146" s="952"/>
      <c r="B146" s="965"/>
      <c r="C146" s="953"/>
      <c r="D146" s="953"/>
      <c r="E146" s="954"/>
      <c r="F146" s="955"/>
      <c r="G146" s="829"/>
      <c r="H146" s="830"/>
      <c r="I146" s="831"/>
      <c r="J146" s="831"/>
      <c r="K146" s="1152"/>
    </row>
    <row r="147" spans="1:11">
      <c r="A147" s="952"/>
      <c r="B147" s="958" t="s">
        <v>742</v>
      </c>
      <c r="C147" s="953"/>
      <c r="D147" s="953"/>
      <c r="E147" s="954"/>
      <c r="F147" s="955"/>
      <c r="G147" s="829"/>
      <c r="H147" s="830"/>
      <c r="I147" s="831"/>
      <c r="J147" s="831"/>
      <c r="K147" s="1152"/>
    </row>
    <row r="148" spans="1:11">
      <c r="A148" s="952"/>
      <c r="B148" s="953"/>
      <c r="C148" s="953"/>
      <c r="D148" s="953"/>
      <c r="E148" s="954"/>
      <c r="F148" s="955"/>
      <c r="G148" s="829"/>
      <c r="H148" s="830"/>
      <c r="I148" s="831"/>
      <c r="J148" s="831"/>
      <c r="K148" s="1152"/>
    </row>
    <row r="149" spans="1:11" ht="50">
      <c r="A149" s="959"/>
      <c r="B149" s="958" t="s">
        <v>755</v>
      </c>
      <c r="C149" s="953"/>
      <c r="D149" s="953"/>
      <c r="E149" s="954"/>
      <c r="F149" s="955"/>
      <c r="G149" s="829"/>
      <c r="H149" s="830"/>
      <c r="I149" s="831"/>
      <c r="J149" s="831"/>
      <c r="K149" s="1152"/>
    </row>
    <row r="150" spans="1:11">
      <c r="A150" s="959"/>
      <c r="B150" s="958"/>
      <c r="C150" s="953"/>
      <c r="D150" s="953"/>
      <c r="E150" s="954"/>
      <c r="F150" s="955"/>
      <c r="G150" s="829"/>
      <c r="H150" s="830"/>
      <c r="I150" s="831"/>
      <c r="J150" s="831"/>
      <c r="K150" s="1152"/>
    </row>
    <row r="151" spans="1:11" ht="25">
      <c r="A151" s="959" t="s">
        <v>11</v>
      </c>
      <c r="B151" s="960" t="s">
        <v>756</v>
      </c>
      <c r="C151" s="961">
        <v>7.71685</v>
      </c>
      <c r="D151" s="864" t="s">
        <v>745</v>
      </c>
      <c r="E151" s="962">
        <v>130</v>
      </c>
      <c r="F151" s="963">
        <v>1003.1905</v>
      </c>
      <c r="G151" s="829"/>
      <c r="H151" s="830"/>
      <c r="I151" s="831"/>
      <c r="J151" s="831"/>
      <c r="K151" s="1152"/>
    </row>
    <row r="152" spans="1:11">
      <c r="A152" s="959"/>
      <c r="B152" s="953"/>
      <c r="C152" s="953"/>
      <c r="D152" s="953"/>
      <c r="E152" s="954"/>
      <c r="F152" s="955"/>
      <c r="G152" s="829"/>
      <c r="H152" s="830"/>
      <c r="I152" s="831"/>
      <c r="J152" s="831"/>
      <c r="K152" s="1152"/>
    </row>
    <row r="153" spans="1:11">
      <c r="A153" s="959" t="s">
        <v>16</v>
      </c>
      <c r="B153" s="960" t="s">
        <v>757</v>
      </c>
      <c r="C153" s="961">
        <v>13.21</v>
      </c>
      <c r="D153" s="864" t="s">
        <v>223</v>
      </c>
      <c r="E153" s="962">
        <v>140</v>
      </c>
      <c r="F153" s="963">
        <v>1849.4</v>
      </c>
      <c r="G153" s="829"/>
      <c r="H153" s="830"/>
      <c r="I153" s="831"/>
      <c r="J153" s="831"/>
      <c r="K153" s="1152"/>
    </row>
    <row r="154" spans="1:11">
      <c r="A154" s="967"/>
      <c r="B154" s="968"/>
      <c r="C154" s="969"/>
      <c r="D154" s="970"/>
      <c r="E154" s="971"/>
      <c r="F154" s="972"/>
      <c r="G154" s="829"/>
      <c r="H154" s="830"/>
      <c r="I154" s="831"/>
      <c r="J154" s="831"/>
      <c r="K154" s="1152"/>
    </row>
    <row r="155" spans="1:11" ht="25">
      <c r="A155" s="959" t="s">
        <v>19</v>
      </c>
      <c r="B155" s="960" t="s">
        <v>758</v>
      </c>
      <c r="C155" s="961">
        <v>2.3895</v>
      </c>
      <c r="D155" s="864" t="s">
        <v>745</v>
      </c>
      <c r="E155" s="962">
        <v>130</v>
      </c>
      <c r="F155" s="963">
        <v>310.63499999999999</v>
      </c>
      <c r="G155" s="829"/>
      <c r="H155" s="830"/>
      <c r="I155" s="831"/>
      <c r="J155" s="831"/>
      <c r="K155" s="1152"/>
    </row>
    <row r="156" spans="1:11">
      <c r="A156" s="959"/>
      <c r="B156" s="953"/>
      <c r="C156" s="953"/>
      <c r="D156" s="953"/>
      <c r="E156" s="954"/>
      <c r="F156" s="955"/>
      <c r="G156" s="829"/>
      <c r="H156" s="830"/>
      <c r="I156" s="831"/>
      <c r="J156" s="831"/>
      <c r="K156" s="1152"/>
    </row>
    <row r="157" spans="1:11">
      <c r="A157" s="959" t="s">
        <v>21</v>
      </c>
      <c r="B157" s="960" t="s">
        <v>759</v>
      </c>
      <c r="C157" s="961">
        <v>5.52</v>
      </c>
      <c r="D157" s="864" t="s">
        <v>223</v>
      </c>
      <c r="E157" s="962">
        <v>150</v>
      </c>
      <c r="F157" s="963">
        <v>827.99999999999989</v>
      </c>
      <c r="G157" s="829"/>
      <c r="H157" s="830"/>
      <c r="I157" s="831"/>
      <c r="J157" s="831"/>
      <c r="K157" s="1152"/>
    </row>
    <row r="158" spans="1:11">
      <c r="A158" s="959"/>
      <c r="B158" s="958"/>
      <c r="C158" s="953"/>
      <c r="D158" s="953"/>
      <c r="E158" s="954"/>
      <c r="F158" s="955"/>
      <c r="G158" s="829"/>
      <c r="H158" s="830"/>
      <c r="I158" s="831"/>
      <c r="J158" s="831"/>
      <c r="K158" s="1152"/>
    </row>
    <row r="159" spans="1:11" ht="25">
      <c r="A159" s="959" t="s">
        <v>25</v>
      </c>
      <c r="B159" s="960" t="s">
        <v>748</v>
      </c>
      <c r="C159" s="961"/>
      <c r="D159" s="864"/>
      <c r="E159" s="962"/>
      <c r="F159" s="963"/>
      <c r="G159" s="829"/>
      <c r="H159" s="830"/>
      <c r="I159" s="831"/>
      <c r="J159" s="831"/>
      <c r="K159" s="1152"/>
    </row>
    <row r="160" spans="1:11">
      <c r="A160" s="959">
        <v>1</v>
      </c>
      <c r="B160" s="960" t="s">
        <v>760</v>
      </c>
      <c r="C160" s="961">
        <v>7.07</v>
      </c>
      <c r="D160" s="864" t="s">
        <v>223</v>
      </c>
      <c r="E160" s="962" t="s">
        <v>749</v>
      </c>
      <c r="F160" s="963" t="s">
        <v>749</v>
      </c>
      <c r="G160" s="829"/>
      <c r="H160" s="830"/>
      <c r="I160" s="831"/>
      <c r="J160" s="831"/>
      <c r="K160" s="1152"/>
    </row>
    <row r="161" spans="1:11">
      <c r="A161" s="959">
        <v>2</v>
      </c>
      <c r="B161" s="960" t="s">
        <v>761</v>
      </c>
      <c r="C161" s="961">
        <v>11.01</v>
      </c>
      <c r="D161" s="864" t="s">
        <v>223</v>
      </c>
      <c r="E161" s="962" t="s">
        <v>749</v>
      </c>
      <c r="F161" s="963" t="s">
        <v>749</v>
      </c>
      <c r="G161" s="829"/>
      <c r="H161" s="830"/>
      <c r="I161" s="831"/>
      <c r="J161" s="831"/>
      <c r="K161" s="1152"/>
    </row>
    <row r="162" spans="1:11">
      <c r="A162" s="959">
        <v>3</v>
      </c>
      <c r="B162" s="960" t="s">
        <v>762</v>
      </c>
      <c r="C162" s="961">
        <v>12.72</v>
      </c>
      <c r="D162" s="864" t="s">
        <v>223</v>
      </c>
      <c r="E162" s="962" t="s">
        <v>749</v>
      </c>
      <c r="F162" s="963" t="s">
        <v>749</v>
      </c>
      <c r="G162" s="829"/>
      <c r="H162" s="830"/>
      <c r="I162" s="831"/>
      <c r="J162" s="831"/>
      <c r="K162" s="1152"/>
    </row>
    <row r="163" spans="1:11">
      <c r="A163" s="959"/>
      <c r="B163" s="960"/>
      <c r="C163" s="961"/>
      <c r="D163" s="864"/>
      <c r="E163" s="962"/>
      <c r="F163" s="963"/>
      <c r="G163" s="829"/>
      <c r="H163" s="830"/>
      <c r="I163" s="831"/>
      <c r="J163" s="831"/>
      <c r="K163" s="1152"/>
    </row>
    <row r="164" spans="1:11" ht="15.5">
      <c r="A164" s="959"/>
      <c r="B164" s="973" t="s">
        <v>689</v>
      </c>
      <c r="C164" s="961"/>
      <c r="D164" s="864"/>
      <c r="E164" s="962"/>
      <c r="F164" s="963"/>
      <c r="G164" s="829"/>
      <c r="H164" s="830"/>
      <c r="I164" s="831"/>
      <c r="J164" s="831"/>
      <c r="K164" s="1152"/>
    </row>
    <row r="165" spans="1:11">
      <c r="A165" s="959"/>
      <c r="B165" s="960"/>
      <c r="C165" s="961"/>
      <c r="D165" s="864"/>
      <c r="E165" s="962"/>
      <c r="F165" s="963"/>
      <c r="G165" s="829"/>
      <c r="H165" s="830"/>
      <c r="I165" s="831"/>
      <c r="J165" s="831"/>
      <c r="K165" s="1152"/>
    </row>
    <row r="166" spans="1:11">
      <c r="A166" s="959"/>
      <c r="B166" s="974" t="s">
        <v>741</v>
      </c>
      <c r="C166" s="961"/>
      <c r="D166" s="864"/>
      <c r="E166" s="962"/>
      <c r="F166" s="963"/>
      <c r="G166" s="829"/>
      <c r="H166" s="830"/>
      <c r="I166" s="831"/>
      <c r="J166" s="831"/>
      <c r="K166" s="1152"/>
    </row>
    <row r="167" spans="1:11">
      <c r="A167" s="959"/>
      <c r="B167" s="960"/>
      <c r="C167" s="961"/>
      <c r="D167" s="864"/>
      <c r="E167" s="962"/>
      <c r="F167" s="963"/>
      <c r="G167" s="829"/>
      <c r="H167" s="830"/>
      <c r="I167" s="831"/>
      <c r="J167" s="831"/>
      <c r="K167" s="1152"/>
    </row>
    <row r="168" spans="1:11" ht="25">
      <c r="A168" s="959" t="s">
        <v>16</v>
      </c>
      <c r="B168" s="960" t="s">
        <v>746</v>
      </c>
      <c r="C168" s="961">
        <v>106.23</v>
      </c>
      <c r="D168" s="864" t="s">
        <v>745</v>
      </c>
      <c r="E168" s="962">
        <v>130</v>
      </c>
      <c r="F168" s="963">
        <v>13809.9</v>
      </c>
      <c r="G168" s="829"/>
      <c r="H168" s="830"/>
      <c r="I168" s="831"/>
      <c r="J168" s="831"/>
      <c r="K168" s="1152"/>
    </row>
    <row r="169" spans="1:11">
      <c r="A169" s="959"/>
      <c r="B169" s="960"/>
      <c r="C169" s="961"/>
      <c r="D169" s="864"/>
      <c r="E169" s="962"/>
      <c r="F169" s="963"/>
      <c r="G169" s="829"/>
      <c r="H169" s="830"/>
      <c r="I169" s="831"/>
      <c r="J169" s="831"/>
      <c r="K169" s="1152"/>
    </row>
    <row r="170" spans="1:11" ht="25">
      <c r="A170" s="959" t="s">
        <v>763</v>
      </c>
      <c r="B170" s="960" t="s">
        <v>764</v>
      </c>
      <c r="C170" s="961">
        <v>24</v>
      </c>
      <c r="D170" s="864" t="s">
        <v>745</v>
      </c>
      <c r="E170" s="866">
        <v>140</v>
      </c>
      <c r="F170" s="963">
        <v>3360</v>
      </c>
      <c r="G170" s="829"/>
      <c r="H170" s="830"/>
      <c r="I170" s="831"/>
      <c r="J170" s="831"/>
      <c r="K170" s="1152"/>
    </row>
    <row r="171" spans="1:11">
      <c r="A171" s="959"/>
      <c r="B171" s="960"/>
      <c r="C171" s="961"/>
      <c r="D171" s="864"/>
      <c r="E171" s="962"/>
      <c r="F171" s="963"/>
      <c r="G171" s="829"/>
      <c r="H171" s="830"/>
      <c r="I171" s="831"/>
      <c r="J171" s="831"/>
      <c r="K171" s="1152"/>
    </row>
    <row r="172" spans="1:11">
      <c r="A172" s="959" t="s">
        <v>765</v>
      </c>
      <c r="B172" s="975" t="s">
        <v>766</v>
      </c>
      <c r="C172" s="976">
        <v>94.3</v>
      </c>
      <c r="D172" s="977" t="s">
        <v>223</v>
      </c>
      <c r="E172" s="962">
        <v>70</v>
      </c>
      <c r="F172" s="963">
        <v>6601</v>
      </c>
      <c r="G172" s="829"/>
      <c r="H172" s="830"/>
      <c r="I172" s="831"/>
      <c r="J172" s="831"/>
      <c r="K172" s="1152"/>
    </row>
    <row r="173" spans="1:11">
      <c r="A173" s="959"/>
      <c r="B173" s="960"/>
      <c r="C173" s="961"/>
      <c r="D173" s="864"/>
      <c r="E173" s="962"/>
      <c r="F173" s="963"/>
      <c r="G173" s="829"/>
      <c r="H173" s="830"/>
      <c r="I173" s="831"/>
      <c r="J173" s="831"/>
      <c r="K173" s="1152"/>
    </row>
    <row r="174" spans="1:11">
      <c r="A174" s="959" t="s">
        <v>767</v>
      </c>
      <c r="B174" s="975" t="s">
        <v>768</v>
      </c>
      <c r="C174" s="976">
        <v>20</v>
      </c>
      <c r="D174" s="977" t="s">
        <v>223</v>
      </c>
      <c r="E174" s="962">
        <v>80</v>
      </c>
      <c r="F174" s="963">
        <v>1600</v>
      </c>
      <c r="G174" s="829"/>
      <c r="H174" s="830"/>
      <c r="I174" s="831"/>
      <c r="J174" s="831"/>
      <c r="K174" s="1152"/>
    </row>
    <row r="175" spans="1:11">
      <c r="A175" s="959"/>
      <c r="B175" s="960"/>
      <c r="C175" s="961"/>
      <c r="D175" s="864"/>
      <c r="E175" s="962"/>
      <c r="F175" s="963"/>
      <c r="G175" s="829"/>
      <c r="H175" s="830"/>
      <c r="I175" s="831"/>
      <c r="J175" s="831"/>
      <c r="K175" s="1152"/>
    </row>
    <row r="176" spans="1:11">
      <c r="A176" s="959" t="s">
        <v>769</v>
      </c>
      <c r="B176" s="975" t="s">
        <v>770</v>
      </c>
      <c r="C176" s="976">
        <v>4.4000000000000004</v>
      </c>
      <c r="D176" s="977" t="s">
        <v>223</v>
      </c>
      <c r="E176" s="962">
        <v>85</v>
      </c>
      <c r="F176" s="963">
        <v>374.00000000000006</v>
      </c>
      <c r="G176" s="829"/>
      <c r="H176" s="830"/>
      <c r="I176" s="831"/>
      <c r="J176" s="831"/>
      <c r="K176" s="1152"/>
    </row>
    <row r="177" spans="1:11">
      <c r="A177" s="959"/>
      <c r="B177" s="960"/>
      <c r="C177" s="961"/>
      <c r="D177" s="864"/>
      <c r="E177" s="962"/>
      <c r="F177" s="963"/>
      <c r="G177" s="829"/>
      <c r="H177" s="830"/>
      <c r="I177" s="831"/>
      <c r="J177" s="831"/>
      <c r="K177" s="1152"/>
    </row>
    <row r="178" spans="1:11">
      <c r="A178" s="959" t="s">
        <v>771</v>
      </c>
      <c r="B178" s="975" t="s">
        <v>772</v>
      </c>
      <c r="C178" s="976">
        <v>17.12</v>
      </c>
      <c r="D178" s="977" t="s">
        <v>223</v>
      </c>
      <c r="E178" s="962">
        <v>105</v>
      </c>
      <c r="F178" s="963">
        <v>1797.6000000000001</v>
      </c>
      <c r="G178" s="829"/>
      <c r="H178" s="830"/>
      <c r="I178" s="831"/>
      <c r="J178" s="831"/>
      <c r="K178" s="1152"/>
    </row>
    <row r="179" spans="1:11">
      <c r="A179" s="959"/>
      <c r="B179" s="960"/>
      <c r="C179" s="961"/>
      <c r="D179" s="864"/>
      <c r="E179" s="962"/>
      <c r="F179" s="963"/>
      <c r="G179" s="829"/>
      <c r="H179" s="830"/>
      <c r="I179" s="831"/>
      <c r="J179" s="831"/>
      <c r="K179" s="1152"/>
    </row>
    <row r="180" spans="1:11">
      <c r="A180" s="959" t="s">
        <v>773</v>
      </c>
      <c r="B180" s="975" t="s">
        <v>774</v>
      </c>
      <c r="C180" s="976">
        <v>70.3</v>
      </c>
      <c r="D180" s="977" t="s">
        <v>223</v>
      </c>
      <c r="E180" s="962">
        <v>475</v>
      </c>
      <c r="F180" s="963">
        <v>33392.5</v>
      </c>
      <c r="G180" s="829"/>
      <c r="H180" s="830"/>
      <c r="I180" s="831"/>
      <c r="J180" s="831"/>
      <c r="K180" s="1152"/>
    </row>
    <row r="181" spans="1:11">
      <c r="A181" s="959"/>
      <c r="B181" s="960"/>
      <c r="C181" s="961"/>
      <c r="D181" s="864"/>
      <c r="E181" s="962"/>
      <c r="F181" s="963"/>
      <c r="G181" s="829"/>
      <c r="H181" s="830"/>
      <c r="I181" s="831"/>
      <c r="J181" s="831"/>
      <c r="K181" s="1152"/>
    </row>
    <row r="182" spans="1:11">
      <c r="A182" s="959" t="s">
        <v>775</v>
      </c>
      <c r="B182" s="975" t="s">
        <v>776</v>
      </c>
      <c r="C182" s="976">
        <v>26</v>
      </c>
      <c r="D182" s="977" t="s">
        <v>223</v>
      </c>
      <c r="E182" s="962">
        <v>140</v>
      </c>
      <c r="F182" s="963">
        <v>3640</v>
      </c>
      <c r="G182" s="829"/>
      <c r="H182" s="830"/>
      <c r="I182" s="831"/>
      <c r="J182" s="831"/>
      <c r="K182" s="1152"/>
    </row>
    <row r="183" spans="1:11">
      <c r="A183" s="959"/>
      <c r="B183" s="960"/>
      <c r="C183" s="961"/>
      <c r="D183" s="864"/>
      <c r="E183" s="962"/>
      <c r="F183" s="963"/>
      <c r="G183" s="829"/>
      <c r="H183" s="830"/>
      <c r="I183" s="831"/>
      <c r="J183" s="831"/>
      <c r="K183" s="1152"/>
    </row>
    <row r="184" spans="1:11">
      <c r="A184" s="959" t="s">
        <v>777</v>
      </c>
      <c r="B184" s="975" t="s">
        <v>778</v>
      </c>
      <c r="C184" s="976">
        <v>45.14</v>
      </c>
      <c r="D184" s="977" t="s">
        <v>223</v>
      </c>
      <c r="E184" s="962">
        <v>140</v>
      </c>
      <c r="F184" s="963">
        <v>6319.6</v>
      </c>
      <c r="G184" s="829"/>
      <c r="H184" s="830"/>
      <c r="I184" s="831"/>
      <c r="J184" s="831"/>
      <c r="K184" s="1152"/>
    </row>
    <row r="185" spans="1:11">
      <c r="A185" s="959"/>
      <c r="B185" s="975"/>
      <c r="C185" s="976"/>
      <c r="D185" s="977"/>
      <c r="E185" s="962"/>
      <c r="F185" s="963"/>
      <c r="G185" s="829"/>
      <c r="H185" s="830"/>
      <c r="I185" s="831"/>
      <c r="J185" s="831"/>
      <c r="K185" s="1152"/>
    </row>
    <row r="186" spans="1:11">
      <c r="A186" s="959" t="s">
        <v>779</v>
      </c>
      <c r="B186" s="975" t="s">
        <v>780</v>
      </c>
      <c r="C186" s="976">
        <v>22</v>
      </c>
      <c r="D186" s="977" t="s">
        <v>223</v>
      </c>
      <c r="E186" s="962">
        <v>220</v>
      </c>
      <c r="F186" s="963">
        <v>4840</v>
      </c>
      <c r="G186" s="829"/>
      <c r="H186" s="830"/>
      <c r="I186" s="831"/>
      <c r="J186" s="831"/>
      <c r="K186" s="1152"/>
    </row>
    <row r="187" spans="1:11">
      <c r="A187" s="959"/>
      <c r="B187" s="975"/>
      <c r="C187" s="976"/>
      <c r="D187" s="977"/>
      <c r="E187" s="962"/>
      <c r="F187" s="963"/>
      <c r="G187" s="829"/>
      <c r="H187" s="830"/>
      <c r="I187" s="831"/>
      <c r="J187" s="831"/>
      <c r="K187" s="1152"/>
    </row>
    <row r="188" spans="1:11">
      <c r="A188" s="959" t="s">
        <v>781</v>
      </c>
      <c r="B188" s="975" t="s">
        <v>782</v>
      </c>
      <c r="C188" s="976">
        <v>26</v>
      </c>
      <c r="D188" s="977" t="s">
        <v>223</v>
      </c>
      <c r="E188" s="962">
        <v>180</v>
      </c>
      <c r="F188" s="963">
        <v>4680</v>
      </c>
      <c r="G188" s="829"/>
      <c r="H188" s="830"/>
      <c r="I188" s="831"/>
      <c r="J188" s="831"/>
      <c r="K188" s="1152"/>
    </row>
    <row r="189" spans="1:11">
      <c r="A189" s="959"/>
      <c r="B189" s="975"/>
      <c r="C189" s="976"/>
      <c r="D189" s="977"/>
      <c r="E189" s="962"/>
      <c r="F189" s="963"/>
      <c r="G189" s="829"/>
      <c r="H189" s="830"/>
      <c r="I189" s="831"/>
      <c r="J189" s="831"/>
      <c r="K189" s="1152"/>
    </row>
    <row r="190" spans="1:11">
      <c r="A190" s="959" t="s">
        <v>783</v>
      </c>
      <c r="B190" s="975" t="s">
        <v>784</v>
      </c>
      <c r="C190" s="976">
        <v>8</v>
      </c>
      <c r="D190" s="977" t="s">
        <v>39</v>
      </c>
      <c r="E190" s="962">
        <v>320</v>
      </c>
      <c r="F190" s="963">
        <v>2560</v>
      </c>
      <c r="G190" s="829"/>
      <c r="H190" s="830"/>
      <c r="I190" s="831"/>
      <c r="J190" s="831"/>
      <c r="K190" s="1152"/>
    </row>
    <row r="191" spans="1:11">
      <c r="A191" s="959"/>
      <c r="B191" s="975"/>
      <c r="C191" s="976"/>
      <c r="D191" s="977"/>
      <c r="E191" s="962"/>
      <c r="F191" s="963"/>
      <c r="G191" s="829"/>
      <c r="H191" s="830"/>
      <c r="I191" s="831"/>
      <c r="J191" s="831"/>
      <c r="K191" s="1152"/>
    </row>
    <row r="192" spans="1:11">
      <c r="A192" s="959"/>
      <c r="B192" s="978" t="s">
        <v>750</v>
      </c>
      <c r="C192" s="976"/>
      <c r="D192" s="977"/>
      <c r="E192" s="962"/>
      <c r="F192" s="963"/>
      <c r="G192" s="829"/>
      <c r="H192" s="830"/>
      <c r="I192" s="831"/>
      <c r="J192" s="831"/>
      <c r="K192" s="1152"/>
    </row>
    <row r="193" spans="1:11">
      <c r="A193" s="959"/>
      <c r="B193" s="975"/>
      <c r="C193" s="976"/>
      <c r="D193" s="977"/>
      <c r="E193" s="962"/>
      <c r="F193" s="963"/>
      <c r="G193" s="829"/>
      <c r="H193" s="830"/>
      <c r="I193" s="831"/>
      <c r="J193" s="831"/>
      <c r="K193" s="1152"/>
    </row>
    <row r="194" spans="1:11">
      <c r="A194" s="959" t="s">
        <v>16</v>
      </c>
      <c r="B194" s="960" t="s">
        <v>757</v>
      </c>
      <c r="C194" s="961">
        <v>13.79</v>
      </c>
      <c r="D194" s="864" t="s">
        <v>223</v>
      </c>
      <c r="E194" s="962">
        <v>140</v>
      </c>
      <c r="F194" s="963">
        <v>1930.6</v>
      </c>
      <c r="G194" s="829"/>
      <c r="H194" s="830"/>
      <c r="I194" s="831"/>
      <c r="J194" s="831"/>
      <c r="K194" s="1152"/>
    </row>
    <row r="195" spans="1:11">
      <c r="A195" s="959"/>
      <c r="B195" s="975"/>
      <c r="C195" s="976"/>
      <c r="D195" s="977"/>
      <c r="E195" s="962"/>
      <c r="F195" s="963"/>
      <c r="G195" s="829"/>
      <c r="H195" s="830"/>
      <c r="I195" s="831"/>
      <c r="J195" s="831"/>
      <c r="K195" s="1152"/>
    </row>
    <row r="196" spans="1:11">
      <c r="A196" s="959" t="s">
        <v>765</v>
      </c>
      <c r="B196" s="975" t="s">
        <v>785</v>
      </c>
      <c r="C196" s="976">
        <v>42</v>
      </c>
      <c r="D196" s="977" t="s">
        <v>223</v>
      </c>
      <c r="E196" s="962">
        <v>60</v>
      </c>
      <c r="F196" s="963">
        <v>2520</v>
      </c>
      <c r="G196" s="829"/>
      <c r="H196" s="830"/>
      <c r="I196" s="831"/>
      <c r="J196" s="831"/>
      <c r="K196" s="1152"/>
    </row>
    <row r="197" spans="1:11">
      <c r="A197" s="959"/>
      <c r="B197" s="975"/>
      <c r="C197" s="976"/>
      <c r="D197" s="977"/>
      <c r="E197" s="962"/>
      <c r="F197" s="963"/>
      <c r="G197" s="829"/>
      <c r="H197" s="830"/>
      <c r="I197" s="831"/>
      <c r="J197" s="831"/>
      <c r="K197" s="1152"/>
    </row>
    <row r="198" spans="1:11">
      <c r="A198" s="959" t="s">
        <v>781</v>
      </c>
      <c r="B198" s="975" t="s">
        <v>782</v>
      </c>
      <c r="C198" s="976">
        <v>13</v>
      </c>
      <c r="D198" s="977" t="s">
        <v>223</v>
      </c>
      <c r="E198" s="962">
        <v>180</v>
      </c>
      <c r="F198" s="963">
        <v>2340</v>
      </c>
      <c r="G198" s="829"/>
      <c r="H198" s="830"/>
      <c r="I198" s="831"/>
      <c r="J198" s="831"/>
      <c r="K198" s="1152"/>
    </row>
    <row r="199" spans="1:11">
      <c r="A199" s="959"/>
      <c r="B199" s="975"/>
      <c r="C199" s="976"/>
      <c r="D199" s="977"/>
      <c r="E199" s="962"/>
      <c r="F199" s="963"/>
      <c r="G199" s="829"/>
      <c r="H199" s="830"/>
      <c r="I199" s="831"/>
      <c r="J199" s="831"/>
      <c r="K199" s="1152"/>
    </row>
    <row r="200" spans="1:11">
      <c r="A200" s="967"/>
      <c r="B200" s="979"/>
      <c r="C200" s="969"/>
      <c r="D200" s="970"/>
      <c r="E200" s="971"/>
      <c r="F200" s="972"/>
      <c r="G200" s="829"/>
      <c r="H200" s="830"/>
      <c r="I200" s="831"/>
      <c r="J200" s="831"/>
      <c r="K200" s="1152"/>
    </row>
    <row r="201" spans="1:11">
      <c r="A201" s="948"/>
      <c r="B201" s="949"/>
      <c r="C201" s="949"/>
      <c r="D201" s="949"/>
      <c r="E201" s="950"/>
      <c r="F201" s="951"/>
      <c r="G201" s="829"/>
      <c r="H201" s="830"/>
      <c r="I201" s="831"/>
      <c r="J201" s="831"/>
      <c r="K201" s="1152"/>
    </row>
    <row r="202" spans="1:11" ht="15" thickBot="1">
      <c r="A202" s="980"/>
      <c r="B202" s="981" t="s">
        <v>786</v>
      </c>
      <c r="C202" s="982"/>
      <c r="D202" s="982"/>
      <c r="E202" s="983"/>
      <c r="F202" s="984">
        <v>100262.92550000001</v>
      </c>
      <c r="G202" s="829"/>
      <c r="H202" s="830"/>
      <c r="I202" s="831"/>
      <c r="J202" s="831"/>
      <c r="K202" s="1152"/>
    </row>
    <row r="203" spans="1:11">
      <c r="A203" s="1400" t="s">
        <v>703</v>
      </c>
      <c r="B203" s="1401"/>
      <c r="C203" s="1401"/>
      <c r="D203" s="1401"/>
      <c r="E203" s="1401"/>
      <c r="F203" s="1402"/>
      <c r="G203" s="829"/>
      <c r="H203" s="830"/>
      <c r="I203" s="831"/>
      <c r="J203" s="831"/>
      <c r="K203" s="1152"/>
    </row>
    <row r="204" spans="1:11">
      <c r="A204" s="948"/>
      <c r="B204" s="949"/>
      <c r="C204" s="949"/>
      <c r="D204" s="949"/>
      <c r="E204" s="949"/>
      <c r="F204" s="951"/>
      <c r="G204" s="829"/>
      <c r="H204" s="830"/>
      <c r="I204" s="831"/>
      <c r="J204" s="831"/>
      <c r="K204" s="1152"/>
    </row>
    <row r="205" spans="1:11">
      <c r="A205" s="952"/>
      <c r="B205" s="978" t="s">
        <v>741</v>
      </c>
      <c r="C205" s="953"/>
      <c r="D205" s="953"/>
      <c r="E205" s="953"/>
      <c r="F205" s="955"/>
      <c r="G205" s="829"/>
      <c r="H205" s="830"/>
      <c r="I205" s="831"/>
      <c r="J205" s="831"/>
      <c r="K205" s="1152"/>
    </row>
    <row r="206" spans="1:11" ht="25">
      <c r="A206" s="959" t="s">
        <v>19</v>
      </c>
      <c r="B206" s="960" t="s">
        <v>787</v>
      </c>
      <c r="C206" s="961"/>
      <c r="D206" s="864"/>
      <c r="E206" s="961"/>
      <c r="F206" s="963"/>
      <c r="G206" s="829"/>
      <c r="H206" s="830"/>
      <c r="I206" s="831"/>
      <c r="J206" s="831"/>
      <c r="K206" s="1152"/>
    </row>
    <row r="207" spans="1:11">
      <c r="A207" s="959">
        <v>1</v>
      </c>
      <c r="B207" s="960" t="s">
        <v>788</v>
      </c>
      <c r="C207" s="961">
        <v>6.3460000000000001</v>
      </c>
      <c r="D207" s="864" t="s">
        <v>745</v>
      </c>
      <c r="E207" s="962">
        <v>130</v>
      </c>
      <c r="F207" s="963">
        <v>824.98</v>
      </c>
      <c r="G207" s="916">
        <v>0.6</v>
      </c>
      <c r="H207" s="917"/>
      <c r="I207" s="917"/>
      <c r="J207" s="918">
        <f>G207+H207+I207</f>
        <v>0.6</v>
      </c>
      <c r="K207" s="919">
        <f>F207*J207</f>
        <v>494.988</v>
      </c>
    </row>
    <row r="208" spans="1:11">
      <c r="A208" s="952"/>
      <c r="B208" s="953"/>
      <c r="C208" s="953"/>
      <c r="D208" s="953"/>
      <c r="E208" s="953"/>
      <c r="F208" s="955"/>
      <c r="G208" s="829"/>
      <c r="H208" s="830"/>
      <c r="I208" s="831"/>
      <c r="J208" s="831"/>
      <c r="K208" s="1152"/>
    </row>
    <row r="209" spans="1:11" ht="25">
      <c r="A209" s="959" t="s">
        <v>21</v>
      </c>
      <c r="B209" s="960" t="s">
        <v>746</v>
      </c>
      <c r="C209" s="961"/>
      <c r="D209" s="864"/>
      <c r="E209" s="961"/>
      <c r="F209" s="963"/>
      <c r="G209" s="829"/>
      <c r="H209" s="830"/>
      <c r="I209" s="831"/>
      <c r="J209" s="831"/>
      <c r="K209" s="1152"/>
    </row>
    <row r="210" spans="1:11">
      <c r="A210" s="959">
        <v>1</v>
      </c>
      <c r="B210" s="960" t="s">
        <v>789</v>
      </c>
      <c r="C210" s="961">
        <v>5.7140000000000004</v>
      </c>
      <c r="D210" s="864" t="s">
        <v>745</v>
      </c>
      <c r="E210" s="962">
        <v>130</v>
      </c>
      <c r="F210" s="963">
        <v>742.82</v>
      </c>
      <c r="G210" s="916">
        <v>0.6</v>
      </c>
      <c r="H210" s="917"/>
      <c r="I210" s="917"/>
      <c r="J210" s="918">
        <f>G210+H210+I210</f>
        <v>0.6</v>
      </c>
      <c r="K210" s="919">
        <f>F210*J210</f>
        <v>445.69200000000001</v>
      </c>
    </row>
    <row r="211" spans="1:11">
      <c r="A211" s="959">
        <v>2</v>
      </c>
      <c r="B211" s="960" t="s">
        <v>790</v>
      </c>
      <c r="C211" s="961">
        <v>13.272</v>
      </c>
      <c r="D211" s="864" t="s">
        <v>745</v>
      </c>
      <c r="E211" s="962">
        <v>130</v>
      </c>
      <c r="F211" s="963">
        <v>1725.3600000000001</v>
      </c>
      <c r="G211" s="916">
        <v>0.6</v>
      </c>
      <c r="H211" s="917"/>
      <c r="I211" s="917"/>
      <c r="J211" s="918">
        <f>G211+H211+I211</f>
        <v>0.6</v>
      </c>
      <c r="K211" s="919">
        <f>F211*J211</f>
        <v>1035.2160000000001</v>
      </c>
    </row>
    <row r="212" spans="1:11">
      <c r="A212" s="952"/>
      <c r="B212" s="953"/>
      <c r="C212" s="953"/>
      <c r="D212" s="953"/>
      <c r="E212" s="953"/>
      <c r="F212" s="955"/>
      <c r="G212" s="829"/>
      <c r="H212" s="830"/>
      <c r="I212" s="831"/>
      <c r="J212" s="831"/>
      <c r="K212" s="1152"/>
    </row>
    <row r="213" spans="1:11" ht="25">
      <c r="A213" s="959" t="s">
        <v>25</v>
      </c>
      <c r="B213" s="960" t="s">
        <v>791</v>
      </c>
      <c r="C213" s="961"/>
      <c r="D213" s="864"/>
      <c r="E213" s="961"/>
      <c r="F213" s="963"/>
      <c r="G213" s="829"/>
      <c r="H213" s="830"/>
      <c r="I213" s="831"/>
      <c r="J213" s="831"/>
      <c r="K213" s="1152"/>
    </row>
    <row r="214" spans="1:11">
      <c r="A214" s="959">
        <v>1</v>
      </c>
      <c r="B214" s="960" t="s">
        <v>792</v>
      </c>
      <c r="C214" s="961">
        <v>4.7679999999999998</v>
      </c>
      <c r="D214" s="864" t="s">
        <v>745</v>
      </c>
      <c r="E214" s="962">
        <v>140</v>
      </c>
      <c r="F214" s="963">
        <v>667.52</v>
      </c>
      <c r="G214" s="829"/>
      <c r="H214" s="830"/>
      <c r="I214" s="831"/>
      <c r="J214" s="831"/>
      <c r="K214" s="1152"/>
    </row>
    <row r="215" spans="1:11">
      <c r="A215" s="985"/>
      <c r="B215" s="986"/>
      <c r="C215" s="987"/>
      <c r="D215" s="987"/>
      <c r="E215" s="987"/>
      <c r="F215" s="988"/>
      <c r="G215" s="829"/>
      <c r="H215" s="830"/>
      <c r="I215" s="831"/>
      <c r="J215" s="831"/>
      <c r="K215" s="1152"/>
    </row>
    <row r="216" spans="1:11" ht="25">
      <c r="A216" s="959" t="s">
        <v>98</v>
      </c>
      <c r="B216" s="960" t="s">
        <v>793</v>
      </c>
      <c r="C216" s="961"/>
      <c r="D216" s="864"/>
      <c r="E216" s="961"/>
      <c r="F216" s="963"/>
      <c r="G216" s="829"/>
      <c r="H216" s="830"/>
      <c r="I216" s="831"/>
      <c r="J216" s="831"/>
      <c r="K216" s="1152"/>
    </row>
    <row r="217" spans="1:11">
      <c r="A217" s="959">
        <v>1</v>
      </c>
      <c r="B217" s="960" t="s">
        <v>794</v>
      </c>
      <c r="C217" s="961">
        <v>1.26</v>
      </c>
      <c r="D217" s="864" t="s">
        <v>745</v>
      </c>
      <c r="E217" s="962">
        <v>140</v>
      </c>
      <c r="F217" s="963">
        <v>176.4</v>
      </c>
      <c r="G217" s="829"/>
      <c r="H217" s="830"/>
      <c r="I217" s="831"/>
      <c r="J217" s="831"/>
      <c r="K217" s="1152"/>
    </row>
    <row r="218" spans="1:11">
      <c r="A218" s="952"/>
      <c r="B218" s="958"/>
      <c r="C218" s="953"/>
      <c r="D218" s="953"/>
      <c r="E218" s="953"/>
      <c r="F218" s="955"/>
      <c r="G218" s="829"/>
      <c r="H218" s="830"/>
      <c r="I218" s="831"/>
      <c r="J218" s="831"/>
      <c r="K218" s="1152"/>
    </row>
    <row r="219" spans="1:11">
      <c r="A219" s="952"/>
      <c r="B219" s="978" t="s">
        <v>750</v>
      </c>
      <c r="C219" s="953"/>
      <c r="D219" s="953"/>
      <c r="E219" s="953"/>
      <c r="F219" s="955"/>
      <c r="G219" s="829"/>
      <c r="H219" s="830"/>
      <c r="I219" s="831"/>
      <c r="J219" s="831"/>
      <c r="K219" s="1152"/>
    </row>
    <row r="220" spans="1:11" ht="25">
      <c r="A220" s="959" t="s">
        <v>19</v>
      </c>
      <c r="B220" s="960" t="s">
        <v>746</v>
      </c>
      <c r="C220" s="961"/>
      <c r="D220" s="864"/>
      <c r="E220" s="961"/>
      <c r="F220" s="963"/>
      <c r="G220" s="829"/>
      <c r="H220" s="830"/>
      <c r="I220" s="831"/>
      <c r="J220" s="831"/>
      <c r="K220" s="1152"/>
    </row>
    <row r="221" spans="1:11">
      <c r="A221" s="959">
        <v>1</v>
      </c>
      <c r="B221" s="960" t="s">
        <v>795</v>
      </c>
      <c r="C221" s="961">
        <v>15.832000000000001</v>
      </c>
      <c r="D221" s="864" t="s">
        <v>745</v>
      </c>
      <c r="E221" s="962">
        <v>130</v>
      </c>
      <c r="F221" s="963">
        <v>2058.1600000000003</v>
      </c>
      <c r="G221" s="916">
        <v>0.6</v>
      </c>
      <c r="H221" s="917"/>
      <c r="I221" s="917"/>
      <c r="J221" s="918">
        <f>G221+H221+I221</f>
        <v>0.6</v>
      </c>
      <c r="K221" s="919">
        <f>F221*J221</f>
        <v>1234.8960000000002</v>
      </c>
    </row>
    <row r="222" spans="1:11">
      <c r="A222" s="952"/>
      <c r="B222" s="953"/>
      <c r="C222" s="953"/>
      <c r="D222" s="953"/>
      <c r="E222" s="953"/>
      <c r="F222" s="955"/>
      <c r="G222" s="829"/>
      <c r="H222" s="830"/>
      <c r="I222" s="831"/>
      <c r="J222" s="831"/>
      <c r="K222" s="1152"/>
    </row>
    <row r="223" spans="1:11" ht="25">
      <c r="A223" s="959" t="s">
        <v>21</v>
      </c>
      <c r="B223" s="960" t="s">
        <v>746</v>
      </c>
      <c r="C223" s="961"/>
      <c r="D223" s="864"/>
      <c r="E223" s="961"/>
      <c r="F223" s="963"/>
      <c r="G223" s="829"/>
      <c r="H223" s="830"/>
      <c r="I223" s="831"/>
      <c r="J223" s="831"/>
      <c r="K223" s="1152"/>
    </row>
    <row r="224" spans="1:11">
      <c r="A224" s="959">
        <v>1</v>
      </c>
      <c r="B224" s="960" t="s">
        <v>796</v>
      </c>
      <c r="C224" s="961">
        <v>10.346</v>
      </c>
      <c r="D224" s="864" t="s">
        <v>745</v>
      </c>
      <c r="E224" s="962">
        <v>130</v>
      </c>
      <c r="F224" s="963">
        <v>1344.98</v>
      </c>
      <c r="G224" s="916">
        <v>0.6</v>
      </c>
      <c r="H224" s="917"/>
      <c r="I224" s="917"/>
      <c r="J224" s="918">
        <f>G224+H224+I224</f>
        <v>0.6</v>
      </c>
      <c r="K224" s="919">
        <f>F224*J224</f>
        <v>806.98799999999994</v>
      </c>
    </row>
    <row r="225" spans="1:11">
      <c r="A225" s="959">
        <v>2</v>
      </c>
      <c r="B225" s="960" t="s">
        <v>797</v>
      </c>
      <c r="C225" s="961">
        <v>19.376000000000001</v>
      </c>
      <c r="D225" s="864" t="s">
        <v>745</v>
      </c>
      <c r="E225" s="962">
        <v>130</v>
      </c>
      <c r="F225" s="963">
        <v>2518.88</v>
      </c>
      <c r="G225" s="916">
        <v>0.15</v>
      </c>
      <c r="H225" s="917"/>
      <c r="I225" s="917"/>
      <c r="J225" s="918">
        <f>G225+H225+I225</f>
        <v>0.15</v>
      </c>
      <c r="K225" s="919">
        <f>F225*J225</f>
        <v>377.83199999999999</v>
      </c>
    </row>
    <row r="226" spans="1:11">
      <c r="A226" s="952"/>
      <c r="B226" s="953"/>
      <c r="C226" s="953"/>
      <c r="D226" s="953"/>
      <c r="E226" s="953"/>
      <c r="F226" s="955"/>
      <c r="G226" s="829"/>
      <c r="H226" s="830"/>
      <c r="I226" s="831"/>
      <c r="J226" s="831"/>
      <c r="K226" s="1152"/>
    </row>
    <row r="227" spans="1:11" ht="25">
      <c r="A227" s="959" t="s">
        <v>25</v>
      </c>
      <c r="B227" s="960" t="s">
        <v>798</v>
      </c>
      <c r="C227" s="961"/>
      <c r="D227" s="864"/>
      <c r="E227" s="961"/>
      <c r="F227" s="963"/>
      <c r="G227" s="829"/>
      <c r="H227" s="830"/>
      <c r="I227" s="831"/>
      <c r="J227" s="831"/>
      <c r="K227" s="1152"/>
    </row>
    <row r="228" spans="1:11">
      <c r="A228" s="959">
        <v>1</v>
      </c>
      <c r="B228" s="960" t="s">
        <v>799</v>
      </c>
      <c r="C228" s="961">
        <v>9.3309999999999995</v>
      </c>
      <c r="D228" s="864" t="s">
        <v>745</v>
      </c>
      <c r="E228" s="962">
        <v>130</v>
      </c>
      <c r="F228" s="963">
        <v>1213.03</v>
      </c>
      <c r="G228" s="916">
        <v>0.15</v>
      </c>
      <c r="H228" s="917"/>
      <c r="I228" s="917"/>
      <c r="J228" s="918">
        <f>G228+H228+I228</f>
        <v>0.15</v>
      </c>
      <c r="K228" s="919">
        <f>F228*J228</f>
        <v>181.9545</v>
      </c>
    </row>
    <row r="229" spans="1:11">
      <c r="A229" s="952"/>
      <c r="B229" s="953"/>
      <c r="C229" s="953"/>
      <c r="D229" s="953"/>
      <c r="E229" s="953"/>
      <c r="F229" s="955"/>
      <c r="G229" s="829"/>
      <c r="H229" s="830"/>
      <c r="I229" s="831"/>
      <c r="J229" s="831"/>
      <c r="K229" s="1152"/>
    </row>
    <row r="230" spans="1:11" ht="25">
      <c r="A230" s="959" t="s">
        <v>98</v>
      </c>
      <c r="B230" s="960" t="s">
        <v>791</v>
      </c>
      <c r="C230" s="961"/>
      <c r="D230" s="864"/>
      <c r="E230" s="961"/>
      <c r="F230" s="963"/>
      <c r="G230" s="829"/>
      <c r="H230" s="830"/>
      <c r="I230" s="831"/>
      <c r="J230" s="831"/>
      <c r="K230" s="1152"/>
    </row>
    <row r="231" spans="1:11">
      <c r="A231" s="959">
        <v>1</v>
      </c>
      <c r="B231" s="960" t="s">
        <v>800</v>
      </c>
      <c r="C231" s="961">
        <v>3.56</v>
      </c>
      <c r="D231" s="864" t="s">
        <v>745</v>
      </c>
      <c r="E231" s="962">
        <v>130</v>
      </c>
      <c r="F231" s="963">
        <v>462.8</v>
      </c>
      <c r="G231" s="829"/>
      <c r="H231" s="830"/>
      <c r="I231" s="831"/>
      <c r="J231" s="831"/>
      <c r="K231" s="1152"/>
    </row>
    <row r="232" spans="1:11">
      <c r="A232" s="952"/>
      <c r="B232" s="964"/>
      <c r="C232" s="953"/>
      <c r="D232" s="953"/>
      <c r="E232" s="953"/>
      <c r="F232" s="955"/>
      <c r="G232" s="829"/>
      <c r="H232" s="830"/>
      <c r="I232" s="831"/>
      <c r="J232" s="831"/>
      <c r="K232" s="1152"/>
    </row>
    <row r="233" spans="1:11" ht="37.5">
      <c r="A233" s="959" t="s">
        <v>801</v>
      </c>
      <c r="B233" s="960" t="s">
        <v>802</v>
      </c>
      <c r="C233" s="961"/>
      <c r="D233" s="864"/>
      <c r="E233" s="961"/>
      <c r="F233" s="963"/>
      <c r="G233" s="829"/>
      <c r="H233" s="830"/>
      <c r="I233" s="831"/>
      <c r="J233" s="831"/>
      <c r="K233" s="1152"/>
    </row>
    <row r="234" spans="1:11">
      <c r="A234" s="959">
        <v>1</v>
      </c>
      <c r="B234" s="960" t="s">
        <v>803</v>
      </c>
      <c r="C234" s="961">
        <v>0.92800000000000005</v>
      </c>
      <c r="D234" s="864" t="s">
        <v>745</v>
      </c>
      <c r="E234" s="962">
        <v>140</v>
      </c>
      <c r="F234" s="963">
        <v>129.92000000000002</v>
      </c>
      <c r="G234" s="829"/>
      <c r="H234" s="830"/>
      <c r="I234" s="831"/>
      <c r="J234" s="831"/>
      <c r="K234" s="1152"/>
    </row>
    <row r="235" spans="1:11">
      <c r="A235" s="952"/>
      <c r="B235" s="958"/>
      <c r="C235" s="953"/>
      <c r="D235" s="953"/>
      <c r="E235" s="953"/>
      <c r="F235" s="955"/>
      <c r="G235" s="829"/>
      <c r="H235" s="830"/>
      <c r="I235" s="831"/>
      <c r="J235" s="831"/>
      <c r="K235" s="1152"/>
    </row>
    <row r="236" spans="1:11">
      <c r="A236" s="952"/>
      <c r="B236" s="965" t="s">
        <v>754</v>
      </c>
      <c r="C236" s="953"/>
      <c r="D236" s="953"/>
      <c r="E236" s="953"/>
      <c r="F236" s="955"/>
      <c r="G236" s="829"/>
      <c r="H236" s="830"/>
      <c r="I236" s="831"/>
      <c r="J236" s="831"/>
      <c r="K236" s="1152"/>
    </row>
    <row r="237" spans="1:11">
      <c r="A237" s="952"/>
      <c r="B237" s="965"/>
      <c r="C237" s="953"/>
      <c r="D237" s="953"/>
      <c r="E237" s="953"/>
      <c r="F237" s="955"/>
      <c r="G237" s="829"/>
      <c r="H237" s="830"/>
      <c r="I237" s="831"/>
      <c r="J237" s="831"/>
      <c r="K237" s="1152"/>
    </row>
    <row r="238" spans="1:11">
      <c r="A238" s="952"/>
      <c r="B238" s="958" t="s">
        <v>742</v>
      </c>
      <c r="C238" s="953"/>
      <c r="D238" s="953"/>
      <c r="E238" s="953"/>
      <c r="F238" s="955"/>
      <c r="G238" s="829"/>
      <c r="H238" s="830"/>
      <c r="I238" s="831"/>
      <c r="J238" s="831"/>
      <c r="K238" s="1152"/>
    </row>
    <row r="239" spans="1:11">
      <c r="A239" s="952"/>
      <c r="B239" s="953"/>
      <c r="C239" s="953"/>
      <c r="D239" s="953"/>
      <c r="E239" s="953"/>
      <c r="F239" s="955"/>
      <c r="G239" s="829"/>
      <c r="H239" s="830"/>
      <c r="I239" s="831"/>
      <c r="J239" s="831"/>
      <c r="K239" s="1152"/>
    </row>
    <row r="240" spans="1:11" ht="50">
      <c r="A240" s="959"/>
      <c r="B240" s="958" t="s">
        <v>755</v>
      </c>
      <c r="C240" s="953"/>
      <c r="D240" s="953"/>
      <c r="E240" s="953"/>
      <c r="F240" s="955"/>
      <c r="G240" s="829"/>
      <c r="H240" s="830"/>
      <c r="I240" s="831"/>
      <c r="J240" s="831"/>
      <c r="K240" s="1152"/>
    </row>
    <row r="241" spans="1:11">
      <c r="A241" s="959"/>
      <c r="B241" s="960"/>
      <c r="C241" s="961"/>
      <c r="D241" s="864"/>
      <c r="E241" s="961"/>
      <c r="F241" s="963"/>
      <c r="G241" s="829"/>
      <c r="H241" s="830"/>
      <c r="I241" s="831"/>
      <c r="J241" s="831"/>
      <c r="K241" s="1152"/>
    </row>
    <row r="242" spans="1:11" ht="37.5">
      <c r="A242" s="959" t="s">
        <v>21</v>
      </c>
      <c r="B242" s="960" t="s">
        <v>804</v>
      </c>
      <c r="C242" s="961"/>
      <c r="D242" s="864"/>
      <c r="E242" s="961"/>
      <c r="F242" s="989"/>
      <c r="G242" s="829"/>
      <c r="H242" s="830"/>
      <c r="I242" s="831"/>
      <c r="J242" s="831"/>
      <c r="K242" s="1152"/>
    </row>
    <row r="243" spans="1:11">
      <c r="A243" s="959">
        <v>1</v>
      </c>
      <c r="B243" s="960" t="s">
        <v>805</v>
      </c>
      <c r="C243" s="961">
        <v>0.84</v>
      </c>
      <c r="D243" s="864" t="s">
        <v>39</v>
      </c>
      <c r="E243" s="962">
        <v>260</v>
      </c>
      <c r="F243" s="963">
        <v>218.4</v>
      </c>
      <c r="G243" s="829"/>
      <c r="H243" s="830"/>
      <c r="I243" s="831"/>
      <c r="J243" s="831"/>
      <c r="K243" s="1152"/>
    </row>
    <row r="244" spans="1:11">
      <c r="A244" s="959"/>
      <c r="B244" s="960"/>
      <c r="C244" s="961"/>
      <c r="D244" s="864"/>
      <c r="E244" s="962"/>
      <c r="F244" s="963"/>
      <c r="G244" s="829"/>
      <c r="H244" s="830"/>
      <c r="I244" s="831"/>
      <c r="J244" s="831"/>
      <c r="K244" s="1152"/>
    </row>
    <row r="245" spans="1:11" ht="15.5">
      <c r="A245" s="959"/>
      <c r="B245" s="973" t="s">
        <v>689</v>
      </c>
      <c r="C245" s="961"/>
      <c r="D245" s="864"/>
      <c r="E245" s="962"/>
      <c r="F245" s="963"/>
      <c r="G245" s="829"/>
      <c r="H245" s="830"/>
      <c r="I245" s="831"/>
      <c r="J245" s="831"/>
      <c r="K245" s="1152"/>
    </row>
    <row r="246" spans="1:11">
      <c r="A246" s="959"/>
      <c r="B246" s="960"/>
      <c r="C246" s="961"/>
      <c r="D246" s="864"/>
      <c r="E246" s="962"/>
      <c r="F246" s="963"/>
      <c r="G246" s="829"/>
      <c r="H246" s="830"/>
      <c r="I246" s="831"/>
      <c r="J246" s="831"/>
      <c r="K246" s="1152"/>
    </row>
    <row r="247" spans="1:11">
      <c r="A247" s="959"/>
      <c r="B247" s="990" t="s">
        <v>741</v>
      </c>
      <c r="C247" s="961"/>
      <c r="D247" s="864"/>
      <c r="E247" s="962"/>
      <c r="F247" s="963"/>
      <c r="G247" s="829"/>
      <c r="H247" s="830"/>
      <c r="I247" s="831"/>
      <c r="J247" s="831"/>
      <c r="K247" s="1152"/>
    </row>
    <row r="248" spans="1:11">
      <c r="A248" s="959"/>
      <c r="B248" s="960"/>
      <c r="C248" s="961"/>
      <c r="D248" s="864"/>
      <c r="E248" s="962"/>
      <c r="F248" s="963"/>
      <c r="G248" s="829"/>
      <c r="H248" s="830"/>
      <c r="I248" s="831"/>
      <c r="J248" s="831"/>
      <c r="K248" s="1152"/>
    </row>
    <row r="249" spans="1:11" ht="25">
      <c r="A249" s="959" t="s">
        <v>19</v>
      </c>
      <c r="B249" s="960" t="s">
        <v>806</v>
      </c>
      <c r="C249" s="961">
        <v>72.2</v>
      </c>
      <c r="D249" s="864" t="s">
        <v>745</v>
      </c>
      <c r="E249" s="962">
        <v>130</v>
      </c>
      <c r="F249" s="963">
        <v>9386</v>
      </c>
      <c r="G249" s="829"/>
      <c r="H249" s="830"/>
      <c r="I249" s="831"/>
      <c r="J249" s="831"/>
      <c r="K249" s="1152"/>
    </row>
    <row r="250" spans="1:11">
      <c r="A250" s="959"/>
      <c r="B250" s="960"/>
      <c r="C250" s="961"/>
      <c r="D250" s="864"/>
      <c r="E250" s="962"/>
      <c r="F250" s="963"/>
      <c r="G250" s="829"/>
      <c r="H250" s="830"/>
      <c r="I250" s="831"/>
      <c r="J250" s="831"/>
      <c r="K250" s="1152"/>
    </row>
    <row r="251" spans="1:11" ht="25">
      <c r="A251" s="959" t="s">
        <v>801</v>
      </c>
      <c r="B251" s="960" t="s">
        <v>807</v>
      </c>
      <c r="C251" s="961">
        <v>25.799999999999997</v>
      </c>
      <c r="D251" s="864" t="s">
        <v>745</v>
      </c>
      <c r="E251" s="962">
        <v>140</v>
      </c>
      <c r="F251" s="963">
        <v>3611.9999999999995</v>
      </c>
      <c r="G251" s="829"/>
      <c r="H251" s="830"/>
      <c r="I251" s="831"/>
      <c r="J251" s="831"/>
      <c r="K251" s="1152"/>
    </row>
    <row r="252" spans="1:11">
      <c r="A252" s="959"/>
      <c r="B252" s="960"/>
      <c r="C252" s="961"/>
      <c r="D252" s="864"/>
      <c r="E252" s="962"/>
      <c r="F252" s="963"/>
      <c r="G252" s="829"/>
      <c r="H252" s="830"/>
      <c r="I252" s="831"/>
      <c r="J252" s="831"/>
      <c r="K252" s="1152"/>
    </row>
    <row r="253" spans="1:11">
      <c r="A253" s="959" t="s">
        <v>765</v>
      </c>
      <c r="B253" s="975" t="s">
        <v>766</v>
      </c>
      <c r="C253" s="976">
        <v>137</v>
      </c>
      <c r="D253" s="977" t="s">
        <v>223</v>
      </c>
      <c r="E253" s="962">
        <v>70</v>
      </c>
      <c r="F253" s="963">
        <v>9590</v>
      </c>
      <c r="G253" s="829"/>
      <c r="H253" s="830"/>
      <c r="I253" s="831"/>
      <c r="J253" s="831"/>
      <c r="K253" s="1152"/>
    </row>
    <row r="254" spans="1:11">
      <c r="A254" s="959"/>
      <c r="B254" s="960"/>
      <c r="C254" s="961"/>
      <c r="D254" s="864"/>
      <c r="E254" s="962"/>
      <c r="F254" s="963"/>
      <c r="G254" s="829"/>
      <c r="H254" s="830"/>
      <c r="I254" s="831"/>
      <c r="J254" s="831"/>
      <c r="K254" s="1152"/>
    </row>
    <row r="255" spans="1:11">
      <c r="A255" s="959" t="s">
        <v>775</v>
      </c>
      <c r="B255" s="975" t="s">
        <v>808</v>
      </c>
      <c r="C255" s="976">
        <v>34.61</v>
      </c>
      <c r="D255" s="977" t="s">
        <v>223</v>
      </c>
      <c r="E255" s="962">
        <v>140</v>
      </c>
      <c r="F255" s="963">
        <v>4845.3999999999996</v>
      </c>
      <c r="G255" s="829"/>
      <c r="H255" s="830"/>
      <c r="I255" s="831"/>
      <c r="J255" s="831"/>
      <c r="K255" s="1152"/>
    </row>
    <row r="256" spans="1:11">
      <c r="A256" s="959"/>
      <c r="B256" s="960"/>
      <c r="C256" s="961"/>
      <c r="D256" s="864"/>
      <c r="E256" s="962"/>
      <c r="F256" s="963"/>
      <c r="G256" s="829"/>
      <c r="H256" s="830"/>
      <c r="I256" s="831"/>
      <c r="J256" s="831"/>
      <c r="K256" s="1152"/>
    </row>
    <row r="257" spans="1:11">
      <c r="A257" s="959" t="s">
        <v>809</v>
      </c>
      <c r="B257" s="975" t="s">
        <v>810</v>
      </c>
      <c r="C257" s="976">
        <v>37.71</v>
      </c>
      <c r="D257" s="977" t="s">
        <v>223</v>
      </c>
      <c r="E257" s="962">
        <v>140</v>
      </c>
      <c r="F257" s="963">
        <v>5279.4000000000005</v>
      </c>
      <c r="G257" s="829"/>
      <c r="H257" s="830"/>
      <c r="I257" s="831"/>
      <c r="J257" s="831"/>
      <c r="K257" s="1152"/>
    </row>
    <row r="258" spans="1:11">
      <c r="A258" s="959"/>
      <c r="B258" s="960"/>
      <c r="C258" s="961"/>
      <c r="D258" s="864"/>
      <c r="E258" s="962"/>
      <c r="F258" s="963"/>
      <c r="G258" s="829"/>
      <c r="H258" s="830"/>
      <c r="I258" s="831"/>
      <c r="J258" s="831"/>
      <c r="K258" s="1152"/>
    </row>
    <row r="259" spans="1:11">
      <c r="A259" s="959" t="s">
        <v>779</v>
      </c>
      <c r="B259" s="975" t="s">
        <v>811</v>
      </c>
      <c r="C259" s="976">
        <v>21.42</v>
      </c>
      <c r="D259" s="977" t="s">
        <v>223</v>
      </c>
      <c r="E259" s="962">
        <v>220</v>
      </c>
      <c r="F259" s="963">
        <v>4712.4000000000005</v>
      </c>
      <c r="G259" s="829"/>
      <c r="H259" s="830"/>
      <c r="I259" s="831"/>
      <c r="J259" s="831"/>
      <c r="K259" s="1152"/>
    </row>
    <row r="260" spans="1:11">
      <c r="A260" s="959"/>
      <c r="B260" s="960"/>
      <c r="C260" s="961"/>
      <c r="D260" s="864"/>
      <c r="E260" s="962"/>
      <c r="F260" s="963"/>
      <c r="G260" s="829"/>
      <c r="H260" s="830"/>
      <c r="I260" s="831"/>
      <c r="J260" s="831"/>
      <c r="K260" s="1152"/>
    </row>
    <row r="261" spans="1:11">
      <c r="A261" s="959" t="s">
        <v>812</v>
      </c>
      <c r="B261" s="975" t="s">
        <v>813</v>
      </c>
      <c r="C261" s="976">
        <v>77.3</v>
      </c>
      <c r="D261" s="977" t="s">
        <v>223</v>
      </c>
      <c r="E261" s="962">
        <v>175</v>
      </c>
      <c r="F261" s="963">
        <v>13527.5</v>
      </c>
      <c r="G261" s="829"/>
      <c r="H261" s="830"/>
      <c r="I261" s="831"/>
      <c r="J261" s="831"/>
      <c r="K261" s="1152"/>
    </row>
    <row r="262" spans="1:11">
      <c r="A262" s="959"/>
      <c r="B262" s="960"/>
      <c r="C262" s="961"/>
      <c r="D262" s="864"/>
      <c r="E262" s="962"/>
      <c r="F262" s="963"/>
      <c r="G262" s="829"/>
      <c r="H262" s="830"/>
      <c r="I262" s="831"/>
      <c r="J262" s="831"/>
      <c r="K262" s="1152"/>
    </row>
    <row r="263" spans="1:11">
      <c r="A263" s="959" t="s">
        <v>781</v>
      </c>
      <c r="B263" s="975" t="s">
        <v>814</v>
      </c>
      <c r="C263" s="976">
        <v>4.75</v>
      </c>
      <c r="D263" s="977" t="s">
        <v>223</v>
      </c>
      <c r="E263" s="962">
        <v>180</v>
      </c>
      <c r="F263" s="963">
        <v>855</v>
      </c>
      <c r="G263" s="829"/>
      <c r="H263" s="830"/>
      <c r="I263" s="831"/>
      <c r="J263" s="831"/>
      <c r="K263" s="1152"/>
    </row>
    <row r="264" spans="1:11">
      <c r="A264" s="959"/>
      <c r="B264" s="975"/>
      <c r="C264" s="976"/>
      <c r="D264" s="977"/>
      <c r="E264" s="962"/>
      <c r="F264" s="963"/>
      <c r="G264" s="829"/>
      <c r="H264" s="830"/>
      <c r="I264" s="831"/>
      <c r="J264" s="831"/>
      <c r="K264" s="1152"/>
    </row>
    <row r="265" spans="1:11">
      <c r="A265" s="959" t="s">
        <v>815</v>
      </c>
      <c r="B265" s="975" t="s">
        <v>816</v>
      </c>
      <c r="C265" s="976">
        <v>28.54</v>
      </c>
      <c r="D265" s="977" t="s">
        <v>223</v>
      </c>
      <c r="E265" s="962">
        <v>180</v>
      </c>
      <c r="F265" s="963">
        <v>5137.2</v>
      </c>
      <c r="G265" s="829"/>
      <c r="H265" s="830"/>
      <c r="I265" s="831"/>
      <c r="J265" s="831"/>
      <c r="K265" s="1152"/>
    </row>
    <row r="266" spans="1:11">
      <c r="A266" s="959"/>
      <c r="B266" s="960"/>
      <c r="C266" s="961"/>
      <c r="D266" s="864"/>
      <c r="E266" s="962"/>
      <c r="F266" s="963"/>
      <c r="G266" s="829"/>
      <c r="H266" s="830"/>
      <c r="I266" s="831"/>
      <c r="J266" s="831"/>
      <c r="K266" s="1152"/>
    </row>
    <row r="267" spans="1:11">
      <c r="A267" s="959" t="s">
        <v>817</v>
      </c>
      <c r="B267" s="975" t="s">
        <v>818</v>
      </c>
      <c r="C267" s="976">
        <v>24.93</v>
      </c>
      <c r="D267" s="977" t="s">
        <v>223</v>
      </c>
      <c r="E267" s="962">
        <v>275</v>
      </c>
      <c r="F267" s="963">
        <v>6855.75</v>
      </c>
      <c r="G267" s="829"/>
      <c r="H267" s="830"/>
      <c r="I267" s="831"/>
      <c r="J267" s="831"/>
      <c r="K267" s="1152"/>
    </row>
    <row r="268" spans="1:11">
      <c r="A268" s="959"/>
      <c r="B268" s="960"/>
      <c r="C268" s="961"/>
      <c r="D268" s="864"/>
      <c r="E268" s="962"/>
      <c r="F268" s="963"/>
      <c r="G268" s="829"/>
      <c r="H268" s="830"/>
      <c r="I268" s="831"/>
      <c r="J268" s="831"/>
      <c r="K268" s="1152"/>
    </row>
    <row r="269" spans="1:11">
      <c r="A269" s="959"/>
      <c r="B269" s="956" t="s">
        <v>750</v>
      </c>
      <c r="C269" s="961"/>
      <c r="D269" s="864"/>
      <c r="E269" s="962"/>
      <c r="F269" s="963"/>
      <c r="G269" s="829"/>
      <c r="H269" s="830"/>
      <c r="I269" s="831"/>
      <c r="J269" s="831"/>
      <c r="K269" s="1152"/>
    </row>
    <row r="270" spans="1:11">
      <c r="A270" s="959"/>
      <c r="B270" s="960"/>
      <c r="C270" s="961"/>
      <c r="D270" s="864"/>
      <c r="E270" s="962"/>
      <c r="F270" s="963"/>
      <c r="G270" s="829"/>
      <c r="H270" s="830"/>
      <c r="I270" s="831"/>
      <c r="J270" s="831"/>
      <c r="K270" s="1152"/>
    </row>
    <row r="271" spans="1:11" ht="25">
      <c r="A271" s="967" t="s">
        <v>19</v>
      </c>
      <c r="B271" s="979" t="s">
        <v>806</v>
      </c>
      <c r="C271" s="969">
        <v>52.72</v>
      </c>
      <c r="D271" s="970" t="s">
        <v>745</v>
      </c>
      <c r="E271" s="971">
        <v>130</v>
      </c>
      <c r="F271" s="972">
        <v>6853.5999999999995</v>
      </c>
      <c r="G271" s="829"/>
      <c r="H271" s="830"/>
      <c r="I271" s="831"/>
      <c r="J271" s="831"/>
      <c r="K271" s="1152"/>
    </row>
    <row r="272" spans="1:11">
      <c r="A272" s="959"/>
      <c r="B272" s="960"/>
      <c r="C272" s="961"/>
      <c r="D272" s="864"/>
      <c r="E272" s="991"/>
      <c r="F272" s="963"/>
      <c r="G272" s="829"/>
      <c r="H272" s="830"/>
      <c r="I272" s="831"/>
      <c r="J272" s="831"/>
      <c r="K272" s="1152"/>
    </row>
    <row r="273" spans="1:11" ht="25">
      <c r="A273" s="959" t="s">
        <v>801</v>
      </c>
      <c r="B273" s="960" t="s">
        <v>807</v>
      </c>
      <c r="C273" s="961">
        <v>48.3</v>
      </c>
      <c r="D273" s="864" t="s">
        <v>745</v>
      </c>
      <c r="E273" s="962">
        <v>140</v>
      </c>
      <c r="F273" s="963">
        <v>6762</v>
      </c>
      <c r="G273" s="829"/>
      <c r="H273" s="830"/>
      <c r="I273" s="831"/>
      <c r="J273" s="831"/>
      <c r="K273" s="1152"/>
    </row>
    <row r="274" spans="1:11">
      <c r="A274" s="959"/>
      <c r="B274" s="960"/>
      <c r="C274" s="961"/>
      <c r="D274" s="864"/>
      <c r="E274" s="962"/>
      <c r="F274" s="963"/>
      <c r="G274" s="829"/>
      <c r="H274" s="830"/>
      <c r="I274" s="831"/>
      <c r="J274" s="831"/>
      <c r="K274" s="1152"/>
    </row>
    <row r="275" spans="1:11">
      <c r="A275" s="959" t="s">
        <v>765</v>
      </c>
      <c r="B275" s="975" t="s">
        <v>766</v>
      </c>
      <c r="C275" s="976">
        <v>147.18</v>
      </c>
      <c r="D275" s="977" t="s">
        <v>223</v>
      </c>
      <c r="E275" s="962">
        <v>70</v>
      </c>
      <c r="F275" s="963">
        <v>10302.6</v>
      </c>
      <c r="G275" s="829"/>
      <c r="H275" s="830"/>
      <c r="I275" s="831"/>
      <c r="J275" s="831"/>
      <c r="K275" s="1152"/>
    </row>
    <row r="276" spans="1:11">
      <c r="A276" s="959"/>
      <c r="B276" s="960"/>
      <c r="C276" s="961"/>
      <c r="D276" s="864"/>
      <c r="E276" s="962"/>
      <c r="F276" s="963"/>
      <c r="G276" s="829"/>
      <c r="H276" s="830"/>
      <c r="I276" s="831"/>
      <c r="J276" s="831"/>
      <c r="K276" s="1152"/>
    </row>
    <row r="277" spans="1:11">
      <c r="A277" s="959" t="s">
        <v>775</v>
      </c>
      <c r="B277" s="975" t="s">
        <v>819</v>
      </c>
      <c r="C277" s="976">
        <v>46.769999999999996</v>
      </c>
      <c r="D277" s="977" t="s">
        <v>223</v>
      </c>
      <c r="E277" s="962">
        <v>140</v>
      </c>
      <c r="F277" s="963">
        <v>6547.7999999999993</v>
      </c>
      <c r="G277" s="829"/>
      <c r="H277" s="830"/>
      <c r="I277" s="831"/>
      <c r="J277" s="831"/>
      <c r="K277" s="1152"/>
    </row>
    <row r="278" spans="1:11">
      <c r="A278" s="959"/>
      <c r="B278" s="960"/>
      <c r="C278" s="961"/>
      <c r="D278" s="864"/>
      <c r="E278" s="962"/>
      <c r="F278" s="963"/>
      <c r="G278" s="829"/>
      <c r="H278" s="830"/>
      <c r="I278" s="831"/>
      <c r="J278" s="831"/>
      <c r="K278" s="1152"/>
    </row>
    <row r="279" spans="1:11">
      <c r="A279" s="959" t="s">
        <v>777</v>
      </c>
      <c r="B279" s="975" t="s">
        <v>778</v>
      </c>
      <c r="C279" s="976">
        <v>49.260000000000005</v>
      </c>
      <c r="D279" s="977" t="s">
        <v>223</v>
      </c>
      <c r="E279" s="962">
        <v>140</v>
      </c>
      <c r="F279" s="963">
        <v>6896.4000000000005</v>
      </c>
      <c r="G279" s="829"/>
      <c r="H279" s="830"/>
      <c r="I279" s="831"/>
      <c r="J279" s="831"/>
      <c r="K279" s="1152"/>
    </row>
    <row r="280" spans="1:11">
      <c r="A280" s="959"/>
      <c r="B280" s="960"/>
      <c r="C280" s="961"/>
      <c r="D280" s="864"/>
      <c r="E280" s="962"/>
      <c r="F280" s="963"/>
      <c r="G280" s="829"/>
      <c r="H280" s="830"/>
      <c r="I280" s="831"/>
      <c r="J280" s="831"/>
      <c r="K280" s="1152"/>
    </row>
    <row r="281" spans="1:11">
      <c r="A281" s="959" t="s">
        <v>779</v>
      </c>
      <c r="B281" s="975" t="s">
        <v>780</v>
      </c>
      <c r="C281" s="976">
        <v>8.82</v>
      </c>
      <c r="D281" s="977" t="s">
        <v>223</v>
      </c>
      <c r="E281" s="962">
        <v>220</v>
      </c>
      <c r="F281" s="963">
        <v>1940.4</v>
      </c>
      <c r="G281" s="829"/>
      <c r="H281" s="830"/>
      <c r="I281" s="831"/>
      <c r="J281" s="831"/>
      <c r="K281" s="1152"/>
    </row>
    <row r="282" spans="1:11">
      <c r="A282" s="959"/>
      <c r="B282" s="975"/>
      <c r="C282" s="976"/>
      <c r="D282" s="977"/>
      <c r="E282" s="962"/>
      <c r="F282" s="963"/>
      <c r="G282" s="829"/>
      <c r="H282" s="830"/>
      <c r="I282" s="831"/>
      <c r="J282" s="831"/>
      <c r="K282" s="1152"/>
    </row>
    <row r="283" spans="1:11">
      <c r="A283" s="959" t="s">
        <v>781</v>
      </c>
      <c r="B283" s="975" t="s">
        <v>820</v>
      </c>
      <c r="C283" s="976">
        <v>22.7</v>
      </c>
      <c r="D283" s="977" t="s">
        <v>223</v>
      </c>
      <c r="E283" s="962">
        <v>180</v>
      </c>
      <c r="F283" s="963">
        <v>4086</v>
      </c>
      <c r="G283" s="829"/>
      <c r="H283" s="830"/>
      <c r="I283" s="831"/>
      <c r="J283" s="831"/>
      <c r="K283" s="1152"/>
    </row>
    <row r="284" spans="1:11">
      <c r="A284" s="959"/>
      <c r="B284" s="975"/>
      <c r="C284" s="976"/>
      <c r="D284" s="977"/>
      <c r="E284" s="962"/>
      <c r="F284" s="963"/>
      <c r="G284" s="829"/>
      <c r="H284" s="830"/>
      <c r="I284" s="831"/>
      <c r="J284" s="831"/>
      <c r="K284" s="1152"/>
    </row>
    <row r="285" spans="1:11">
      <c r="A285" s="959" t="s">
        <v>815</v>
      </c>
      <c r="B285" s="975" t="s">
        <v>821</v>
      </c>
      <c r="C285" s="976">
        <v>4.32</v>
      </c>
      <c r="D285" s="977" t="s">
        <v>223</v>
      </c>
      <c r="E285" s="962">
        <v>280</v>
      </c>
      <c r="F285" s="963">
        <v>1209.6000000000001</v>
      </c>
      <c r="G285" s="829"/>
      <c r="H285" s="830"/>
      <c r="I285" s="831"/>
      <c r="J285" s="831"/>
      <c r="K285" s="1152"/>
    </row>
    <row r="286" spans="1:11">
      <c r="A286" s="959"/>
      <c r="B286" s="960"/>
      <c r="C286" s="961"/>
      <c r="D286" s="864"/>
      <c r="E286" s="962"/>
      <c r="F286" s="963"/>
      <c r="G286" s="829"/>
      <c r="H286" s="830"/>
      <c r="I286" s="831"/>
      <c r="J286" s="831"/>
      <c r="K286" s="1152"/>
    </row>
    <row r="287" spans="1:11">
      <c r="A287" s="959" t="s">
        <v>822</v>
      </c>
      <c r="B287" s="975" t="s">
        <v>823</v>
      </c>
      <c r="C287" s="976">
        <v>4.3499999999999996</v>
      </c>
      <c r="D287" s="977" t="s">
        <v>223</v>
      </c>
      <c r="E287" s="962">
        <v>340</v>
      </c>
      <c r="F287" s="963">
        <v>1478.9999999999998</v>
      </c>
      <c r="G287" s="829"/>
      <c r="H287" s="830"/>
      <c r="I287" s="831"/>
      <c r="J287" s="831"/>
      <c r="K287" s="1152"/>
    </row>
    <row r="288" spans="1:11">
      <c r="A288" s="959"/>
      <c r="B288" s="960"/>
      <c r="C288" s="961"/>
      <c r="D288" s="864"/>
      <c r="E288" s="962"/>
      <c r="F288" s="963"/>
      <c r="G288" s="829"/>
      <c r="H288" s="830"/>
      <c r="I288" s="831"/>
      <c r="J288" s="831"/>
      <c r="K288" s="1152"/>
    </row>
    <row r="289" spans="1:11">
      <c r="A289" s="959" t="s">
        <v>824</v>
      </c>
      <c r="B289" s="975" t="s">
        <v>825</v>
      </c>
      <c r="C289" s="976">
        <v>8.82</v>
      </c>
      <c r="D289" s="977" t="s">
        <v>223</v>
      </c>
      <c r="E289" s="962">
        <v>350</v>
      </c>
      <c r="F289" s="963">
        <v>3087</v>
      </c>
      <c r="G289" s="829"/>
      <c r="H289" s="830"/>
      <c r="I289" s="831"/>
      <c r="J289" s="831"/>
      <c r="K289" s="1152"/>
    </row>
    <row r="290" spans="1:11">
      <c r="A290" s="959"/>
      <c r="B290" s="960"/>
      <c r="C290" s="961"/>
      <c r="D290" s="864"/>
      <c r="E290" s="962"/>
      <c r="F290" s="963"/>
      <c r="G290" s="829"/>
      <c r="H290" s="830"/>
      <c r="I290" s="831"/>
      <c r="J290" s="831"/>
      <c r="K290" s="1152"/>
    </row>
    <row r="291" spans="1:11">
      <c r="A291" s="959" t="s">
        <v>783</v>
      </c>
      <c r="B291" s="975" t="s">
        <v>826</v>
      </c>
      <c r="C291" s="976">
        <v>18.82</v>
      </c>
      <c r="D291" s="977" t="s">
        <v>223</v>
      </c>
      <c r="E291" s="962">
        <v>280</v>
      </c>
      <c r="F291" s="963">
        <v>5269.6</v>
      </c>
      <c r="G291" s="829"/>
      <c r="H291" s="830"/>
      <c r="I291" s="831"/>
      <c r="J291" s="831"/>
      <c r="K291" s="1152"/>
    </row>
    <row r="292" spans="1:11">
      <c r="A292" s="959"/>
      <c r="B292" s="960"/>
      <c r="C292" s="961"/>
      <c r="D292" s="864"/>
      <c r="E292" s="962"/>
      <c r="F292" s="963"/>
      <c r="G292" s="829"/>
      <c r="H292" s="830"/>
      <c r="I292" s="831"/>
      <c r="J292" s="831"/>
      <c r="K292" s="1152"/>
    </row>
    <row r="293" spans="1:11">
      <c r="A293" s="959"/>
      <c r="B293" s="960"/>
      <c r="C293" s="961"/>
      <c r="D293" s="864"/>
      <c r="E293" s="962"/>
      <c r="F293" s="963"/>
      <c r="G293" s="829"/>
      <c r="H293" s="830"/>
      <c r="I293" s="831"/>
      <c r="J293" s="831"/>
      <c r="K293" s="1152"/>
    </row>
    <row r="294" spans="1:11">
      <c r="A294" s="948"/>
      <c r="B294" s="949"/>
      <c r="C294" s="949"/>
      <c r="D294" s="949"/>
      <c r="E294" s="949"/>
      <c r="F294" s="951"/>
      <c r="G294" s="829"/>
      <c r="H294" s="830"/>
      <c r="I294" s="831"/>
      <c r="J294" s="831"/>
      <c r="K294" s="1152"/>
    </row>
    <row r="295" spans="1:11" ht="15" thickBot="1">
      <c r="A295" s="980"/>
      <c r="B295" s="981" t="s">
        <v>786</v>
      </c>
      <c r="C295" s="982"/>
      <c r="D295" s="982"/>
      <c r="E295" s="982"/>
      <c r="F295" s="984">
        <v>130317.90000000002</v>
      </c>
      <c r="G295" s="829"/>
      <c r="H295" s="830"/>
      <c r="I295" s="831"/>
      <c r="J295" s="831"/>
      <c r="K295" s="1152"/>
    </row>
    <row r="296" spans="1:11">
      <c r="A296" s="1403" t="s">
        <v>711</v>
      </c>
      <c r="B296" s="1404"/>
      <c r="C296" s="1404"/>
      <c r="D296" s="1404"/>
      <c r="E296" s="1404"/>
      <c r="F296" s="1405"/>
      <c r="G296" s="829"/>
      <c r="H296" s="830"/>
      <c r="I296" s="831"/>
      <c r="J296" s="831"/>
      <c r="K296" s="1152"/>
    </row>
    <row r="297" spans="1:11">
      <c r="A297" s="992"/>
      <c r="B297" s="993"/>
      <c r="C297" s="994"/>
      <c r="D297" s="994"/>
      <c r="E297" s="995"/>
      <c r="F297" s="996"/>
      <c r="G297" s="829"/>
      <c r="H297" s="830"/>
      <c r="I297" s="831"/>
      <c r="J297" s="831"/>
      <c r="K297" s="1152"/>
    </row>
    <row r="298" spans="1:11">
      <c r="A298" s="997"/>
      <c r="B298" s="998" t="s">
        <v>827</v>
      </c>
      <c r="C298" s="999"/>
      <c r="D298" s="999"/>
      <c r="E298" s="1000"/>
      <c r="F298" s="1001"/>
      <c r="G298" s="829"/>
      <c r="H298" s="830"/>
      <c r="I298" s="831"/>
      <c r="J298" s="831"/>
      <c r="K298" s="1152"/>
    </row>
    <row r="299" spans="1:11">
      <c r="A299" s="997"/>
      <c r="B299" s="1002"/>
      <c r="C299" s="999"/>
      <c r="D299" s="999"/>
      <c r="E299" s="1000"/>
      <c r="F299" s="1001"/>
      <c r="G299" s="829"/>
      <c r="H299" s="830"/>
      <c r="I299" s="831"/>
      <c r="J299" s="831"/>
      <c r="K299" s="1152"/>
    </row>
    <row r="300" spans="1:11" ht="87">
      <c r="A300" s="997"/>
      <c r="B300" s="1002" t="s">
        <v>828</v>
      </c>
      <c r="C300" s="999"/>
      <c r="D300" s="999"/>
      <c r="E300" s="1000"/>
      <c r="F300" s="1001"/>
      <c r="G300" s="829"/>
      <c r="H300" s="830"/>
      <c r="I300" s="831"/>
      <c r="J300" s="831"/>
      <c r="K300" s="1152"/>
    </row>
    <row r="301" spans="1:11">
      <c r="A301" s="997"/>
      <c r="B301" s="1002"/>
      <c r="C301" s="999"/>
      <c r="D301" s="999"/>
      <c r="E301" s="1000"/>
      <c r="F301" s="1001"/>
      <c r="G301" s="829"/>
      <c r="H301" s="830"/>
      <c r="I301" s="831"/>
      <c r="J301" s="831"/>
      <c r="K301" s="1152"/>
    </row>
    <row r="302" spans="1:11">
      <c r="A302" s="997"/>
      <c r="B302" s="1003" t="s">
        <v>829</v>
      </c>
      <c r="C302" s="999"/>
      <c r="D302" s="999"/>
      <c r="E302" s="1000"/>
      <c r="F302" s="1001"/>
      <c r="G302" s="829"/>
      <c r="H302" s="830"/>
      <c r="I302" s="831"/>
      <c r="J302" s="831"/>
      <c r="K302" s="1152"/>
    </row>
    <row r="303" spans="1:11">
      <c r="A303" s="997"/>
      <c r="B303" s="1002"/>
      <c r="C303" s="999"/>
      <c r="D303" s="999"/>
      <c r="E303" s="1000"/>
      <c r="F303" s="1001"/>
      <c r="G303" s="829"/>
      <c r="H303" s="830"/>
      <c r="I303" s="831"/>
      <c r="J303" s="831"/>
      <c r="K303" s="1152"/>
    </row>
    <row r="304" spans="1:11" ht="72.5">
      <c r="A304" s="997"/>
      <c r="B304" s="1002" t="s">
        <v>830</v>
      </c>
      <c r="C304" s="999"/>
      <c r="D304" s="999"/>
      <c r="E304" s="1000"/>
      <c r="F304" s="1001"/>
      <c r="G304" s="829"/>
      <c r="H304" s="830"/>
      <c r="I304" s="831"/>
      <c r="J304" s="831"/>
      <c r="K304" s="1152"/>
    </row>
    <row r="305" spans="1:11">
      <c r="A305" s="997"/>
      <c r="B305" s="1002"/>
      <c r="C305" s="999"/>
      <c r="D305" s="999"/>
      <c r="E305" s="1000"/>
      <c r="F305" s="1001"/>
      <c r="G305" s="829"/>
      <c r="H305" s="830"/>
      <c r="I305" s="831"/>
      <c r="J305" s="831"/>
      <c r="K305" s="1152"/>
    </row>
    <row r="306" spans="1:11">
      <c r="A306" s="997" t="s">
        <v>11</v>
      </c>
      <c r="B306" s="1002" t="s">
        <v>831</v>
      </c>
      <c r="C306" s="999">
        <v>134</v>
      </c>
      <c r="D306" s="999" t="s">
        <v>832</v>
      </c>
      <c r="E306" s="962">
        <v>130</v>
      </c>
      <c r="F306" s="963">
        <v>17420</v>
      </c>
      <c r="G306" s="916">
        <v>0.6</v>
      </c>
      <c r="H306" s="917"/>
      <c r="I306" s="917"/>
      <c r="J306" s="918">
        <f>G306+H306+I306</f>
        <v>0.6</v>
      </c>
      <c r="K306" s="919">
        <f>F306*J306</f>
        <v>10452</v>
      </c>
    </row>
    <row r="307" spans="1:11">
      <c r="A307" s="997"/>
      <c r="B307" s="1002"/>
      <c r="C307" s="999"/>
      <c r="D307" s="999"/>
      <c r="E307" s="1000"/>
      <c r="F307" s="1001"/>
      <c r="G307" s="829"/>
      <c r="H307" s="830"/>
      <c r="I307" s="831"/>
      <c r="J307" s="831"/>
      <c r="K307" s="1152"/>
    </row>
    <row r="308" spans="1:11">
      <c r="A308" s="997" t="s">
        <v>16</v>
      </c>
      <c r="B308" s="1002" t="s">
        <v>833</v>
      </c>
      <c r="C308" s="999">
        <v>188</v>
      </c>
      <c r="D308" s="999" t="s">
        <v>223</v>
      </c>
      <c r="E308" s="962">
        <v>240</v>
      </c>
      <c r="F308" s="963">
        <v>45120</v>
      </c>
      <c r="G308" s="916">
        <v>0.6</v>
      </c>
      <c r="H308" s="917"/>
      <c r="I308" s="917"/>
      <c r="J308" s="918">
        <f>G308+H308+I308</f>
        <v>0.6</v>
      </c>
      <c r="K308" s="919">
        <f>F308*J308</f>
        <v>27072</v>
      </c>
    </row>
    <row r="309" spans="1:11">
      <c r="A309" s="997"/>
      <c r="B309" s="1002"/>
      <c r="C309" s="999"/>
      <c r="D309" s="999"/>
      <c r="E309" s="1000"/>
      <c r="F309" s="1001"/>
      <c r="G309" s="829"/>
      <c r="H309" s="830"/>
      <c r="I309" s="831"/>
      <c r="J309" s="831"/>
      <c r="K309" s="1152"/>
    </row>
    <row r="310" spans="1:11">
      <c r="A310" s="997" t="s">
        <v>19</v>
      </c>
      <c r="B310" s="1002" t="s">
        <v>834</v>
      </c>
      <c r="C310" s="999">
        <v>26</v>
      </c>
      <c r="D310" s="999" t="s">
        <v>223</v>
      </c>
      <c r="E310" s="962">
        <v>150</v>
      </c>
      <c r="F310" s="963">
        <v>3900</v>
      </c>
      <c r="G310" s="916">
        <v>0.6</v>
      </c>
      <c r="H310" s="917"/>
      <c r="I310" s="917"/>
      <c r="J310" s="918">
        <f>G310+H310+I310</f>
        <v>0.6</v>
      </c>
      <c r="K310" s="919">
        <f>F310*J310</f>
        <v>2340</v>
      </c>
    </row>
    <row r="311" spans="1:11">
      <c r="A311" s="997"/>
      <c r="B311" s="1002"/>
      <c r="C311" s="999"/>
      <c r="D311" s="999"/>
      <c r="E311" s="1000"/>
      <c r="F311" s="1001"/>
      <c r="G311" s="829"/>
      <c r="H311" s="830"/>
      <c r="I311" s="831"/>
      <c r="J311" s="831"/>
      <c r="K311" s="1152"/>
    </row>
    <row r="312" spans="1:11">
      <c r="A312" s="997" t="s">
        <v>21</v>
      </c>
      <c r="B312" s="1002" t="s">
        <v>835</v>
      </c>
      <c r="C312" s="999">
        <v>36</v>
      </c>
      <c r="D312" s="999" t="s">
        <v>223</v>
      </c>
      <c r="E312" s="962">
        <v>150</v>
      </c>
      <c r="F312" s="963">
        <v>5400</v>
      </c>
      <c r="G312" s="916">
        <v>0.6</v>
      </c>
      <c r="H312" s="917"/>
      <c r="I312" s="917"/>
      <c r="J312" s="918">
        <f>G312+H312+I312</f>
        <v>0.6</v>
      </c>
      <c r="K312" s="919">
        <f>F312*J312</f>
        <v>3240</v>
      </c>
    </row>
    <row r="313" spans="1:11">
      <c r="A313" s="997"/>
      <c r="B313" s="1002"/>
      <c r="C313" s="999"/>
      <c r="D313" s="999"/>
      <c r="E313" s="1000"/>
      <c r="F313" s="1001"/>
      <c r="G313" s="829"/>
      <c r="H313" s="830"/>
      <c r="I313" s="831"/>
      <c r="J313" s="831"/>
      <c r="K313" s="1152"/>
    </row>
    <row r="314" spans="1:11">
      <c r="A314" s="997"/>
      <c r="B314" s="1002"/>
      <c r="C314" s="999"/>
      <c r="D314" s="999"/>
      <c r="E314" s="1000"/>
      <c r="F314" s="1001"/>
      <c r="G314" s="829"/>
      <c r="H314" s="830"/>
      <c r="I314" s="831"/>
      <c r="J314" s="831"/>
      <c r="K314" s="1152"/>
    </row>
    <row r="315" spans="1:11" ht="15" thickBot="1">
      <c r="A315" s="1004"/>
      <c r="B315" s="1005" t="s">
        <v>786</v>
      </c>
      <c r="C315" s="1006"/>
      <c r="D315" s="1006"/>
      <c r="E315" s="1007"/>
      <c r="F315" s="1008">
        <v>71840</v>
      </c>
      <c r="G315" s="829"/>
      <c r="H315" s="830"/>
      <c r="I315" s="831"/>
      <c r="J315" s="831"/>
      <c r="K315" s="1152"/>
    </row>
    <row r="316" spans="1:11">
      <c r="A316" s="1406" t="s">
        <v>836</v>
      </c>
      <c r="B316" s="1407"/>
      <c r="C316" s="1407"/>
      <c r="D316" s="1407"/>
      <c r="E316" s="1407"/>
      <c r="F316" s="1408"/>
      <c r="G316" s="829"/>
      <c r="H316" s="830"/>
      <c r="I316" s="831"/>
      <c r="J316" s="831"/>
      <c r="K316" s="1152"/>
    </row>
    <row r="317" spans="1:11">
      <c r="A317" s="952"/>
      <c r="B317" s="965" t="s">
        <v>829</v>
      </c>
      <c r="C317" s="953"/>
      <c r="D317" s="953"/>
      <c r="E317" s="953"/>
      <c r="F317" s="955"/>
      <c r="G317" s="829"/>
      <c r="H317" s="830"/>
      <c r="I317" s="831"/>
      <c r="J317" s="831"/>
      <c r="K317" s="1152"/>
    </row>
    <row r="318" spans="1:11">
      <c r="A318" s="952"/>
      <c r="B318" s="953"/>
      <c r="C318" s="953"/>
      <c r="D318" s="953"/>
      <c r="E318" s="953"/>
      <c r="F318" s="955"/>
      <c r="G318" s="829"/>
      <c r="H318" s="830"/>
      <c r="I318" s="831"/>
      <c r="J318" s="831"/>
      <c r="K318" s="1152"/>
    </row>
    <row r="319" spans="1:11">
      <c r="A319" s="952"/>
      <c r="B319" s="958" t="s">
        <v>742</v>
      </c>
      <c r="C319" s="953"/>
      <c r="D319" s="953"/>
      <c r="E319" s="953"/>
      <c r="F319" s="955"/>
      <c r="G319" s="829"/>
      <c r="H319" s="830"/>
      <c r="I319" s="831"/>
      <c r="J319" s="831"/>
      <c r="K319" s="1152"/>
    </row>
    <row r="320" spans="1:11">
      <c r="A320" s="952"/>
      <c r="B320" s="953"/>
      <c r="C320" s="953"/>
      <c r="D320" s="953"/>
      <c r="E320" s="953"/>
      <c r="F320" s="955"/>
      <c r="G320" s="829"/>
      <c r="H320" s="830"/>
      <c r="I320" s="831"/>
      <c r="J320" s="831"/>
      <c r="K320" s="1152"/>
    </row>
    <row r="321" spans="1:11" ht="50">
      <c r="A321" s="952"/>
      <c r="B321" s="958" t="s">
        <v>751</v>
      </c>
      <c r="C321" s="953"/>
      <c r="D321" s="953"/>
      <c r="E321" s="953"/>
      <c r="F321" s="955"/>
      <c r="G321" s="829"/>
      <c r="H321" s="830"/>
      <c r="I321" s="831"/>
      <c r="J321" s="831"/>
      <c r="K321" s="1152"/>
    </row>
    <row r="322" spans="1:11">
      <c r="A322" s="952"/>
      <c r="B322" s="968"/>
      <c r="C322" s="953"/>
      <c r="D322" s="953"/>
      <c r="E322" s="987"/>
      <c r="F322" s="988"/>
      <c r="G322" s="829"/>
      <c r="H322" s="830"/>
      <c r="I322" s="831"/>
      <c r="J322" s="831"/>
      <c r="K322" s="1152"/>
    </row>
    <row r="323" spans="1:11" ht="37.5">
      <c r="A323" s="1009" t="s">
        <v>11</v>
      </c>
      <c r="B323" s="958" t="s">
        <v>837</v>
      </c>
      <c r="C323" s="1010"/>
      <c r="D323" s="1011"/>
      <c r="E323" s="961"/>
      <c r="F323" s="963"/>
      <c r="G323" s="829"/>
      <c r="H323" s="830"/>
      <c r="I323" s="831"/>
      <c r="J323" s="831"/>
      <c r="K323" s="1152"/>
    </row>
    <row r="324" spans="1:11">
      <c r="A324" s="959">
        <v>1</v>
      </c>
      <c r="B324" s="960" t="s">
        <v>838</v>
      </c>
      <c r="C324" s="961">
        <v>9.85</v>
      </c>
      <c r="D324" s="864" t="s">
        <v>745</v>
      </c>
      <c r="E324" s="962">
        <v>140</v>
      </c>
      <c r="F324" s="963">
        <v>1379</v>
      </c>
      <c r="G324" s="916">
        <f>60%*1</f>
        <v>0.6</v>
      </c>
      <c r="H324" s="917"/>
      <c r="I324" s="917"/>
      <c r="J324" s="918">
        <f>G324+H324+I324</f>
        <v>0.6</v>
      </c>
      <c r="K324" s="919">
        <f>F324*J324</f>
        <v>827.4</v>
      </c>
    </row>
    <row r="325" spans="1:11">
      <c r="A325" s="959">
        <v>2</v>
      </c>
      <c r="B325" s="1012" t="s">
        <v>839</v>
      </c>
      <c r="C325" s="961">
        <v>10.231999999999999</v>
      </c>
      <c r="D325" s="864" t="s">
        <v>745</v>
      </c>
      <c r="E325" s="962">
        <v>140</v>
      </c>
      <c r="F325" s="963">
        <v>1432.48</v>
      </c>
      <c r="G325" s="916">
        <f>60%*1</f>
        <v>0.6</v>
      </c>
      <c r="H325" s="917"/>
      <c r="I325" s="917"/>
      <c r="J325" s="918">
        <f>G325+H325+I325</f>
        <v>0.6</v>
      </c>
      <c r="K325" s="919">
        <f>F325*J325</f>
        <v>859.48799999999994</v>
      </c>
    </row>
    <row r="326" spans="1:11">
      <c r="A326" s="959">
        <v>3</v>
      </c>
      <c r="B326" s="960" t="s">
        <v>840</v>
      </c>
      <c r="C326" s="961">
        <v>20.338000000000001</v>
      </c>
      <c r="D326" s="864" t="s">
        <v>745</v>
      </c>
      <c r="E326" s="962">
        <v>140</v>
      </c>
      <c r="F326" s="963">
        <v>2847.32</v>
      </c>
      <c r="G326" s="916">
        <f t="shared" ref="G326:G328" si="1">60%*1</f>
        <v>0.6</v>
      </c>
      <c r="H326" s="917"/>
      <c r="I326" s="917"/>
      <c r="J326" s="918">
        <f>G326+H326+I326</f>
        <v>0.6</v>
      </c>
      <c r="K326" s="919">
        <f>F326*J326</f>
        <v>1708.3920000000001</v>
      </c>
    </row>
    <row r="327" spans="1:11">
      <c r="A327" s="959">
        <v>4</v>
      </c>
      <c r="B327" s="1012" t="s">
        <v>841</v>
      </c>
      <c r="C327" s="961">
        <v>13.983000000000001</v>
      </c>
      <c r="D327" s="864" t="s">
        <v>745</v>
      </c>
      <c r="E327" s="962">
        <v>140</v>
      </c>
      <c r="F327" s="963">
        <v>1957.6200000000001</v>
      </c>
      <c r="G327" s="916">
        <f t="shared" si="1"/>
        <v>0.6</v>
      </c>
      <c r="H327" s="917"/>
      <c r="I327" s="917"/>
      <c r="J327" s="918">
        <f>G327+H327+I327</f>
        <v>0.6</v>
      </c>
      <c r="K327" s="919">
        <f>F327*J327</f>
        <v>1174.5720000000001</v>
      </c>
    </row>
    <row r="328" spans="1:11">
      <c r="A328" s="959">
        <v>5</v>
      </c>
      <c r="B328" s="960" t="s">
        <v>596</v>
      </c>
      <c r="C328" s="961">
        <v>2.2130000000000001</v>
      </c>
      <c r="D328" s="864" t="s">
        <v>745</v>
      </c>
      <c r="E328" s="962">
        <v>140</v>
      </c>
      <c r="F328" s="963">
        <v>309.82</v>
      </c>
      <c r="G328" s="916">
        <f t="shared" si="1"/>
        <v>0.6</v>
      </c>
      <c r="H328" s="917"/>
      <c r="I328" s="917"/>
      <c r="J328" s="918">
        <f>G328+H328+I328</f>
        <v>0.6</v>
      </c>
      <c r="K328" s="919">
        <f>F328*J328</f>
        <v>185.892</v>
      </c>
    </row>
    <row r="329" spans="1:11">
      <c r="A329" s="959"/>
      <c r="B329" s="960"/>
      <c r="C329" s="961"/>
      <c r="D329" s="864"/>
      <c r="E329" s="961"/>
      <c r="F329" s="963"/>
      <c r="G329" s="829"/>
      <c r="H329" s="830"/>
      <c r="I329" s="831"/>
      <c r="J329" s="831"/>
      <c r="K329" s="1152"/>
    </row>
    <row r="330" spans="1:11">
      <c r="A330" s="959"/>
      <c r="B330" s="960"/>
      <c r="C330" s="961"/>
      <c r="D330" s="864"/>
      <c r="E330" s="961"/>
      <c r="F330" s="963"/>
      <c r="G330" s="829"/>
      <c r="H330" s="830"/>
      <c r="I330" s="831"/>
      <c r="J330" s="831"/>
      <c r="K330" s="1152"/>
    </row>
    <row r="331" spans="1:11">
      <c r="A331" s="959" t="s">
        <v>16</v>
      </c>
      <c r="B331" s="960" t="s">
        <v>842</v>
      </c>
      <c r="C331" s="961">
        <v>35.950000000000003</v>
      </c>
      <c r="D331" s="864" t="s">
        <v>223</v>
      </c>
      <c r="E331" s="962">
        <v>60</v>
      </c>
      <c r="F331" s="963">
        <v>2157</v>
      </c>
      <c r="G331" s="916">
        <f t="shared" ref="G331" si="2">60%*1</f>
        <v>0.6</v>
      </c>
      <c r="H331" s="917"/>
      <c r="I331" s="917"/>
      <c r="J331" s="918">
        <f>G331+H331+I331</f>
        <v>0.6</v>
      </c>
      <c r="K331" s="919">
        <f>F331*J331</f>
        <v>1294.2</v>
      </c>
    </row>
    <row r="332" spans="1:11">
      <c r="A332" s="952"/>
      <c r="B332" s="1013"/>
      <c r="C332" s="953"/>
      <c r="D332" s="953"/>
      <c r="E332" s="953"/>
      <c r="F332" s="955"/>
      <c r="G332" s="829"/>
      <c r="H332" s="830"/>
      <c r="I332" s="831"/>
      <c r="J332" s="831"/>
      <c r="K332" s="1152"/>
    </row>
    <row r="333" spans="1:11">
      <c r="A333" s="959" t="s">
        <v>19</v>
      </c>
      <c r="B333" s="960" t="s">
        <v>843</v>
      </c>
      <c r="C333" s="961">
        <v>35.950000000000003</v>
      </c>
      <c r="D333" s="864" t="s">
        <v>223</v>
      </c>
      <c r="E333" s="962">
        <v>140</v>
      </c>
      <c r="F333" s="963">
        <v>5033</v>
      </c>
      <c r="G333" s="916">
        <f t="shared" ref="G333" si="3">60%*1</f>
        <v>0.6</v>
      </c>
      <c r="H333" s="917"/>
      <c r="I333" s="917"/>
      <c r="J333" s="918">
        <f>G333+H333+I333</f>
        <v>0.6</v>
      </c>
      <c r="K333" s="919">
        <f>F333*J333</f>
        <v>3019.7999999999997</v>
      </c>
    </row>
    <row r="334" spans="1:11">
      <c r="A334" s="967"/>
      <c r="B334" s="979"/>
      <c r="C334" s="969"/>
      <c r="D334" s="970"/>
      <c r="E334" s="971"/>
      <c r="F334" s="972"/>
      <c r="G334" s="829"/>
      <c r="H334" s="830"/>
      <c r="I334" s="831"/>
      <c r="J334" s="831"/>
      <c r="K334" s="1152"/>
    </row>
    <row r="335" spans="1:11">
      <c r="A335" s="1009"/>
      <c r="B335" s="1014" t="s">
        <v>786</v>
      </c>
      <c r="C335" s="1010"/>
      <c r="D335" s="1011"/>
      <c r="E335" s="1010"/>
      <c r="F335" s="1015">
        <v>15116.24</v>
      </c>
      <c r="G335" s="829"/>
      <c r="H335" s="830"/>
      <c r="I335" s="831"/>
      <c r="J335" s="831"/>
      <c r="K335" s="1152"/>
    </row>
    <row r="336" spans="1:11" ht="15" thickBot="1">
      <c r="A336" s="1016"/>
      <c r="B336" s="1017"/>
      <c r="C336" s="1018"/>
      <c r="D336" s="1019"/>
      <c r="E336" s="1018"/>
      <c r="F336" s="1020"/>
      <c r="G336" s="829"/>
      <c r="H336" s="830"/>
      <c r="I336" s="831"/>
      <c r="J336" s="831"/>
      <c r="K336" s="1152"/>
    </row>
    <row r="337" spans="1:11" ht="15" thickTop="1">
      <c r="A337" s="1403" t="s">
        <v>844</v>
      </c>
      <c r="B337" s="1404"/>
      <c r="C337" s="1404"/>
      <c r="D337" s="1404"/>
      <c r="E337" s="1404"/>
      <c r="F337" s="1405"/>
      <c r="G337" s="829"/>
      <c r="H337" s="830"/>
      <c r="I337" s="831"/>
      <c r="J337" s="831"/>
      <c r="K337" s="1152"/>
    </row>
    <row r="338" spans="1:11">
      <c r="A338" s="1009"/>
      <c r="B338" s="1021"/>
      <c r="C338" s="1022"/>
      <c r="D338" s="1011"/>
      <c r="E338" s="1022"/>
      <c r="F338" s="1023"/>
      <c r="G338" s="829"/>
      <c r="H338" s="830"/>
      <c r="I338" s="831"/>
      <c r="J338" s="831"/>
      <c r="K338" s="1152"/>
    </row>
    <row r="339" spans="1:11">
      <c r="A339" s="959"/>
      <c r="B339" s="1024" t="s">
        <v>829</v>
      </c>
      <c r="C339" s="1025"/>
      <c r="D339" s="864"/>
      <c r="E339" s="1025"/>
      <c r="F339" s="1026"/>
      <c r="G339" s="829"/>
      <c r="H339" s="830"/>
      <c r="I339" s="831"/>
      <c r="J339" s="831"/>
      <c r="K339" s="1152"/>
    </row>
    <row r="340" spans="1:11">
      <c r="A340" s="959"/>
      <c r="B340" s="1027"/>
      <c r="C340" s="1025"/>
      <c r="D340" s="864"/>
      <c r="E340" s="1025"/>
      <c r="F340" s="1026"/>
      <c r="G340" s="829"/>
      <c r="H340" s="830"/>
      <c r="I340" s="831"/>
      <c r="J340" s="831"/>
      <c r="K340" s="1152"/>
    </row>
    <row r="341" spans="1:11">
      <c r="A341" s="959"/>
      <c r="B341" s="1028" t="s">
        <v>742</v>
      </c>
      <c r="C341" s="1025"/>
      <c r="D341" s="864"/>
      <c r="E341" s="1025"/>
      <c r="F341" s="1026"/>
      <c r="G341" s="829"/>
      <c r="H341" s="830"/>
      <c r="I341" s="831"/>
      <c r="J341" s="831"/>
      <c r="K341" s="1152"/>
    </row>
    <row r="342" spans="1:11">
      <c r="A342" s="959"/>
      <c r="B342" s="1027"/>
      <c r="C342" s="1025"/>
      <c r="D342" s="864"/>
      <c r="E342" s="1025"/>
      <c r="F342" s="1026"/>
      <c r="G342" s="829"/>
      <c r="H342" s="830"/>
      <c r="I342" s="831"/>
      <c r="J342" s="831"/>
      <c r="K342" s="1152"/>
    </row>
    <row r="343" spans="1:11" ht="62.5">
      <c r="A343" s="959"/>
      <c r="B343" s="1028" t="s">
        <v>845</v>
      </c>
      <c r="C343" s="1025"/>
      <c r="D343" s="864"/>
      <c r="E343" s="1025"/>
      <c r="F343" s="1026"/>
      <c r="G343" s="829"/>
      <c r="H343" s="830"/>
      <c r="I343" s="831"/>
      <c r="J343" s="831"/>
      <c r="K343" s="1152"/>
    </row>
    <row r="344" spans="1:11">
      <c r="A344" s="959"/>
      <c r="B344" s="1028"/>
      <c r="C344" s="1025"/>
      <c r="D344" s="864"/>
      <c r="E344" s="1025"/>
      <c r="F344" s="1026"/>
      <c r="G344" s="829"/>
      <c r="H344" s="830"/>
      <c r="I344" s="831"/>
      <c r="J344" s="831"/>
      <c r="K344" s="1152"/>
    </row>
    <row r="345" spans="1:11" ht="37.5">
      <c r="A345" s="959">
        <v>1</v>
      </c>
      <c r="B345" s="1029" t="s">
        <v>846</v>
      </c>
      <c r="C345" s="1030">
        <v>40</v>
      </c>
      <c r="D345" s="864" t="s">
        <v>39</v>
      </c>
      <c r="E345" s="962">
        <v>280</v>
      </c>
      <c r="F345" s="963">
        <v>11200</v>
      </c>
      <c r="G345" s="916">
        <f t="shared" ref="G345" si="4">60%*1</f>
        <v>0.6</v>
      </c>
      <c r="H345" s="917"/>
      <c r="I345" s="917"/>
      <c r="J345" s="918">
        <f>G345+H345+I345</f>
        <v>0.6</v>
      </c>
      <c r="K345" s="919">
        <f>F345*J345</f>
        <v>6720</v>
      </c>
    </row>
    <row r="346" spans="1:11">
      <c r="A346" s="959"/>
      <c r="B346" s="1029"/>
      <c r="C346" s="1030"/>
      <c r="D346" s="864"/>
      <c r="E346" s="1025"/>
      <c r="F346" s="1026"/>
      <c r="G346" s="829"/>
      <c r="H346" s="830"/>
      <c r="I346" s="831"/>
      <c r="J346" s="831"/>
      <c r="K346" s="1152"/>
    </row>
    <row r="347" spans="1:11">
      <c r="A347" s="959">
        <v>2</v>
      </c>
      <c r="B347" s="1029" t="s">
        <v>842</v>
      </c>
      <c r="C347" s="1030">
        <v>21</v>
      </c>
      <c r="D347" s="864" t="s">
        <v>223</v>
      </c>
      <c r="E347" s="962">
        <v>130</v>
      </c>
      <c r="F347" s="963">
        <v>2730</v>
      </c>
      <c r="G347" s="916">
        <f t="shared" ref="G347" si="5">60%*1</f>
        <v>0.6</v>
      </c>
      <c r="H347" s="917"/>
      <c r="I347" s="917"/>
      <c r="J347" s="918">
        <f>G347+H347+I347</f>
        <v>0.6</v>
      </c>
      <c r="K347" s="919">
        <f>F347*J347</f>
        <v>1638</v>
      </c>
    </row>
    <row r="348" spans="1:11">
      <c r="A348" s="959"/>
      <c r="B348" s="1031"/>
      <c r="C348" s="1030"/>
      <c r="D348" s="864"/>
      <c r="E348" s="1025"/>
      <c r="F348" s="1026"/>
      <c r="G348" s="829"/>
      <c r="H348" s="830"/>
      <c r="I348" s="831"/>
      <c r="J348" s="831"/>
      <c r="K348" s="1152"/>
    </row>
    <row r="349" spans="1:11">
      <c r="A349" s="959">
        <v>3</v>
      </c>
      <c r="B349" s="1029" t="s">
        <v>843</v>
      </c>
      <c r="C349" s="1030">
        <v>21</v>
      </c>
      <c r="D349" s="864" t="s">
        <v>223</v>
      </c>
      <c r="E349" s="962">
        <v>260</v>
      </c>
      <c r="F349" s="963">
        <v>5460</v>
      </c>
      <c r="G349" s="916">
        <f t="shared" ref="G349" si="6">60%*1</f>
        <v>0.6</v>
      </c>
      <c r="H349" s="917"/>
      <c r="I349" s="917"/>
      <c r="J349" s="918">
        <f>G349+H349+I349</f>
        <v>0.6</v>
      </c>
      <c r="K349" s="919">
        <f>F349*J349</f>
        <v>3276</v>
      </c>
    </row>
    <row r="350" spans="1:11">
      <c r="A350" s="959"/>
      <c r="B350" s="1029"/>
      <c r="C350" s="1030"/>
      <c r="D350" s="864"/>
      <c r="E350" s="1025"/>
      <c r="F350" s="1026"/>
      <c r="G350" s="829"/>
      <c r="H350" s="830"/>
      <c r="I350" s="831"/>
      <c r="J350" s="831"/>
      <c r="K350" s="1152"/>
    </row>
    <row r="351" spans="1:11" ht="37.5">
      <c r="A351" s="959">
        <v>4</v>
      </c>
      <c r="B351" s="1029" t="s">
        <v>847</v>
      </c>
      <c r="C351" s="1030">
        <v>167</v>
      </c>
      <c r="D351" s="864" t="s">
        <v>39</v>
      </c>
      <c r="E351" s="962">
        <v>130</v>
      </c>
      <c r="F351" s="963">
        <v>21710</v>
      </c>
      <c r="G351" s="916">
        <f t="shared" ref="G351" si="7">60%*1</f>
        <v>0.6</v>
      </c>
      <c r="H351" s="917"/>
      <c r="I351" s="917"/>
      <c r="J351" s="918">
        <f>G351+H351+I351</f>
        <v>0.6</v>
      </c>
      <c r="K351" s="919">
        <f>F351*J351</f>
        <v>13026</v>
      </c>
    </row>
    <row r="352" spans="1:11">
      <c r="A352" s="959"/>
      <c r="B352" s="1029"/>
      <c r="C352" s="1030"/>
      <c r="D352" s="864"/>
      <c r="E352" s="1025"/>
      <c r="F352" s="1026"/>
      <c r="G352" s="829"/>
      <c r="H352" s="830"/>
      <c r="I352" s="831"/>
      <c r="J352" s="831"/>
      <c r="K352" s="1152"/>
    </row>
    <row r="353" spans="1:11">
      <c r="A353" s="959">
        <v>5</v>
      </c>
      <c r="B353" s="1029" t="s">
        <v>842</v>
      </c>
      <c r="C353" s="1030">
        <v>126</v>
      </c>
      <c r="D353" s="864" t="s">
        <v>223</v>
      </c>
      <c r="E353" s="962">
        <v>60</v>
      </c>
      <c r="F353" s="963">
        <v>7560</v>
      </c>
      <c r="G353" s="916">
        <f t="shared" ref="G353" si="8">60%*1</f>
        <v>0.6</v>
      </c>
      <c r="H353" s="917"/>
      <c r="I353" s="917"/>
      <c r="J353" s="918">
        <f>G353+H353+I353</f>
        <v>0.6</v>
      </c>
      <c r="K353" s="919">
        <f>F353*J353</f>
        <v>4536</v>
      </c>
    </row>
    <row r="354" spans="1:11">
      <c r="A354" s="959"/>
      <c r="B354" s="1031"/>
      <c r="C354" s="1030"/>
      <c r="D354" s="864"/>
      <c r="E354" s="1025"/>
      <c r="F354" s="1026"/>
      <c r="G354" s="829"/>
      <c r="H354" s="830"/>
      <c r="I354" s="831"/>
      <c r="J354" s="831"/>
      <c r="K354" s="1152"/>
    </row>
    <row r="355" spans="1:11">
      <c r="A355" s="959">
        <v>6</v>
      </c>
      <c r="B355" s="1029" t="s">
        <v>843</v>
      </c>
      <c r="C355" s="1030">
        <v>129</v>
      </c>
      <c r="D355" s="864" t="s">
        <v>223</v>
      </c>
      <c r="E355" s="962">
        <v>140</v>
      </c>
      <c r="F355" s="963">
        <v>18060</v>
      </c>
      <c r="G355" s="916">
        <f t="shared" ref="G355" si="9">60%*1</f>
        <v>0.6</v>
      </c>
      <c r="H355" s="917"/>
      <c r="I355" s="917"/>
      <c r="J355" s="918">
        <f>G355+H355+I355</f>
        <v>0.6</v>
      </c>
      <c r="K355" s="919">
        <f>F355*J355</f>
        <v>10836</v>
      </c>
    </row>
    <row r="356" spans="1:11">
      <c r="A356" s="959"/>
      <c r="B356" s="1029"/>
      <c r="C356" s="1025"/>
      <c r="D356" s="864"/>
      <c r="E356" s="1025"/>
      <c r="F356" s="1026"/>
      <c r="G356" s="829"/>
      <c r="H356" s="830"/>
      <c r="I356" s="831"/>
      <c r="J356" s="831"/>
      <c r="K356" s="1152"/>
    </row>
    <row r="357" spans="1:11">
      <c r="A357" s="959"/>
      <c r="B357" s="1024" t="s">
        <v>848</v>
      </c>
      <c r="C357" s="1025"/>
      <c r="D357" s="864"/>
      <c r="E357" s="1025"/>
      <c r="F357" s="1026"/>
      <c r="G357" s="829"/>
      <c r="H357" s="830"/>
      <c r="I357" s="831"/>
      <c r="J357" s="831"/>
      <c r="K357" s="1152"/>
    </row>
    <row r="358" spans="1:11">
      <c r="A358" s="959"/>
      <c r="B358" s="1024"/>
      <c r="C358" s="1025"/>
      <c r="D358" s="864"/>
      <c r="E358" s="1025"/>
      <c r="F358" s="1026"/>
      <c r="G358" s="829"/>
      <c r="H358" s="830"/>
      <c r="I358" s="831"/>
      <c r="J358" s="831"/>
      <c r="K358" s="1152"/>
    </row>
    <row r="359" spans="1:11">
      <c r="A359" s="959"/>
      <c r="B359" s="1024" t="s">
        <v>689</v>
      </c>
      <c r="C359" s="1025"/>
      <c r="D359" s="864"/>
      <c r="E359" s="1025"/>
      <c r="F359" s="1026"/>
      <c r="G359" s="829"/>
      <c r="H359" s="830"/>
      <c r="I359" s="831"/>
      <c r="J359" s="831"/>
      <c r="K359" s="1152"/>
    </row>
    <row r="360" spans="1:11">
      <c r="A360" s="959"/>
      <c r="B360" s="1027"/>
      <c r="C360" s="1025"/>
      <c r="D360" s="864"/>
      <c r="E360" s="1025"/>
      <c r="F360" s="1026"/>
      <c r="G360" s="829"/>
      <c r="H360" s="830"/>
      <c r="I360" s="831"/>
      <c r="J360" s="831"/>
      <c r="K360" s="1152"/>
    </row>
    <row r="361" spans="1:11" ht="25">
      <c r="A361" s="959"/>
      <c r="B361" s="1028" t="s">
        <v>849</v>
      </c>
      <c r="C361" s="1030">
        <v>1</v>
      </c>
      <c r="D361" s="864" t="s">
        <v>158</v>
      </c>
      <c r="E361" s="961" t="s">
        <v>850</v>
      </c>
      <c r="F361" s="1032" t="s">
        <v>851</v>
      </c>
      <c r="G361" s="829"/>
      <c r="H361" s="830"/>
      <c r="I361" s="831"/>
      <c r="J361" s="831"/>
      <c r="K361" s="1152"/>
    </row>
    <row r="362" spans="1:11">
      <c r="A362" s="959"/>
      <c r="B362" s="1028"/>
      <c r="C362" s="1030"/>
      <c r="D362" s="864"/>
      <c r="E362" s="961"/>
      <c r="F362" s="1032"/>
      <c r="G362" s="829"/>
      <c r="H362" s="830"/>
      <c r="I362" s="831"/>
      <c r="J362" s="831"/>
      <c r="K362" s="1152"/>
    </row>
    <row r="363" spans="1:11" ht="29">
      <c r="A363" s="1033" t="s">
        <v>11</v>
      </c>
      <c r="B363" s="975" t="s">
        <v>852</v>
      </c>
      <c r="C363" s="1034" t="s">
        <v>853</v>
      </c>
      <c r="D363" s="1035" t="s">
        <v>351</v>
      </c>
      <c r="E363" s="1036">
        <v>260</v>
      </c>
      <c r="F363" s="963" t="s">
        <v>854</v>
      </c>
      <c r="G363" s="829"/>
      <c r="H363" s="830"/>
      <c r="I363" s="831"/>
      <c r="J363" s="831"/>
      <c r="K363" s="1152"/>
    </row>
    <row r="364" spans="1:11">
      <c r="A364" s="1033"/>
      <c r="B364" s="975"/>
      <c r="C364" s="1034"/>
      <c r="D364" s="1035"/>
      <c r="E364" s="1036"/>
      <c r="F364" s="1037"/>
      <c r="G364" s="829"/>
      <c r="H364" s="830"/>
      <c r="I364" s="831"/>
      <c r="J364" s="831"/>
      <c r="K364" s="1152"/>
    </row>
    <row r="365" spans="1:11" ht="29">
      <c r="A365" s="1033" t="s">
        <v>16</v>
      </c>
      <c r="B365" s="975" t="s">
        <v>855</v>
      </c>
      <c r="C365" s="1034" t="s">
        <v>853</v>
      </c>
      <c r="D365" s="1035" t="s">
        <v>351</v>
      </c>
      <c r="E365" s="1036">
        <v>110</v>
      </c>
      <c r="F365" s="963" t="s">
        <v>854</v>
      </c>
      <c r="G365" s="829"/>
      <c r="H365" s="830"/>
      <c r="I365" s="831"/>
      <c r="J365" s="831"/>
      <c r="K365" s="1152"/>
    </row>
    <row r="366" spans="1:11">
      <c r="A366" s="959"/>
      <c r="B366" s="1028"/>
      <c r="C366" s="1030"/>
      <c r="D366" s="864"/>
      <c r="E366" s="961"/>
      <c r="F366" s="1032"/>
      <c r="G366" s="829"/>
      <c r="H366" s="830"/>
      <c r="I366" s="831"/>
      <c r="J366" s="831"/>
      <c r="K366" s="1152"/>
    </row>
    <row r="367" spans="1:11">
      <c r="A367" s="959"/>
      <c r="B367" s="1028"/>
      <c r="C367" s="1030"/>
      <c r="D367" s="864"/>
      <c r="E367" s="961"/>
      <c r="F367" s="1032"/>
      <c r="G367" s="829"/>
      <c r="H367" s="830"/>
      <c r="I367" s="831"/>
      <c r="J367" s="831"/>
      <c r="K367" s="1152"/>
    </row>
    <row r="368" spans="1:11">
      <c r="A368" s="1009"/>
      <c r="B368" s="1014" t="s">
        <v>786</v>
      </c>
      <c r="C368" s="1022"/>
      <c r="D368" s="1011"/>
      <c r="E368" s="1010"/>
      <c r="F368" s="1038">
        <v>66720</v>
      </c>
      <c r="G368" s="829"/>
      <c r="H368" s="830"/>
      <c r="I368" s="831"/>
      <c r="J368" s="831"/>
      <c r="K368" s="1152"/>
    </row>
    <row r="369" spans="1:11" ht="15" thickBot="1">
      <c r="A369" s="1039"/>
      <c r="B369" s="1040"/>
      <c r="C369" s="1041"/>
      <c r="D369" s="1042"/>
      <c r="E369" s="1043"/>
      <c r="F369" s="1044"/>
      <c r="G369" s="829"/>
      <c r="H369" s="830"/>
      <c r="I369" s="831"/>
      <c r="J369" s="831"/>
      <c r="K369" s="1152"/>
    </row>
    <row r="370" spans="1:11" ht="19" thickBot="1">
      <c r="A370" s="1045"/>
      <c r="B370" s="868" t="s">
        <v>721</v>
      </c>
      <c r="C370" s="1046"/>
      <c r="D370" s="1046"/>
      <c r="E370" s="1047"/>
      <c r="F370" s="1048">
        <v>384257.06550000003</v>
      </c>
      <c r="G370" s="872"/>
      <c r="H370" s="873"/>
      <c r="I370" s="874"/>
      <c r="J370" s="874"/>
      <c r="K370" s="875">
        <f>SUM(K108:K368)</f>
        <v>96783.310499999992</v>
      </c>
    </row>
    <row r="372" spans="1:11" ht="18.5">
      <c r="H372" s="1409" t="s">
        <v>856</v>
      </c>
      <c r="I372" s="1409"/>
      <c r="J372" s="1409"/>
      <c r="K372" s="1049">
        <f>K100+K370</f>
        <v>333067.58499999996</v>
      </c>
    </row>
  </sheetData>
  <mergeCells count="11">
    <mergeCell ref="A203:F203"/>
    <mergeCell ref="A296:F296"/>
    <mergeCell ref="A316:F316"/>
    <mergeCell ref="A337:F337"/>
    <mergeCell ref="H372:J372"/>
    <mergeCell ref="A108:F108"/>
    <mergeCell ref="A7:F7"/>
    <mergeCell ref="G8:I8"/>
    <mergeCell ref="A11:F11"/>
    <mergeCell ref="A77:E77"/>
    <mergeCell ref="G105:I105"/>
  </mergeCells>
  <pageMargins left="0.7" right="0.7" top="0.75" bottom="0.75" header="0.3" footer="0.3"/>
  <pageSetup scale="52"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100"/>
  <sheetViews>
    <sheetView view="pageBreakPreview" topLeftCell="B1" zoomScaleNormal="100" zoomScaleSheetLayoutView="100" workbookViewId="0">
      <pane xSplit="7" ySplit="9" topLeftCell="U91" activePane="bottomRight" state="frozen"/>
      <selection activeCell="I21" sqref="I21"/>
      <selection pane="topRight" activeCell="I21" sqref="I21"/>
      <selection pane="bottomLeft" activeCell="I21" sqref="I21"/>
      <selection pane="bottomRight" activeCell="W80" sqref="W80"/>
    </sheetView>
  </sheetViews>
  <sheetFormatPr defaultRowHeight="15" customHeight="1"/>
  <cols>
    <col min="1" max="1" width="1.453125" style="1" customWidth="1"/>
    <col min="2" max="2" width="6.36328125" style="137" customWidth="1"/>
    <col min="3" max="3" width="36.6328125" style="1" customWidth="1"/>
    <col min="4" max="4" width="10.54296875" style="138" customWidth="1"/>
    <col min="5" max="5" width="4.453125" style="137" customWidth="1"/>
    <col min="6" max="6" width="10" style="1" customWidth="1"/>
    <col min="7" max="7" width="15.453125" style="1" customWidth="1"/>
    <col min="8" max="8" width="7.453125" style="1" hidden="1" customWidth="1"/>
    <col min="9" max="9" width="7.90625" style="1" hidden="1" customWidth="1"/>
    <col min="10" max="10" width="13.36328125" style="1" hidden="1" customWidth="1"/>
    <col min="11" max="11" width="7.90625" style="1" hidden="1" customWidth="1"/>
    <col min="12" max="12" width="9.81640625" style="1" hidden="1" customWidth="1"/>
    <col min="13" max="13" width="13.36328125" style="1" hidden="1" customWidth="1"/>
    <col min="14" max="14" width="12.08984375" style="1" hidden="1" customWidth="1"/>
    <col min="15" max="15" width="9.08984375" style="1" hidden="1" customWidth="1"/>
    <col min="16" max="16" width="13.36328125" style="1" hidden="1" customWidth="1"/>
    <col min="17" max="17" width="7.453125" style="1" customWidth="1"/>
    <col min="18" max="18" width="7.90625" style="1" customWidth="1"/>
    <col min="19" max="19" width="13.36328125" style="1" customWidth="1"/>
    <col min="20" max="21" width="7.90625" style="1" customWidth="1"/>
    <col min="22" max="22" width="13.36328125" style="1" customWidth="1"/>
    <col min="23" max="23" width="12.08984375" style="1" customWidth="1"/>
    <col min="24" max="24" width="9.08984375" style="1" customWidth="1"/>
    <col min="25" max="25" width="13.36328125" style="1" customWidth="1"/>
    <col min="26" max="26" width="16.453125" style="139" customWidth="1"/>
    <col min="27" max="27" width="8.90625" style="1" customWidth="1"/>
    <col min="28" max="28" width="14.36328125" style="1" customWidth="1"/>
    <col min="29" max="29" width="9.08984375" style="1" customWidth="1"/>
    <col min="30" max="30" width="10.36328125" style="1" customWidth="1"/>
    <col min="31" max="255" width="9.08984375" style="1" customWidth="1"/>
    <col min="256" max="256" width="1.453125" style="1" customWidth="1"/>
    <col min="257" max="257" width="6.36328125" style="1" customWidth="1"/>
    <col min="258" max="258" width="33" style="1" customWidth="1"/>
    <col min="259" max="259" width="7.90625" style="1" customWidth="1"/>
    <col min="260" max="260" width="4.453125" style="1" customWidth="1"/>
    <col min="261" max="261" width="10" style="1" customWidth="1"/>
    <col min="262" max="262" width="8.90625" style="1"/>
    <col min="263" max="263" width="1.453125" style="1" customWidth="1"/>
    <col min="264" max="264" width="6.36328125" style="1" customWidth="1"/>
    <col min="265" max="265" width="35.08984375" style="1" customWidth="1"/>
    <col min="266" max="266" width="7.90625" style="1" customWidth="1"/>
    <col min="267" max="267" width="4.453125" style="1" customWidth="1"/>
    <col min="268" max="268" width="10" style="1" customWidth="1"/>
    <col min="269" max="269" width="12.90625" style="1" customWidth="1"/>
    <col min="270" max="270" width="6.90625" style="1" customWidth="1"/>
    <col min="271" max="271" width="7.90625" style="1" customWidth="1"/>
    <col min="272" max="272" width="13.36328125" style="1" customWidth="1"/>
    <col min="273" max="273" width="7.08984375" style="1" customWidth="1"/>
    <col min="274" max="274" width="7.90625" style="1" customWidth="1"/>
    <col min="275" max="275" width="13.36328125" style="1" customWidth="1"/>
    <col min="276" max="276" width="6.6328125" style="1" customWidth="1"/>
    <col min="277" max="277" width="7.90625" style="1" customWidth="1"/>
    <col min="278" max="278" width="13.36328125" style="1" customWidth="1"/>
    <col min="279" max="279" width="9" style="1" customWidth="1"/>
    <col min="280" max="280" width="9.08984375" style="1" customWidth="1"/>
    <col min="281" max="281" width="11.6328125" style="1" customWidth="1"/>
    <col min="282" max="282" width="11.36328125" style="1" customWidth="1"/>
    <col min="283" max="283" width="8.90625" style="1" customWidth="1"/>
    <col min="284" max="284" width="14.36328125" style="1" customWidth="1"/>
    <col min="285" max="285" width="9.08984375" style="1" customWidth="1"/>
    <col min="286" max="286" width="10.36328125" style="1" customWidth="1"/>
    <col min="287" max="511" width="9.08984375" style="1" customWidth="1"/>
    <col min="512" max="512" width="1.453125" style="1" customWidth="1"/>
    <col min="513" max="513" width="6.36328125" style="1" customWidth="1"/>
    <col min="514" max="514" width="33" style="1" customWidth="1"/>
    <col min="515" max="515" width="7.90625" style="1" customWidth="1"/>
    <col min="516" max="516" width="4.453125" style="1" customWidth="1"/>
    <col min="517" max="517" width="10" style="1" customWidth="1"/>
    <col min="518" max="518" width="8.90625" style="1"/>
    <col min="519" max="519" width="1.453125" style="1" customWidth="1"/>
    <col min="520" max="520" width="6.36328125" style="1" customWidth="1"/>
    <col min="521" max="521" width="35.08984375" style="1" customWidth="1"/>
    <col min="522" max="522" width="7.90625" style="1" customWidth="1"/>
    <col min="523" max="523" width="4.453125" style="1" customWidth="1"/>
    <col min="524" max="524" width="10" style="1" customWidth="1"/>
    <col min="525" max="525" width="12.90625" style="1" customWidth="1"/>
    <col min="526" max="526" width="6.90625" style="1" customWidth="1"/>
    <col min="527" max="527" width="7.90625" style="1" customWidth="1"/>
    <col min="528" max="528" width="13.36328125" style="1" customWidth="1"/>
    <col min="529" max="529" width="7.08984375" style="1" customWidth="1"/>
    <col min="530" max="530" width="7.90625" style="1" customWidth="1"/>
    <col min="531" max="531" width="13.36328125" style="1" customWidth="1"/>
    <col min="532" max="532" width="6.6328125" style="1" customWidth="1"/>
    <col min="533" max="533" width="7.90625" style="1" customWidth="1"/>
    <col min="534" max="534" width="13.36328125" style="1" customWidth="1"/>
    <col min="535" max="535" width="9" style="1" customWidth="1"/>
    <col min="536" max="536" width="9.08984375" style="1" customWidth="1"/>
    <col min="537" max="537" width="11.6328125" style="1" customWidth="1"/>
    <col min="538" max="538" width="11.36328125" style="1" customWidth="1"/>
    <col min="539" max="539" width="8.90625" style="1" customWidth="1"/>
    <col min="540" max="540" width="14.36328125" style="1" customWidth="1"/>
    <col min="541" max="541" width="9.08984375" style="1" customWidth="1"/>
    <col min="542" max="542" width="10.36328125" style="1" customWidth="1"/>
    <col min="543" max="767" width="9.08984375" style="1" customWidth="1"/>
    <col min="768" max="768" width="1.453125" style="1" customWidth="1"/>
    <col min="769" max="769" width="6.36328125" style="1" customWidth="1"/>
    <col min="770" max="770" width="33" style="1" customWidth="1"/>
    <col min="771" max="771" width="7.90625" style="1" customWidth="1"/>
    <col min="772" max="772" width="4.453125" style="1" customWidth="1"/>
    <col min="773" max="773" width="10" style="1" customWidth="1"/>
    <col min="774" max="774" width="8.90625" style="1"/>
    <col min="775" max="775" width="1.453125" style="1" customWidth="1"/>
    <col min="776" max="776" width="6.36328125" style="1" customWidth="1"/>
    <col min="777" max="777" width="35.08984375" style="1" customWidth="1"/>
    <col min="778" max="778" width="7.90625" style="1" customWidth="1"/>
    <col min="779" max="779" width="4.453125" style="1" customWidth="1"/>
    <col min="780" max="780" width="10" style="1" customWidth="1"/>
    <col min="781" max="781" width="12.90625" style="1" customWidth="1"/>
    <col min="782" max="782" width="6.90625" style="1" customWidth="1"/>
    <col min="783" max="783" width="7.90625" style="1" customWidth="1"/>
    <col min="784" max="784" width="13.36328125" style="1" customWidth="1"/>
    <col min="785" max="785" width="7.08984375" style="1" customWidth="1"/>
    <col min="786" max="786" width="7.90625" style="1" customWidth="1"/>
    <col min="787" max="787" width="13.36328125" style="1" customWidth="1"/>
    <col min="788" max="788" width="6.6328125" style="1" customWidth="1"/>
    <col min="789" max="789" width="7.90625" style="1" customWidth="1"/>
    <col min="790" max="790" width="13.36328125" style="1" customWidth="1"/>
    <col min="791" max="791" width="9" style="1" customWidth="1"/>
    <col min="792" max="792" width="9.08984375" style="1" customWidth="1"/>
    <col min="793" max="793" width="11.6328125" style="1" customWidth="1"/>
    <col min="794" max="794" width="11.36328125" style="1" customWidth="1"/>
    <col min="795" max="795" width="8.90625" style="1" customWidth="1"/>
    <col min="796" max="796" width="14.36328125" style="1" customWidth="1"/>
    <col min="797" max="797" width="9.08984375" style="1" customWidth="1"/>
    <col min="798" max="798" width="10.36328125" style="1" customWidth="1"/>
    <col min="799" max="1023" width="9.08984375" style="1" customWidth="1"/>
    <col min="1024" max="1024" width="1.453125" style="1" customWidth="1"/>
    <col min="1025" max="1025" width="6.36328125" style="1" customWidth="1"/>
    <col min="1026" max="1026" width="33" style="1" customWidth="1"/>
    <col min="1027" max="1027" width="7.90625" style="1" customWidth="1"/>
    <col min="1028" max="1028" width="4.453125" style="1" customWidth="1"/>
    <col min="1029" max="1029" width="10" style="1" customWidth="1"/>
    <col min="1030" max="1030" width="8.90625" style="1"/>
    <col min="1031" max="1031" width="1.453125" style="1" customWidth="1"/>
    <col min="1032" max="1032" width="6.36328125" style="1" customWidth="1"/>
    <col min="1033" max="1033" width="35.08984375" style="1" customWidth="1"/>
    <col min="1034" max="1034" width="7.90625" style="1" customWidth="1"/>
    <col min="1035" max="1035" width="4.453125" style="1" customWidth="1"/>
    <col min="1036" max="1036" width="10" style="1" customWidth="1"/>
    <col min="1037" max="1037" width="12.90625" style="1" customWidth="1"/>
    <col min="1038" max="1038" width="6.90625" style="1" customWidth="1"/>
    <col min="1039" max="1039" width="7.90625" style="1" customWidth="1"/>
    <col min="1040" max="1040" width="13.36328125" style="1" customWidth="1"/>
    <col min="1041" max="1041" width="7.08984375" style="1" customWidth="1"/>
    <col min="1042" max="1042" width="7.90625" style="1" customWidth="1"/>
    <col min="1043" max="1043" width="13.36328125" style="1" customWidth="1"/>
    <col min="1044" max="1044" width="6.6328125" style="1" customWidth="1"/>
    <col min="1045" max="1045" width="7.90625" style="1" customWidth="1"/>
    <col min="1046" max="1046" width="13.36328125" style="1" customWidth="1"/>
    <col min="1047" max="1047" width="9" style="1" customWidth="1"/>
    <col min="1048" max="1048" width="9.08984375" style="1" customWidth="1"/>
    <col min="1049" max="1049" width="11.6328125" style="1" customWidth="1"/>
    <col min="1050" max="1050" width="11.36328125" style="1" customWidth="1"/>
    <col min="1051" max="1051" width="8.90625" style="1" customWidth="1"/>
    <col min="1052" max="1052" width="14.36328125" style="1" customWidth="1"/>
    <col min="1053" max="1053" width="9.08984375" style="1" customWidth="1"/>
    <col min="1054" max="1054" width="10.36328125" style="1" customWidth="1"/>
    <col min="1055" max="1279" width="9.08984375" style="1" customWidth="1"/>
    <col min="1280" max="1280" width="1.453125" style="1" customWidth="1"/>
    <col min="1281" max="1281" width="6.36328125" style="1" customWidth="1"/>
    <col min="1282" max="1282" width="33" style="1" customWidth="1"/>
    <col min="1283" max="1283" width="7.90625" style="1" customWidth="1"/>
    <col min="1284" max="1284" width="4.453125" style="1" customWidth="1"/>
    <col min="1285" max="1285" width="10" style="1" customWidth="1"/>
    <col min="1286" max="1286" width="8.90625" style="1"/>
    <col min="1287" max="1287" width="1.453125" style="1" customWidth="1"/>
    <col min="1288" max="1288" width="6.36328125" style="1" customWidth="1"/>
    <col min="1289" max="1289" width="35.08984375" style="1" customWidth="1"/>
    <col min="1290" max="1290" width="7.90625" style="1" customWidth="1"/>
    <col min="1291" max="1291" width="4.453125" style="1" customWidth="1"/>
    <col min="1292" max="1292" width="10" style="1" customWidth="1"/>
    <col min="1293" max="1293" width="12.90625" style="1" customWidth="1"/>
    <col min="1294" max="1294" width="6.90625" style="1" customWidth="1"/>
    <col min="1295" max="1295" width="7.90625" style="1" customWidth="1"/>
    <col min="1296" max="1296" width="13.36328125" style="1" customWidth="1"/>
    <col min="1297" max="1297" width="7.08984375" style="1" customWidth="1"/>
    <col min="1298" max="1298" width="7.90625" style="1" customWidth="1"/>
    <col min="1299" max="1299" width="13.36328125" style="1" customWidth="1"/>
    <col min="1300" max="1300" width="6.6328125" style="1" customWidth="1"/>
    <col min="1301" max="1301" width="7.90625" style="1" customWidth="1"/>
    <col min="1302" max="1302" width="13.36328125" style="1" customWidth="1"/>
    <col min="1303" max="1303" width="9" style="1" customWidth="1"/>
    <col min="1304" max="1304" width="9.08984375" style="1" customWidth="1"/>
    <col min="1305" max="1305" width="11.6328125" style="1" customWidth="1"/>
    <col min="1306" max="1306" width="11.36328125" style="1" customWidth="1"/>
    <col min="1307" max="1307" width="8.90625" style="1" customWidth="1"/>
    <col min="1308" max="1308" width="14.36328125" style="1" customWidth="1"/>
    <col min="1309" max="1309" width="9.08984375" style="1" customWidth="1"/>
    <col min="1310" max="1310" width="10.36328125" style="1" customWidth="1"/>
    <col min="1311" max="1535" width="9.08984375" style="1" customWidth="1"/>
    <col min="1536" max="1536" width="1.453125" style="1" customWidth="1"/>
    <col min="1537" max="1537" width="6.36328125" style="1" customWidth="1"/>
    <col min="1538" max="1538" width="33" style="1" customWidth="1"/>
    <col min="1539" max="1539" width="7.90625" style="1" customWidth="1"/>
    <col min="1540" max="1540" width="4.453125" style="1" customWidth="1"/>
    <col min="1541" max="1541" width="10" style="1" customWidth="1"/>
    <col min="1542" max="1542" width="8.90625" style="1"/>
    <col min="1543" max="1543" width="1.453125" style="1" customWidth="1"/>
    <col min="1544" max="1544" width="6.36328125" style="1" customWidth="1"/>
    <col min="1545" max="1545" width="35.08984375" style="1" customWidth="1"/>
    <col min="1546" max="1546" width="7.90625" style="1" customWidth="1"/>
    <col min="1547" max="1547" width="4.453125" style="1" customWidth="1"/>
    <col min="1548" max="1548" width="10" style="1" customWidth="1"/>
    <col min="1549" max="1549" width="12.90625" style="1" customWidth="1"/>
    <col min="1550" max="1550" width="6.90625" style="1" customWidth="1"/>
    <col min="1551" max="1551" width="7.90625" style="1" customWidth="1"/>
    <col min="1552" max="1552" width="13.36328125" style="1" customWidth="1"/>
    <col min="1553" max="1553" width="7.08984375" style="1" customWidth="1"/>
    <col min="1554" max="1554" width="7.90625" style="1" customWidth="1"/>
    <col min="1555" max="1555" width="13.36328125" style="1" customWidth="1"/>
    <col min="1556" max="1556" width="6.6328125" style="1" customWidth="1"/>
    <col min="1557" max="1557" width="7.90625" style="1" customWidth="1"/>
    <col min="1558" max="1558" width="13.36328125" style="1" customWidth="1"/>
    <col min="1559" max="1559" width="9" style="1" customWidth="1"/>
    <col min="1560" max="1560" width="9.08984375" style="1" customWidth="1"/>
    <col min="1561" max="1561" width="11.6328125" style="1" customWidth="1"/>
    <col min="1562" max="1562" width="11.36328125" style="1" customWidth="1"/>
    <col min="1563" max="1563" width="8.90625" style="1" customWidth="1"/>
    <col min="1564" max="1564" width="14.36328125" style="1" customWidth="1"/>
    <col min="1565" max="1565" width="9.08984375" style="1" customWidth="1"/>
    <col min="1566" max="1566" width="10.36328125" style="1" customWidth="1"/>
    <col min="1567" max="1791" width="9.08984375" style="1" customWidth="1"/>
    <col min="1792" max="1792" width="1.453125" style="1" customWidth="1"/>
    <col min="1793" max="1793" width="6.36328125" style="1" customWidth="1"/>
    <col min="1794" max="1794" width="33" style="1" customWidth="1"/>
    <col min="1795" max="1795" width="7.90625" style="1" customWidth="1"/>
    <col min="1796" max="1796" width="4.453125" style="1" customWidth="1"/>
    <col min="1797" max="1797" width="10" style="1" customWidth="1"/>
    <col min="1798" max="1798" width="8.90625" style="1"/>
    <col min="1799" max="1799" width="1.453125" style="1" customWidth="1"/>
    <col min="1800" max="1800" width="6.36328125" style="1" customWidth="1"/>
    <col min="1801" max="1801" width="35.08984375" style="1" customWidth="1"/>
    <col min="1802" max="1802" width="7.90625" style="1" customWidth="1"/>
    <col min="1803" max="1803" width="4.453125" style="1" customWidth="1"/>
    <col min="1804" max="1804" width="10" style="1" customWidth="1"/>
    <col min="1805" max="1805" width="12.90625" style="1" customWidth="1"/>
    <col min="1806" max="1806" width="6.90625" style="1" customWidth="1"/>
    <col min="1807" max="1807" width="7.90625" style="1" customWidth="1"/>
    <col min="1808" max="1808" width="13.36328125" style="1" customWidth="1"/>
    <col min="1809" max="1809" width="7.08984375" style="1" customWidth="1"/>
    <col min="1810" max="1810" width="7.90625" style="1" customWidth="1"/>
    <col min="1811" max="1811" width="13.36328125" style="1" customWidth="1"/>
    <col min="1812" max="1812" width="6.6328125" style="1" customWidth="1"/>
    <col min="1813" max="1813" width="7.90625" style="1" customWidth="1"/>
    <col min="1814" max="1814" width="13.36328125" style="1" customWidth="1"/>
    <col min="1815" max="1815" width="9" style="1" customWidth="1"/>
    <col min="1816" max="1816" width="9.08984375" style="1" customWidth="1"/>
    <col min="1817" max="1817" width="11.6328125" style="1" customWidth="1"/>
    <col min="1818" max="1818" width="11.36328125" style="1" customWidth="1"/>
    <col min="1819" max="1819" width="8.90625" style="1" customWidth="1"/>
    <col min="1820" max="1820" width="14.36328125" style="1" customWidth="1"/>
    <col min="1821" max="1821" width="9.08984375" style="1" customWidth="1"/>
    <col min="1822" max="1822" width="10.36328125" style="1" customWidth="1"/>
    <col min="1823" max="2047" width="9.08984375" style="1" customWidth="1"/>
    <col min="2048" max="2048" width="1.453125" style="1" customWidth="1"/>
    <col min="2049" max="2049" width="6.36328125" style="1" customWidth="1"/>
    <col min="2050" max="2050" width="33" style="1" customWidth="1"/>
    <col min="2051" max="2051" width="7.90625" style="1" customWidth="1"/>
    <col min="2052" max="2052" width="4.453125" style="1" customWidth="1"/>
    <col min="2053" max="2053" width="10" style="1" customWidth="1"/>
    <col min="2054" max="2054" width="8.90625" style="1"/>
    <col min="2055" max="2055" width="1.453125" style="1" customWidth="1"/>
    <col min="2056" max="2056" width="6.36328125" style="1" customWidth="1"/>
    <col min="2057" max="2057" width="35.08984375" style="1" customWidth="1"/>
    <col min="2058" max="2058" width="7.90625" style="1" customWidth="1"/>
    <col min="2059" max="2059" width="4.453125" style="1" customWidth="1"/>
    <col min="2060" max="2060" width="10" style="1" customWidth="1"/>
    <col min="2061" max="2061" width="12.90625" style="1" customWidth="1"/>
    <col min="2062" max="2062" width="6.90625" style="1" customWidth="1"/>
    <col min="2063" max="2063" width="7.90625" style="1" customWidth="1"/>
    <col min="2064" max="2064" width="13.36328125" style="1" customWidth="1"/>
    <col min="2065" max="2065" width="7.08984375" style="1" customWidth="1"/>
    <col min="2066" max="2066" width="7.90625" style="1" customWidth="1"/>
    <col min="2067" max="2067" width="13.36328125" style="1" customWidth="1"/>
    <col min="2068" max="2068" width="6.6328125" style="1" customWidth="1"/>
    <col min="2069" max="2069" width="7.90625" style="1" customWidth="1"/>
    <col min="2070" max="2070" width="13.36328125" style="1" customWidth="1"/>
    <col min="2071" max="2071" width="9" style="1" customWidth="1"/>
    <col min="2072" max="2072" width="9.08984375" style="1" customWidth="1"/>
    <col min="2073" max="2073" width="11.6328125" style="1" customWidth="1"/>
    <col min="2074" max="2074" width="11.36328125" style="1" customWidth="1"/>
    <col min="2075" max="2075" width="8.90625" style="1" customWidth="1"/>
    <col min="2076" max="2076" width="14.36328125" style="1" customWidth="1"/>
    <col min="2077" max="2077" width="9.08984375" style="1" customWidth="1"/>
    <col min="2078" max="2078" width="10.36328125" style="1" customWidth="1"/>
    <col min="2079" max="2303" width="9.08984375" style="1" customWidth="1"/>
    <col min="2304" max="2304" width="1.453125" style="1" customWidth="1"/>
    <col min="2305" max="2305" width="6.36328125" style="1" customWidth="1"/>
    <col min="2306" max="2306" width="33" style="1" customWidth="1"/>
    <col min="2307" max="2307" width="7.90625" style="1" customWidth="1"/>
    <col min="2308" max="2308" width="4.453125" style="1" customWidth="1"/>
    <col min="2309" max="2309" width="10" style="1" customWidth="1"/>
    <col min="2310" max="2310" width="8.90625" style="1"/>
    <col min="2311" max="2311" width="1.453125" style="1" customWidth="1"/>
    <col min="2312" max="2312" width="6.36328125" style="1" customWidth="1"/>
    <col min="2313" max="2313" width="35.08984375" style="1" customWidth="1"/>
    <col min="2314" max="2314" width="7.90625" style="1" customWidth="1"/>
    <col min="2315" max="2315" width="4.453125" style="1" customWidth="1"/>
    <col min="2316" max="2316" width="10" style="1" customWidth="1"/>
    <col min="2317" max="2317" width="12.90625" style="1" customWidth="1"/>
    <col min="2318" max="2318" width="6.90625" style="1" customWidth="1"/>
    <col min="2319" max="2319" width="7.90625" style="1" customWidth="1"/>
    <col min="2320" max="2320" width="13.36328125" style="1" customWidth="1"/>
    <col min="2321" max="2321" width="7.08984375" style="1" customWidth="1"/>
    <col min="2322" max="2322" width="7.90625" style="1" customWidth="1"/>
    <col min="2323" max="2323" width="13.36328125" style="1" customWidth="1"/>
    <col min="2324" max="2324" width="6.6328125" style="1" customWidth="1"/>
    <col min="2325" max="2325" width="7.90625" style="1" customWidth="1"/>
    <col min="2326" max="2326" width="13.36328125" style="1" customWidth="1"/>
    <col min="2327" max="2327" width="9" style="1" customWidth="1"/>
    <col min="2328" max="2328" width="9.08984375" style="1" customWidth="1"/>
    <col min="2329" max="2329" width="11.6328125" style="1" customWidth="1"/>
    <col min="2330" max="2330" width="11.36328125" style="1" customWidth="1"/>
    <col min="2331" max="2331" width="8.90625" style="1" customWidth="1"/>
    <col min="2332" max="2332" width="14.36328125" style="1" customWidth="1"/>
    <col min="2333" max="2333" width="9.08984375" style="1" customWidth="1"/>
    <col min="2334" max="2334" width="10.36328125" style="1" customWidth="1"/>
    <col min="2335" max="2559" width="9.08984375" style="1" customWidth="1"/>
    <col min="2560" max="2560" width="1.453125" style="1" customWidth="1"/>
    <col min="2561" max="2561" width="6.36328125" style="1" customWidth="1"/>
    <col min="2562" max="2562" width="33" style="1" customWidth="1"/>
    <col min="2563" max="2563" width="7.90625" style="1" customWidth="1"/>
    <col min="2564" max="2564" width="4.453125" style="1" customWidth="1"/>
    <col min="2565" max="2565" width="10" style="1" customWidth="1"/>
    <col min="2566" max="2566" width="8.90625" style="1"/>
    <col min="2567" max="2567" width="1.453125" style="1" customWidth="1"/>
    <col min="2568" max="2568" width="6.36328125" style="1" customWidth="1"/>
    <col min="2569" max="2569" width="35.08984375" style="1" customWidth="1"/>
    <col min="2570" max="2570" width="7.90625" style="1" customWidth="1"/>
    <col min="2571" max="2571" width="4.453125" style="1" customWidth="1"/>
    <col min="2572" max="2572" width="10" style="1" customWidth="1"/>
    <col min="2573" max="2573" width="12.90625" style="1" customWidth="1"/>
    <col min="2574" max="2574" width="6.90625" style="1" customWidth="1"/>
    <col min="2575" max="2575" width="7.90625" style="1" customWidth="1"/>
    <col min="2576" max="2576" width="13.36328125" style="1" customWidth="1"/>
    <col min="2577" max="2577" width="7.08984375" style="1" customWidth="1"/>
    <col min="2578" max="2578" width="7.90625" style="1" customWidth="1"/>
    <col min="2579" max="2579" width="13.36328125" style="1" customWidth="1"/>
    <col min="2580" max="2580" width="6.6328125" style="1" customWidth="1"/>
    <col min="2581" max="2581" width="7.90625" style="1" customWidth="1"/>
    <col min="2582" max="2582" width="13.36328125" style="1" customWidth="1"/>
    <col min="2583" max="2583" width="9" style="1" customWidth="1"/>
    <col min="2584" max="2584" width="9.08984375" style="1" customWidth="1"/>
    <col min="2585" max="2585" width="11.6328125" style="1" customWidth="1"/>
    <col min="2586" max="2586" width="11.36328125" style="1" customWidth="1"/>
    <col min="2587" max="2587" width="8.90625" style="1" customWidth="1"/>
    <col min="2588" max="2588" width="14.36328125" style="1" customWidth="1"/>
    <col min="2589" max="2589" width="9.08984375" style="1" customWidth="1"/>
    <col min="2590" max="2590" width="10.36328125" style="1" customWidth="1"/>
    <col min="2591" max="2815" width="9.08984375" style="1" customWidth="1"/>
    <col min="2816" max="2816" width="1.453125" style="1" customWidth="1"/>
    <col min="2817" max="2817" width="6.36328125" style="1" customWidth="1"/>
    <col min="2818" max="2818" width="33" style="1" customWidth="1"/>
    <col min="2819" max="2819" width="7.90625" style="1" customWidth="1"/>
    <col min="2820" max="2820" width="4.453125" style="1" customWidth="1"/>
    <col min="2821" max="2821" width="10" style="1" customWidth="1"/>
    <col min="2822" max="2822" width="8.90625" style="1"/>
    <col min="2823" max="2823" width="1.453125" style="1" customWidth="1"/>
    <col min="2824" max="2824" width="6.36328125" style="1" customWidth="1"/>
    <col min="2825" max="2825" width="35.08984375" style="1" customWidth="1"/>
    <col min="2826" max="2826" width="7.90625" style="1" customWidth="1"/>
    <col min="2827" max="2827" width="4.453125" style="1" customWidth="1"/>
    <col min="2828" max="2828" width="10" style="1" customWidth="1"/>
    <col min="2829" max="2829" width="12.90625" style="1" customWidth="1"/>
    <col min="2830" max="2830" width="6.90625" style="1" customWidth="1"/>
    <col min="2831" max="2831" width="7.90625" style="1" customWidth="1"/>
    <col min="2832" max="2832" width="13.36328125" style="1" customWidth="1"/>
    <col min="2833" max="2833" width="7.08984375" style="1" customWidth="1"/>
    <col min="2834" max="2834" width="7.90625" style="1" customWidth="1"/>
    <col min="2835" max="2835" width="13.36328125" style="1" customWidth="1"/>
    <col min="2836" max="2836" width="6.6328125" style="1" customWidth="1"/>
    <col min="2837" max="2837" width="7.90625" style="1" customWidth="1"/>
    <col min="2838" max="2838" width="13.36328125" style="1" customWidth="1"/>
    <col min="2839" max="2839" width="9" style="1" customWidth="1"/>
    <col min="2840" max="2840" width="9.08984375" style="1" customWidth="1"/>
    <col min="2841" max="2841" width="11.6328125" style="1" customWidth="1"/>
    <col min="2842" max="2842" width="11.36328125" style="1" customWidth="1"/>
    <col min="2843" max="2843" width="8.90625" style="1" customWidth="1"/>
    <col min="2844" max="2844" width="14.36328125" style="1" customWidth="1"/>
    <col min="2845" max="2845" width="9.08984375" style="1" customWidth="1"/>
    <col min="2846" max="2846" width="10.36328125" style="1" customWidth="1"/>
    <col min="2847" max="3071" width="9.08984375" style="1" customWidth="1"/>
    <col min="3072" max="3072" width="1.453125" style="1" customWidth="1"/>
    <col min="3073" max="3073" width="6.36328125" style="1" customWidth="1"/>
    <col min="3074" max="3074" width="33" style="1" customWidth="1"/>
    <col min="3075" max="3075" width="7.90625" style="1" customWidth="1"/>
    <col min="3076" max="3076" width="4.453125" style="1" customWidth="1"/>
    <col min="3077" max="3077" width="10" style="1" customWidth="1"/>
    <col min="3078" max="3078" width="8.90625" style="1"/>
    <col min="3079" max="3079" width="1.453125" style="1" customWidth="1"/>
    <col min="3080" max="3080" width="6.36328125" style="1" customWidth="1"/>
    <col min="3081" max="3081" width="35.08984375" style="1" customWidth="1"/>
    <col min="3082" max="3082" width="7.90625" style="1" customWidth="1"/>
    <col min="3083" max="3083" width="4.453125" style="1" customWidth="1"/>
    <col min="3084" max="3084" width="10" style="1" customWidth="1"/>
    <col min="3085" max="3085" width="12.90625" style="1" customWidth="1"/>
    <col min="3086" max="3086" width="6.90625" style="1" customWidth="1"/>
    <col min="3087" max="3087" width="7.90625" style="1" customWidth="1"/>
    <col min="3088" max="3088" width="13.36328125" style="1" customWidth="1"/>
    <col min="3089" max="3089" width="7.08984375" style="1" customWidth="1"/>
    <col min="3090" max="3090" width="7.90625" style="1" customWidth="1"/>
    <col min="3091" max="3091" width="13.36328125" style="1" customWidth="1"/>
    <col min="3092" max="3092" width="6.6328125" style="1" customWidth="1"/>
    <col min="3093" max="3093" width="7.90625" style="1" customWidth="1"/>
    <col min="3094" max="3094" width="13.36328125" style="1" customWidth="1"/>
    <col min="3095" max="3095" width="9" style="1" customWidth="1"/>
    <col min="3096" max="3096" width="9.08984375" style="1" customWidth="1"/>
    <col min="3097" max="3097" width="11.6328125" style="1" customWidth="1"/>
    <col min="3098" max="3098" width="11.36328125" style="1" customWidth="1"/>
    <col min="3099" max="3099" width="8.90625" style="1" customWidth="1"/>
    <col min="3100" max="3100" width="14.36328125" style="1" customWidth="1"/>
    <col min="3101" max="3101" width="9.08984375" style="1" customWidth="1"/>
    <col min="3102" max="3102" width="10.36328125" style="1" customWidth="1"/>
    <col min="3103" max="3327" width="9.08984375" style="1" customWidth="1"/>
    <col min="3328" max="3328" width="1.453125" style="1" customWidth="1"/>
    <col min="3329" max="3329" width="6.36328125" style="1" customWidth="1"/>
    <col min="3330" max="3330" width="33" style="1" customWidth="1"/>
    <col min="3331" max="3331" width="7.90625" style="1" customWidth="1"/>
    <col min="3332" max="3332" width="4.453125" style="1" customWidth="1"/>
    <col min="3333" max="3333" width="10" style="1" customWidth="1"/>
    <col min="3334" max="3334" width="8.90625" style="1"/>
    <col min="3335" max="3335" width="1.453125" style="1" customWidth="1"/>
    <col min="3336" max="3336" width="6.36328125" style="1" customWidth="1"/>
    <col min="3337" max="3337" width="35.08984375" style="1" customWidth="1"/>
    <col min="3338" max="3338" width="7.90625" style="1" customWidth="1"/>
    <col min="3339" max="3339" width="4.453125" style="1" customWidth="1"/>
    <col min="3340" max="3340" width="10" style="1" customWidth="1"/>
    <col min="3341" max="3341" width="12.90625" style="1" customWidth="1"/>
    <col min="3342" max="3342" width="6.90625" style="1" customWidth="1"/>
    <col min="3343" max="3343" width="7.90625" style="1" customWidth="1"/>
    <col min="3344" max="3344" width="13.36328125" style="1" customWidth="1"/>
    <col min="3345" max="3345" width="7.08984375" style="1" customWidth="1"/>
    <col min="3346" max="3346" width="7.90625" style="1" customWidth="1"/>
    <col min="3347" max="3347" width="13.36328125" style="1" customWidth="1"/>
    <col min="3348" max="3348" width="6.6328125" style="1" customWidth="1"/>
    <col min="3349" max="3349" width="7.90625" style="1" customWidth="1"/>
    <col min="3350" max="3350" width="13.36328125" style="1" customWidth="1"/>
    <col min="3351" max="3351" width="9" style="1" customWidth="1"/>
    <col min="3352" max="3352" width="9.08984375" style="1" customWidth="1"/>
    <col min="3353" max="3353" width="11.6328125" style="1" customWidth="1"/>
    <col min="3354" max="3354" width="11.36328125" style="1" customWidth="1"/>
    <col min="3355" max="3355" width="8.90625" style="1" customWidth="1"/>
    <col min="3356" max="3356" width="14.36328125" style="1" customWidth="1"/>
    <col min="3357" max="3357" width="9.08984375" style="1" customWidth="1"/>
    <col min="3358" max="3358" width="10.36328125" style="1" customWidth="1"/>
    <col min="3359" max="3583" width="9.08984375" style="1" customWidth="1"/>
    <col min="3584" max="3584" width="1.453125" style="1" customWidth="1"/>
    <col min="3585" max="3585" width="6.36328125" style="1" customWidth="1"/>
    <col min="3586" max="3586" width="33" style="1" customWidth="1"/>
    <col min="3587" max="3587" width="7.90625" style="1" customWidth="1"/>
    <col min="3588" max="3588" width="4.453125" style="1" customWidth="1"/>
    <col min="3589" max="3589" width="10" style="1" customWidth="1"/>
    <col min="3590" max="3590" width="8.90625" style="1"/>
    <col min="3591" max="3591" width="1.453125" style="1" customWidth="1"/>
    <col min="3592" max="3592" width="6.36328125" style="1" customWidth="1"/>
    <col min="3593" max="3593" width="35.08984375" style="1" customWidth="1"/>
    <col min="3594" max="3594" width="7.90625" style="1" customWidth="1"/>
    <col min="3595" max="3595" width="4.453125" style="1" customWidth="1"/>
    <col min="3596" max="3596" width="10" style="1" customWidth="1"/>
    <col min="3597" max="3597" width="12.90625" style="1" customWidth="1"/>
    <col min="3598" max="3598" width="6.90625" style="1" customWidth="1"/>
    <col min="3599" max="3599" width="7.90625" style="1" customWidth="1"/>
    <col min="3600" max="3600" width="13.36328125" style="1" customWidth="1"/>
    <col min="3601" max="3601" width="7.08984375" style="1" customWidth="1"/>
    <col min="3602" max="3602" width="7.90625" style="1" customWidth="1"/>
    <col min="3603" max="3603" width="13.36328125" style="1" customWidth="1"/>
    <col min="3604" max="3604" width="6.6328125" style="1" customWidth="1"/>
    <col min="3605" max="3605" width="7.90625" style="1" customWidth="1"/>
    <col min="3606" max="3606" width="13.36328125" style="1" customWidth="1"/>
    <col min="3607" max="3607" width="9" style="1" customWidth="1"/>
    <col min="3608" max="3608" width="9.08984375" style="1" customWidth="1"/>
    <col min="3609" max="3609" width="11.6328125" style="1" customWidth="1"/>
    <col min="3610" max="3610" width="11.36328125" style="1" customWidth="1"/>
    <col min="3611" max="3611" width="8.90625" style="1" customWidth="1"/>
    <col min="3612" max="3612" width="14.36328125" style="1" customWidth="1"/>
    <col min="3613" max="3613" width="9.08984375" style="1" customWidth="1"/>
    <col min="3614" max="3614" width="10.36328125" style="1" customWidth="1"/>
    <col min="3615" max="3839" width="9.08984375" style="1" customWidth="1"/>
    <col min="3840" max="3840" width="1.453125" style="1" customWidth="1"/>
    <col min="3841" max="3841" width="6.36328125" style="1" customWidth="1"/>
    <col min="3842" max="3842" width="33" style="1" customWidth="1"/>
    <col min="3843" max="3843" width="7.90625" style="1" customWidth="1"/>
    <col min="3844" max="3844" width="4.453125" style="1" customWidth="1"/>
    <col min="3845" max="3845" width="10" style="1" customWidth="1"/>
    <col min="3846" max="3846" width="8.90625" style="1"/>
    <col min="3847" max="3847" width="1.453125" style="1" customWidth="1"/>
    <col min="3848" max="3848" width="6.36328125" style="1" customWidth="1"/>
    <col min="3849" max="3849" width="35.08984375" style="1" customWidth="1"/>
    <col min="3850" max="3850" width="7.90625" style="1" customWidth="1"/>
    <col min="3851" max="3851" width="4.453125" style="1" customWidth="1"/>
    <col min="3852" max="3852" width="10" style="1" customWidth="1"/>
    <col min="3853" max="3853" width="12.90625" style="1" customWidth="1"/>
    <col min="3854" max="3854" width="6.90625" style="1" customWidth="1"/>
    <col min="3855" max="3855" width="7.90625" style="1" customWidth="1"/>
    <col min="3856" max="3856" width="13.36328125" style="1" customWidth="1"/>
    <col min="3857" max="3857" width="7.08984375" style="1" customWidth="1"/>
    <col min="3858" max="3858" width="7.90625" style="1" customWidth="1"/>
    <col min="3859" max="3859" width="13.36328125" style="1" customWidth="1"/>
    <col min="3860" max="3860" width="6.6328125" style="1" customWidth="1"/>
    <col min="3861" max="3861" width="7.90625" style="1" customWidth="1"/>
    <col min="3862" max="3862" width="13.36328125" style="1" customWidth="1"/>
    <col min="3863" max="3863" width="9" style="1" customWidth="1"/>
    <col min="3864" max="3864" width="9.08984375" style="1" customWidth="1"/>
    <col min="3865" max="3865" width="11.6328125" style="1" customWidth="1"/>
    <col min="3866" max="3866" width="11.36328125" style="1" customWidth="1"/>
    <col min="3867" max="3867" width="8.90625" style="1" customWidth="1"/>
    <col min="3868" max="3868" width="14.36328125" style="1" customWidth="1"/>
    <col min="3869" max="3869" width="9.08984375" style="1" customWidth="1"/>
    <col min="3870" max="3870" width="10.36328125" style="1" customWidth="1"/>
    <col min="3871" max="4095" width="9.08984375" style="1" customWidth="1"/>
    <col min="4096" max="4096" width="1.453125" style="1" customWidth="1"/>
    <col min="4097" max="4097" width="6.36328125" style="1" customWidth="1"/>
    <col min="4098" max="4098" width="33" style="1" customWidth="1"/>
    <col min="4099" max="4099" width="7.90625" style="1" customWidth="1"/>
    <col min="4100" max="4100" width="4.453125" style="1" customWidth="1"/>
    <col min="4101" max="4101" width="10" style="1" customWidth="1"/>
    <col min="4102" max="4102" width="8.90625" style="1"/>
    <col min="4103" max="4103" width="1.453125" style="1" customWidth="1"/>
    <col min="4104" max="4104" width="6.36328125" style="1" customWidth="1"/>
    <col min="4105" max="4105" width="35.08984375" style="1" customWidth="1"/>
    <col min="4106" max="4106" width="7.90625" style="1" customWidth="1"/>
    <col min="4107" max="4107" width="4.453125" style="1" customWidth="1"/>
    <col min="4108" max="4108" width="10" style="1" customWidth="1"/>
    <col min="4109" max="4109" width="12.90625" style="1" customWidth="1"/>
    <col min="4110" max="4110" width="6.90625" style="1" customWidth="1"/>
    <col min="4111" max="4111" width="7.90625" style="1" customWidth="1"/>
    <col min="4112" max="4112" width="13.36328125" style="1" customWidth="1"/>
    <col min="4113" max="4113" width="7.08984375" style="1" customWidth="1"/>
    <col min="4114" max="4114" width="7.90625" style="1" customWidth="1"/>
    <col min="4115" max="4115" width="13.36328125" style="1" customWidth="1"/>
    <col min="4116" max="4116" width="6.6328125" style="1" customWidth="1"/>
    <col min="4117" max="4117" width="7.90625" style="1" customWidth="1"/>
    <col min="4118" max="4118" width="13.36328125" style="1" customWidth="1"/>
    <col min="4119" max="4119" width="9" style="1" customWidth="1"/>
    <col min="4120" max="4120" width="9.08984375" style="1" customWidth="1"/>
    <col min="4121" max="4121" width="11.6328125" style="1" customWidth="1"/>
    <col min="4122" max="4122" width="11.36328125" style="1" customWidth="1"/>
    <col min="4123" max="4123" width="8.90625" style="1" customWidth="1"/>
    <col min="4124" max="4124" width="14.36328125" style="1" customWidth="1"/>
    <col min="4125" max="4125" width="9.08984375" style="1" customWidth="1"/>
    <col min="4126" max="4126" width="10.36328125" style="1" customWidth="1"/>
    <col min="4127" max="4351" width="9.08984375" style="1" customWidth="1"/>
    <col min="4352" max="4352" width="1.453125" style="1" customWidth="1"/>
    <col min="4353" max="4353" width="6.36328125" style="1" customWidth="1"/>
    <col min="4354" max="4354" width="33" style="1" customWidth="1"/>
    <col min="4355" max="4355" width="7.90625" style="1" customWidth="1"/>
    <col min="4356" max="4356" width="4.453125" style="1" customWidth="1"/>
    <col min="4357" max="4357" width="10" style="1" customWidth="1"/>
    <col min="4358" max="4358" width="8.90625" style="1"/>
    <col min="4359" max="4359" width="1.453125" style="1" customWidth="1"/>
    <col min="4360" max="4360" width="6.36328125" style="1" customWidth="1"/>
    <col min="4361" max="4361" width="35.08984375" style="1" customWidth="1"/>
    <col min="4362" max="4362" width="7.90625" style="1" customWidth="1"/>
    <col min="4363" max="4363" width="4.453125" style="1" customWidth="1"/>
    <col min="4364" max="4364" width="10" style="1" customWidth="1"/>
    <col min="4365" max="4365" width="12.90625" style="1" customWidth="1"/>
    <col min="4366" max="4366" width="6.90625" style="1" customWidth="1"/>
    <col min="4367" max="4367" width="7.90625" style="1" customWidth="1"/>
    <col min="4368" max="4368" width="13.36328125" style="1" customWidth="1"/>
    <col min="4369" max="4369" width="7.08984375" style="1" customWidth="1"/>
    <col min="4370" max="4370" width="7.90625" style="1" customWidth="1"/>
    <col min="4371" max="4371" width="13.36328125" style="1" customWidth="1"/>
    <col min="4372" max="4372" width="6.6328125" style="1" customWidth="1"/>
    <col min="4373" max="4373" width="7.90625" style="1" customWidth="1"/>
    <col min="4374" max="4374" width="13.36328125" style="1" customWidth="1"/>
    <col min="4375" max="4375" width="9" style="1" customWidth="1"/>
    <col min="4376" max="4376" width="9.08984375" style="1" customWidth="1"/>
    <col min="4377" max="4377" width="11.6328125" style="1" customWidth="1"/>
    <col min="4378" max="4378" width="11.36328125" style="1" customWidth="1"/>
    <col min="4379" max="4379" width="8.90625" style="1" customWidth="1"/>
    <col min="4380" max="4380" width="14.36328125" style="1" customWidth="1"/>
    <col min="4381" max="4381" width="9.08984375" style="1" customWidth="1"/>
    <col min="4382" max="4382" width="10.36328125" style="1" customWidth="1"/>
    <col min="4383" max="4607" width="9.08984375" style="1" customWidth="1"/>
    <col min="4608" max="4608" width="1.453125" style="1" customWidth="1"/>
    <col min="4609" max="4609" width="6.36328125" style="1" customWidth="1"/>
    <col min="4610" max="4610" width="33" style="1" customWidth="1"/>
    <col min="4611" max="4611" width="7.90625" style="1" customWidth="1"/>
    <col min="4612" max="4612" width="4.453125" style="1" customWidth="1"/>
    <col min="4613" max="4613" width="10" style="1" customWidth="1"/>
    <col min="4614" max="4614" width="8.90625" style="1"/>
    <col min="4615" max="4615" width="1.453125" style="1" customWidth="1"/>
    <col min="4616" max="4616" width="6.36328125" style="1" customWidth="1"/>
    <col min="4617" max="4617" width="35.08984375" style="1" customWidth="1"/>
    <col min="4618" max="4618" width="7.90625" style="1" customWidth="1"/>
    <col min="4619" max="4619" width="4.453125" style="1" customWidth="1"/>
    <col min="4620" max="4620" width="10" style="1" customWidth="1"/>
    <col min="4621" max="4621" width="12.90625" style="1" customWidth="1"/>
    <col min="4622" max="4622" width="6.90625" style="1" customWidth="1"/>
    <col min="4623" max="4623" width="7.90625" style="1" customWidth="1"/>
    <col min="4624" max="4624" width="13.36328125" style="1" customWidth="1"/>
    <col min="4625" max="4625" width="7.08984375" style="1" customWidth="1"/>
    <col min="4626" max="4626" width="7.90625" style="1" customWidth="1"/>
    <col min="4627" max="4627" width="13.36328125" style="1" customWidth="1"/>
    <col min="4628" max="4628" width="6.6328125" style="1" customWidth="1"/>
    <col min="4629" max="4629" width="7.90625" style="1" customWidth="1"/>
    <col min="4630" max="4630" width="13.36328125" style="1" customWidth="1"/>
    <col min="4631" max="4631" width="9" style="1" customWidth="1"/>
    <col min="4632" max="4632" width="9.08984375" style="1" customWidth="1"/>
    <col min="4633" max="4633" width="11.6328125" style="1" customWidth="1"/>
    <col min="4634" max="4634" width="11.36328125" style="1" customWidth="1"/>
    <col min="4635" max="4635" width="8.90625" style="1" customWidth="1"/>
    <col min="4636" max="4636" width="14.36328125" style="1" customWidth="1"/>
    <col min="4637" max="4637" width="9.08984375" style="1" customWidth="1"/>
    <col min="4638" max="4638" width="10.36328125" style="1" customWidth="1"/>
    <col min="4639" max="4863" width="9.08984375" style="1" customWidth="1"/>
    <col min="4864" max="4864" width="1.453125" style="1" customWidth="1"/>
    <col min="4865" max="4865" width="6.36328125" style="1" customWidth="1"/>
    <col min="4866" max="4866" width="33" style="1" customWidth="1"/>
    <col min="4867" max="4867" width="7.90625" style="1" customWidth="1"/>
    <col min="4868" max="4868" width="4.453125" style="1" customWidth="1"/>
    <col min="4869" max="4869" width="10" style="1" customWidth="1"/>
    <col min="4870" max="4870" width="8.90625" style="1"/>
    <col min="4871" max="4871" width="1.453125" style="1" customWidth="1"/>
    <col min="4872" max="4872" width="6.36328125" style="1" customWidth="1"/>
    <col min="4873" max="4873" width="35.08984375" style="1" customWidth="1"/>
    <col min="4874" max="4874" width="7.90625" style="1" customWidth="1"/>
    <col min="4875" max="4875" width="4.453125" style="1" customWidth="1"/>
    <col min="4876" max="4876" width="10" style="1" customWidth="1"/>
    <col min="4877" max="4877" width="12.90625" style="1" customWidth="1"/>
    <col min="4878" max="4878" width="6.90625" style="1" customWidth="1"/>
    <col min="4879" max="4879" width="7.90625" style="1" customWidth="1"/>
    <col min="4880" max="4880" width="13.36328125" style="1" customWidth="1"/>
    <col min="4881" max="4881" width="7.08984375" style="1" customWidth="1"/>
    <col min="4882" max="4882" width="7.90625" style="1" customWidth="1"/>
    <col min="4883" max="4883" width="13.36328125" style="1" customWidth="1"/>
    <col min="4884" max="4884" width="6.6328125" style="1" customWidth="1"/>
    <col min="4885" max="4885" width="7.90625" style="1" customWidth="1"/>
    <col min="4886" max="4886" width="13.36328125" style="1" customWidth="1"/>
    <col min="4887" max="4887" width="9" style="1" customWidth="1"/>
    <col min="4888" max="4888" width="9.08984375" style="1" customWidth="1"/>
    <col min="4889" max="4889" width="11.6328125" style="1" customWidth="1"/>
    <col min="4890" max="4890" width="11.36328125" style="1" customWidth="1"/>
    <col min="4891" max="4891" width="8.90625" style="1" customWidth="1"/>
    <col min="4892" max="4892" width="14.36328125" style="1" customWidth="1"/>
    <col min="4893" max="4893" width="9.08984375" style="1" customWidth="1"/>
    <col min="4894" max="4894" width="10.36328125" style="1" customWidth="1"/>
    <col min="4895" max="5119" width="9.08984375" style="1" customWidth="1"/>
    <col min="5120" max="5120" width="1.453125" style="1" customWidth="1"/>
    <col min="5121" max="5121" width="6.36328125" style="1" customWidth="1"/>
    <col min="5122" max="5122" width="33" style="1" customWidth="1"/>
    <col min="5123" max="5123" width="7.90625" style="1" customWidth="1"/>
    <col min="5124" max="5124" width="4.453125" style="1" customWidth="1"/>
    <col min="5125" max="5125" width="10" style="1" customWidth="1"/>
    <col min="5126" max="5126" width="8.90625" style="1"/>
    <col min="5127" max="5127" width="1.453125" style="1" customWidth="1"/>
    <col min="5128" max="5128" width="6.36328125" style="1" customWidth="1"/>
    <col min="5129" max="5129" width="35.08984375" style="1" customWidth="1"/>
    <col min="5130" max="5130" width="7.90625" style="1" customWidth="1"/>
    <col min="5131" max="5131" width="4.453125" style="1" customWidth="1"/>
    <col min="5132" max="5132" width="10" style="1" customWidth="1"/>
    <col min="5133" max="5133" width="12.90625" style="1" customWidth="1"/>
    <col min="5134" max="5134" width="6.90625" style="1" customWidth="1"/>
    <col min="5135" max="5135" width="7.90625" style="1" customWidth="1"/>
    <col min="5136" max="5136" width="13.36328125" style="1" customWidth="1"/>
    <col min="5137" max="5137" width="7.08984375" style="1" customWidth="1"/>
    <col min="5138" max="5138" width="7.90625" style="1" customWidth="1"/>
    <col min="5139" max="5139" width="13.36328125" style="1" customWidth="1"/>
    <col min="5140" max="5140" width="6.6328125" style="1" customWidth="1"/>
    <col min="5141" max="5141" width="7.90625" style="1" customWidth="1"/>
    <col min="5142" max="5142" width="13.36328125" style="1" customWidth="1"/>
    <col min="5143" max="5143" width="9" style="1" customWidth="1"/>
    <col min="5144" max="5144" width="9.08984375" style="1" customWidth="1"/>
    <col min="5145" max="5145" width="11.6328125" style="1" customWidth="1"/>
    <col min="5146" max="5146" width="11.36328125" style="1" customWidth="1"/>
    <col min="5147" max="5147" width="8.90625" style="1" customWidth="1"/>
    <col min="5148" max="5148" width="14.36328125" style="1" customWidth="1"/>
    <col min="5149" max="5149" width="9.08984375" style="1" customWidth="1"/>
    <col min="5150" max="5150" width="10.36328125" style="1" customWidth="1"/>
    <col min="5151" max="5375" width="9.08984375" style="1" customWidth="1"/>
    <col min="5376" max="5376" width="1.453125" style="1" customWidth="1"/>
    <col min="5377" max="5377" width="6.36328125" style="1" customWidth="1"/>
    <col min="5378" max="5378" width="33" style="1" customWidth="1"/>
    <col min="5379" max="5379" width="7.90625" style="1" customWidth="1"/>
    <col min="5380" max="5380" width="4.453125" style="1" customWidth="1"/>
    <col min="5381" max="5381" width="10" style="1" customWidth="1"/>
    <col min="5382" max="5382" width="8.90625" style="1"/>
    <col min="5383" max="5383" width="1.453125" style="1" customWidth="1"/>
    <col min="5384" max="5384" width="6.36328125" style="1" customWidth="1"/>
    <col min="5385" max="5385" width="35.08984375" style="1" customWidth="1"/>
    <col min="5386" max="5386" width="7.90625" style="1" customWidth="1"/>
    <col min="5387" max="5387" width="4.453125" style="1" customWidth="1"/>
    <col min="5388" max="5388" width="10" style="1" customWidth="1"/>
    <col min="5389" max="5389" width="12.90625" style="1" customWidth="1"/>
    <col min="5390" max="5390" width="6.90625" style="1" customWidth="1"/>
    <col min="5391" max="5391" width="7.90625" style="1" customWidth="1"/>
    <col min="5392" max="5392" width="13.36328125" style="1" customWidth="1"/>
    <col min="5393" max="5393" width="7.08984375" style="1" customWidth="1"/>
    <col min="5394" max="5394" width="7.90625" style="1" customWidth="1"/>
    <col min="5395" max="5395" width="13.36328125" style="1" customWidth="1"/>
    <col min="5396" max="5396" width="6.6328125" style="1" customWidth="1"/>
    <col min="5397" max="5397" width="7.90625" style="1" customWidth="1"/>
    <col min="5398" max="5398" width="13.36328125" style="1" customWidth="1"/>
    <col min="5399" max="5399" width="9" style="1" customWidth="1"/>
    <col min="5400" max="5400" width="9.08984375" style="1" customWidth="1"/>
    <col min="5401" max="5401" width="11.6328125" style="1" customWidth="1"/>
    <col min="5402" max="5402" width="11.36328125" style="1" customWidth="1"/>
    <col min="5403" max="5403" width="8.90625" style="1" customWidth="1"/>
    <col min="5404" max="5404" width="14.36328125" style="1" customWidth="1"/>
    <col min="5405" max="5405" width="9.08984375" style="1" customWidth="1"/>
    <col min="5406" max="5406" width="10.36328125" style="1" customWidth="1"/>
    <col min="5407" max="5631" width="9.08984375" style="1" customWidth="1"/>
    <col min="5632" max="5632" width="1.453125" style="1" customWidth="1"/>
    <col min="5633" max="5633" width="6.36328125" style="1" customWidth="1"/>
    <col min="5634" max="5634" width="33" style="1" customWidth="1"/>
    <col min="5635" max="5635" width="7.90625" style="1" customWidth="1"/>
    <col min="5636" max="5636" width="4.453125" style="1" customWidth="1"/>
    <col min="5637" max="5637" width="10" style="1" customWidth="1"/>
    <col min="5638" max="5638" width="8.90625" style="1"/>
    <col min="5639" max="5639" width="1.453125" style="1" customWidth="1"/>
    <col min="5640" max="5640" width="6.36328125" style="1" customWidth="1"/>
    <col min="5641" max="5641" width="35.08984375" style="1" customWidth="1"/>
    <col min="5642" max="5642" width="7.90625" style="1" customWidth="1"/>
    <col min="5643" max="5643" width="4.453125" style="1" customWidth="1"/>
    <col min="5644" max="5644" width="10" style="1" customWidth="1"/>
    <col min="5645" max="5645" width="12.90625" style="1" customWidth="1"/>
    <col min="5646" max="5646" width="6.90625" style="1" customWidth="1"/>
    <col min="5647" max="5647" width="7.90625" style="1" customWidth="1"/>
    <col min="5648" max="5648" width="13.36328125" style="1" customWidth="1"/>
    <col min="5649" max="5649" width="7.08984375" style="1" customWidth="1"/>
    <col min="5650" max="5650" width="7.90625" style="1" customWidth="1"/>
    <col min="5651" max="5651" width="13.36328125" style="1" customWidth="1"/>
    <col min="5652" max="5652" width="6.6328125" style="1" customWidth="1"/>
    <col min="5653" max="5653" width="7.90625" style="1" customWidth="1"/>
    <col min="5654" max="5654" width="13.36328125" style="1" customWidth="1"/>
    <col min="5655" max="5655" width="9" style="1" customWidth="1"/>
    <col min="5656" max="5656" width="9.08984375" style="1" customWidth="1"/>
    <col min="5657" max="5657" width="11.6328125" style="1" customWidth="1"/>
    <col min="5658" max="5658" width="11.36328125" style="1" customWidth="1"/>
    <col min="5659" max="5659" width="8.90625" style="1" customWidth="1"/>
    <col min="5660" max="5660" width="14.36328125" style="1" customWidth="1"/>
    <col min="5661" max="5661" width="9.08984375" style="1" customWidth="1"/>
    <col min="5662" max="5662" width="10.36328125" style="1" customWidth="1"/>
    <col min="5663" max="5887" width="9.08984375" style="1" customWidth="1"/>
    <col min="5888" max="5888" width="1.453125" style="1" customWidth="1"/>
    <col min="5889" max="5889" width="6.36328125" style="1" customWidth="1"/>
    <col min="5890" max="5890" width="33" style="1" customWidth="1"/>
    <col min="5891" max="5891" width="7.90625" style="1" customWidth="1"/>
    <col min="5892" max="5892" width="4.453125" style="1" customWidth="1"/>
    <col min="5893" max="5893" width="10" style="1" customWidth="1"/>
    <col min="5894" max="5894" width="8.90625" style="1"/>
    <col min="5895" max="5895" width="1.453125" style="1" customWidth="1"/>
    <col min="5896" max="5896" width="6.36328125" style="1" customWidth="1"/>
    <col min="5897" max="5897" width="35.08984375" style="1" customWidth="1"/>
    <col min="5898" max="5898" width="7.90625" style="1" customWidth="1"/>
    <col min="5899" max="5899" width="4.453125" style="1" customWidth="1"/>
    <col min="5900" max="5900" width="10" style="1" customWidth="1"/>
    <col min="5901" max="5901" width="12.90625" style="1" customWidth="1"/>
    <col min="5902" max="5902" width="6.90625" style="1" customWidth="1"/>
    <col min="5903" max="5903" width="7.90625" style="1" customWidth="1"/>
    <col min="5904" max="5904" width="13.36328125" style="1" customWidth="1"/>
    <col min="5905" max="5905" width="7.08984375" style="1" customWidth="1"/>
    <col min="5906" max="5906" width="7.90625" style="1" customWidth="1"/>
    <col min="5907" max="5907" width="13.36328125" style="1" customWidth="1"/>
    <col min="5908" max="5908" width="6.6328125" style="1" customWidth="1"/>
    <col min="5909" max="5909" width="7.90625" style="1" customWidth="1"/>
    <col min="5910" max="5910" width="13.36328125" style="1" customWidth="1"/>
    <col min="5911" max="5911" width="9" style="1" customWidth="1"/>
    <col min="5912" max="5912" width="9.08984375" style="1" customWidth="1"/>
    <col min="5913" max="5913" width="11.6328125" style="1" customWidth="1"/>
    <col min="5914" max="5914" width="11.36328125" style="1" customWidth="1"/>
    <col min="5915" max="5915" width="8.90625" style="1" customWidth="1"/>
    <col min="5916" max="5916" width="14.36328125" style="1" customWidth="1"/>
    <col min="5917" max="5917" width="9.08984375" style="1" customWidth="1"/>
    <col min="5918" max="5918" width="10.36328125" style="1" customWidth="1"/>
    <col min="5919" max="6143" width="9.08984375" style="1" customWidth="1"/>
    <col min="6144" max="6144" width="1.453125" style="1" customWidth="1"/>
    <col min="6145" max="6145" width="6.36328125" style="1" customWidth="1"/>
    <col min="6146" max="6146" width="33" style="1" customWidth="1"/>
    <col min="6147" max="6147" width="7.90625" style="1" customWidth="1"/>
    <col min="6148" max="6148" width="4.453125" style="1" customWidth="1"/>
    <col min="6149" max="6149" width="10" style="1" customWidth="1"/>
    <col min="6150" max="6150" width="8.90625" style="1"/>
    <col min="6151" max="6151" width="1.453125" style="1" customWidth="1"/>
    <col min="6152" max="6152" width="6.36328125" style="1" customWidth="1"/>
    <col min="6153" max="6153" width="35.08984375" style="1" customWidth="1"/>
    <col min="6154" max="6154" width="7.90625" style="1" customWidth="1"/>
    <col min="6155" max="6155" width="4.453125" style="1" customWidth="1"/>
    <col min="6156" max="6156" width="10" style="1" customWidth="1"/>
    <col min="6157" max="6157" width="12.90625" style="1" customWidth="1"/>
    <col min="6158" max="6158" width="6.90625" style="1" customWidth="1"/>
    <col min="6159" max="6159" width="7.90625" style="1" customWidth="1"/>
    <col min="6160" max="6160" width="13.36328125" style="1" customWidth="1"/>
    <col min="6161" max="6161" width="7.08984375" style="1" customWidth="1"/>
    <col min="6162" max="6162" width="7.90625" style="1" customWidth="1"/>
    <col min="6163" max="6163" width="13.36328125" style="1" customWidth="1"/>
    <col min="6164" max="6164" width="6.6328125" style="1" customWidth="1"/>
    <col min="6165" max="6165" width="7.90625" style="1" customWidth="1"/>
    <col min="6166" max="6166" width="13.36328125" style="1" customWidth="1"/>
    <col min="6167" max="6167" width="9" style="1" customWidth="1"/>
    <col min="6168" max="6168" width="9.08984375" style="1" customWidth="1"/>
    <col min="6169" max="6169" width="11.6328125" style="1" customWidth="1"/>
    <col min="6170" max="6170" width="11.36328125" style="1" customWidth="1"/>
    <col min="6171" max="6171" width="8.90625" style="1" customWidth="1"/>
    <col min="6172" max="6172" width="14.36328125" style="1" customWidth="1"/>
    <col min="6173" max="6173" width="9.08984375" style="1" customWidth="1"/>
    <col min="6174" max="6174" width="10.36328125" style="1" customWidth="1"/>
    <col min="6175" max="6399" width="9.08984375" style="1" customWidth="1"/>
    <col min="6400" max="6400" width="1.453125" style="1" customWidth="1"/>
    <col min="6401" max="6401" width="6.36328125" style="1" customWidth="1"/>
    <col min="6402" max="6402" width="33" style="1" customWidth="1"/>
    <col min="6403" max="6403" width="7.90625" style="1" customWidth="1"/>
    <col min="6404" max="6404" width="4.453125" style="1" customWidth="1"/>
    <col min="6405" max="6405" width="10" style="1" customWidth="1"/>
    <col min="6406" max="6406" width="8.90625" style="1"/>
    <col min="6407" max="6407" width="1.453125" style="1" customWidth="1"/>
    <col min="6408" max="6408" width="6.36328125" style="1" customWidth="1"/>
    <col min="6409" max="6409" width="35.08984375" style="1" customWidth="1"/>
    <col min="6410" max="6410" width="7.90625" style="1" customWidth="1"/>
    <col min="6411" max="6411" width="4.453125" style="1" customWidth="1"/>
    <col min="6412" max="6412" width="10" style="1" customWidth="1"/>
    <col min="6413" max="6413" width="12.90625" style="1" customWidth="1"/>
    <col min="6414" max="6414" width="6.90625" style="1" customWidth="1"/>
    <col min="6415" max="6415" width="7.90625" style="1" customWidth="1"/>
    <col min="6416" max="6416" width="13.36328125" style="1" customWidth="1"/>
    <col min="6417" max="6417" width="7.08984375" style="1" customWidth="1"/>
    <col min="6418" max="6418" width="7.90625" style="1" customWidth="1"/>
    <col min="6419" max="6419" width="13.36328125" style="1" customWidth="1"/>
    <col min="6420" max="6420" width="6.6328125" style="1" customWidth="1"/>
    <col min="6421" max="6421" width="7.90625" style="1" customWidth="1"/>
    <col min="6422" max="6422" width="13.36328125" style="1" customWidth="1"/>
    <col min="6423" max="6423" width="9" style="1" customWidth="1"/>
    <col min="6424" max="6424" width="9.08984375" style="1" customWidth="1"/>
    <col min="6425" max="6425" width="11.6328125" style="1" customWidth="1"/>
    <col min="6426" max="6426" width="11.36328125" style="1" customWidth="1"/>
    <col min="6427" max="6427" width="8.90625" style="1" customWidth="1"/>
    <col min="6428" max="6428" width="14.36328125" style="1" customWidth="1"/>
    <col min="6429" max="6429" width="9.08984375" style="1" customWidth="1"/>
    <col min="6430" max="6430" width="10.36328125" style="1" customWidth="1"/>
    <col min="6431" max="6655" width="9.08984375" style="1" customWidth="1"/>
    <col min="6656" max="6656" width="1.453125" style="1" customWidth="1"/>
    <col min="6657" max="6657" width="6.36328125" style="1" customWidth="1"/>
    <col min="6658" max="6658" width="33" style="1" customWidth="1"/>
    <col min="6659" max="6659" width="7.90625" style="1" customWidth="1"/>
    <col min="6660" max="6660" width="4.453125" style="1" customWidth="1"/>
    <col min="6661" max="6661" width="10" style="1" customWidth="1"/>
    <col min="6662" max="6662" width="8.90625" style="1"/>
    <col min="6663" max="6663" width="1.453125" style="1" customWidth="1"/>
    <col min="6664" max="6664" width="6.36328125" style="1" customWidth="1"/>
    <col min="6665" max="6665" width="35.08984375" style="1" customWidth="1"/>
    <col min="6666" max="6666" width="7.90625" style="1" customWidth="1"/>
    <col min="6667" max="6667" width="4.453125" style="1" customWidth="1"/>
    <col min="6668" max="6668" width="10" style="1" customWidth="1"/>
    <col min="6669" max="6669" width="12.90625" style="1" customWidth="1"/>
    <col min="6670" max="6670" width="6.90625" style="1" customWidth="1"/>
    <col min="6671" max="6671" width="7.90625" style="1" customWidth="1"/>
    <col min="6672" max="6672" width="13.36328125" style="1" customWidth="1"/>
    <col min="6673" max="6673" width="7.08984375" style="1" customWidth="1"/>
    <col min="6674" max="6674" width="7.90625" style="1" customWidth="1"/>
    <col min="6675" max="6675" width="13.36328125" style="1" customWidth="1"/>
    <col min="6676" max="6676" width="6.6328125" style="1" customWidth="1"/>
    <col min="6677" max="6677" width="7.90625" style="1" customWidth="1"/>
    <col min="6678" max="6678" width="13.36328125" style="1" customWidth="1"/>
    <col min="6679" max="6679" width="9" style="1" customWidth="1"/>
    <col min="6680" max="6680" width="9.08984375" style="1" customWidth="1"/>
    <col min="6681" max="6681" width="11.6328125" style="1" customWidth="1"/>
    <col min="6682" max="6682" width="11.36328125" style="1" customWidth="1"/>
    <col min="6683" max="6683" width="8.90625" style="1" customWidth="1"/>
    <col min="6684" max="6684" width="14.36328125" style="1" customWidth="1"/>
    <col min="6685" max="6685" width="9.08984375" style="1" customWidth="1"/>
    <col min="6686" max="6686" width="10.36328125" style="1" customWidth="1"/>
    <col min="6687" max="6911" width="9.08984375" style="1" customWidth="1"/>
    <col min="6912" max="6912" width="1.453125" style="1" customWidth="1"/>
    <col min="6913" max="6913" width="6.36328125" style="1" customWidth="1"/>
    <col min="6914" max="6914" width="33" style="1" customWidth="1"/>
    <col min="6915" max="6915" width="7.90625" style="1" customWidth="1"/>
    <col min="6916" max="6916" width="4.453125" style="1" customWidth="1"/>
    <col min="6917" max="6917" width="10" style="1" customWidth="1"/>
    <col min="6918" max="6918" width="8.90625" style="1"/>
    <col min="6919" max="6919" width="1.453125" style="1" customWidth="1"/>
    <col min="6920" max="6920" width="6.36328125" style="1" customWidth="1"/>
    <col min="6921" max="6921" width="35.08984375" style="1" customWidth="1"/>
    <col min="6922" max="6922" width="7.90625" style="1" customWidth="1"/>
    <col min="6923" max="6923" width="4.453125" style="1" customWidth="1"/>
    <col min="6924" max="6924" width="10" style="1" customWidth="1"/>
    <col min="6925" max="6925" width="12.90625" style="1" customWidth="1"/>
    <col min="6926" max="6926" width="6.90625" style="1" customWidth="1"/>
    <col min="6927" max="6927" width="7.90625" style="1" customWidth="1"/>
    <col min="6928" max="6928" width="13.36328125" style="1" customWidth="1"/>
    <col min="6929" max="6929" width="7.08984375" style="1" customWidth="1"/>
    <col min="6930" max="6930" width="7.90625" style="1" customWidth="1"/>
    <col min="6931" max="6931" width="13.36328125" style="1" customWidth="1"/>
    <col min="6932" max="6932" width="6.6328125" style="1" customWidth="1"/>
    <col min="6933" max="6933" width="7.90625" style="1" customWidth="1"/>
    <col min="6934" max="6934" width="13.36328125" style="1" customWidth="1"/>
    <col min="6935" max="6935" width="9" style="1" customWidth="1"/>
    <col min="6936" max="6936" width="9.08984375" style="1" customWidth="1"/>
    <col min="6937" max="6937" width="11.6328125" style="1" customWidth="1"/>
    <col min="6938" max="6938" width="11.36328125" style="1" customWidth="1"/>
    <col min="6939" max="6939" width="8.90625" style="1" customWidth="1"/>
    <col min="6940" max="6940" width="14.36328125" style="1" customWidth="1"/>
    <col min="6941" max="6941" width="9.08984375" style="1" customWidth="1"/>
    <col min="6942" max="6942" width="10.36328125" style="1" customWidth="1"/>
    <col min="6943" max="7167" width="9.08984375" style="1" customWidth="1"/>
    <col min="7168" max="7168" width="1.453125" style="1" customWidth="1"/>
    <col min="7169" max="7169" width="6.36328125" style="1" customWidth="1"/>
    <col min="7170" max="7170" width="33" style="1" customWidth="1"/>
    <col min="7171" max="7171" width="7.90625" style="1" customWidth="1"/>
    <col min="7172" max="7172" width="4.453125" style="1" customWidth="1"/>
    <col min="7173" max="7173" width="10" style="1" customWidth="1"/>
    <col min="7174" max="7174" width="8.90625" style="1"/>
    <col min="7175" max="7175" width="1.453125" style="1" customWidth="1"/>
    <col min="7176" max="7176" width="6.36328125" style="1" customWidth="1"/>
    <col min="7177" max="7177" width="35.08984375" style="1" customWidth="1"/>
    <col min="7178" max="7178" width="7.90625" style="1" customWidth="1"/>
    <col min="7179" max="7179" width="4.453125" style="1" customWidth="1"/>
    <col min="7180" max="7180" width="10" style="1" customWidth="1"/>
    <col min="7181" max="7181" width="12.90625" style="1" customWidth="1"/>
    <col min="7182" max="7182" width="6.90625" style="1" customWidth="1"/>
    <col min="7183" max="7183" width="7.90625" style="1" customWidth="1"/>
    <col min="7184" max="7184" width="13.36328125" style="1" customWidth="1"/>
    <col min="7185" max="7185" width="7.08984375" style="1" customWidth="1"/>
    <col min="7186" max="7186" width="7.90625" style="1" customWidth="1"/>
    <col min="7187" max="7187" width="13.36328125" style="1" customWidth="1"/>
    <col min="7188" max="7188" width="6.6328125" style="1" customWidth="1"/>
    <col min="7189" max="7189" width="7.90625" style="1" customWidth="1"/>
    <col min="7190" max="7190" width="13.36328125" style="1" customWidth="1"/>
    <col min="7191" max="7191" width="9" style="1" customWidth="1"/>
    <col min="7192" max="7192" width="9.08984375" style="1" customWidth="1"/>
    <col min="7193" max="7193" width="11.6328125" style="1" customWidth="1"/>
    <col min="7194" max="7194" width="11.36328125" style="1" customWidth="1"/>
    <col min="7195" max="7195" width="8.90625" style="1" customWidth="1"/>
    <col min="7196" max="7196" width="14.36328125" style="1" customWidth="1"/>
    <col min="7197" max="7197" width="9.08984375" style="1" customWidth="1"/>
    <col min="7198" max="7198" width="10.36328125" style="1" customWidth="1"/>
    <col min="7199" max="7423" width="9.08984375" style="1" customWidth="1"/>
    <col min="7424" max="7424" width="1.453125" style="1" customWidth="1"/>
    <col min="7425" max="7425" width="6.36328125" style="1" customWidth="1"/>
    <col min="7426" max="7426" width="33" style="1" customWidth="1"/>
    <col min="7427" max="7427" width="7.90625" style="1" customWidth="1"/>
    <col min="7428" max="7428" width="4.453125" style="1" customWidth="1"/>
    <col min="7429" max="7429" width="10" style="1" customWidth="1"/>
    <col min="7430" max="7430" width="8.90625" style="1"/>
    <col min="7431" max="7431" width="1.453125" style="1" customWidth="1"/>
    <col min="7432" max="7432" width="6.36328125" style="1" customWidth="1"/>
    <col min="7433" max="7433" width="35.08984375" style="1" customWidth="1"/>
    <col min="7434" max="7434" width="7.90625" style="1" customWidth="1"/>
    <col min="7435" max="7435" width="4.453125" style="1" customWidth="1"/>
    <col min="7436" max="7436" width="10" style="1" customWidth="1"/>
    <col min="7437" max="7437" width="12.90625" style="1" customWidth="1"/>
    <col min="7438" max="7438" width="6.90625" style="1" customWidth="1"/>
    <col min="7439" max="7439" width="7.90625" style="1" customWidth="1"/>
    <col min="7440" max="7440" width="13.36328125" style="1" customWidth="1"/>
    <col min="7441" max="7441" width="7.08984375" style="1" customWidth="1"/>
    <col min="7442" max="7442" width="7.90625" style="1" customWidth="1"/>
    <col min="7443" max="7443" width="13.36328125" style="1" customWidth="1"/>
    <col min="7444" max="7444" width="6.6328125" style="1" customWidth="1"/>
    <col min="7445" max="7445" width="7.90625" style="1" customWidth="1"/>
    <col min="7446" max="7446" width="13.36328125" style="1" customWidth="1"/>
    <col min="7447" max="7447" width="9" style="1" customWidth="1"/>
    <col min="7448" max="7448" width="9.08984375" style="1" customWidth="1"/>
    <col min="7449" max="7449" width="11.6328125" style="1" customWidth="1"/>
    <col min="7450" max="7450" width="11.36328125" style="1" customWidth="1"/>
    <col min="7451" max="7451" width="8.90625" style="1" customWidth="1"/>
    <col min="7452" max="7452" width="14.36328125" style="1" customWidth="1"/>
    <col min="7453" max="7453" width="9.08984375" style="1" customWidth="1"/>
    <col min="7454" max="7454" width="10.36328125" style="1" customWidth="1"/>
    <col min="7455" max="7679" width="9.08984375" style="1" customWidth="1"/>
    <col min="7680" max="7680" width="1.453125" style="1" customWidth="1"/>
    <col min="7681" max="7681" width="6.36328125" style="1" customWidth="1"/>
    <col min="7682" max="7682" width="33" style="1" customWidth="1"/>
    <col min="7683" max="7683" width="7.90625" style="1" customWidth="1"/>
    <col min="7684" max="7684" width="4.453125" style="1" customWidth="1"/>
    <col min="7685" max="7685" width="10" style="1" customWidth="1"/>
    <col min="7686" max="7686" width="8.90625" style="1"/>
    <col min="7687" max="7687" width="1.453125" style="1" customWidth="1"/>
    <col min="7688" max="7688" width="6.36328125" style="1" customWidth="1"/>
    <col min="7689" max="7689" width="35.08984375" style="1" customWidth="1"/>
    <col min="7690" max="7690" width="7.90625" style="1" customWidth="1"/>
    <col min="7691" max="7691" width="4.453125" style="1" customWidth="1"/>
    <col min="7692" max="7692" width="10" style="1" customWidth="1"/>
    <col min="7693" max="7693" width="12.90625" style="1" customWidth="1"/>
    <col min="7694" max="7694" width="6.90625" style="1" customWidth="1"/>
    <col min="7695" max="7695" width="7.90625" style="1" customWidth="1"/>
    <col min="7696" max="7696" width="13.36328125" style="1" customWidth="1"/>
    <col min="7697" max="7697" width="7.08984375" style="1" customWidth="1"/>
    <col min="7698" max="7698" width="7.90625" style="1" customWidth="1"/>
    <col min="7699" max="7699" width="13.36328125" style="1" customWidth="1"/>
    <col min="7700" max="7700" width="6.6328125" style="1" customWidth="1"/>
    <col min="7701" max="7701" width="7.90625" style="1" customWidth="1"/>
    <col min="7702" max="7702" width="13.36328125" style="1" customWidth="1"/>
    <col min="7703" max="7703" width="9" style="1" customWidth="1"/>
    <col min="7704" max="7704" width="9.08984375" style="1" customWidth="1"/>
    <col min="7705" max="7705" width="11.6328125" style="1" customWidth="1"/>
    <col min="7706" max="7706" width="11.36328125" style="1" customWidth="1"/>
    <col min="7707" max="7707" width="8.90625" style="1" customWidth="1"/>
    <col min="7708" max="7708" width="14.36328125" style="1" customWidth="1"/>
    <col min="7709" max="7709" width="9.08984375" style="1" customWidth="1"/>
    <col min="7710" max="7710" width="10.36328125" style="1" customWidth="1"/>
    <col min="7711" max="7935" width="9.08984375" style="1" customWidth="1"/>
    <col min="7936" max="7936" width="1.453125" style="1" customWidth="1"/>
    <col min="7937" max="7937" width="6.36328125" style="1" customWidth="1"/>
    <col min="7938" max="7938" width="33" style="1" customWidth="1"/>
    <col min="7939" max="7939" width="7.90625" style="1" customWidth="1"/>
    <col min="7940" max="7940" width="4.453125" style="1" customWidth="1"/>
    <col min="7941" max="7941" width="10" style="1" customWidth="1"/>
    <col min="7942" max="7942" width="8.90625" style="1"/>
    <col min="7943" max="7943" width="1.453125" style="1" customWidth="1"/>
    <col min="7944" max="7944" width="6.36328125" style="1" customWidth="1"/>
    <col min="7945" max="7945" width="35.08984375" style="1" customWidth="1"/>
    <col min="7946" max="7946" width="7.90625" style="1" customWidth="1"/>
    <col min="7947" max="7947" width="4.453125" style="1" customWidth="1"/>
    <col min="7948" max="7948" width="10" style="1" customWidth="1"/>
    <col min="7949" max="7949" width="12.90625" style="1" customWidth="1"/>
    <col min="7950" max="7950" width="6.90625" style="1" customWidth="1"/>
    <col min="7951" max="7951" width="7.90625" style="1" customWidth="1"/>
    <col min="7952" max="7952" width="13.36328125" style="1" customWidth="1"/>
    <col min="7953" max="7953" width="7.08984375" style="1" customWidth="1"/>
    <col min="7954" max="7954" width="7.90625" style="1" customWidth="1"/>
    <col min="7955" max="7955" width="13.36328125" style="1" customWidth="1"/>
    <col min="7956" max="7956" width="6.6328125" style="1" customWidth="1"/>
    <col min="7957" max="7957" width="7.90625" style="1" customWidth="1"/>
    <col min="7958" max="7958" width="13.36328125" style="1" customWidth="1"/>
    <col min="7959" max="7959" width="9" style="1" customWidth="1"/>
    <col min="7960" max="7960" width="9.08984375" style="1" customWidth="1"/>
    <col min="7961" max="7961" width="11.6328125" style="1" customWidth="1"/>
    <col min="7962" max="7962" width="11.36328125" style="1" customWidth="1"/>
    <col min="7963" max="7963" width="8.90625" style="1" customWidth="1"/>
    <col min="7964" max="7964" width="14.36328125" style="1" customWidth="1"/>
    <col min="7965" max="7965" width="9.08984375" style="1" customWidth="1"/>
    <col min="7966" max="7966" width="10.36328125" style="1" customWidth="1"/>
    <col min="7967" max="8191" width="9.08984375" style="1" customWidth="1"/>
    <col min="8192" max="8192" width="1.453125" style="1" customWidth="1"/>
    <col min="8193" max="8193" width="6.36328125" style="1" customWidth="1"/>
    <col min="8194" max="8194" width="33" style="1" customWidth="1"/>
    <col min="8195" max="8195" width="7.90625" style="1" customWidth="1"/>
    <col min="8196" max="8196" width="4.453125" style="1" customWidth="1"/>
    <col min="8197" max="8197" width="10" style="1" customWidth="1"/>
    <col min="8198" max="8198" width="8.90625" style="1"/>
    <col min="8199" max="8199" width="1.453125" style="1" customWidth="1"/>
    <col min="8200" max="8200" width="6.36328125" style="1" customWidth="1"/>
    <col min="8201" max="8201" width="35.08984375" style="1" customWidth="1"/>
    <col min="8202" max="8202" width="7.90625" style="1" customWidth="1"/>
    <col min="8203" max="8203" width="4.453125" style="1" customWidth="1"/>
    <col min="8204" max="8204" width="10" style="1" customWidth="1"/>
    <col min="8205" max="8205" width="12.90625" style="1" customWidth="1"/>
    <col min="8206" max="8206" width="6.90625" style="1" customWidth="1"/>
    <col min="8207" max="8207" width="7.90625" style="1" customWidth="1"/>
    <col min="8208" max="8208" width="13.36328125" style="1" customWidth="1"/>
    <col min="8209" max="8209" width="7.08984375" style="1" customWidth="1"/>
    <col min="8210" max="8210" width="7.90625" style="1" customWidth="1"/>
    <col min="8211" max="8211" width="13.36328125" style="1" customWidth="1"/>
    <col min="8212" max="8212" width="6.6328125" style="1" customWidth="1"/>
    <col min="8213" max="8213" width="7.90625" style="1" customWidth="1"/>
    <col min="8214" max="8214" width="13.36328125" style="1" customWidth="1"/>
    <col min="8215" max="8215" width="9" style="1" customWidth="1"/>
    <col min="8216" max="8216" width="9.08984375" style="1" customWidth="1"/>
    <col min="8217" max="8217" width="11.6328125" style="1" customWidth="1"/>
    <col min="8218" max="8218" width="11.36328125" style="1" customWidth="1"/>
    <col min="8219" max="8219" width="8.90625" style="1" customWidth="1"/>
    <col min="8220" max="8220" width="14.36328125" style="1" customWidth="1"/>
    <col min="8221" max="8221" width="9.08984375" style="1" customWidth="1"/>
    <col min="8222" max="8222" width="10.36328125" style="1" customWidth="1"/>
    <col min="8223" max="8447" width="9.08984375" style="1" customWidth="1"/>
    <col min="8448" max="8448" width="1.453125" style="1" customWidth="1"/>
    <col min="8449" max="8449" width="6.36328125" style="1" customWidth="1"/>
    <col min="8450" max="8450" width="33" style="1" customWidth="1"/>
    <col min="8451" max="8451" width="7.90625" style="1" customWidth="1"/>
    <col min="8452" max="8452" width="4.453125" style="1" customWidth="1"/>
    <col min="8453" max="8453" width="10" style="1" customWidth="1"/>
    <col min="8454" max="8454" width="8.90625" style="1"/>
    <col min="8455" max="8455" width="1.453125" style="1" customWidth="1"/>
    <col min="8456" max="8456" width="6.36328125" style="1" customWidth="1"/>
    <col min="8457" max="8457" width="35.08984375" style="1" customWidth="1"/>
    <col min="8458" max="8458" width="7.90625" style="1" customWidth="1"/>
    <col min="8459" max="8459" width="4.453125" style="1" customWidth="1"/>
    <col min="8460" max="8460" width="10" style="1" customWidth="1"/>
    <col min="8461" max="8461" width="12.90625" style="1" customWidth="1"/>
    <col min="8462" max="8462" width="6.90625" style="1" customWidth="1"/>
    <col min="8463" max="8463" width="7.90625" style="1" customWidth="1"/>
    <col min="8464" max="8464" width="13.36328125" style="1" customWidth="1"/>
    <col min="8465" max="8465" width="7.08984375" style="1" customWidth="1"/>
    <col min="8466" max="8466" width="7.90625" style="1" customWidth="1"/>
    <col min="8467" max="8467" width="13.36328125" style="1" customWidth="1"/>
    <col min="8468" max="8468" width="6.6328125" style="1" customWidth="1"/>
    <col min="8469" max="8469" width="7.90625" style="1" customWidth="1"/>
    <col min="8470" max="8470" width="13.36328125" style="1" customWidth="1"/>
    <col min="8471" max="8471" width="9" style="1" customWidth="1"/>
    <col min="8472" max="8472" width="9.08984375" style="1" customWidth="1"/>
    <col min="8473" max="8473" width="11.6328125" style="1" customWidth="1"/>
    <col min="8474" max="8474" width="11.36328125" style="1" customWidth="1"/>
    <col min="8475" max="8475" width="8.90625" style="1" customWidth="1"/>
    <col min="8476" max="8476" width="14.36328125" style="1" customWidth="1"/>
    <col min="8477" max="8477" width="9.08984375" style="1" customWidth="1"/>
    <col min="8478" max="8478" width="10.36328125" style="1" customWidth="1"/>
    <col min="8479" max="8703" width="9.08984375" style="1" customWidth="1"/>
    <col min="8704" max="8704" width="1.453125" style="1" customWidth="1"/>
    <col min="8705" max="8705" width="6.36328125" style="1" customWidth="1"/>
    <col min="8706" max="8706" width="33" style="1" customWidth="1"/>
    <col min="8707" max="8707" width="7.90625" style="1" customWidth="1"/>
    <col min="8708" max="8708" width="4.453125" style="1" customWidth="1"/>
    <col min="8709" max="8709" width="10" style="1" customWidth="1"/>
    <col min="8710" max="8710" width="8.90625" style="1"/>
    <col min="8711" max="8711" width="1.453125" style="1" customWidth="1"/>
    <col min="8712" max="8712" width="6.36328125" style="1" customWidth="1"/>
    <col min="8713" max="8713" width="35.08984375" style="1" customWidth="1"/>
    <col min="8714" max="8714" width="7.90625" style="1" customWidth="1"/>
    <col min="8715" max="8715" width="4.453125" style="1" customWidth="1"/>
    <col min="8716" max="8716" width="10" style="1" customWidth="1"/>
    <col min="8717" max="8717" width="12.90625" style="1" customWidth="1"/>
    <col min="8718" max="8718" width="6.90625" style="1" customWidth="1"/>
    <col min="8719" max="8719" width="7.90625" style="1" customWidth="1"/>
    <col min="8720" max="8720" width="13.36328125" style="1" customWidth="1"/>
    <col min="8721" max="8721" width="7.08984375" style="1" customWidth="1"/>
    <col min="8722" max="8722" width="7.90625" style="1" customWidth="1"/>
    <col min="8723" max="8723" width="13.36328125" style="1" customWidth="1"/>
    <col min="8724" max="8724" width="6.6328125" style="1" customWidth="1"/>
    <col min="8725" max="8725" width="7.90625" style="1" customWidth="1"/>
    <col min="8726" max="8726" width="13.36328125" style="1" customWidth="1"/>
    <col min="8727" max="8727" width="9" style="1" customWidth="1"/>
    <col min="8728" max="8728" width="9.08984375" style="1" customWidth="1"/>
    <col min="8729" max="8729" width="11.6328125" style="1" customWidth="1"/>
    <col min="8730" max="8730" width="11.36328125" style="1" customWidth="1"/>
    <col min="8731" max="8731" width="8.90625" style="1" customWidth="1"/>
    <col min="8732" max="8732" width="14.36328125" style="1" customWidth="1"/>
    <col min="8733" max="8733" width="9.08984375" style="1" customWidth="1"/>
    <col min="8734" max="8734" width="10.36328125" style="1" customWidth="1"/>
    <col min="8735" max="8959" width="9.08984375" style="1" customWidth="1"/>
    <col min="8960" max="8960" width="1.453125" style="1" customWidth="1"/>
    <col min="8961" max="8961" width="6.36328125" style="1" customWidth="1"/>
    <col min="8962" max="8962" width="33" style="1" customWidth="1"/>
    <col min="8963" max="8963" width="7.90625" style="1" customWidth="1"/>
    <col min="8964" max="8964" width="4.453125" style="1" customWidth="1"/>
    <col min="8965" max="8965" width="10" style="1" customWidth="1"/>
    <col min="8966" max="8966" width="8.90625" style="1"/>
    <col min="8967" max="8967" width="1.453125" style="1" customWidth="1"/>
    <col min="8968" max="8968" width="6.36328125" style="1" customWidth="1"/>
    <col min="8969" max="8969" width="35.08984375" style="1" customWidth="1"/>
    <col min="8970" max="8970" width="7.90625" style="1" customWidth="1"/>
    <col min="8971" max="8971" width="4.453125" style="1" customWidth="1"/>
    <col min="8972" max="8972" width="10" style="1" customWidth="1"/>
    <col min="8973" max="8973" width="12.90625" style="1" customWidth="1"/>
    <col min="8974" max="8974" width="6.90625" style="1" customWidth="1"/>
    <col min="8975" max="8975" width="7.90625" style="1" customWidth="1"/>
    <col min="8976" max="8976" width="13.36328125" style="1" customWidth="1"/>
    <col min="8977" max="8977" width="7.08984375" style="1" customWidth="1"/>
    <col min="8978" max="8978" width="7.90625" style="1" customWidth="1"/>
    <col min="8979" max="8979" width="13.36328125" style="1" customWidth="1"/>
    <col min="8980" max="8980" width="6.6328125" style="1" customWidth="1"/>
    <col min="8981" max="8981" width="7.90625" style="1" customWidth="1"/>
    <col min="8982" max="8982" width="13.36328125" style="1" customWidth="1"/>
    <col min="8983" max="8983" width="9" style="1" customWidth="1"/>
    <col min="8984" max="8984" width="9.08984375" style="1" customWidth="1"/>
    <col min="8985" max="8985" width="11.6328125" style="1" customWidth="1"/>
    <col min="8986" max="8986" width="11.36328125" style="1" customWidth="1"/>
    <col min="8987" max="8987" width="8.90625" style="1" customWidth="1"/>
    <col min="8988" max="8988" width="14.36328125" style="1" customWidth="1"/>
    <col min="8989" max="8989" width="9.08984375" style="1" customWidth="1"/>
    <col min="8990" max="8990" width="10.36328125" style="1" customWidth="1"/>
    <col min="8991" max="9215" width="9.08984375" style="1" customWidth="1"/>
    <col min="9216" max="9216" width="1.453125" style="1" customWidth="1"/>
    <col min="9217" max="9217" width="6.36328125" style="1" customWidth="1"/>
    <col min="9218" max="9218" width="33" style="1" customWidth="1"/>
    <col min="9219" max="9219" width="7.90625" style="1" customWidth="1"/>
    <col min="9220" max="9220" width="4.453125" style="1" customWidth="1"/>
    <col min="9221" max="9221" width="10" style="1" customWidth="1"/>
    <col min="9222" max="9222" width="8.90625" style="1"/>
    <col min="9223" max="9223" width="1.453125" style="1" customWidth="1"/>
    <col min="9224" max="9224" width="6.36328125" style="1" customWidth="1"/>
    <col min="9225" max="9225" width="35.08984375" style="1" customWidth="1"/>
    <col min="9226" max="9226" width="7.90625" style="1" customWidth="1"/>
    <col min="9227" max="9227" width="4.453125" style="1" customWidth="1"/>
    <col min="9228" max="9228" width="10" style="1" customWidth="1"/>
    <col min="9229" max="9229" width="12.90625" style="1" customWidth="1"/>
    <col min="9230" max="9230" width="6.90625" style="1" customWidth="1"/>
    <col min="9231" max="9231" width="7.90625" style="1" customWidth="1"/>
    <col min="9232" max="9232" width="13.36328125" style="1" customWidth="1"/>
    <col min="9233" max="9233" width="7.08984375" style="1" customWidth="1"/>
    <col min="9234" max="9234" width="7.90625" style="1" customWidth="1"/>
    <col min="9235" max="9235" width="13.36328125" style="1" customWidth="1"/>
    <col min="9236" max="9236" width="6.6328125" style="1" customWidth="1"/>
    <col min="9237" max="9237" width="7.90625" style="1" customWidth="1"/>
    <col min="9238" max="9238" width="13.36328125" style="1" customWidth="1"/>
    <col min="9239" max="9239" width="9" style="1" customWidth="1"/>
    <col min="9240" max="9240" width="9.08984375" style="1" customWidth="1"/>
    <col min="9241" max="9241" width="11.6328125" style="1" customWidth="1"/>
    <col min="9242" max="9242" width="11.36328125" style="1" customWidth="1"/>
    <col min="9243" max="9243" width="8.90625" style="1" customWidth="1"/>
    <col min="9244" max="9244" width="14.36328125" style="1" customWidth="1"/>
    <col min="9245" max="9245" width="9.08984375" style="1" customWidth="1"/>
    <col min="9246" max="9246" width="10.36328125" style="1" customWidth="1"/>
    <col min="9247" max="9471" width="9.08984375" style="1" customWidth="1"/>
    <col min="9472" max="9472" width="1.453125" style="1" customWidth="1"/>
    <col min="9473" max="9473" width="6.36328125" style="1" customWidth="1"/>
    <col min="9474" max="9474" width="33" style="1" customWidth="1"/>
    <col min="9475" max="9475" width="7.90625" style="1" customWidth="1"/>
    <col min="9476" max="9476" width="4.453125" style="1" customWidth="1"/>
    <col min="9477" max="9477" width="10" style="1" customWidth="1"/>
    <col min="9478" max="9478" width="8.90625" style="1"/>
    <col min="9479" max="9479" width="1.453125" style="1" customWidth="1"/>
    <col min="9480" max="9480" width="6.36328125" style="1" customWidth="1"/>
    <col min="9481" max="9481" width="35.08984375" style="1" customWidth="1"/>
    <col min="9482" max="9482" width="7.90625" style="1" customWidth="1"/>
    <col min="9483" max="9483" width="4.453125" style="1" customWidth="1"/>
    <col min="9484" max="9484" width="10" style="1" customWidth="1"/>
    <col min="9485" max="9485" width="12.90625" style="1" customWidth="1"/>
    <col min="9486" max="9486" width="6.90625" style="1" customWidth="1"/>
    <col min="9487" max="9487" width="7.90625" style="1" customWidth="1"/>
    <col min="9488" max="9488" width="13.36328125" style="1" customWidth="1"/>
    <col min="9489" max="9489" width="7.08984375" style="1" customWidth="1"/>
    <col min="9490" max="9490" width="7.90625" style="1" customWidth="1"/>
    <col min="9491" max="9491" width="13.36328125" style="1" customWidth="1"/>
    <col min="9492" max="9492" width="6.6328125" style="1" customWidth="1"/>
    <col min="9493" max="9493" width="7.90625" style="1" customWidth="1"/>
    <col min="9494" max="9494" width="13.36328125" style="1" customWidth="1"/>
    <col min="9495" max="9495" width="9" style="1" customWidth="1"/>
    <col min="9496" max="9496" width="9.08984375" style="1" customWidth="1"/>
    <col min="9497" max="9497" width="11.6328125" style="1" customWidth="1"/>
    <col min="9498" max="9498" width="11.36328125" style="1" customWidth="1"/>
    <col min="9499" max="9499" width="8.90625" style="1" customWidth="1"/>
    <col min="9500" max="9500" width="14.36328125" style="1" customWidth="1"/>
    <col min="9501" max="9501" width="9.08984375" style="1" customWidth="1"/>
    <col min="9502" max="9502" width="10.36328125" style="1" customWidth="1"/>
    <col min="9503" max="9727" width="9.08984375" style="1" customWidth="1"/>
    <col min="9728" max="9728" width="1.453125" style="1" customWidth="1"/>
    <col min="9729" max="9729" width="6.36328125" style="1" customWidth="1"/>
    <col min="9730" max="9730" width="33" style="1" customWidth="1"/>
    <col min="9731" max="9731" width="7.90625" style="1" customWidth="1"/>
    <col min="9732" max="9732" width="4.453125" style="1" customWidth="1"/>
    <col min="9733" max="9733" width="10" style="1" customWidth="1"/>
    <col min="9734" max="9734" width="8.90625" style="1"/>
    <col min="9735" max="9735" width="1.453125" style="1" customWidth="1"/>
    <col min="9736" max="9736" width="6.36328125" style="1" customWidth="1"/>
    <col min="9737" max="9737" width="35.08984375" style="1" customWidth="1"/>
    <col min="9738" max="9738" width="7.90625" style="1" customWidth="1"/>
    <col min="9739" max="9739" width="4.453125" style="1" customWidth="1"/>
    <col min="9740" max="9740" width="10" style="1" customWidth="1"/>
    <col min="9741" max="9741" width="12.90625" style="1" customWidth="1"/>
    <col min="9742" max="9742" width="6.90625" style="1" customWidth="1"/>
    <col min="9743" max="9743" width="7.90625" style="1" customWidth="1"/>
    <col min="9744" max="9744" width="13.36328125" style="1" customWidth="1"/>
    <col min="9745" max="9745" width="7.08984375" style="1" customWidth="1"/>
    <col min="9746" max="9746" width="7.90625" style="1" customWidth="1"/>
    <col min="9747" max="9747" width="13.36328125" style="1" customWidth="1"/>
    <col min="9748" max="9748" width="6.6328125" style="1" customWidth="1"/>
    <col min="9749" max="9749" width="7.90625" style="1" customWidth="1"/>
    <col min="9750" max="9750" width="13.36328125" style="1" customWidth="1"/>
    <col min="9751" max="9751" width="9" style="1" customWidth="1"/>
    <col min="9752" max="9752" width="9.08984375" style="1" customWidth="1"/>
    <col min="9753" max="9753" width="11.6328125" style="1" customWidth="1"/>
    <col min="9754" max="9754" width="11.36328125" style="1" customWidth="1"/>
    <col min="9755" max="9755" width="8.90625" style="1" customWidth="1"/>
    <col min="9756" max="9756" width="14.36328125" style="1" customWidth="1"/>
    <col min="9757" max="9757" width="9.08984375" style="1" customWidth="1"/>
    <col min="9758" max="9758" width="10.36328125" style="1" customWidth="1"/>
    <col min="9759" max="9983" width="9.08984375" style="1" customWidth="1"/>
    <col min="9984" max="9984" width="1.453125" style="1" customWidth="1"/>
    <col min="9985" max="9985" width="6.36328125" style="1" customWidth="1"/>
    <col min="9986" max="9986" width="33" style="1" customWidth="1"/>
    <col min="9987" max="9987" width="7.90625" style="1" customWidth="1"/>
    <col min="9988" max="9988" width="4.453125" style="1" customWidth="1"/>
    <col min="9989" max="9989" width="10" style="1" customWidth="1"/>
    <col min="9990" max="9990" width="8.90625" style="1"/>
    <col min="9991" max="9991" width="1.453125" style="1" customWidth="1"/>
    <col min="9992" max="9992" width="6.36328125" style="1" customWidth="1"/>
    <col min="9993" max="9993" width="35.08984375" style="1" customWidth="1"/>
    <col min="9994" max="9994" width="7.90625" style="1" customWidth="1"/>
    <col min="9995" max="9995" width="4.453125" style="1" customWidth="1"/>
    <col min="9996" max="9996" width="10" style="1" customWidth="1"/>
    <col min="9997" max="9997" width="12.90625" style="1" customWidth="1"/>
    <col min="9998" max="9998" width="6.90625" style="1" customWidth="1"/>
    <col min="9999" max="9999" width="7.90625" style="1" customWidth="1"/>
    <col min="10000" max="10000" width="13.36328125" style="1" customWidth="1"/>
    <col min="10001" max="10001" width="7.08984375" style="1" customWidth="1"/>
    <col min="10002" max="10002" width="7.90625" style="1" customWidth="1"/>
    <col min="10003" max="10003" width="13.36328125" style="1" customWidth="1"/>
    <col min="10004" max="10004" width="6.6328125" style="1" customWidth="1"/>
    <col min="10005" max="10005" width="7.90625" style="1" customWidth="1"/>
    <col min="10006" max="10006" width="13.36328125" style="1" customWidth="1"/>
    <col min="10007" max="10007" width="9" style="1" customWidth="1"/>
    <col min="10008" max="10008" width="9.08984375" style="1" customWidth="1"/>
    <col min="10009" max="10009" width="11.6328125" style="1" customWidth="1"/>
    <col min="10010" max="10010" width="11.36328125" style="1" customWidth="1"/>
    <col min="10011" max="10011" width="8.90625" style="1" customWidth="1"/>
    <col min="10012" max="10012" width="14.36328125" style="1" customWidth="1"/>
    <col min="10013" max="10013" width="9.08984375" style="1" customWidth="1"/>
    <col min="10014" max="10014" width="10.36328125" style="1" customWidth="1"/>
    <col min="10015" max="10239" width="9.08984375" style="1" customWidth="1"/>
    <col min="10240" max="10240" width="1.453125" style="1" customWidth="1"/>
    <col min="10241" max="10241" width="6.36328125" style="1" customWidth="1"/>
    <col min="10242" max="10242" width="33" style="1" customWidth="1"/>
    <col min="10243" max="10243" width="7.90625" style="1" customWidth="1"/>
    <col min="10244" max="10244" width="4.453125" style="1" customWidth="1"/>
    <col min="10245" max="10245" width="10" style="1" customWidth="1"/>
    <col min="10246" max="10246" width="8.90625" style="1"/>
    <col min="10247" max="10247" width="1.453125" style="1" customWidth="1"/>
    <col min="10248" max="10248" width="6.36328125" style="1" customWidth="1"/>
    <col min="10249" max="10249" width="35.08984375" style="1" customWidth="1"/>
    <col min="10250" max="10250" width="7.90625" style="1" customWidth="1"/>
    <col min="10251" max="10251" width="4.453125" style="1" customWidth="1"/>
    <col min="10252" max="10252" width="10" style="1" customWidth="1"/>
    <col min="10253" max="10253" width="12.90625" style="1" customWidth="1"/>
    <col min="10254" max="10254" width="6.90625" style="1" customWidth="1"/>
    <col min="10255" max="10255" width="7.90625" style="1" customWidth="1"/>
    <col min="10256" max="10256" width="13.36328125" style="1" customWidth="1"/>
    <col min="10257" max="10257" width="7.08984375" style="1" customWidth="1"/>
    <col min="10258" max="10258" width="7.90625" style="1" customWidth="1"/>
    <col min="10259" max="10259" width="13.36328125" style="1" customWidth="1"/>
    <col min="10260" max="10260" width="6.6328125" style="1" customWidth="1"/>
    <col min="10261" max="10261" width="7.90625" style="1" customWidth="1"/>
    <col min="10262" max="10262" width="13.36328125" style="1" customWidth="1"/>
    <col min="10263" max="10263" width="9" style="1" customWidth="1"/>
    <col min="10264" max="10264" width="9.08984375" style="1" customWidth="1"/>
    <col min="10265" max="10265" width="11.6328125" style="1" customWidth="1"/>
    <col min="10266" max="10266" width="11.36328125" style="1" customWidth="1"/>
    <col min="10267" max="10267" width="8.90625" style="1" customWidth="1"/>
    <col min="10268" max="10268" width="14.36328125" style="1" customWidth="1"/>
    <col min="10269" max="10269" width="9.08984375" style="1" customWidth="1"/>
    <col min="10270" max="10270" width="10.36328125" style="1" customWidth="1"/>
    <col min="10271" max="10495" width="9.08984375" style="1" customWidth="1"/>
    <col min="10496" max="10496" width="1.453125" style="1" customWidth="1"/>
    <col min="10497" max="10497" width="6.36328125" style="1" customWidth="1"/>
    <col min="10498" max="10498" width="33" style="1" customWidth="1"/>
    <col min="10499" max="10499" width="7.90625" style="1" customWidth="1"/>
    <col min="10500" max="10500" width="4.453125" style="1" customWidth="1"/>
    <col min="10501" max="10501" width="10" style="1" customWidth="1"/>
    <col min="10502" max="10502" width="8.90625" style="1"/>
    <col min="10503" max="10503" width="1.453125" style="1" customWidth="1"/>
    <col min="10504" max="10504" width="6.36328125" style="1" customWidth="1"/>
    <col min="10505" max="10505" width="35.08984375" style="1" customWidth="1"/>
    <col min="10506" max="10506" width="7.90625" style="1" customWidth="1"/>
    <col min="10507" max="10507" width="4.453125" style="1" customWidth="1"/>
    <col min="10508" max="10508" width="10" style="1" customWidth="1"/>
    <col min="10509" max="10509" width="12.90625" style="1" customWidth="1"/>
    <col min="10510" max="10510" width="6.90625" style="1" customWidth="1"/>
    <col min="10511" max="10511" width="7.90625" style="1" customWidth="1"/>
    <col min="10512" max="10512" width="13.36328125" style="1" customWidth="1"/>
    <col min="10513" max="10513" width="7.08984375" style="1" customWidth="1"/>
    <col min="10514" max="10514" width="7.90625" style="1" customWidth="1"/>
    <col min="10515" max="10515" width="13.36328125" style="1" customWidth="1"/>
    <col min="10516" max="10516" width="6.6328125" style="1" customWidth="1"/>
    <col min="10517" max="10517" width="7.90625" style="1" customWidth="1"/>
    <col min="10518" max="10518" width="13.36328125" style="1" customWidth="1"/>
    <col min="10519" max="10519" width="9" style="1" customWidth="1"/>
    <col min="10520" max="10520" width="9.08984375" style="1" customWidth="1"/>
    <col min="10521" max="10521" width="11.6328125" style="1" customWidth="1"/>
    <col min="10522" max="10522" width="11.36328125" style="1" customWidth="1"/>
    <col min="10523" max="10523" width="8.90625" style="1" customWidth="1"/>
    <col min="10524" max="10524" width="14.36328125" style="1" customWidth="1"/>
    <col min="10525" max="10525" width="9.08984375" style="1" customWidth="1"/>
    <col min="10526" max="10526" width="10.36328125" style="1" customWidth="1"/>
    <col min="10527" max="10751" width="9.08984375" style="1" customWidth="1"/>
    <col min="10752" max="10752" width="1.453125" style="1" customWidth="1"/>
    <col min="10753" max="10753" width="6.36328125" style="1" customWidth="1"/>
    <col min="10754" max="10754" width="33" style="1" customWidth="1"/>
    <col min="10755" max="10755" width="7.90625" style="1" customWidth="1"/>
    <col min="10756" max="10756" width="4.453125" style="1" customWidth="1"/>
    <col min="10757" max="10757" width="10" style="1" customWidth="1"/>
    <col min="10758" max="10758" width="8.90625" style="1"/>
    <col min="10759" max="10759" width="1.453125" style="1" customWidth="1"/>
    <col min="10760" max="10760" width="6.36328125" style="1" customWidth="1"/>
    <col min="10761" max="10761" width="35.08984375" style="1" customWidth="1"/>
    <col min="10762" max="10762" width="7.90625" style="1" customWidth="1"/>
    <col min="10763" max="10763" width="4.453125" style="1" customWidth="1"/>
    <col min="10764" max="10764" width="10" style="1" customWidth="1"/>
    <col min="10765" max="10765" width="12.90625" style="1" customWidth="1"/>
    <col min="10766" max="10766" width="6.90625" style="1" customWidth="1"/>
    <col min="10767" max="10767" width="7.90625" style="1" customWidth="1"/>
    <col min="10768" max="10768" width="13.36328125" style="1" customWidth="1"/>
    <col min="10769" max="10769" width="7.08984375" style="1" customWidth="1"/>
    <col min="10770" max="10770" width="7.90625" style="1" customWidth="1"/>
    <col min="10771" max="10771" width="13.36328125" style="1" customWidth="1"/>
    <col min="10772" max="10772" width="6.6328125" style="1" customWidth="1"/>
    <col min="10773" max="10773" width="7.90625" style="1" customWidth="1"/>
    <col min="10774" max="10774" width="13.36328125" style="1" customWidth="1"/>
    <col min="10775" max="10775" width="9" style="1" customWidth="1"/>
    <col min="10776" max="10776" width="9.08984375" style="1" customWidth="1"/>
    <col min="10777" max="10777" width="11.6328125" style="1" customWidth="1"/>
    <col min="10778" max="10778" width="11.36328125" style="1" customWidth="1"/>
    <col min="10779" max="10779" width="8.90625" style="1" customWidth="1"/>
    <col min="10780" max="10780" width="14.36328125" style="1" customWidth="1"/>
    <col min="10781" max="10781" width="9.08984375" style="1" customWidth="1"/>
    <col min="10782" max="10782" width="10.36328125" style="1" customWidth="1"/>
    <col min="10783" max="11007" width="9.08984375" style="1" customWidth="1"/>
    <col min="11008" max="11008" width="1.453125" style="1" customWidth="1"/>
    <col min="11009" max="11009" width="6.36328125" style="1" customWidth="1"/>
    <col min="11010" max="11010" width="33" style="1" customWidth="1"/>
    <col min="11011" max="11011" width="7.90625" style="1" customWidth="1"/>
    <col min="11012" max="11012" width="4.453125" style="1" customWidth="1"/>
    <col min="11013" max="11013" width="10" style="1" customWidth="1"/>
    <col min="11014" max="11014" width="8.90625" style="1"/>
    <col min="11015" max="11015" width="1.453125" style="1" customWidth="1"/>
    <col min="11016" max="11016" width="6.36328125" style="1" customWidth="1"/>
    <col min="11017" max="11017" width="35.08984375" style="1" customWidth="1"/>
    <col min="11018" max="11018" width="7.90625" style="1" customWidth="1"/>
    <col min="11019" max="11019" width="4.453125" style="1" customWidth="1"/>
    <col min="11020" max="11020" width="10" style="1" customWidth="1"/>
    <col min="11021" max="11021" width="12.90625" style="1" customWidth="1"/>
    <col min="11022" max="11022" width="6.90625" style="1" customWidth="1"/>
    <col min="11023" max="11023" width="7.90625" style="1" customWidth="1"/>
    <col min="11024" max="11024" width="13.36328125" style="1" customWidth="1"/>
    <col min="11025" max="11025" width="7.08984375" style="1" customWidth="1"/>
    <col min="11026" max="11026" width="7.90625" style="1" customWidth="1"/>
    <col min="11027" max="11027" width="13.36328125" style="1" customWidth="1"/>
    <col min="11028" max="11028" width="6.6328125" style="1" customWidth="1"/>
    <col min="11029" max="11029" width="7.90625" style="1" customWidth="1"/>
    <col min="11030" max="11030" width="13.36328125" style="1" customWidth="1"/>
    <col min="11031" max="11031" width="9" style="1" customWidth="1"/>
    <col min="11032" max="11032" width="9.08984375" style="1" customWidth="1"/>
    <col min="11033" max="11033" width="11.6328125" style="1" customWidth="1"/>
    <col min="11034" max="11034" width="11.36328125" style="1" customWidth="1"/>
    <col min="11035" max="11035" width="8.90625" style="1" customWidth="1"/>
    <col min="11036" max="11036" width="14.36328125" style="1" customWidth="1"/>
    <col min="11037" max="11037" width="9.08984375" style="1" customWidth="1"/>
    <col min="11038" max="11038" width="10.36328125" style="1" customWidth="1"/>
    <col min="11039" max="11263" width="9.08984375" style="1" customWidth="1"/>
    <col min="11264" max="11264" width="1.453125" style="1" customWidth="1"/>
    <col min="11265" max="11265" width="6.36328125" style="1" customWidth="1"/>
    <col min="11266" max="11266" width="33" style="1" customWidth="1"/>
    <col min="11267" max="11267" width="7.90625" style="1" customWidth="1"/>
    <col min="11268" max="11268" width="4.453125" style="1" customWidth="1"/>
    <col min="11269" max="11269" width="10" style="1" customWidth="1"/>
    <col min="11270" max="11270" width="8.90625" style="1"/>
    <col min="11271" max="11271" width="1.453125" style="1" customWidth="1"/>
    <col min="11272" max="11272" width="6.36328125" style="1" customWidth="1"/>
    <col min="11273" max="11273" width="35.08984375" style="1" customWidth="1"/>
    <col min="11274" max="11274" width="7.90625" style="1" customWidth="1"/>
    <col min="11275" max="11275" width="4.453125" style="1" customWidth="1"/>
    <col min="11276" max="11276" width="10" style="1" customWidth="1"/>
    <col min="11277" max="11277" width="12.90625" style="1" customWidth="1"/>
    <col min="11278" max="11278" width="6.90625" style="1" customWidth="1"/>
    <col min="11279" max="11279" width="7.90625" style="1" customWidth="1"/>
    <col min="11280" max="11280" width="13.36328125" style="1" customWidth="1"/>
    <col min="11281" max="11281" width="7.08984375" style="1" customWidth="1"/>
    <col min="11282" max="11282" width="7.90625" style="1" customWidth="1"/>
    <col min="11283" max="11283" width="13.36328125" style="1" customWidth="1"/>
    <col min="11284" max="11284" width="6.6328125" style="1" customWidth="1"/>
    <col min="11285" max="11285" width="7.90625" style="1" customWidth="1"/>
    <col min="11286" max="11286" width="13.36328125" style="1" customWidth="1"/>
    <col min="11287" max="11287" width="9" style="1" customWidth="1"/>
    <col min="11288" max="11288" width="9.08984375" style="1" customWidth="1"/>
    <col min="11289" max="11289" width="11.6328125" style="1" customWidth="1"/>
    <col min="11290" max="11290" width="11.36328125" style="1" customWidth="1"/>
    <col min="11291" max="11291" width="8.90625" style="1" customWidth="1"/>
    <col min="11292" max="11292" width="14.36328125" style="1" customWidth="1"/>
    <col min="11293" max="11293" width="9.08984375" style="1" customWidth="1"/>
    <col min="11294" max="11294" width="10.36328125" style="1" customWidth="1"/>
    <col min="11295" max="11519" width="9.08984375" style="1" customWidth="1"/>
    <col min="11520" max="11520" width="1.453125" style="1" customWidth="1"/>
    <col min="11521" max="11521" width="6.36328125" style="1" customWidth="1"/>
    <col min="11522" max="11522" width="33" style="1" customWidth="1"/>
    <col min="11523" max="11523" width="7.90625" style="1" customWidth="1"/>
    <col min="11524" max="11524" width="4.453125" style="1" customWidth="1"/>
    <col min="11525" max="11525" width="10" style="1" customWidth="1"/>
    <col min="11526" max="11526" width="8.90625" style="1"/>
    <col min="11527" max="11527" width="1.453125" style="1" customWidth="1"/>
    <col min="11528" max="11528" width="6.36328125" style="1" customWidth="1"/>
    <col min="11529" max="11529" width="35.08984375" style="1" customWidth="1"/>
    <col min="11530" max="11530" width="7.90625" style="1" customWidth="1"/>
    <col min="11531" max="11531" width="4.453125" style="1" customWidth="1"/>
    <col min="11532" max="11532" width="10" style="1" customWidth="1"/>
    <col min="11533" max="11533" width="12.90625" style="1" customWidth="1"/>
    <col min="11534" max="11534" width="6.90625" style="1" customWidth="1"/>
    <col min="11535" max="11535" width="7.90625" style="1" customWidth="1"/>
    <col min="11536" max="11536" width="13.36328125" style="1" customWidth="1"/>
    <col min="11537" max="11537" width="7.08984375" style="1" customWidth="1"/>
    <col min="11538" max="11538" width="7.90625" style="1" customWidth="1"/>
    <col min="11539" max="11539" width="13.36328125" style="1" customWidth="1"/>
    <col min="11540" max="11540" width="6.6328125" style="1" customWidth="1"/>
    <col min="11541" max="11541" width="7.90625" style="1" customWidth="1"/>
    <col min="11542" max="11542" width="13.36328125" style="1" customWidth="1"/>
    <col min="11543" max="11543" width="9" style="1" customWidth="1"/>
    <col min="11544" max="11544" width="9.08984375" style="1" customWidth="1"/>
    <col min="11545" max="11545" width="11.6328125" style="1" customWidth="1"/>
    <col min="11546" max="11546" width="11.36328125" style="1" customWidth="1"/>
    <col min="11547" max="11547" width="8.90625" style="1" customWidth="1"/>
    <col min="11548" max="11548" width="14.36328125" style="1" customWidth="1"/>
    <col min="11549" max="11549" width="9.08984375" style="1" customWidth="1"/>
    <col min="11550" max="11550" width="10.36328125" style="1" customWidth="1"/>
    <col min="11551" max="11775" width="9.08984375" style="1" customWidth="1"/>
    <col min="11776" max="11776" width="1.453125" style="1" customWidth="1"/>
    <col min="11777" max="11777" width="6.36328125" style="1" customWidth="1"/>
    <col min="11778" max="11778" width="33" style="1" customWidth="1"/>
    <col min="11779" max="11779" width="7.90625" style="1" customWidth="1"/>
    <col min="11780" max="11780" width="4.453125" style="1" customWidth="1"/>
    <col min="11781" max="11781" width="10" style="1" customWidth="1"/>
    <col min="11782" max="11782" width="8.90625" style="1"/>
    <col min="11783" max="11783" width="1.453125" style="1" customWidth="1"/>
    <col min="11784" max="11784" width="6.36328125" style="1" customWidth="1"/>
    <col min="11785" max="11785" width="35.08984375" style="1" customWidth="1"/>
    <col min="11786" max="11786" width="7.90625" style="1" customWidth="1"/>
    <col min="11787" max="11787" width="4.453125" style="1" customWidth="1"/>
    <col min="11788" max="11788" width="10" style="1" customWidth="1"/>
    <col min="11789" max="11789" width="12.90625" style="1" customWidth="1"/>
    <col min="11790" max="11790" width="6.90625" style="1" customWidth="1"/>
    <col min="11791" max="11791" width="7.90625" style="1" customWidth="1"/>
    <col min="11792" max="11792" width="13.36328125" style="1" customWidth="1"/>
    <col min="11793" max="11793" width="7.08984375" style="1" customWidth="1"/>
    <col min="11794" max="11794" width="7.90625" style="1" customWidth="1"/>
    <col min="11795" max="11795" width="13.36328125" style="1" customWidth="1"/>
    <col min="11796" max="11796" width="6.6328125" style="1" customWidth="1"/>
    <col min="11797" max="11797" width="7.90625" style="1" customWidth="1"/>
    <col min="11798" max="11798" width="13.36328125" style="1" customWidth="1"/>
    <col min="11799" max="11799" width="9" style="1" customWidth="1"/>
    <col min="11800" max="11800" width="9.08984375" style="1" customWidth="1"/>
    <col min="11801" max="11801" width="11.6328125" style="1" customWidth="1"/>
    <col min="11802" max="11802" width="11.36328125" style="1" customWidth="1"/>
    <col min="11803" max="11803" width="8.90625" style="1" customWidth="1"/>
    <col min="11804" max="11804" width="14.36328125" style="1" customWidth="1"/>
    <col min="11805" max="11805" width="9.08984375" style="1" customWidth="1"/>
    <col min="11806" max="11806" width="10.36328125" style="1" customWidth="1"/>
    <col min="11807" max="12031" width="9.08984375" style="1" customWidth="1"/>
    <col min="12032" max="12032" width="1.453125" style="1" customWidth="1"/>
    <col min="12033" max="12033" width="6.36328125" style="1" customWidth="1"/>
    <col min="12034" max="12034" width="33" style="1" customWidth="1"/>
    <col min="12035" max="12035" width="7.90625" style="1" customWidth="1"/>
    <col min="12036" max="12036" width="4.453125" style="1" customWidth="1"/>
    <col min="12037" max="12037" width="10" style="1" customWidth="1"/>
    <col min="12038" max="12038" width="8.90625" style="1"/>
    <col min="12039" max="12039" width="1.453125" style="1" customWidth="1"/>
    <col min="12040" max="12040" width="6.36328125" style="1" customWidth="1"/>
    <col min="12041" max="12041" width="35.08984375" style="1" customWidth="1"/>
    <col min="12042" max="12042" width="7.90625" style="1" customWidth="1"/>
    <col min="12043" max="12043" width="4.453125" style="1" customWidth="1"/>
    <col min="12044" max="12044" width="10" style="1" customWidth="1"/>
    <col min="12045" max="12045" width="12.90625" style="1" customWidth="1"/>
    <col min="12046" max="12046" width="6.90625" style="1" customWidth="1"/>
    <col min="12047" max="12047" width="7.90625" style="1" customWidth="1"/>
    <col min="12048" max="12048" width="13.36328125" style="1" customWidth="1"/>
    <col min="12049" max="12049" width="7.08984375" style="1" customWidth="1"/>
    <col min="12050" max="12050" width="7.90625" style="1" customWidth="1"/>
    <col min="12051" max="12051" width="13.36328125" style="1" customWidth="1"/>
    <col min="12052" max="12052" width="6.6328125" style="1" customWidth="1"/>
    <col min="12053" max="12053" width="7.90625" style="1" customWidth="1"/>
    <col min="12054" max="12054" width="13.36328125" style="1" customWidth="1"/>
    <col min="12055" max="12055" width="9" style="1" customWidth="1"/>
    <col min="12056" max="12056" width="9.08984375" style="1" customWidth="1"/>
    <col min="12057" max="12057" width="11.6328125" style="1" customWidth="1"/>
    <col min="12058" max="12058" width="11.36328125" style="1" customWidth="1"/>
    <col min="12059" max="12059" width="8.90625" style="1" customWidth="1"/>
    <col min="12060" max="12060" width="14.36328125" style="1" customWidth="1"/>
    <col min="12061" max="12061" width="9.08984375" style="1" customWidth="1"/>
    <col min="12062" max="12062" width="10.36328125" style="1" customWidth="1"/>
    <col min="12063" max="12287" width="9.08984375" style="1" customWidth="1"/>
    <col min="12288" max="12288" width="1.453125" style="1" customWidth="1"/>
    <col min="12289" max="12289" width="6.36328125" style="1" customWidth="1"/>
    <col min="12290" max="12290" width="33" style="1" customWidth="1"/>
    <col min="12291" max="12291" width="7.90625" style="1" customWidth="1"/>
    <col min="12292" max="12292" width="4.453125" style="1" customWidth="1"/>
    <col min="12293" max="12293" width="10" style="1" customWidth="1"/>
    <col min="12294" max="12294" width="8.90625" style="1"/>
    <col min="12295" max="12295" width="1.453125" style="1" customWidth="1"/>
    <col min="12296" max="12296" width="6.36328125" style="1" customWidth="1"/>
    <col min="12297" max="12297" width="35.08984375" style="1" customWidth="1"/>
    <col min="12298" max="12298" width="7.90625" style="1" customWidth="1"/>
    <col min="12299" max="12299" width="4.453125" style="1" customWidth="1"/>
    <col min="12300" max="12300" width="10" style="1" customWidth="1"/>
    <col min="12301" max="12301" width="12.90625" style="1" customWidth="1"/>
    <col min="12302" max="12302" width="6.90625" style="1" customWidth="1"/>
    <col min="12303" max="12303" width="7.90625" style="1" customWidth="1"/>
    <col min="12304" max="12304" width="13.36328125" style="1" customWidth="1"/>
    <col min="12305" max="12305" width="7.08984375" style="1" customWidth="1"/>
    <col min="12306" max="12306" width="7.90625" style="1" customWidth="1"/>
    <col min="12307" max="12307" width="13.36328125" style="1" customWidth="1"/>
    <col min="12308" max="12308" width="6.6328125" style="1" customWidth="1"/>
    <col min="12309" max="12309" width="7.90625" style="1" customWidth="1"/>
    <col min="12310" max="12310" width="13.36328125" style="1" customWidth="1"/>
    <col min="12311" max="12311" width="9" style="1" customWidth="1"/>
    <col min="12312" max="12312" width="9.08984375" style="1" customWidth="1"/>
    <col min="12313" max="12313" width="11.6328125" style="1" customWidth="1"/>
    <col min="12314" max="12314" width="11.36328125" style="1" customWidth="1"/>
    <col min="12315" max="12315" width="8.90625" style="1" customWidth="1"/>
    <col min="12316" max="12316" width="14.36328125" style="1" customWidth="1"/>
    <col min="12317" max="12317" width="9.08984375" style="1" customWidth="1"/>
    <col min="12318" max="12318" width="10.36328125" style="1" customWidth="1"/>
    <col min="12319" max="12543" width="9.08984375" style="1" customWidth="1"/>
    <col min="12544" max="12544" width="1.453125" style="1" customWidth="1"/>
    <col min="12545" max="12545" width="6.36328125" style="1" customWidth="1"/>
    <col min="12546" max="12546" width="33" style="1" customWidth="1"/>
    <col min="12547" max="12547" width="7.90625" style="1" customWidth="1"/>
    <col min="12548" max="12548" width="4.453125" style="1" customWidth="1"/>
    <col min="12549" max="12549" width="10" style="1" customWidth="1"/>
    <col min="12550" max="12550" width="8.90625" style="1"/>
    <col min="12551" max="12551" width="1.453125" style="1" customWidth="1"/>
    <col min="12552" max="12552" width="6.36328125" style="1" customWidth="1"/>
    <col min="12553" max="12553" width="35.08984375" style="1" customWidth="1"/>
    <col min="12554" max="12554" width="7.90625" style="1" customWidth="1"/>
    <col min="12555" max="12555" width="4.453125" style="1" customWidth="1"/>
    <col min="12556" max="12556" width="10" style="1" customWidth="1"/>
    <col min="12557" max="12557" width="12.90625" style="1" customWidth="1"/>
    <col min="12558" max="12558" width="6.90625" style="1" customWidth="1"/>
    <col min="12559" max="12559" width="7.90625" style="1" customWidth="1"/>
    <col min="12560" max="12560" width="13.36328125" style="1" customWidth="1"/>
    <col min="12561" max="12561" width="7.08984375" style="1" customWidth="1"/>
    <col min="12562" max="12562" width="7.90625" style="1" customWidth="1"/>
    <col min="12563" max="12563" width="13.36328125" style="1" customWidth="1"/>
    <col min="12564" max="12564" width="6.6328125" style="1" customWidth="1"/>
    <col min="12565" max="12565" width="7.90625" style="1" customWidth="1"/>
    <col min="12566" max="12566" width="13.36328125" style="1" customWidth="1"/>
    <col min="12567" max="12567" width="9" style="1" customWidth="1"/>
    <col min="12568" max="12568" width="9.08984375" style="1" customWidth="1"/>
    <col min="12569" max="12569" width="11.6328125" style="1" customWidth="1"/>
    <col min="12570" max="12570" width="11.36328125" style="1" customWidth="1"/>
    <col min="12571" max="12571" width="8.90625" style="1" customWidth="1"/>
    <col min="12572" max="12572" width="14.36328125" style="1" customWidth="1"/>
    <col min="12573" max="12573" width="9.08984375" style="1" customWidth="1"/>
    <col min="12574" max="12574" width="10.36328125" style="1" customWidth="1"/>
    <col min="12575" max="12799" width="9.08984375" style="1" customWidth="1"/>
    <col min="12800" max="12800" width="1.453125" style="1" customWidth="1"/>
    <col min="12801" max="12801" width="6.36328125" style="1" customWidth="1"/>
    <col min="12802" max="12802" width="33" style="1" customWidth="1"/>
    <col min="12803" max="12803" width="7.90625" style="1" customWidth="1"/>
    <col min="12804" max="12804" width="4.453125" style="1" customWidth="1"/>
    <col min="12805" max="12805" width="10" style="1" customWidth="1"/>
    <col min="12806" max="12806" width="8.90625" style="1"/>
    <col min="12807" max="12807" width="1.453125" style="1" customWidth="1"/>
    <col min="12808" max="12808" width="6.36328125" style="1" customWidth="1"/>
    <col min="12809" max="12809" width="35.08984375" style="1" customWidth="1"/>
    <col min="12810" max="12810" width="7.90625" style="1" customWidth="1"/>
    <col min="12811" max="12811" width="4.453125" style="1" customWidth="1"/>
    <col min="12812" max="12812" width="10" style="1" customWidth="1"/>
    <col min="12813" max="12813" width="12.90625" style="1" customWidth="1"/>
    <col min="12814" max="12814" width="6.90625" style="1" customWidth="1"/>
    <col min="12815" max="12815" width="7.90625" style="1" customWidth="1"/>
    <col min="12816" max="12816" width="13.36328125" style="1" customWidth="1"/>
    <col min="12817" max="12817" width="7.08984375" style="1" customWidth="1"/>
    <col min="12818" max="12818" width="7.90625" style="1" customWidth="1"/>
    <col min="12819" max="12819" width="13.36328125" style="1" customWidth="1"/>
    <col min="12820" max="12820" width="6.6328125" style="1" customWidth="1"/>
    <col min="12821" max="12821" width="7.90625" style="1" customWidth="1"/>
    <col min="12822" max="12822" width="13.36328125" style="1" customWidth="1"/>
    <col min="12823" max="12823" width="9" style="1" customWidth="1"/>
    <col min="12824" max="12824" width="9.08984375" style="1" customWidth="1"/>
    <col min="12825" max="12825" width="11.6328125" style="1" customWidth="1"/>
    <col min="12826" max="12826" width="11.36328125" style="1" customWidth="1"/>
    <col min="12827" max="12827" width="8.90625" style="1" customWidth="1"/>
    <col min="12828" max="12828" width="14.36328125" style="1" customWidth="1"/>
    <col min="12829" max="12829" width="9.08984375" style="1" customWidth="1"/>
    <col min="12830" max="12830" width="10.36328125" style="1" customWidth="1"/>
    <col min="12831" max="13055" width="9.08984375" style="1" customWidth="1"/>
    <col min="13056" max="13056" width="1.453125" style="1" customWidth="1"/>
    <col min="13057" max="13057" width="6.36328125" style="1" customWidth="1"/>
    <col min="13058" max="13058" width="33" style="1" customWidth="1"/>
    <col min="13059" max="13059" width="7.90625" style="1" customWidth="1"/>
    <col min="13060" max="13060" width="4.453125" style="1" customWidth="1"/>
    <col min="13061" max="13061" width="10" style="1" customWidth="1"/>
    <col min="13062" max="13062" width="8.90625" style="1"/>
    <col min="13063" max="13063" width="1.453125" style="1" customWidth="1"/>
    <col min="13064" max="13064" width="6.36328125" style="1" customWidth="1"/>
    <col min="13065" max="13065" width="35.08984375" style="1" customWidth="1"/>
    <col min="13066" max="13066" width="7.90625" style="1" customWidth="1"/>
    <col min="13067" max="13067" width="4.453125" style="1" customWidth="1"/>
    <col min="13068" max="13068" width="10" style="1" customWidth="1"/>
    <col min="13069" max="13069" width="12.90625" style="1" customWidth="1"/>
    <col min="13070" max="13070" width="6.90625" style="1" customWidth="1"/>
    <col min="13071" max="13071" width="7.90625" style="1" customWidth="1"/>
    <col min="13072" max="13072" width="13.36328125" style="1" customWidth="1"/>
    <col min="13073" max="13073" width="7.08984375" style="1" customWidth="1"/>
    <col min="13074" max="13074" width="7.90625" style="1" customWidth="1"/>
    <col min="13075" max="13075" width="13.36328125" style="1" customWidth="1"/>
    <col min="13076" max="13076" width="6.6328125" style="1" customWidth="1"/>
    <col min="13077" max="13077" width="7.90625" style="1" customWidth="1"/>
    <col min="13078" max="13078" width="13.36328125" style="1" customWidth="1"/>
    <col min="13079" max="13079" width="9" style="1" customWidth="1"/>
    <col min="13080" max="13080" width="9.08984375" style="1" customWidth="1"/>
    <col min="13081" max="13081" width="11.6328125" style="1" customWidth="1"/>
    <col min="13082" max="13082" width="11.36328125" style="1" customWidth="1"/>
    <col min="13083" max="13083" width="8.90625" style="1" customWidth="1"/>
    <col min="13084" max="13084" width="14.36328125" style="1" customWidth="1"/>
    <col min="13085" max="13085" width="9.08984375" style="1" customWidth="1"/>
    <col min="13086" max="13086" width="10.36328125" style="1" customWidth="1"/>
    <col min="13087" max="13311" width="9.08984375" style="1" customWidth="1"/>
    <col min="13312" max="13312" width="1.453125" style="1" customWidth="1"/>
    <col min="13313" max="13313" width="6.36328125" style="1" customWidth="1"/>
    <col min="13314" max="13314" width="33" style="1" customWidth="1"/>
    <col min="13315" max="13315" width="7.90625" style="1" customWidth="1"/>
    <col min="13316" max="13316" width="4.453125" style="1" customWidth="1"/>
    <col min="13317" max="13317" width="10" style="1" customWidth="1"/>
    <col min="13318" max="13318" width="8.90625" style="1"/>
    <col min="13319" max="13319" width="1.453125" style="1" customWidth="1"/>
    <col min="13320" max="13320" width="6.36328125" style="1" customWidth="1"/>
    <col min="13321" max="13321" width="35.08984375" style="1" customWidth="1"/>
    <col min="13322" max="13322" width="7.90625" style="1" customWidth="1"/>
    <col min="13323" max="13323" width="4.453125" style="1" customWidth="1"/>
    <col min="13324" max="13324" width="10" style="1" customWidth="1"/>
    <col min="13325" max="13325" width="12.90625" style="1" customWidth="1"/>
    <col min="13326" max="13326" width="6.90625" style="1" customWidth="1"/>
    <col min="13327" max="13327" width="7.90625" style="1" customWidth="1"/>
    <col min="13328" max="13328" width="13.36328125" style="1" customWidth="1"/>
    <col min="13329" max="13329" width="7.08984375" style="1" customWidth="1"/>
    <col min="13330" max="13330" width="7.90625" style="1" customWidth="1"/>
    <col min="13331" max="13331" width="13.36328125" style="1" customWidth="1"/>
    <col min="13332" max="13332" width="6.6328125" style="1" customWidth="1"/>
    <col min="13333" max="13333" width="7.90625" style="1" customWidth="1"/>
    <col min="13334" max="13334" width="13.36328125" style="1" customWidth="1"/>
    <col min="13335" max="13335" width="9" style="1" customWidth="1"/>
    <col min="13336" max="13336" width="9.08984375" style="1" customWidth="1"/>
    <col min="13337" max="13337" width="11.6328125" style="1" customWidth="1"/>
    <col min="13338" max="13338" width="11.36328125" style="1" customWidth="1"/>
    <col min="13339" max="13339" width="8.90625" style="1" customWidth="1"/>
    <col min="13340" max="13340" width="14.36328125" style="1" customWidth="1"/>
    <col min="13341" max="13341" width="9.08984375" style="1" customWidth="1"/>
    <col min="13342" max="13342" width="10.36328125" style="1" customWidth="1"/>
    <col min="13343" max="13567" width="9.08984375" style="1" customWidth="1"/>
    <col min="13568" max="13568" width="1.453125" style="1" customWidth="1"/>
    <col min="13569" max="13569" width="6.36328125" style="1" customWidth="1"/>
    <col min="13570" max="13570" width="33" style="1" customWidth="1"/>
    <col min="13571" max="13571" width="7.90625" style="1" customWidth="1"/>
    <col min="13572" max="13572" width="4.453125" style="1" customWidth="1"/>
    <col min="13573" max="13573" width="10" style="1" customWidth="1"/>
    <col min="13574" max="13574" width="8.90625" style="1"/>
    <col min="13575" max="13575" width="1.453125" style="1" customWidth="1"/>
    <col min="13576" max="13576" width="6.36328125" style="1" customWidth="1"/>
    <col min="13577" max="13577" width="35.08984375" style="1" customWidth="1"/>
    <col min="13578" max="13578" width="7.90625" style="1" customWidth="1"/>
    <col min="13579" max="13579" width="4.453125" style="1" customWidth="1"/>
    <col min="13580" max="13580" width="10" style="1" customWidth="1"/>
    <col min="13581" max="13581" width="12.90625" style="1" customWidth="1"/>
    <col min="13582" max="13582" width="6.90625" style="1" customWidth="1"/>
    <col min="13583" max="13583" width="7.90625" style="1" customWidth="1"/>
    <col min="13584" max="13584" width="13.36328125" style="1" customWidth="1"/>
    <col min="13585" max="13585" width="7.08984375" style="1" customWidth="1"/>
    <col min="13586" max="13586" width="7.90625" style="1" customWidth="1"/>
    <col min="13587" max="13587" width="13.36328125" style="1" customWidth="1"/>
    <col min="13588" max="13588" width="6.6328125" style="1" customWidth="1"/>
    <col min="13589" max="13589" width="7.90625" style="1" customWidth="1"/>
    <col min="13590" max="13590" width="13.36328125" style="1" customWidth="1"/>
    <col min="13591" max="13591" width="9" style="1" customWidth="1"/>
    <col min="13592" max="13592" width="9.08984375" style="1" customWidth="1"/>
    <col min="13593" max="13593" width="11.6328125" style="1" customWidth="1"/>
    <col min="13594" max="13594" width="11.36328125" style="1" customWidth="1"/>
    <col min="13595" max="13595" width="8.90625" style="1" customWidth="1"/>
    <col min="13596" max="13596" width="14.36328125" style="1" customWidth="1"/>
    <col min="13597" max="13597" width="9.08984375" style="1" customWidth="1"/>
    <col min="13598" max="13598" width="10.36328125" style="1" customWidth="1"/>
    <col min="13599" max="13823" width="9.08984375" style="1" customWidth="1"/>
    <col min="13824" max="13824" width="1.453125" style="1" customWidth="1"/>
    <col min="13825" max="13825" width="6.36328125" style="1" customWidth="1"/>
    <col min="13826" max="13826" width="33" style="1" customWidth="1"/>
    <col min="13827" max="13827" width="7.90625" style="1" customWidth="1"/>
    <col min="13828" max="13828" width="4.453125" style="1" customWidth="1"/>
    <col min="13829" max="13829" width="10" style="1" customWidth="1"/>
    <col min="13830" max="13830" width="8.90625" style="1"/>
    <col min="13831" max="13831" width="1.453125" style="1" customWidth="1"/>
    <col min="13832" max="13832" width="6.36328125" style="1" customWidth="1"/>
    <col min="13833" max="13833" width="35.08984375" style="1" customWidth="1"/>
    <col min="13834" max="13834" width="7.90625" style="1" customWidth="1"/>
    <col min="13835" max="13835" width="4.453125" style="1" customWidth="1"/>
    <col min="13836" max="13836" width="10" style="1" customWidth="1"/>
    <col min="13837" max="13837" width="12.90625" style="1" customWidth="1"/>
    <col min="13838" max="13838" width="6.90625" style="1" customWidth="1"/>
    <col min="13839" max="13839" width="7.90625" style="1" customWidth="1"/>
    <col min="13840" max="13840" width="13.36328125" style="1" customWidth="1"/>
    <col min="13841" max="13841" width="7.08984375" style="1" customWidth="1"/>
    <col min="13842" max="13842" width="7.90625" style="1" customWidth="1"/>
    <col min="13843" max="13843" width="13.36328125" style="1" customWidth="1"/>
    <col min="13844" max="13844" width="6.6328125" style="1" customWidth="1"/>
    <col min="13845" max="13845" width="7.90625" style="1" customWidth="1"/>
    <col min="13846" max="13846" width="13.36328125" style="1" customWidth="1"/>
    <col min="13847" max="13847" width="9" style="1" customWidth="1"/>
    <col min="13848" max="13848" width="9.08984375" style="1" customWidth="1"/>
    <col min="13849" max="13849" width="11.6328125" style="1" customWidth="1"/>
    <col min="13850" max="13850" width="11.36328125" style="1" customWidth="1"/>
    <col min="13851" max="13851" width="8.90625" style="1" customWidth="1"/>
    <col min="13852" max="13852" width="14.36328125" style="1" customWidth="1"/>
    <col min="13853" max="13853" width="9.08984375" style="1" customWidth="1"/>
    <col min="13854" max="13854" width="10.36328125" style="1" customWidth="1"/>
    <col min="13855" max="14079" width="9.08984375" style="1" customWidth="1"/>
    <col min="14080" max="14080" width="1.453125" style="1" customWidth="1"/>
    <col min="14081" max="14081" width="6.36328125" style="1" customWidth="1"/>
    <col min="14082" max="14082" width="33" style="1" customWidth="1"/>
    <col min="14083" max="14083" width="7.90625" style="1" customWidth="1"/>
    <col min="14084" max="14084" width="4.453125" style="1" customWidth="1"/>
    <col min="14085" max="14085" width="10" style="1" customWidth="1"/>
    <col min="14086" max="14086" width="8.90625" style="1"/>
    <col min="14087" max="14087" width="1.453125" style="1" customWidth="1"/>
    <col min="14088" max="14088" width="6.36328125" style="1" customWidth="1"/>
    <col min="14089" max="14089" width="35.08984375" style="1" customWidth="1"/>
    <col min="14090" max="14090" width="7.90625" style="1" customWidth="1"/>
    <col min="14091" max="14091" width="4.453125" style="1" customWidth="1"/>
    <col min="14092" max="14092" width="10" style="1" customWidth="1"/>
    <col min="14093" max="14093" width="12.90625" style="1" customWidth="1"/>
    <col min="14094" max="14094" width="6.90625" style="1" customWidth="1"/>
    <col min="14095" max="14095" width="7.90625" style="1" customWidth="1"/>
    <col min="14096" max="14096" width="13.36328125" style="1" customWidth="1"/>
    <col min="14097" max="14097" width="7.08984375" style="1" customWidth="1"/>
    <col min="14098" max="14098" width="7.90625" style="1" customWidth="1"/>
    <col min="14099" max="14099" width="13.36328125" style="1" customWidth="1"/>
    <col min="14100" max="14100" width="6.6328125" style="1" customWidth="1"/>
    <col min="14101" max="14101" width="7.90625" style="1" customWidth="1"/>
    <col min="14102" max="14102" width="13.36328125" style="1" customWidth="1"/>
    <col min="14103" max="14103" width="9" style="1" customWidth="1"/>
    <col min="14104" max="14104" width="9.08984375" style="1" customWidth="1"/>
    <col min="14105" max="14105" width="11.6328125" style="1" customWidth="1"/>
    <col min="14106" max="14106" width="11.36328125" style="1" customWidth="1"/>
    <col min="14107" max="14107" width="8.90625" style="1" customWidth="1"/>
    <col min="14108" max="14108" width="14.36328125" style="1" customWidth="1"/>
    <col min="14109" max="14109" width="9.08984375" style="1" customWidth="1"/>
    <col min="14110" max="14110" width="10.36328125" style="1" customWidth="1"/>
    <col min="14111" max="14335" width="9.08984375" style="1" customWidth="1"/>
    <col min="14336" max="14336" width="1.453125" style="1" customWidth="1"/>
    <col min="14337" max="14337" width="6.36328125" style="1" customWidth="1"/>
    <col min="14338" max="14338" width="33" style="1" customWidth="1"/>
    <col min="14339" max="14339" width="7.90625" style="1" customWidth="1"/>
    <col min="14340" max="14340" width="4.453125" style="1" customWidth="1"/>
    <col min="14341" max="14341" width="10" style="1" customWidth="1"/>
    <col min="14342" max="14342" width="8.90625" style="1"/>
    <col min="14343" max="14343" width="1.453125" style="1" customWidth="1"/>
    <col min="14344" max="14344" width="6.36328125" style="1" customWidth="1"/>
    <col min="14345" max="14345" width="35.08984375" style="1" customWidth="1"/>
    <col min="14346" max="14346" width="7.90625" style="1" customWidth="1"/>
    <col min="14347" max="14347" width="4.453125" style="1" customWidth="1"/>
    <col min="14348" max="14348" width="10" style="1" customWidth="1"/>
    <col min="14349" max="14349" width="12.90625" style="1" customWidth="1"/>
    <col min="14350" max="14350" width="6.90625" style="1" customWidth="1"/>
    <col min="14351" max="14351" width="7.90625" style="1" customWidth="1"/>
    <col min="14352" max="14352" width="13.36328125" style="1" customWidth="1"/>
    <col min="14353" max="14353" width="7.08984375" style="1" customWidth="1"/>
    <col min="14354" max="14354" width="7.90625" style="1" customWidth="1"/>
    <col min="14355" max="14355" width="13.36328125" style="1" customWidth="1"/>
    <col min="14356" max="14356" width="6.6328125" style="1" customWidth="1"/>
    <col min="14357" max="14357" width="7.90625" style="1" customWidth="1"/>
    <col min="14358" max="14358" width="13.36328125" style="1" customWidth="1"/>
    <col min="14359" max="14359" width="9" style="1" customWidth="1"/>
    <col min="14360" max="14360" width="9.08984375" style="1" customWidth="1"/>
    <col min="14361" max="14361" width="11.6328125" style="1" customWidth="1"/>
    <col min="14362" max="14362" width="11.36328125" style="1" customWidth="1"/>
    <col min="14363" max="14363" width="8.90625" style="1" customWidth="1"/>
    <col min="14364" max="14364" width="14.36328125" style="1" customWidth="1"/>
    <col min="14365" max="14365" width="9.08984375" style="1" customWidth="1"/>
    <col min="14366" max="14366" width="10.36328125" style="1" customWidth="1"/>
    <col min="14367" max="14591" width="9.08984375" style="1" customWidth="1"/>
    <col min="14592" max="14592" width="1.453125" style="1" customWidth="1"/>
    <col min="14593" max="14593" width="6.36328125" style="1" customWidth="1"/>
    <col min="14594" max="14594" width="33" style="1" customWidth="1"/>
    <col min="14595" max="14595" width="7.90625" style="1" customWidth="1"/>
    <col min="14596" max="14596" width="4.453125" style="1" customWidth="1"/>
    <col min="14597" max="14597" width="10" style="1" customWidth="1"/>
    <col min="14598" max="14598" width="8.90625" style="1"/>
    <col min="14599" max="14599" width="1.453125" style="1" customWidth="1"/>
    <col min="14600" max="14600" width="6.36328125" style="1" customWidth="1"/>
    <col min="14601" max="14601" width="35.08984375" style="1" customWidth="1"/>
    <col min="14602" max="14602" width="7.90625" style="1" customWidth="1"/>
    <col min="14603" max="14603" width="4.453125" style="1" customWidth="1"/>
    <col min="14604" max="14604" width="10" style="1" customWidth="1"/>
    <col min="14605" max="14605" width="12.90625" style="1" customWidth="1"/>
    <col min="14606" max="14606" width="6.90625" style="1" customWidth="1"/>
    <col min="14607" max="14607" width="7.90625" style="1" customWidth="1"/>
    <col min="14608" max="14608" width="13.36328125" style="1" customWidth="1"/>
    <col min="14609" max="14609" width="7.08984375" style="1" customWidth="1"/>
    <col min="14610" max="14610" width="7.90625" style="1" customWidth="1"/>
    <col min="14611" max="14611" width="13.36328125" style="1" customWidth="1"/>
    <col min="14612" max="14612" width="6.6328125" style="1" customWidth="1"/>
    <col min="14613" max="14613" width="7.90625" style="1" customWidth="1"/>
    <col min="14614" max="14614" width="13.36328125" style="1" customWidth="1"/>
    <col min="14615" max="14615" width="9" style="1" customWidth="1"/>
    <col min="14616" max="14616" width="9.08984375" style="1" customWidth="1"/>
    <col min="14617" max="14617" width="11.6328125" style="1" customWidth="1"/>
    <col min="14618" max="14618" width="11.36328125" style="1" customWidth="1"/>
    <col min="14619" max="14619" width="8.90625" style="1" customWidth="1"/>
    <col min="14620" max="14620" width="14.36328125" style="1" customWidth="1"/>
    <col min="14621" max="14621" width="9.08984375" style="1" customWidth="1"/>
    <col min="14622" max="14622" width="10.36328125" style="1" customWidth="1"/>
    <col min="14623" max="14847" width="9.08984375" style="1" customWidth="1"/>
    <col min="14848" max="14848" width="1.453125" style="1" customWidth="1"/>
    <col min="14849" max="14849" width="6.36328125" style="1" customWidth="1"/>
    <col min="14850" max="14850" width="33" style="1" customWidth="1"/>
    <col min="14851" max="14851" width="7.90625" style="1" customWidth="1"/>
    <col min="14852" max="14852" width="4.453125" style="1" customWidth="1"/>
    <col min="14853" max="14853" width="10" style="1" customWidth="1"/>
    <col min="14854" max="14854" width="8.90625" style="1"/>
    <col min="14855" max="14855" width="1.453125" style="1" customWidth="1"/>
    <col min="14856" max="14856" width="6.36328125" style="1" customWidth="1"/>
    <col min="14857" max="14857" width="35.08984375" style="1" customWidth="1"/>
    <col min="14858" max="14858" width="7.90625" style="1" customWidth="1"/>
    <col min="14859" max="14859" width="4.453125" style="1" customWidth="1"/>
    <col min="14860" max="14860" width="10" style="1" customWidth="1"/>
    <col min="14861" max="14861" width="12.90625" style="1" customWidth="1"/>
    <col min="14862" max="14862" width="6.90625" style="1" customWidth="1"/>
    <col min="14863" max="14863" width="7.90625" style="1" customWidth="1"/>
    <col min="14864" max="14864" width="13.36328125" style="1" customWidth="1"/>
    <col min="14865" max="14865" width="7.08984375" style="1" customWidth="1"/>
    <col min="14866" max="14866" width="7.90625" style="1" customWidth="1"/>
    <col min="14867" max="14867" width="13.36328125" style="1" customWidth="1"/>
    <col min="14868" max="14868" width="6.6328125" style="1" customWidth="1"/>
    <col min="14869" max="14869" width="7.90625" style="1" customWidth="1"/>
    <col min="14870" max="14870" width="13.36328125" style="1" customWidth="1"/>
    <col min="14871" max="14871" width="9" style="1" customWidth="1"/>
    <col min="14872" max="14872" width="9.08984375" style="1" customWidth="1"/>
    <col min="14873" max="14873" width="11.6328125" style="1" customWidth="1"/>
    <col min="14874" max="14874" width="11.36328125" style="1" customWidth="1"/>
    <col min="14875" max="14875" width="8.90625" style="1" customWidth="1"/>
    <col min="14876" max="14876" width="14.36328125" style="1" customWidth="1"/>
    <col min="14877" max="14877" width="9.08984375" style="1" customWidth="1"/>
    <col min="14878" max="14878" width="10.36328125" style="1" customWidth="1"/>
    <col min="14879" max="15103" width="9.08984375" style="1" customWidth="1"/>
    <col min="15104" max="15104" width="1.453125" style="1" customWidth="1"/>
    <col min="15105" max="15105" width="6.36328125" style="1" customWidth="1"/>
    <col min="15106" max="15106" width="33" style="1" customWidth="1"/>
    <col min="15107" max="15107" width="7.90625" style="1" customWidth="1"/>
    <col min="15108" max="15108" width="4.453125" style="1" customWidth="1"/>
    <col min="15109" max="15109" width="10" style="1" customWidth="1"/>
    <col min="15110" max="15110" width="8.90625" style="1"/>
    <col min="15111" max="15111" width="1.453125" style="1" customWidth="1"/>
    <col min="15112" max="15112" width="6.36328125" style="1" customWidth="1"/>
    <col min="15113" max="15113" width="35.08984375" style="1" customWidth="1"/>
    <col min="15114" max="15114" width="7.90625" style="1" customWidth="1"/>
    <col min="15115" max="15115" width="4.453125" style="1" customWidth="1"/>
    <col min="15116" max="15116" width="10" style="1" customWidth="1"/>
    <col min="15117" max="15117" width="12.90625" style="1" customWidth="1"/>
    <col min="15118" max="15118" width="6.90625" style="1" customWidth="1"/>
    <col min="15119" max="15119" width="7.90625" style="1" customWidth="1"/>
    <col min="15120" max="15120" width="13.36328125" style="1" customWidth="1"/>
    <col min="15121" max="15121" width="7.08984375" style="1" customWidth="1"/>
    <col min="15122" max="15122" width="7.90625" style="1" customWidth="1"/>
    <col min="15123" max="15123" width="13.36328125" style="1" customWidth="1"/>
    <col min="15124" max="15124" width="6.6328125" style="1" customWidth="1"/>
    <col min="15125" max="15125" width="7.90625" style="1" customWidth="1"/>
    <col min="15126" max="15126" width="13.36328125" style="1" customWidth="1"/>
    <col min="15127" max="15127" width="9" style="1" customWidth="1"/>
    <col min="15128" max="15128" width="9.08984375" style="1" customWidth="1"/>
    <col min="15129" max="15129" width="11.6328125" style="1" customWidth="1"/>
    <col min="15130" max="15130" width="11.36328125" style="1" customWidth="1"/>
    <col min="15131" max="15131" width="8.90625" style="1" customWidth="1"/>
    <col min="15132" max="15132" width="14.36328125" style="1" customWidth="1"/>
    <col min="15133" max="15133" width="9.08984375" style="1" customWidth="1"/>
    <col min="15134" max="15134" width="10.36328125" style="1" customWidth="1"/>
    <col min="15135" max="15359" width="9.08984375" style="1" customWidth="1"/>
    <col min="15360" max="15360" width="1.453125" style="1" customWidth="1"/>
    <col min="15361" max="15361" width="6.36328125" style="1" customWidth="1"/>
    <col min="15362" max="15362" width="33" style="1" customWidth="1"/>
    <col min="15363" max="15363" width="7.90625" style="1" customWidth="1"/>
    <col min="15364" max="15364" width="4.453125" style="1" customWidth="1"/>
    <col min="15365" max="15365" width="10" style="1" customWidth="1"/>
    <col min="15366" max="15366" width="8.90625" style="1"/>
    <col min="15367" max="15367" width="1.453125" style="1" customWidth="1"/>
    <col min="15368" max="15368" width="6.36328125" style="1" customWidth="1"/>
    <col min="15369" max="15369" width="35.08984375" style="1" customWidth="1"/>
    <col min="15370" max="15370" width="7.90625" style="1" customWidth="1"/>
    <col min="15371" max="15371" width="4.453125" style="1" customWidth="1"/>
    <col min="15372" max="15372" width="10" style="1" customWidth="1"/>
    <col min="15373" max="15373" width="12.90625" style="1" customWidth="1"/>
    <col min="15374" max="15374" width="6.90625" style="1" customWidth="1"/>
    <col min="15375" max="15375" width="7.90625" style="1" customWidth="1"/>
    <col min="15376" max="15376" width="13.36328125" style="1" customWidth="1"/>
    <col min="15377" max="15377" width="7.08984375" style="1" customWidth="1"/>
    <col min="15378" max="15378" width="7.90625" style="1" customWidth="1"/>
    <col min="15379" max="15379" width="13.36328125" style="1" customWidth="1"/>
    <col min="15380" max="15380" width="6.6328125" style="1" customWidth="1"/>
    <col min="15381" max="15381" width="7.90625" style="1" customWidth="1"/>
    <col min="15382" max="15382" width="13.36328125" style="1" customWidth="1"/>
    <col min="15383" max="15383" width="9" style="1" customWidth="1"/>
    <col min="15384" max="15384" width="9.08984375" style="1" customWidth="1"/>
    <col min="15385" max="15385" width="11.6328125" style="1" customWidth="1"/>
    <col min="15386" max="15386" width="11.36328125" style="1" customWidth="1"/>
    <col min="15387" max="15387" width="8.90625" style="1" customWidth="1"/>
    <col min="15388" max="15388" width="14.36328125" style="1" customWidth="1"/>
    <col min="15389" max="15389" width="9.08984375" style="1" customWidth="1"/>
    <col min="15390" max="15390" width="10.36328125" style="1" customWidth="1"/>
    <col min="15391" max="15615" width="9.08984375" style="1" customWidth="1"/>
    <col min="15616" max="15616" width="1.453125" style="1" customWidth="1"/>
    <col min="15617" max="15617" width="6.36328125" style="1" customWidth="1"/>
    <col min="15618" max="15618" width="33" style="1" customWidth="1"/>
    <col min="15619" max="15619" width="7.90625" style="1" customWidth="1"/>
    <col min="15620" max="15620" width="4.453125" style="1" customWidth="1"/>
    <col min="15621" max="15621" width="10" style="1" customWidth="1"/>
    <col min="15622" max="15622" width="8.90625" style="1"/>
    <col min="15623" max="15623" width="1.453125" style="1" customWidth="1"/>
    <col min="15624" max="15624" width="6.36328125" style="1" customWidth="1"/>
    <col min="15625" max="15625" width="35.08984375" style="1" customWidth="1"/>
    <col min="15626" max="15626" width="7.90625" style="1" customWidth="1"/>
    <col min="15627" max="15627" width="4.453125" style="1" customWidth="1"/>
    <col min="15628" max="15628" width="10" style="1" customWidth="1"/>
    <col min="15629" max="15629" width="12.90625" style="1" customWidth="1"/>
    <col min="15630" max="15630" width="6.90625" style="1" customWidth="1"/>
    <col min="15631" max="15631" width="7.90625" style="1" customWidth="1"/>
    <col min="15632" max="15632" width="13.36328125" style="1" customWidth="1"/>
    <col min="15633" max="15633" width="7.08984375" style="1" customWidth="1"/>
    <col min="15634" max="15634" width="7.90625" style="1" customWidth="1"/>
    <col min="15635" max="15635" width="13.36328125" style="1" customWidth="1"/>
    <col min="15636" max="15636" width="6.6328125" style="1" customWidth="1"/>
    <col min="15637" max="15637" width="7.90625" style="1" customWidth="1"/>
    <col min="15638" max="15638" width="13.36328125" style="1" customWidth="1"/>
    <col min="15639" max="15639" width="9" style="1" customWidth="1"/>
    <col min="15640" max="15640" width="9.08984375" style="1" customWidth="1"/>
    <col min="15641" max="15641" width="11.6328125" style="1" customWidth="1"/>
    <col min="15642" max="15642" width="11.36328125" style="1" customWidth="1"/>
    <col min="15643" max="15643" width="8.90625" style="1" customWidth="1"/>
    <col min="15644" max="15644" width="14.36328125" style="1" customWidth="1"/>
    <col min="15645" max="15645" width="9.08984375" style="1" customWidth="1"/>
    <col min="15646" max="15646" width="10.36328125" style="1" customWidth="1"/>
    <col min="15647" max="15871" width="9.08984375" style="1" customWidth="1"/>
    <col min="15872" max="15872" width="1.453125" style="1" customWidth="1"/>
    <col min="15873" max="15873" width="6.36328125" style="1" customWidth="1"/>
    <col min="15874" max="15874" width="33" style="1" customWidth="1"/>
    <col min="15875" max="15875" width="7.90625" style="1" customWidth="1"/>
    <col min="15876" max="15876" width="4.453125" style="1" customWidth="1"/>
    <col min="15877" max="15877" width="10" style="1" customWidth="1"/>
    <col min="15878" max="15878" width="8.90625" style="1"/>
    <col min="15879" max="15879" width="1.453125" style="1" customWidth="1"/>
    <col min="15880" max="15880" width="6.36328125" style="1" customWidth="1"/>
    <col min="15881" max="15881" width="35.08984375" style="1" customWidth="1"/>
    <col min="15882" max="15882" width="7.90625" style="1" customWidth="1"/>
    <col min="15883" max="15883" width="4.453125" style="1" customWidth="1"/>
    <col min="15884" max="15884" width="10" style="1" customWidth="1"/>
    <col min="15885" max="15885" width="12.90625" style="1" customWidth="1"/>
    <col min="15886" max="15886" width="6.90625" style="1" customWidth="1"/>
    <col min="15887" max="15887" width="7.90625" style="1" customWidth="1"/>
    <col min="15888" max="15888" width="13.36328125" style="1" customWidth="1"/>
    <col min="15889" max="15889" width="7.08984375" style="1" customWidth="1"/>
    <col min="15890" max="15890" width="7.90625" style="1" customWidth="1"/>
    <col min="15891" max="15891" width="13.36328125" style="1" customWidth="1"/>
    <col min="15892" max="15892" width="6.6328125" style="1" customWidth="1"/>
    <col min="15893" max="15893" width="7.90625" style="1" customWidth="1"/>
    <col min="15894" max="15894" width="13.36328125" style="1" customWidth="1"/>
    <col min="15895" max="15895" width="9" style="1" customWidth="1"/>
    <col min="15896" max="15896" width="9.08984375" style="1" customWidth="1"/>
    <col min="15897" max="15897" width="11.6328125" style="1" customWidth="1"/>
    <col min="15898" max="15898" width="11.36328125" style="1" customWidth="1"/>
    <col min="15899" max="15899" width="8.90625" style="1" customWidth="1"/>
    <col min="15900" max="15900" width="14.36328125" style="1" customWidth="1"/>
    <col min="15901" max="15901" width="9.08984375" style="1" customWidth="1"/>
    <col min="15902" max="15902" width="10.36328125" style="1" customWidth="1"/>
    <col min="15903" max="16127" width="9.08984375" style="1" customWidth="1"/>
    <col min="16128" max="16128" width="1.453125" style="1" customWidth="1"/>
    <col min="16129" max="16129" width="6.36328125" style="1" customWidth="1"/>
    <col min="16130" max="16130" width="33" style="1" customWidth="1"/>
    <col min="16131" max="16131" width="7.90625" style="1" customWidth="1"/>
    <col min="16132" max="16132" width="4.453125" style="1" customWidth="1"/>
    <col min="16133" max="16133" width="10" style="1" customWidth="1"/>
    <col min="16134" max="16134" width="8.90625" style="1"/>
    <col min="16135" max="16135" width="1.453125" style="1" customWidth="1"/>
    <col min="16136" max="16136" width="6.36328125" style="1" customWidth="1"/>
    <col min="16137" max="16137" width="35.08984375" style="1" customWidth="1"/>
    <col min="16138" max="16138" width="7.90625" style="1" customWidth="1"/>
    <col min="16139" max="16139" width="4.453125" style="1" customWidth="1"/>
    <col min="16140" max="16140" width="10" style="1" customWidth="1"/>
    <col min="16141" max="16141" width="12.90625" style="1" customWidth="1"/>
    <col min="16142" max="16142" width="6.90625" style="1" customWidth="1"/>
    <col min="16143" max="16143" width="7.90625" style="1" customWidth="1"/>
    <col min="16144" max="16144" width="13.36328125" style="1" customWidth="1"/>
    <col min="16145" max="16145" width="7.08984375" style="1" customWidth="1"/>
    <col min="16146" max="16146" width="7.90625" style="1" customWidth="1"/>
    <col min="16147" max="16147" width="13.36328125" style="1" customWidth="1"/>
    <col min="16148" max="16148" width="6.6328125" style="1" customWidth="1"/>
    <col min="16149" max="16149" width="7.90625" style="1" customWidth="1"/>
    <col min="16150" max="16150" width="13.36328125" style="1" customWidth="1"/>
    <col min="16151" max="16151" width="9" style="1" customWidth="1"/>
    <col min="16152" max="16152" width="9.08984375" style="1" customWidth="1"/>
    <col min="16153" max="16153" width="11.6328125" style="1" customWidth="1"/>
    <col min="16154" max="16154" width="11.36328125" style="1" customWidth="1"/>
    <col min="16155" max="16155" width="8.90625" style="1" customWidth="1"/>
    <col min="16156" max="16156" width="14.36328125" style="1" customWidth="1"/>
    <col min="16157" max="16157" width="9.08984375" style="1" customWidth="1"/>
    <col min="16158" max="16158" width="10.36328125" style="1" customWidth="1"/>
    <col min="16159" max="16384" width="9.08984375" style="1" customWidth="1"/>
  </cols>
  <sheetData>
    <row r="1" spans="1:26" ht="15" customHeight="1">
      <c r="A1" s="1" t="s">
        <v>115</v>
      </c>
      <c r="B1" s="1"/>
      <c r="G1" s="139"/>
      <c r="Z1" s="1"/>
    </row>
    <row r="2" spans="1:26" ht="15" customHeight="1">
      <c r="A2" s="1" t="s">
        <v>116</v>
      </c>
      <c r="B2" s="1"/>
      <c r="G2" s="141">
        <f>+SUMMARY!M2</f>
        <v>0</v>
      </c>
      <c r="Z2" s="1"/>
    </row>
    <row r="3" spans="1:26" ht="15" customHeight="1">
      <c r="A3" s="1" t="s">
        <v>118</v>
      </c>
      <c r="B3" s="1"/>
      <c r="G3" s="633">
        <f>+SUMMARY!M3</f>
        <v>0</v>
      </c>
      <c r="Z3" s="1"/>
    </row>
    <row r="4" spans="1:26" ht="15" customHeight="1">
      <c r="B4" s="1"/>
      <c r="Z4" s="140"/>
    </row>
    <row r="5" spans="1:26" ht="15" customHeight="1">
      <c r="B5" s="1263" t="s">
        <v>114</v>
      </c>
      <c r="C5" s="1262" t="s">
        <v>3</v>
      </c>
      <c r="D5" s="1262" t="s">
        <v>0</v>
      </c>
      <c r="E5" s="1262"/>
      <c r="F5" s="1262"/>
      <c r="G5" s="1262"/>
      <c r="H5" s="1255" t="s">
        <v>112</v>
      </c>
      <c r="I5" s="1256"/>
      <c r="J5" s="1256"/>
      <c r="K5" s="1256"/>
      <c r="L5" s="1256"/>
      <c r="M5" s="1256"/>
      <c r="N5" s="1256"/>
      <c r="O5" s="1256"/>
      <c r="P5" s="1256"/>
      <c r="Q5" s="1256" t="s">
        <v>113</v>
      </c>
      <c r="R5" s="1256"/>
      <c r="S5" s="1256"/>
      <c r="T5" s="1256"/>
      <c r="U5" s="1256"/>
      <c r="V5" s="1256"/>
      <c r="W5" s="1256"/>
      <c r="X5" s="1256"/>
      <c r="Y5" s="1257"/>
      <c r="Z5" s="1254" t="s">
        <v>1</v>
      </c>
    </row>
    <row r="6" spans="1:26" ht="12" customHeight="1">
      <c r="B6" s="1263"/>
      <c r="C6" s="1262"/>
      <c r="D6" s="1262"/>
      <c r="E6" s="1262"/>
      <c r="F6" s="1262"/>
      <c r="G6" s="1262"/>
      <c r="H6" s="1254" t="s">
        <v>109</v>
      </c>
      <c r="I6" s="1254"/>
      <c r="J6" s="1254"/>
      <c r="K6" s="1254" t="s">
        <v>110</v>
      </c>
      <c r="L6" s="1254"/>
      <c r="M6" s="1254"/>
      <c r="N6" s="1254" t="s">
        <v>111</v>
      </c>
      <c r="O6" s="1254"/>
      <c r="P6" s="1254"/>
      <c r="Q6" s="1254" t="s">
        <v>109</v>
      </c>
      <c r="R6" s="1254"/>
      <c r="S6" s="1254"/>
      <c r="T6" s="1254" t="s">
        <v>110</v>
      </c>
      <c r="U6" s="1254"/>
      <c r="V6" s="1254"/>
      <c r="W6" s="1254" t="s">
        <v>111</v>
      </c>
      <c r="X6" s="1254"/>
      <c r="Y6" s="1254"/>
      <c r="Z6" s="1254"/>
    </row>
    <row r="7" spans="1:26" ht="14.4" customHeight="1">
      <c r="B7" s="1263"/>
      <c r="C7" s="1262"/>
      <c r="D7" s="1262"/>
      <c r="E7" s="1262"/>
      <c r="F7" s="1262"/>
      <c r="G7" s="1262"/>
      <c r="H7" s="1254"/>
      <c r="I7" s="1254"/>
      <c r="J7" s="1254"/>
      <c r="K7" s="1254"/>
      <c r="L7" s="1254"/>
      <c r="M7" s="1254"/>
      <c r="N7" s="1254"/>
      <c r="O7" s="1254"/>
      <c r="P7" s="1254"/>
      <c r="Q7" s="1254"/>
      <c r="R7" s="1254"/>
      <c r="S7" s="1254"/>
      <c r="T7" s="1254"/>
      <c r="U7" s="1254"/>
      <c r="V7" s="1254"/>
      <c r="W7" s="1254"/>
      <c r="X7" s="1254"/>
      <c r="Y7" s="1254"/>
      <c r="Z7" s="1254"/>
    </row>
    <row r="8" spans="1:26" ht="17.75" customHeight="1">
      <c r="B8" s="1263"/>
      <c r="C8" s="1262"/>
      <c r="D8" s="1258" t="s">
        <v>4</v>
      </c>
      <c r="E8" s="1264" t="s">
        <v>5</v>
      </c>
      <c r="F8" s="1265" t="s">
        <v>6</v>
      </c>
      <c r="G8" s="1265" t="s">
        <v>7</v>
      </c>
      <c r="H8" s="1254" t="s">
        <v>4</v>
      </c>
      <c r="I8" s="1254" t="s">
        <v>8</v>
      </c>
      <c r="J8" s="1253" t="s">
        <v>9</v>
      </c>
      <c r="K8" s="1254" t="s">
        <v>4</v>
      </c>
      <c r="L8" s="1254" t="s">
        <v>8</v>
      </c>
      <c r="M8" s="1253" t="s">
        <v>9</v>
      </c>
      <c r="N8" s="1258" t="s">
        <v>4</v>
      </c>
      <c r="O8" s="1254" t="s">
        <v>8</v>
      </c>
      <c r="P8" s="1253" t="s">
        <v>9</v>
      </c>
      <c r="Q8" s="1254" t="s">
        <v>4</v>
      </c>
      <c r="R8" s="1254" t="s">
        <v>8</v>
      </c>
      <c r="S8" s="1253" t="s">
        <v>9</v>
      </c>
      <c r="T8" s="1254" t="s">
        <v>4</v>
      </c>
      <c r="U8" s="1254" t="s">
        <v>8</v>
      </c>
      <c r="V8" s="1253" t="s">
        <v>9</v>
      </c>
      <c r="W8" s="1258" t="s">
        <v>4</v>
      </c>
      <c r="X8" s="1254" t="s">
        <v>8</v>
      </c>
      <c r="Y8" s="1253" t="s">
        <v>9</v>
      </c>
      <c r="Z8" s="1254"/>
    </row>
    <row r="9" spans="1:26" ht="14.75" customHeight="1">
      <c r="B9" s="1263"/>
      <c r="C9" s="1262"/>
      <c r="D9" s="1258"/>
      <c r="E9" s="1264"/>
      <c r="F9" s="1265"/>
      <c r="G9" s="1265"/>
      <c r="H9" s="1254"/>
      <c r="I9" s="1254"/>
      <c r="J9" s="1253"/>
      <c r="K9" s="1254"/>
      <c r="L9" s="1254"/>
      <c r="M9" s="1253"/>
      <c r="N9" s="1258"/>
      <c r="O9" s="1254"/>
      <c r="P9" s="1253"/>
      <c r="Q9" s="1254"/>
      <c r="R9" s="1254"/>
      <c r="S9" s="1253"/>
      <c r="T9" s="1254"/>
      <c r="U9" s="1254"/>
      <c r="V9" s="1253"/>
      <c r="W9" s="1258"/>
      <c r="X9" s="1254"/>
      <c r="Y9" s="1253"/>
      <c r="Z9" s="1254"/>
    </row>
    <row r="10" spans="1:26" ht="15" customHeight="1">
      <c r="B10" s="2"/>
      <c r="C10" s="3"/>
      <c r="D10" s="6"/>
      <c r="E10" s="7"/>
      <c r="F10" s="8"/>
      <c r="G10" s="9"/>
      <c r="H10" s="10"/>
      <c r="I10" s="11"/>
      <c r="J10" s="12"/>
      <c r="K10" s="13"/>
      <c r="L10" s="11"/>
      <c r="M10" s="14"/>
      <c r="N10" s="10"/>
      <c r="O10" s="11"/>
      <c r="P10" s="12"/>
      <c r="Q10" s="10"/>
      <c r="R10" s="11"/>
      <c r="S10" s="12"/>
      <c r="T10" s="13"/>
      <c r="U10" s="11"/>
      <c r="V10" s="14"/>
      <c r="W10" s="10"/>
      <c r="X10" s="11"/>
      <c r="Y10" s="12"/>
      <c r="Z10" s="4"/>
    </row>
    <row r="11" spans="1:26" ht="15" customHeight="1">
      <c r="B11" s="2"/>
      <c r="C11" s="5" t="s">
        <v>10</v>
      </c>
      <c r="D11" s="6"/>
      <c r="E11" s="7"/>
      <c r="F11" s="8"/>
      <c r="G11" s="9"/>
      <c r="H11" s="10"/>
      <c r="I11" s="11"/>
      <c r="J11" s="12"/>
      <c r="K11" s="13"/>
      <c r="L11" s="11"/>
      <c r="M11" s="14"/>
      <c r="N11" s="10"/>
      <c r="O11" s="11"/>
      <c r="P11" s="12"/>
      <c r="Q11" s="10"/>
      <c r="R11" s="11"/>
      <c r="S11" s="12"/>
      <c r="T11" s="13"/>
      <c r="U11" s="11"/>
      <c r="V11" s="14"/>
      <c r="W11" s="10"/>
      <c r="X11" s="11"/>
      <c r="Y11" s="12"/>
      <c r="Z11" s="4"/>
    </row>
    <row r="12" spans="1:26" ht="15" customHeight="1">
      <c r="B12" s="2"/>
      <c r="C12" s="3"/>
      <c r="D12" s="6"/>
      <c r="E12" s="7"/>
      <c r="F12" s="8"/>
      <c r="G12" s="9"/>
      <c r="H12" s="10"/>
      <c r="I12" s="11"/>
      <c r="J12" s="12"/>
      <c r="K12" s="13"/>
      <c r="L12" s="11"/>
      <c r="M12" s="14"/>
      <c r="N12" s="10"/>
      <c r="O12" s="11"/>
      <c r="P12" s="12"/>
      <c r="Q12" s="10"/>
      <c r="R12" s="11"/>
      <c r="S12" s="12"/>
      <c r="T12" s="13"/>
      <c r="U12" s="11"/>
      <c r="V12" s="14"/>
      <c r="W12" s="10"/>
      <c r="X12" s="11"/>
      <c r="Y12" s="12"/>
      <c r="Z12" s="4"/>
    </row>
    <row r="13" spans="1:26" ht="15" customHeight="1">
      <c r="B13" s="2" t="s">
        <v>11</v>
      </c>
      <c r="C13" s="3" t="s">
        <v>12</v>
      </c>
      <c r="D13" s="6"/>
      <c r="E13" s="7"/>
      <c r="F13" s="8"/>
      <c r="G13" s="9"/>
      <c r="H13" s="10"/>
      <c r="I13" s="11"/>
      <c r="J13" s="12"/>
      <c r="K13" s="13"/>
      <c r="L13" s="11"/>
      <c r="M13" s="14"/>
      <c r="N13" s="10"/>
      <c r="O13" s="11"/>
      <c r="P13" s="12"/>
      <c r="Q13" s="10"/>
      <c r="R13" s="11"/>
      <c r="S13" s="12"/>
      <c r="T13" s="13"/>
      <c r="U13" s="11"/>
      <c r="V13" s="14"/>
      <c r="W13" s="10"/>
      <c r="X13" s="11"/>
      <c r="Y13" s="12"/>
      <c r="Z13" s="4"/>
    </row>
    <row r="14" spans="1:26" ht="15" customHeight="1">
      <c r="B14" s="2"/>
      <c r="C14" s="3"/>
      <c r="D14" s="6"/>
      <c r="E14" s="7"/>
      <c r="F14" s="8"/>
      <c r="G14" s="9"/>
      <c r="H14" s="10"/>
      <c r="I14" s="11"/>
      <c r="J14" s="12"/>
      <c r="K14" s="13"/>
      <c r="L14" s="11"/>
      <c r="M14" s="14"/>
      <c r="N14" s="10"/>
      <c r="O14" s="11"/>
      <c r="P14" s="12"/>
      <c r="Q14" s="10"/>
      <c r="R14" s="11"/>
      <c r="S14" s="12"/>
      <c r="T14" s="13"/>
      <c r="U14" s="11"/>
      <c r="V14" s="14"/>
      <c r="W14" s="10"/>
      <c r="X14" s="11"/>
      <c r="Y14" s="12"/>
      <c r="Z14" s="4"/>
    </row>
    <row r="15" spans="1:26" ht="11.5">
      <c r="B15" s="15"/>
      <c r="C15" s="5" t="s">
        <v>10</v>
      </c>
      <c r="D15" s="6"/>
      <c r="E15" s="7"/>
      <c r="F15" s="8"/>
      <c r="G15" s="9"/>
      <c r="H15" s="10"/>
      <c r="I15" s="11"/>
      <c r="J15" s="12"/>
      <c r="K15" s="13"/>
      <c r="L15" s="11"/>
      <c r="M15" s="14"/>
      <c r="N15" s="10"/>
      <c r="O15" s="11"/>
      <c r="P15" s="12"/>
      <c r="Q15" s="10"/>
      <c r="R15" s="11"/>
      <c r="S15" s="12"/>
      <c r="T15" s="13"/>
      <c r="U15" s="11"/>
      <c r="V15" s="14"/>
      <c r="W15" s="10"/>
      <c r="X15" s="11"/>
      <c r="Y15" s="12"/>
      <c r="Z15" s="4"/>
    </row>
    <row r="16" spans="1:26" ht="15" customHeight="1">
      <c r="B16" s="15"/>
      <c r="C16" s="3"/>
      <c r="D16" s="6"/>
      <c r="E16" s="7"/>
      <c r="F16" s="8"/>
      <c r="G16" s="9"/>
      <c r="H16" s="16"/>
      <c r="I16" s="17"/>
      <c r="J16" s="18"/>
      <c r="K16" s="19"/>
      <c r="L16" s="17"/>
      <c r="M16" s="20"/>
      <c r="N16" s="16"/>
      <c r="O16" s="17"/>
      <c r="P16" s="18"/>
      <c r="Q16" s="16"/>
      <c r="R16" s="17"/>
      <c r="S16" s="18"/>
      <c r="T16" s="19"/>
      <c r="U16" s="17"/>
      <c r="V16" s="20"/>
      <c r="W16" s="16"/>
      <c r="X16" s="17"/>
      <c r="Y16" s="18"/>
      <c r="Z16" s="4"/>
    </row>
    <row r="17" spans="2:26" ht="11.5">
      <c r="B17" s="21" t="s">
        <v>11</v>
      </c>
      <c r="C17" s="5" t="s">
        <v>13</v>
      </c>
      <c r="D17" s="6"/>
      <c r="E17" s="7"/>
      <c r="F17" s="8"/>
      <c r="G17" s="9"/>
      <c r="H17" s="24"/>
      <c r="I17" s="25"/>
      <c r="J17" s="18"/>
      <c r="K17" s="26"/>
      <c r="L17" s="25"/>
      <c r="M17" s="27">
        <f>+P17-J17</f>
        <v>0</v>
      </c>
      <c r="N17" s="22"/>
      <c r="O17" s="23"/>
      <c r="P17" s="18"/>
      <c r="Q17" s="24"/>
      <c r="R17" s="25"/>
      <c r="S17" s="18"/>
      <c r="T17" s="26"/>
      <c r="U17" s="25"/>
      <c r="V17" s="27">
        <f>+Y17-S17</f>
        <v>0</v>
      </c>
      <c r="W17" s="22"/>
      <c r="X17" s="23"/>
      <c r="Y17" s="18"/>
      <c r="Z17" s="28"/>
    </row>
    <row r="18" spans="2:26" ht="15" customHeight="1">
      <c r="B18" s="21"/>
      <c r="C18" s="3"/>
      <c r="D18" s="6"/>
      <c r="E18" s="7"/>
      <c r="F18" s="8"/>
      <c r="G18" s="9"/>
      <c r="H18" s="24"/>
      <c r="I18" s="11"/>
      <c r="J18" s="18"/>
      <c r="K18" s="30"/>
      <c r="L18" s="11"/>
      <c r="M18" s="20"/>
      <c r="N18" s="29"/>
      <c r="O18" s="11"/>
      <c r="P18" s="18"/>
      <c r="Q18" s="24"/>
      <c r="R18" s="11"/>
      <c r="S18" s="18"/>
      <c r="T18" s="30"/>
      <c r="U18" s="11"/>
      <c r="V18" s="20"/>
      <c r="W18" s="29"/>
      <c r="X18" s="11"/>
      <c r="Y18" s="18"/>
      <c r="Z18" s="31"/>
    </row>
    <row r="19" spans="2:26" ht="65.400000000000006" customHeight="1">
      <c r="B19" s="32"/>
      <c r="C19" s="33" t="s">
        <v>14</v>
      </c>
      <c r="D19" s="24">
        <v>3688.0214500000002</v>
      </c>
      <c r="E19" s="15" t="s">
        <v>15</v>
      </c>
      <c r="F19" s="11">
        <v>140</v>
      </c>
      <c r="G19" s="34">
        <v>516323.00300000003</v>
      </c>
      <c r="H19" s="24"/>
      <c r="I19" s="25"/>
      <c r="J19" s="18"/>
      <c r="K19" s="26"/>
      <c r="L19" s="25"/>
      <c r="M19" s="27">
        <f>+P19-J19</f>
        <v>0</v>
      </c>
      <c r="N19" s="22"/>
      <c r="O19" s="23"/>
      <c r="P19" s="18"/>
      <c r="Q19" s="24">
        <v>2646.4249999999997</v>
      </c>
      <c r="R19" s="25">
        <v>0.71757310413690778</v>
      </c>
      <c r="S19" s="18">
        <v>370499.49999999994</v>
      </c>
      <c r="T19" s="26">
        <f>W19-Q19</f>
        <v>0</v>
      </c>
      <c r="U19" s="25">
        <f>X19-R19</f>
        <v>0</v>
      </c>
      <c r="V19" s="27">
        <f>+Y19-S19</f>
        <v>0</v>
      </c>
      <c r="W19" s="22">
        <f>+'External - BOQ'!N52</f>
        <v>2646.4249999999997</v>
      </c>
      <c r="X19" s="23">
        <f>W19/D19</f>
        <v>0.71757310413690778</v>
      </c>
      <c r="Y19" s="1214">
        <f>X19*G19</f>
        <v>370499.49999999994</v>
      </c>
      <c r="Z19" s="28"/>
    </row>
    <row r="20" spans="2:26" ht="15" customHeight="1">
      <c r="B20" s="32"/>
      <c r="C20" s="35"/>
      <c r="D20" s="24"/>
      <c r="E20" s="15"/>
      <c r="F20" s="11"/>
      <c r="G20" s="34"/>
      <c r="H20" s="24"/>
      <c r="I20" s="11"/>
      <c r="J20" s="18"/>
      <c r="K20" s="30"/>
      <c r="L20" s="11"/>
      <c r="M20" s="20"/>
      <c r="N20" s="29"/>
      <c r="O20" s="11"/>
      <c r="P20" s="18"/>
      <c r="Q20" s="24"/>
      <c r="R20" s="11"/>
      <c r="S20" s="18"/>
      <c r="T20" s="30"/>
      <c r="U20" s="11"/>
      <c r="V20" s="20"/>
      <c r="W20" s="29"/>
      <c r="X20" s="11"/>
      <c r="Y20" s="18"/>
      <c r="Z20" s="31"/>
    </row>
    <row r="21" spans="2:26" ht="11.5">
      <c r="B21" s="32"/>
      <c r="C21" s="35"/>
      <c r="D21" s="24"/>
      <c r="E21" s="15"/>
      <c r="F21" s="11"/>
      <c r="G21" s="34"/>
      <c r="H21" s="24"/>
      <c r="I21" s="25"/>
      <c r="J21" s="18"/>
      <c r="K21" s="26"/>
      <c r="L21" s="25"/>
      <c r="M21" s="27">
        <f>+P21-J21</f>
        <v>0</v>
      </c>
      <c r="N21" s="22"/>
      <c r="O21" s="23"/>
      <c r="P21" s="18"/>
      <c r="Q21" s="24"/>
      <c r="R21" s="25"/>
      <c r="S21" s="18"/>
      <c r="T21" s="26"/>
      <c r="U21" s="25"/>
      <c r="V21" s="27">
        <f>+Y21-S21</f>
        <v>0</v>
      </c>
      <c r="W21" s="22"/>
      <c r="X21" s="23"/>
      <c r="Y21" s="18"/>
      <c r="Z21" s="28"/>
    </row>
    <row r="22" spans="2:26" ht="15" customHeight="1">
      <c r="B22" s="32" t="s">
        <v>16</v>
      </c>
      <c r="C22" s="5" t="s">
        <v>17</v>
      </c>
      <c r="D22" s="24"/>
      <c r="E22" s="15"/>
      <c r="F22" s="11"/>
      <c r="G22" s="34"/>
      <c r="H22" s="24"/>
      <c r="I22" s="11"/>
      <c r="J22" s="18"/>
      <c r="K22" s="30"/>
      <c r="L22" s="11"/>
      <c r="M22" s="20"/>
      <c r="N22" s="29"/>
      <c r="O22" s="11"/>
      <c r="P22" s="18"/>
      <c r="Q22" s="24"/>
      <c r="R22" s="11"/>
      <c r="S22" s="18"/>
      <c r="T22" s="30"/>
      <c r="U22" s="11"/>
      <c r="V22" s="20"/>
      <c r="W22" s="29"/>
      <c r="X22" s="11"/>
      <c r="Y22" s="18"/>
      <c r="Z22" s="31"/>
    </row>
    <row r="23" spans="2:26" ht="11.5">
      <c r="B23" s="32"/>
      <c r="C23" s="35"/>
      <c r="D23" s="24"/>
      <c r="E23" s="15"/>
      <c r="F23" s="11"/>
      <c r="G23" s="34"/>
      <c r="H23" s="24"/>
      <c r="I23" s="25"/>
      <c r="J23" s="18"/>
      <c r="K23" s="26"/>
      <c r="L23" s="25"/>
      <c r="M23" s="27">
        <f>+P23-J23</f>
        <v>0</v>
      </c>
      <c r="N23" s="22"/>
      <c r="O23" s="23"/>
      <c r="P23" s="18"/>
      <c r="Q23" s="24"/>
      <c r="R23" s="25"/>
      <c r="S23" s="18"/>
      <c r="T23" s="26"/>
      <c r="U23" s="25"/>
      <c r="V23" s="27">
        <f>+Y23-S23</f>
        <v>0</v>
      </c>
      <c r="W23" s="22"/>
      <c r="X23" s="23"/>
      <c r="Y23" s="18"/>
      <c r="Z23" s="28"/>
    </row>
    <row r="24" spans="2:26" ht="68.25" customHeight="1">
      <c r="B24" s="32"/>
      <c r="C24" s="33" t="s">
        <v>18</v>
      </c>
      <c r="D24" s="24">
        <v>412.92</v>
      </c>
      <c r="E24" s="15" t="s">
        <v>15</v>
      </c>
      <c r="F24" s="11">
        <v>375</v>
      </c>
      <c r="G24" s="34">
        <v>154845</v>
      </c>
      <c r="H24" s="24"/>
      <c r="I24" s="11"/>
      <c r="J24" s="18"/>
      <c r="K24" s="30"/>
      <c r="L24" s="11"/>
      <c r="M24" s="20"/>
      <c r="N24" s="29"/>
      <c r="O24" s="11"/>
      <c r="P24" s="18"/>
      <c r="Q24" s="24">
        <v>355.9</v>
      </c>
      <c r="R24" s="11">
        <v>0.86191029739416825</v>
      </c>
      <c r="S24" s="18">
        <v>133462.49999999997</v>
      </c>
      <c r="T24" s="26">
        <f>W24-Q24</f>
        <v>15.728000000000065</v>
      </c>
      <c r="U24" s="25">
        <f>X24-R24</f>
        <v>3.8089702605831777E-2</v>
      </c>
      <c r="V24" s="27">
        <f>+Y24-S24</f>
        <v>5898.0000000000291</v>
      </c>
      <c r="W24" s="29">
        <f>D24*0.9</f>
        <v>371.62800000000004</v>
      </c>
      <c r="X24" s="23">
        <f>W24/D24</f>
        <v>0.9</v>
      </c>
      <c r="Y24" s="1214">
        <f>X24*G24</f>
        <v>139360.5</v>
      </c>
      <c r="Z24" s="31"/>
    </row>
    <row r="25" spans="2:26" ht="11.5">
      <c r="B25" s="32"/>
      <c r="C25" s="35"/>
      <c r="D25" s="24"/>
      <c r="E25" s="15"/>
      <c r="F25" s="11"/>
      <c r="G25" s="34"/>
      <c r="H25" s="24"/>
      <c r="I25" s="25"/>
      <c r="J25" s="18"/>
      <c r="K25" s="26"/>
      <c r="L25" s="25"/>
      <c r="M25" s="27">
        <f>+P25-J25</f>
        <v>0</v>
      </c>
      <c r="N25" s="22"/>
      <c r="O25" s="23"/>
      <c r="P25" s="18"/>
      <c r="Q25" s="24"/>
      <c r="R25" s="25"/>
      <c r="S25" s="18"/>
      <c r="T25" s="26"/>
      <c r="U25" s="25"/>
      <c r="V25" s="27">
        <f>+Y25-S25</f>
        <v>0</v>
      </c>
      <c r="W25" s="22"/>
      <c r="X25" s="23"/>
      <c r="Y25" s="18"/>
      <c r="Z25" s="28"/>
    </row>
    <row r="26" spans="2:26" ht="15" customHeight="1">
      <c r="B26" s="32"/>
      <c r="C26" s="35"/>
      <c r="D26" s="24"/>
      <c r="E26" s="15"/>
      <c r="F26" s="11"/>
      <c r="G26" s="34"/>
      <c r="H26" s="24"/>
      <c r="I26" s="11"/>
      <c r="J26" s="18"/>
      <c r="K26" s="30"/>
      <c r="L26" s="11"/>
      <c r="M26" s="20"/>
      <c r="N26" s="29"/>
      <c r="O26" s="11"/>
      <c r="P26" s="18"/>
      <c r="Q26" s="24"/>
      <c r="R26" s="11"/>
      <c r="S26" s="18"/>
      <c r="T26" s="30"/>
      <c r="U26" s="11"/>
      <c r="V26" s="20"/>
      <c r="W26" s="29"/>
      <c r="X26" s="11"/>
      <c r="Y26" s="18"/>
      <c r="Z26" s="28"/>
    </row>
    <row r="27" spans="2:26" ht="11.5">
      <c r="B27" s="32" t="s">
        <v>19</v>
      </c>
      <c r="C27" s="5" t="s">
        <v>20</v>
      </c>
      <c r="D27" s="24"/>
      <c r="E27" s="15"/>
      <c r="F27" s="11"/>
      <c r="G27" s="34"/>
      <c r="H27" s="24"/>
      <c r="I27" s="25"/>
      <c r="J27" s="18"/>
      <c r="K27" s="26"/>
      <c r="L27" s="25"/>
      <c r="M27" s="27">
        <f>+P27-J27</f>
        <v>0</v>
      </c>
      <c r="N27" s="22"/>
      <c r="O27" s="23"/>
      <c r="P27" s="18"/>
      <c r="Q27" s="24"/>
      <c r="R27" s="25"/>
      <c r="S27" s="18"/>
      <c r="T27" s="26"/>
      <c r="U27" s="25"/>
      <c r="V27" s="27">
        <f>+Y27-S27</f>
        <v>0</v>
      </c>
      <c r="W27" s="22"/>
      <c r="X27" s="23"/>
      <c r="Y27" s="18"/>
      <c r="Z27" s="28">
        <f>SUM(N17:N27)</f>
        <v>0</v>
      </c>
    </row>
    <row r="28" spans="2:26" ht="15" customHeight="1">
      <c r="B28" s="32"/>
      <c r="C28" s="35"/>
      <c r="D28" s="24"/>
      <c r="E28" s="15"/>
      <c r="F28" s="11"/>
      <c r="G28" s="34"/>
      <c r="H28" s="24"/>
      <c r="I28" s="11"/>
      <c r="J28" s="18"/>
      <c r="K28" s="30"/>
      <c r="L28" s="11"/>
      <c r="M28" s="20"/>
      <c r="N28" s="29"/>
      <c r="O28" s="11"/>
      <c r="P28" s="18"/>
      <c r="Q28" s="24"/>
      <c r="R28" s="11"/>
      <c r="S28" s="18"/>
      <c r="T28" s="30"/>
      <c r="U28" s="11"/>
      <c r="V28" s="20"/>
      <c r="W28" s="29"/>
      <c r="X28" s="11"/>
      <c r="Y28" s="18"/>
      <c r="Z28" s="36"/>
    </row>
    <row r="29" spans="2:26" ht="15" customHeight="1">
      <c r="B29" s="32"/>
      <c r="C29" s="35"/>
      <c r="D29" s="24"/>
      <c r="E29" s="15"/>
      <c r="F29" s="11"/>
      <c r="G29" s="34"/>
      <c r="H29" s="24"/>
      <c r="I29" s="11"/>
      <c r="J29" s="18"/>
      <c r="K29" s="30"/>
      <c r="L29" s="11"/>
      <c r="M29" s="20"/>
      <c r="N29" s="29"/>
      <c r="O29" s="11"/>
      <c r="P29" s="18"/>
      <c r="Q29" s="24"/>
      <c r="R29" s="11"/>
      <c r="S29" s="18"/>
      <c r="T29" s="30"/>
      <c r="U29" s="11"/>
      <c r="V29" s="20"/>
      <c r="W29" s="29"/>
      <c r="X29" s="11"/>
      <c r="Y29" s="18"/>
      <c r="Z29" s="31"/>
    </row>
    <row r="30" spans="2:26" ht="15" customHeight="1">
      <c r="B30" s="32" t="s">
        <v>21</v>
      </c>
      <c r="C30" s="5" t="s">
        <v>22</v>
      </c>
      <c r="D30" s="24"/>
      <c r="E30" s="15"/>
      <c r="F30" s="11"/>
      <c r="G30" s="34"/>
      <c r="H30" s="24"/>
      <c r="I30" s="11"/>
      <c r="J30" s="18"/>
      <c r="K30" s="30"/>
      <c r="L30" s="11"/>
      <c r="M30" s="20"/>
      <c r="N30" s="29"/>
      <c r="O30" s="11"/>
      <c r="P30" s="18"/>
      <c r="Q30" s="24"/>
      <c r="R30" s="11"/>
      <c r="S30" s="18"/>
      <c r="T30" s="30"/>
      <c r="U30" s="11"/>
      <c r="V30" s="20"/>
      <c r="W30" s="29"/>
      <c r="X30" s="11"/>
      <c r="Y30" s="18"/>
      <c r="Z30" s="31"/>
    </row>
    <row r="31" spans="2:26" ht="11.5">
      <c r="B31" s="32"/>
      <c r="C31" s="5"/>
      <c r="D31" s="24"/>
      <c r="E31" s="15"/>
      <c r="F31" s="11"/>
      <c r="G31" s="34"/>
      <c r="H31" s="24"/>
      <c r="I31" s="23"/>
      <c r="J31" s="18"/>
      <c r="K31" s="26"/>
      <c r="L31" s="25"/>
      <c r="M31" s="27">
        <f>+P31-J31</f>
        <v>0</v>
      </c>
      <c r="N31" s="22"/>
      <c r="O31" s="23"/>
      <c r="P31" s="18"/>
      <c r="Q31" s="24"/>
      <c r="R31" s="23"/>
      <c r="S31" s="18"/>
      <c r="T31" s="26"/>
      <c r="U31" s="25"/>
      <c r="V31" s="27">
        <f>+Y31-S31</f>
        <v>0</v>
      </c>
      <c r="W31" s="22"/>
      <c r="X31" s="23"/>
      <c r="Y31" s="18"/>
      <c r="Z31" s="28"/>
    </row>
    <row r="32" spans="2:26" ht="51.75" customHeight="1">
      <c r="B32" s="32"/>
      <c r="C32" s="37" t="s">
        <v>23</v>
      </c>
      <c r="D32" s="38">
        <v>1</v>
      </c>
      <c r="E32" s="15" t="s">
        <v>24</v>
      </c>
      <c r="F32" s="11"/>
      <c r="G32" s="34">
        <v>87017</v>
      </c>
      <c r="H32" s="24"/>
      <c r="I32" s="11"/>
      <c r="J32" s="18"/>
      <c r="K32" s="30"/>
      <c r="L32" s="11"/>
      <c r="M32" s="20"/>
      <c r="N32" s="29"/>
      <c r="O32" s="11"/>
      <c r="P32" s="18"/>
      <c r="Q32" s="24"/>
      <c r="R32" s="11">
        <v>0</v>
      </c>
      <c r="S32" s="18">
        <v>0</v>
      </c>
      <c r="T32" s="26">
        <f>W32-Q32</f>
        <v>0.9</v>
      </c>
      <c r="U32" s="25">
        <f>X32-R32</f>
        <v>0.9</v>
      </c>
      <c r="V32" s="27">
        <f>+Y32-S32</f>
        <v>78315.3</v>
      </c>
      <c r="W32" s="29">
        <f>D32*0.9</f>
        <v>0.9</v>
      </c>
      <c r="X32" s="23">
        <f>W32/D32</f>
        <v>0.9</v>
      </c>
      <c r="Y32" s="1214">
        <f>X32*G32</f>
        <v>78315.3</v>
      </c>
      <c r="Z32" s="31"/>
    </row>
    <row r="33" spans="1:28" ht="11.5">
      <c r="B33" s="32"/>
      <c r="C33" s="37"/>
      <c r="D33" s="38"/>
      <c r="E33" s="15"/>
      <c r="F33" s="11"/>
      <c r="G33" s="34"/>
      <c r="H33" s="24"/>
      <c r="I33" s="25"/>
      <c r="J33" s="18"/>
      <c r="K33" s="26"/>
      <c r="L33" s="25"/>
      <c r="M33" s="27">
        <f>+P33-J33</f>
        <v>0</v>
      </c>
      <c r="N33" s="22"/>
      <c r="O33" s="23"/>
      <c r="P33" s="18"/>
      <c r="Q33" s="24"/>
      <c r="R33" s="25"/>
      <c r="S33" s="18"/>
      <c r="T33" s="26"/>
      <c r="U33" s="25"/>
      <c r="V33" s="27">
        <f>+Y33-S33</f>
        <v>0</v>
      </c>
      <c r="W33" s="22"/>
      <c r="X33" s="23"/>
      <c r="Y33" s="18"/>
      <c r="Z33" s="28">
        <f>SUM(N30:N33)</f>
        <v>0</v>
      </c>
    </row>
    <row r="34" spans="1:28" ht="15" customHeight="1">
      <c r="B34" s="32" t="s">
        <v>25</v>
      </c>
      <c r="C34" s="5" t="s">
        <v>26</v>
      </c>
      <c r="D34" s="38"/>
      <c r="E34" s="15"/>
      <c r="F34" s="11"/>
      <c r="G34" s="34"/>
      <c r="H34" s="24"/>
      <c r="I34" s="11"/>
      <c r="J34" s="18"/>
      <c r="K34" s="30"/>
      <c r="L34" s="11"/>
      <c r="M34" s="20"/>
      <c r="N34" s="29"/>
      <c r="O34" s="11"/>
      <c r="P34" s="18"/>
      <c r="Q34" s="24"/>
      <c r="R34" s="11"/>
      <c r="S34" s="18"/>
      <c r="T34" s="30"/>
      <c r="U34" s="11"/>
      <c r="V34" s="20"/>
      <c r="W34" s="29"/>
      <c r="X34" s="11"/>
      <c r="Y34" s="18"/>
      <c r="Z34" s="28"/>
    </row>
    <row r="35" spans="1:28" ht="30" customHeight="1">
      <c r="B35" s="32">
        <v>1</v>
      </c>
      <c r="C35" s="37" t="s">
        <v>27</v>
      </c>
      <c r="D35" s="24">
        <v>1470</v>
      </c>
      <c r="E35" s="15" t="s">
        <v>15</v>
      </c>
      <c r="F35" s="11">
        <v>13.5</v>
      </c>
      <c r="G35" s="34">
        <v>19845</v>
      </c>
      <c r="H35" s="24">
        <v>209.11599999999999</v>
      </c>
      <c r="I35" s="23">
        <v>0.14225578231292516</v>
      </c>
      <c r="J35" s="18">
        <v>2823.0659999999998</v>
      </c>
      <c r="K35" s="26"/>
      <c r="L35" s="25">
        <f>O35-I35</f>
        <v>0</v>
      </c>
      <c r="M35" s="27">
        <f>+P35-J35</f>
        <v>0</v>
      </c>
      <c r="N35" s="29">
        <v>209.11599999999999</v>
      </c>
      <c r="O35" s="39">
        <v>0.14225578231292516</v>
      </c>
      <c r="P35" s="18">
        <v>2823.0659999999998</v>
      </c>
      <c r="Q35" s="24">
        <v>1234.8771999999997</v>
      </c>
      <c r="R35" s="23">
        <v>0.8400525170068025</v>
      </c>
      <c r="S35" s="18">
        <v>16670.842199999996</v>
      </c>
      <c r="T35" s="26">
        <f t="shared" ref="T35:T37" si="0">W35-Q35</f>
        <v>88.122800000000325</v>
      </c>
      <c r="U35" s="25">
        <f t="shared" ref="U35:U37" si="1">X35-R35</f>
        <v>5.9947482993197521E-2</v>
      </c>
      <c r="V35" s="27">
        <f t="shared" ref="V35:V37" si="2">+Y35-S35</f>
        <v>1189.6578000000045</v>
      </c>
      <c r="W35" s="29">
        <f>D35*0.9</f>
        <v>1323</v>
      </c>
      <c r="X35" s="23">
        <f>W35/D35</f>
        <v>0.9</v>
      </c>
      <c r="Y35" s="1214">
        <f>X35*G35</f>
        <v>17860.5</v>
      </c>
      <c r="Z35" s="28"/>
    </row>
    <row r="36" spans="1:28" ht="30" customHeight="1">
      <c r="B36" s="32">
        <v>2</v>
      </c>
      <c r="C36" s="37" t="s">
        <v>28</v>
      </c>
      <c r="D36" s="24">
        <v>13659.4</v>
      </c>
      <c r="E36" s="15" t="s">
        <v>15</v>
      </c>
      <c r="F36" s="11">
        <v>15</v>
      </c>
      <c r="G36" s="34">
        <v>204891</v>
      </c>
      <c r="H36" s="24">
        <v>167.44</v>
      </c>
      <c r="I36" s="23">
        <v>1.2258225105055859E-2</v>
      </c>
      <c r="J36" s="18">
        <v>2511.6</v>
      </c>
      <c r="K36" s="26"/>
      <c r="L36" s="25">
        <f>O36-I36</f>
        <v>0</v>
      </c>
      <c r="M36" s="27">
        <f>+P36-J36</f>
        <v>0</v>
      </c>
      <c r="N36" s="29">
        <v>167.44</v>
      </c>
      <c r="O36" s="39">
        <v>1.2258225105055859E-2</v>
      </c>
      <c r="P36" s="18">
        <v>2511.6</v>
      </c>
      <c r="Q36" s="24">
        <v>233.37652</v>
      </c>
      <c r="R36" s="23">
        <v>1.7085415171969487E-2</v>
      </c>
      <c r="S36" s="18">
        <v>3500.6478000000002</v>
      </c>
      <c r="T36" s="26">
        <f t="shared" si="0"/>
        <v>497.29347999999993</v>
      </c>
      <c r="U36" s="25">
        <f t="shared" si="1"/>
        <v>3.6406685505951941E-2</v>
      </c>
      <c r="V36" s="27">
        <f t="shared" si="2"/>
        <v>7459.4021999999986</v>
      </c>
      <c r="W36" s="1242">
        <v>730.67</v>
      </c>
      <c r="X36" s="23">
        <f t="shared" ref="X36:X37" si="3">W36/D36</f>
        <v>5.3492100677921428E-2</v>
      </c>
      <c r="Y36" s="18">
        <f t="shared" ref="Y36:Y37" si="4">X36*G36</f>
        <v>10960.05</v>
      </c>
      <c r="Z36" s="36"/>
    </row>
    <row r="37" spans="1:28" ht="44.25" customHeight="1">
      <c r="B37" s="32">
        <v>3</v>
      </c>
      <c r="C37" s="37" t="s">
        <v>29</v>
      </c>
      <c r="D37" s="24">
        <v>4452</v>
      </c>
      <c r="E37" s="15" t="s">
        <v>15</v>
      </c>
      <c r="F37" s="11">
        <v>45</v>
      </c>
      <c r="G37" s="34">
        <v>200340</v>
      </c>
      <c r="H37" s="24"/>
      <c r="I37" s="11"/>
      <c r="J37" s="18"/>
      <c r="K37" s="30"/>
      <c r="L37" s="11"/>
      <c r="M37" s="20"/>
      <c r="N37" s="29"/>
      <c r="O37" s="11"/>
      <c r="P37" s="18"/>
      <c r="Q37" s="24">
        <v>945.21599999999978</v>
      </c>
      <c r="R37" s="474">
        <v>0.2123126684636118</v>
      </c>
      <c r="S37" s="18">
        <v>42534.719999999987</v>
      </c>
      <c r="T37" s="26">
        <f t="shared" si="0"/>
        <v>592.56400000000019</v>
      </c>
      <c r="U37" s="25">
        <f t="shared" si="1"/>
        <v>0.13310062893081764</v>
      </c>
      <c r="V37" s="27">
        <f t="shared" si="2"/>
        <v>26665.380000000005</v>
      </c>
      <c r="W37" s="1243">
        <v>1537.78</v>
      </c>
      <c r="X37" s="23">
        <f t="shared" si="3"/>
        <v>0.34541329739442944</v>
      </c>
      <c r="Y37" s="18">
        <f t="shared" si="4"/>
        <v>69200.099999999991</v>
      </c>
      <c r="Z37" s="31"/>
    </row>
    <row r="38" spans="1:28" ht="15" customHeight="1">
      <c r="B38" s="15"/>
      <c r="C38" s="35"/>
      <c r="D38" s="24"/>
      <c r="E38" s="15"/>
      <c r="F38" s="11"/>
      <c r="G38" s="34"/>
      <c r="H38" s="24"/>
      <c r="I38" s="11"/>
      <c r="J38" s="18"/>
      <c r="K38" s="30"/>
      <c r="L38" s="11"/>
      <c r="M38" s="20"/>
      <c r="N38" s="29"/>
      <c r="O38" s="11"/>
      <c r="P38" s="18"/>
      <c r="Q38" s="24"/>
      <c r="R38" s="11"/>
      <c r="S38" s="18"/>
      <c r="T38" s="30"/>
      <c r="U38" s="11"/>
      <c r="V38" s="20"/>
      <c r="W38" s="29"/>
      <c r="X38" s="11"/>
      <c r="Y38" s="18"/>
      <c r="Z38" s="28"/>
    </row>
    <row r="39" spans="1:28" ht="15" customHeight="1">
      <c r="B39" s="40"/>
      <c r="C39" s="41"/>
      <c r="D39" s="42"/>
      <c r="E39" s="40"/>
      <c r="F39" s="43"/>
      <c r="G39" s="44"/>
      <c r="H39" s="42"/>
      <c r="I39" s="43"/>
      <c r="J39" s="46"/>
      <c r="K39" s="47"/>
      <c r="L39" s="43"/>
      <c r="M39" s="48"/>
      <c r="N39" s="45"/>
      <c r="O39" s="43"/>
      <c r="P39" s="46"/>
      <c r="Q39" s="42"/>
      <c r="R39" s="43"/>
      <c r="S39" s="46"/>
      <c r="T39" s="47"/>
      <c r="U39" s="43"/>
      <c r="V39" s="48"/>
      <c r="W39" s="45"/>
      <c r="X39" s="43"/>
      <c r="Y39" s="46"/>
      <c r="Z39" s="49"/>
    </row>
    <row r="40" spans="1:28" ht="15" customHeight="1">
      <c r="B40" s="15"/>
      <c r="C40" s="5"/>
      <c r="D40" s="24"/>
      <c r="E40" s="15"/>
      <c r="F40" s="11"/>
      <c r="G40" s="34"/>
      <c r="H40" s="24"/>
      <c r="I40" s="11"/>
      <c r="J40" s="12"/>
      <c r="K40" s="30"/>
      <c r="L40" s="11"/>
      <c r="M40" s="14"/>
      <c r="N40" s="29"/>
      <c r="O40" s="11"/>
      <c r="P40" s="12"/>
      <c r="Q40" s="24"/>
      <c r="R40" s="11"/>
      <c r="S40" s="12"/>
      <c r="T40" s="30"/>
      <c r="U40" s="11"/>
      <c r="V40" s="14"/>
      <c r="W40" s="29"/>
      <c r="X40" s="11"/>
      <c r="Y40" s="12"/>
      <c r="Z40" s="31"/>
    </row>
    <row r="41" spans="1:28" ht="15" customHeight="1">
      <c r="B41" s="40"/>
      <c r="C41" s="50"/>
      <c r="D41" s="42"/>
      <c r="E41" s="51"/>
      <c r="F41" s="43"/>
      <c r="G41" s="44"/>
      <c r="H41" s="42"/>
      <c r="I41" s="52"/>
      <c r="J41" s="46"/>
      <c r="K41" s="47"/>
      <c r="L41" s="52"/>
      <c r="M41" s="54"/>
      <c r="N41" s="45"/>
      <c r="O41" s="52"/>
      <c r="P41" s="53"/>
      <c r="Q41" s="42"/>
      <c r="R41" s="52"/>
      <c r="S41" s="46"/>
      <c r="T41" s="47"/>
      <c r="U41" s="52"/>
      <c r="V41" s="54"/>
      <c r="W41" s="45"/>
      <c r="X41" s="52"/>
      <c r="Y41" s="53"/>
      <c r="Z41" s="49"/>
    </row>
    <row r="42" spans="1:28" ht="27.9" customHeight="1">
      <c r="B42" s="1259" t="s">
        <v>30</v>
      </c>
      <c r="C42" s="1259"/>
      <c r="D42" s="55"/>
      <c r="E42" s="56"/>
      <c r="F42" s="57">
        <v>1</v>
      </c>
      <c r="G42" s="58">
        <f>SUM(G19:G38)</f>
        <v>1183261.003</v>
      </c>
      <c r="H42" s="59"/>
      <c r="I42" s="60">
        <f>J42/G42</f>
        <v>4.508444025852848E-3</v>
      </c>
      <c r="J42" s="58">
        <f>SUM(J10:J41)</f>
        <v>5334.6659999999993</v>
      </c>
      <c r="K42" s="59"/>
      <c r="L42" s="61">
        <f>M42/G42</f>
        <v>0</v>
      </c>
      <c r="M42" s="62">
        <f>SUM(M10:M41)</f>
        <v>0</v>
      </c>
      <c r="N42" s="59"/>
      <c r="O42" s="60">
        <f>P42/G42</f>
        <v>4.508444025852848E-3</v>
      </c>
      <c r="P42" s="58">
        <f>SUM(P10:P41)</f>
        <v>5334.6659999999993</v>
      </c>
      <c r="Q42" s="59"/>
      <c r="R42" s="60">
        <f>S42/G42</f>
        <v>0.47890381628676038</v>
      </c>
      <c r="S42" s="58">
        <f>SUM(S10:S41)</f>
        <v>566668.20999999985</v>
      </c>
      <c r="T42" s="59"/>
      <c r="U42" s="61"/>
      <c r="V42" s="62">
        <f>SUM(V10:V41)</f>
        <v>119527.74000000003</v>
      </c>
      <c r="W42" s="59"/>
      <c r="X42" s="60">
        <f>Y42/G42</f>
        <v>0.57991934852939619</v>
      </c>
      <c r="Y42" s="58">
        <f>SUM(Y10:Y41)</f>
        <v>686195.95</v>
      </c>
      <c r="Z42" s="63">
        <f>G42-P42</f>
        <v>1177926.3370000001</v>
      </c>
    </row>
    <row r="43" spans="1:28" ht="15" customHeight="1">
      <c r="B43" s="15"/>
      <c r="C43" s="64"/>
      <c r="D43" s="24"/>
      <c r="E43" s="65"/>
      <c r="F43" s="11"/>
      <c r="G43" s="34"/>
      <c r="H43" s="24"/>
      <c r="I43" s="66"/>
      <c r="J43" s="18"/>
      <c r="K43" s="30"/>
      <c r="L43" s="66"/>
      <c r="M43" s="14"/>
      <c r="N43" s="29"/>
      <c r="O43" s="66"/>
      <c r="P43" s="12"/>
      <c r="Q43" s="24"/>
      <c r="R43" s="66"/>
      <c r="S43" s="18"/>
      <c r="T43" s="30"/>
      <c r="U43" s="66"/>
      <c r="V43" s="14"/>
      <c r="W43" s="29"/>
      <c r="X43" s="66"/>
      <c r="Y43" s="12"/>
      <c r="Z43" s="31"/>
    </row>
    <row r="44" spans="1:28" ht="22.75" customHeight="1">
      <c r="B44" s="15"/>
      <c r="C44" s="67" t="s">
        <v>31</v>
      </c>
      <c r="D44" s="24"/>
      <c r="E44" s="65"/>
      <c r="F44" s="11"/>
      <c r="G44" s="18"/>
      <c r="H44" s="24"/>
      <c r="I44" s="66"/>
      <c r="J44" s="18"/>
      <c r="K44" s="30"/>
      <c r="L44" s="66"/>
      <c r="M44" s="14"/>
      <c r="N44" s="29"/>
      <c r="O44" s="66"/>
      <c r="P44" s="68"/>
      <c r="Q44" s="24"/>
      <c r="R44" s="66"/>
      <c r="S44" s="18"/>
      <c r="T44" s="30"/>
      <c r="U44" s="66"/>
      <c r="V44" s="14"/>
      <c r="W44" s="29"/>
      <c r="X44" s="66"/>
      <c r="Y44" s="68"/>
      <c r="Z44" s="31"/>
      <c r="AB44" s="69"/>
    </row>
    <row r="45" spans="1:28" ht="15" customHeight="1">
      <c r="B45" s="15"/>
      <c r="C45" s="70"/>
      <c r="D45" s="24"/>
      <c r="E45" s="65"/>
      <c r="F45" s="11"/>
      <c r="G45" s="18"/>
      <c r="H45" s="24"/>
      <c r="I45" s="66"/>
      <c r="J45" s="18"/>
      <c r="K45" s="30"/>
      <c r="L45" s="66"/>
      <c r="M45" s="14"/>
      <c r="N45" s="29"/>
      <c r="O45" s="66"/>
      <c r="P45" s="12"/>
      <c r="Q45" s="24"/>
      <c r="R45" s="66"/>
      <c r="S45" s="18"/>
      <c r="T45" s="30"/>
      <c r="U45" s="66"/>
      <c r="V45" s="14"/>
      <c r="W45" s="29"/>
      <c r="X45" s="66"/>
      <c r="Y45" s="12"/>
      <c r="Z45" s="31"/>
      <c r="AB45" s="69"/>
    </row>
    <row r="46" spans="1:28" ht="11.5">
      <c r="B46" s="71">
        <v>1</v>
      </c>
      <c r="C46" s="5" t="s">
        <v>32</v>
      </c>
      <c r="D46" s="24"/>
      <c r="E46" s="65"/>
      <c r="F46" s="11"/>
      <c r="G46" s="18"/>
      <c r="H46" s="24"/>
      <c r="I46" s="66"/>
      <c r="J46" s="18"/>
      <c r="K46" s="30"/>
      <c r="L46" s="66"/>
      <c r="M46" s="14"/>
      <c r="N46" s="29"/>
      <c r="O46" s="66"/>
      <c r="P46" s="12"/>
      <c r="Q46" s="24"/>
      <c r="R46" s="66"/>
      <c r="S46" s="18"/>
      <c r="T46" s="30"/>
      <c r="U46" s="66"/>
      <c r="V46" s="14"/>
      <c r="W46" s="29"/>
      <c r="X46" s="66"/>
      <c r="Y46" s="12"/>
      <c r="Z46" s="31"/>
      <c r="AB46" s="69"/>
    </row>
    <row r="47" spans="1:28" ht="15" customHeight="1">
      <c r="B47" s="71"/>
      <c r="C47" s="67"/>
      <c r="D47" s="24"/>
      <c r="E47" s="65"/>
      <c r="F47" s="11"/>
      <c r="G47" s="18"/>
      <c r="H47" s="24"/>
      <c r="I47" s="66"/>
      <c r="J47" s="18"/>
      <c r="K47" s="30"/>
      <c r="L47" s="66"/>
      <c r="M47" s="14"/>
      <c r="N47" s="29"/>
      <c r="O47" s="66"/>
      <c r="P47" s="12"/>
      <c r="Q47" s="24"/>
      <c r="R47" s="66"/>
      <c r="S47" s="18"/>
      <c r="T47" s="30"/>
      <c r="U47" s="66"/>
      <c r="V47" s="14"/>
      <c r="W47" s="29"/>
      <c r="X47" s="66"/>
      <c r="Y47" s="12"/>
      <c r="Z47" s="31"/>
      <c r="AB47" s="69"/>
    </row>
    <row r="48" spans="1:28" ht="15" customHeight="1">
      <c r="A48" s="72"/>
      <c r="B48" s="71"/>
      <c r="C48" s="67" t="s">
        <v>33</v>
      </c>
      <c r="D48" s="24"/>
      <c r="E48" s="65"/>
      <c r="F48" s="11"/>
      <c r="G48" s="18"/>
      <c r="H48" s="24"/>
      <c r="I48" s="66"/>
      <c r="J48" s="18"/>
      <c r="K48" s="30"/>
      <c r="L48" s="66"/>
      <c r="M48" s="14"/>
      <c r="N48" s="29"/>
      <c r="O48" s="66"/>
      <c r="P48" s="12"/>
      <c r="Q48" s="24"/>
      <c r="R48" s="66"/>
      <c r="S48" s="18"/>
      <c r="T48" s="30"/>
      <c r="U48" s="66"/>
      <c r="V48" s="14"/>
      <c r="W48" s="29"/>
      <c r="X48" s="66"/>
      <c r="Y48" s="12"/>
      <c r="Z48" s="73"/>
      <c r="AA48" s="74"/>
      <c r="AB48" s="69"/>
    </row>
    <row r="49" spans="2:28" ht="15" customHeight="1">
      <c r="B49" s="71"/>
      <c r="C49" s="70"/>
      <c r="D49" s="24"/>
      <c r="E49" s="65"/>
      <c r="F49" s="11"/>
      <c r="G49" s="18"/>
      <c r="H49" s="24"/>
      <c r="I49" s="66"/>
      <c r="J49" s="18"/>
      <c r="K49" s="30"/>
      <c r="L49" s="66"/>
      <c r="M49" s="14"/>
      <c r="N49" s="29"/>
      <c r="O49" s="66"/>
      <c r="P49" s="12"/>
      <c r="Q49" s="24"/>
      <c r="R49" s="66"/>
      <c r="S49" s="18"/>
      <c r="T49" s="30"/>
      <c r="U49" s="66"/>
      <c r="V49" s="14"/>
      <c r="W49" s="29"/>
      <c r="X49" s="66"/>
      <c r="Y49" s="12"/>
      <c r="Z49" s="73"/>
      <c r="AB49" s="69"/>
    </row>
    <row r="50" spans="2:28" ht="15" customHeight="1">
      <c r="B50" s="71"/>
      <c r="C50" s="70"/>
      <c r="D50" s="24"/>
      <c r="E50" s="65"/>
      <c r="F50" s="11"/>
      <c r="G50" s="18"/>
      <c r="H50" s="24"/>
      <c r="I50" s="66"/>
      <c r="J50" s="18"/>
      <c r="K50" s="30"/>
      <c r="L50" s="66"/>
      <c r="M50" s="14"/>
      <c r="N50" s="29"/>
      <c r="O50" s="66"/>
      <c r="P50" s="12"/>
      <c r="Q50" s="24"/>
      <c r="R50" s="66"/>
      <c r="S50" s="18"/>
      <c r="T50" s="30"/>
      <c r="U50" s="66"/>
      <c r="V50" s="14"/>
      <c r="W50" s="29"/>
      <c r="X50" s="66"/>
      <c r="Y50" s="12"/>
      <c r="Z50" s="73"/>
      <c r="AB50" s="69"/>
    </row>
    <row r="51" spans="2:28" ht="25.5" customHeight="1">
      <c r="B51" s="71"/>
      <c r="C51" s="37" t="s">
        <v>34</v>
      </c>
      <c r="D51" s="38">
        <v>184.5145</v>
      </c>
      <c r="E51" s="15" t="s">
        <v>15</v>
      </c>
      <c r="F51" s="11">
        <v>95</v>
      </c>
      <c r="G51" s="34">
        <v>17528.877499999999</v>
      </c>
      <c r="H51" s="24"/>
      <c r="I51" s="66"/>
      <c r="J51" s="18"/>
      <c r="K51" s="30"/>
      <c r="L51" s="66"/>
      <c r="M51" s="14"/>
      <c r="N51" s="29"/>
      <c r="O51" s="66"/>
      <c r="P51" s="12"/>
      <c r="Q51" s="24"/>
      <c r="R51" s="66">
        <v>0</v>
      </c>
      <c r="S51" s="18">
        <v>0</v>
      </c>
      <c r="T51" s="26">
        <f t="shared" ref="T51" si="5">W51-Q51</f>
        <v>166.06305</v>
      </c>
      <c r="U51" s="25">
        <f t="shared" ref="U51" si="6">X51-R51</f>
        <v>0.9</v>
      </c>
      <c r="V51" s="27">
        <f t="shared" ref="V51" si="7">+Y51-S51</f>
        <v>15775.989749999999</v>
      </c>
      <c r="W51" s="29">
        <f>D51*0.9</f>
        <v>166.06305</v>
      </c>
      <c r="X51" s="23">
        <f>W51/D51</f>
        <v>0.9</v>
      </c>
      <c r="Y51" s="1214">
        <f>X51*G51</f>
        <v>15775.989749999999</v>
      </c>
      <c r="Z51" s="73"/>
    </row>
    <row r="52" spans="2:28" ht="11.5">
      <c r="B52" s="71"/>
      <c r="C52" s="70"/>
      <c r="D52" s="24"/>
      <c r="E52" s="65"/>
      <c r="F52" s="11"/>
      <c r="G52" s="18"/>
      <c r="H52" s="24"/>
      <c r="I52" s="23"/>
      <c r="J52" s="18"/>
      <c r="K52" s="26"/>
      <c r="L52" s="25"/>
      <c r="M52" s="20">
        <f>+P52-J52</f>
        <v>0</v>
      </c>
      <c r="N52" s="22"/>
      <c r="O52" s="23"/>
      <c r="P52" s="18"/>
      <c r="Q52" s="24"/>
      <c r="R52" s="23"/>
      <c r="S52" s="18"/>
      <c r="T52" s="26"/>
      <c r="U52" s="25"/>
      <c r="V52" s="20"/>
      <c r="W52" s="22"/>
      <c r="X52" s="23"/>
      <c r="Y52" s="18"/>
      <c r="Z52" s="75"/>
    </row>
    <row r="53" spans="2:28" ht="15" customHeight="1">
      <c r="B53" s="71"/>
      <c r="C53" s="5" t="s">
        <v>35</v>
      </c>
      <c r="D53" s="24"/>
      <c r="E53" s="65"/>
      <c r="F53" s="11"/>
      <c r="G53" s="18"/>
      <c r="H53" s="24"/>
      <c r="I53" s="66"/>
      <c r="J53" s="18"/>
      <c r="K53" s="30"/>
      <c r="L53" s="66"/>
      <c r="M53" s="14"/>
      <c r="N53" s="29"/>
      <c r="O53" s="66"/>
      <c r="P53" s="12"/>
      <c r="Q53" s="24"/>
      <c r="R53" s="66"/>
      <c r="S53" s="18"/>
      <c r="T53" s="30"/>
      <c r="U53" s="66"/>
      <c r="V53" s="14"/>
      <c r="W53" s="29"/>
      <c r="X53" s="66"/>
      <c r="Y53" s="12"/>
      <c r="Z53" s="73"/>
    </row>
    <row r="54" spans="2:28" ht="15" customHeight="1">
      <c r="B54" s="71"/>
      <c r="C54" s="70"/>
      <c r="D54" s="24"/>
      <c r="E54" s="65"/>
      <c r="F54" s="11"/>
      <c r="G54" s="18"/>
      <c r="H54" s="24"/>
      <c r="I54" s="66"/>
      <c r="J54" s="18"/>
      <c r="K54" s="30"/>
      <c r="L54" s="66"/>
      <c r="M54" s="14"/>
      <c r="N54" s="29"/>
      <c r="O54" s="66"/>
      <c r="P54" s="12"/>
      <c r="Q54" s="24"/>
      <c r="R54" s="66"/>
      <c r="S54" s="18"/>
      <c r="T54" s="30"/>
      <c r="U54" s="66"/>
      <c r="V54" s="14"/>
      <c r="W54" s="29"/>
      <c r="X54" s="66"/>
      <c r="Y54" s="12"/>
      <c r="Z54" s="73"/>
    </row>
    <row r="55" spans="2:28" ht="15" customHeight="1">
      <c r="B55" s="71">
        <v>2</v>
      </c>
      <c r="C55" s="5" t="s">
        <v>36</v>
      </c>
      <c r="D55" s="24"/>
      <c r="E55" s="65"/>
      <c r="F55" s="11"/>
      <c r="G55" s="18"/>
      <c r="H55" s="24"/>
      <c r="I55" s="66"/>
      <c r="J55" s="18"/>
      <c r="K55" s="30"/>
      <c r="L55" s="66"/>
      <c r="M55" s="14"/>
      <c r="N55" s="29"/>
      <c r="O55" s="66"/>
      <c r="P55" s="12"/>
      <c r="Q55" s="24"/>
      <c r="R55" s="66"/>
      <c r="S55" s="18"/>
      <c r="T55" s="30"/>
      <c r="U55" s="66"/>
      <c r="V55" s="14"/>
      <c r="W55" s="29"/>
      <c r="X55" s="66"/>
      <c r="Y55" s="12"/>
      <c r="Z55" s="73"/>
    </row>
    <row r="56" spans="2:28" ht="11.5">
      <c r="B56" s="71"/>
      <c r="C56" s="70"/>
      <c r="D56" s="24"/>
      <c r="E56" s="65"/>
      <c r="F56" s="11"/>
      <c r="G56" s="18"/>
      <c r="H56" s="24"/>
      <c r="I56" s="23"/>
      <c r="J56" s="18"/>
      <c r="K56" s="26"/>
      <c r="L56" s="25"/>
      <c r="M56" s="20">
        <f>+P56-J56</f>
        <v>0</v>
      </c>
      <c r="N56" s="22"/>
      <c r="O56" s="23"/>
      <c r="P56" s="18"/>
      <c r="Q56" s="24"/>
      <c r="R56" s="23"/>
      <c r="S56" s="18"/>
      <c r="T56" s="26"/>
      <c r="U56" s="25"/>
      <c r="V56" s="20"/>
      <c r="W56" s="22"/>
      <c r="X56" s="23"/>
      <c r="Y56" s="18"/>
      <c r="Z56" s="75"/>
    </row>
    <row r="57" spans="2:28" ht="23">
      <c r="B57" s="71"/>
      <c r="C57" s="37" t="s">
        <v>37</v>
      </c>
      <c r="D57" s="24">
        <v>129.6</v>
      </c>
      <c r="E57" s="15" t="s">
        <v>15</v>
      </c>
      <c r="F57" s="11">
        <v>230</v>
      </c>
      <c r="G57" s="34">
        <v>29808</v>
      </c>
      <c r="H57" s="24"/>
      <c r="I57" s="66"/>
      <c r="J57" s="18"/>
      <c r="K57" s="30"/>
      <c r="L57" s="66"/>
      <c r="M57" s="14"/>
      <c r="N57" s="29"/>
      <c r="O57" s="66"/>
      <c r="P57" s="12"/>
      <c r="Q57" s="24"/>
      <c r="R57" s="66"/>
      <c r="S57" s="18"/>
      <c r="T57" s="30"/>
      <c r="U57" s="66"/>
      <c r="V57" s="14"/>
      <c r="W57" s="29"/>
      <c r="X57" s="66"/>
      <c r="Y57" s="12"/>
      <c r="Z57" s="73"/>
    </row>
    <row r="58" spans="2:28" ht="11.5">
      <c r="B58" s="71"/>
      <c r="C58" s="37"/>
      <c r="D58" s="24"/>
      <c r="E58" s="65"/>
      <c r="F58" s="11"/>
      <c r="G58" s="34"/>
      <c r="H58" s="24"/>
      <c r="I58" s="23"/>
      <c r="J58" s="18"/>
      <c r="K58" s="26"/>
      <c r="L58" s="25"/>
      <c r="M58" s="20">
        <f>+P58-J58</f>
        <v>0</v>
      </c>
      <c r="N58" s="22"/>
      <c r="O58" s="23"/>
      <c r="P58" s="18"/>
      <c r="Q58" s="24"/>
      <c r="R58" s="23"/>
      <c r="S58" s="18"/>
      <c r="T58" s="26"/>
      <c r="U58" s="25"/>
      <c r="V58" s="20"/>
      <c r="W58" s="22"/>
      <c r="X58" s="23"/>
      <c r="Y58" s="18"/>
      <c r="Z58" s="75"/>
    </row>
    <row r="59" spans="2:28" ht="15" customHeight="1">
      <c r="B59" s="76">
        <v>3</v>
      </c>
      <c r="C59" s="77" t="s">
        <v>38</v>
      </c>
      <c r="D59" s="78">
        <v>3632.53</v>
      </c>
      <c r="E59" s="79" t="s">
        <v>39</v>
      </c>
      <c r="F59" s="80">
        <v>17</v>
      </c>
      <c r="G59" s="34">
        <v>61753.01</v>
      </c>
      <c r="H59" s="24"/>
      <c r="I59" s="66"/>
      <c r="J59" s="18"/>
      <c r="K59" s="30"/>
      <c r="L59" s="66"/>
      <c r="M59" s="14"/>
      <c r="N59" s="29"/>
      <c r="O59" s="66"/>
      <c r="P59" s="12"/>
      <c r="Q59" s="24"/>
      <c r="R59" s="66"/>
      <c r="S59" s="18"/>
      <c r="T59" s="30"/>
      <c r="U59" s="66"/>
      <c r="V59" s="14"/>
      <c r="W59" s="29"/>
      <c r="X59" s="66"/>
      <c r="Y59" s="12"/>
      <c r="Z59" s="73"/>
    </row>
    <row r="60" spans="2:28" ht="11.5">
      <c r="B60" s="76"/>
      <c r="C60" s="81" t="s">
        <v>40</v>
      </c>
      <c r="D60" s="24"/>
      <c r="E60" s="65"/>
      <c r="F60" s="11"/>
      <c r="G60" s="18"/>
      <c r="H60" s="24"/>
      <c r="I60" s="23"/>
      <c r="J60" s="18"/>
      <c r="K60" s="26"/>
      <c r="L60" s="25"/>
      <c r="M60" s="20">
        <f>+P60-J60</f>
        <v>0</v>
      </c>
      <c r="N60" s="22"/>
      <c r="O60" s="23"/>
      <c r="P60" s="18"/>
      <c r="Q60" s="24">
        <v>544.87950000000001</v>
      </c>
      <c r="R60" s="23">
        <v>0.15</v>
      </c>
      <c r="S60" s="18">
        <v>9262.9514999999992</v>
      </c>
      <c r="T60" s="30">
        <f>W60-Q60</f>
        <v>0</v>
      </c>
      <c r="U60" s="474">
        <f>V60/G59</f>
        <v>0</v>
      </c>
      <c r="V60" s="20">
        <f>+Y60-S60</f>
        <v>0</v>
      </c>
      <c r="W60" s="473">
        <f>D59*X60</f>
        <v>544.87950000000001</v>
      </c>
      <c r="X60" s="23">
        <v>0.15</v>
      </c>
      <c r="Y60" s="1214">
        <f>F59*W60</f>
        <v>9262.9514999999992</v>
      </c>
      <c r="Z60" s="75"/>
    </row>
    <row r="61" spans="2:28" ht="15" customHeight="1">
      <c r="B61" s="82"/>
      <c r="C61" s="83"/>
      <c r="D61" s="84"/>
      <c r="E61" s="85"/>
      <c r="F61" s="86"/>
      <c r="G61" s="87"/>
      <c r="H61" s="24"/>
      <c r="I61" s="66"/>
      <c r="J61" s="18"/>
      <c r="K61" s="30"/>
      <c r="L61" s="66"/>
      <c r="M61" s="14"/>
      <c r="N61" s="29"/>
      <c r="O61" s="66"/>
      <c r="P61" s="12"/>
      <c r="Q61" s="24"/>
      <c r="R61" s="66"/>
      <c r="S61" s="18"/>
      <c r="T61" s="30"/>
      <c r="U61" s="66"/>
      <c r="V61" s="14"/>
      <c r="W61" s="29"/>
      <c r="X61" s="66"/>
      <c r="Y61" s="12"/>
      <c r="Z61" s="73"/>
    </row>
    <row r="62" spans="2:28" ht="11.5">
      <c r="B62" s="82">
        <v>4</v>
      </c>
      <c r="C62" s="77" t="s">
        <v>41</v>
      </c>
      <c r="D62" s="84"/>
      <c r="E62" s="85"/>
      <c r="F62" s="86"/>
      <c r="G62" s="87"/>
      <c r="H62" s="24"/>
      <c r="I62" s="23"/>
      <c r="J62" s="18"/>
      <c r="K62" s="26"/>
      <c r="L62" s="25"/>
      <c r="M62" s="20">
        <f>+P62-J62</f>
        <v>0</v>
      </c>
      <c r="N62" s="22"/>
      <c r="O62" s="23"/>
      <c r="P62" s="18"/>
      <c r="Q62" s="24"/>
      <c r="R62" s="23"/>
      <c r="S62" s="18"/>
      <c r="T62" s="26"/>
      <c r="U62" s="25"/>
      <c r="V62" s="20"/>
      <c r="W62" s="22"/>
      <c r="X62" s="23"/>
      <c r="Y62" s="18"/>
      <c r="Z62" s="75"/>
    </row>
    <row r="63" spans="2:28" ht="15" customHeight="1">
      <c r="B63" s="82"/>
      <c r="C63" s="77" t="s">
        <v>13</v>
      </c>
      <c r="D63" s="78">
        <v>6477.3180000000002</v>
      </c>
      <c r="E63" s="79" t="s">
        <v>39</v>
      </c>
      <c r="F63" s="80">
        <v>22</v>
      </c>
      <c r="G63" s="34">
        <v>142500.99600000001</v>
      </c>
      <c r="H63" s="24"/>
      <c r="I63" s="66"/>
      <c r="J63" s="18"/>
      <c r="K63" s="30"/>
      <c r="L63" s="66"/>
      <c r="M63" s="14"/>
      <c r="N63" s="29"/>
      <c r="O63" s="66"/>
      <c r="P63" s="12"/>
      <c r="Q63" s="24">
        <v>2437.9750000000004</v>
      </c>
      <c r="R63" s="66">
        <v>0.37638649206353619</v>
      </c>
      <c r="S63" s="18">
        <v>53635.450000000004</v>
      </c>
      <c r="T63" s="30">
        <f>W63-Q63</f>
        <v>1076.6040000000003</v>
      </c>
      <c r="U63" s="474">
        <f>V63/G63</f>
        <v>0.16621138563831525</v>
      </c>
      <c r="V63" s="20">
        <f>+Y63-S63</f>
        <v>23685.288000000022</v>
      </c>
      <c r="W63" s="29">
        <f>+'External (Paint) - BOQ'!P88</f>
        <v>3514.5790000000006</v>
      </c>
      <c r="X63" s="23">
        <f t="shared" ref="X63" si="8">W63/D63</f>
        <v>0.54259787770185142</v>
      </c>
      <c r="Y63" s="1214">
        <f t="shared" ref="Y63" si="9">X63*G63</f>
        <v>77320.738000000027</v>
      </c>
      <c r="Z63" s="73"/>
    </row>
    <row r="64" spans="2:28" ht="15" customHeight="1">
      <c r="B64" s="88"/>
      <c r="C64" s="89" t="s">
        <v>42</v>
      </c>
      <c r="D64" s="78"/>
      <c r="E64" s="79"/>
      <c r="F64" s="80"/>
      <c r="G64" s="90"/>
      <c r="H64" s="24"/>
      <c r="I64" s="66"/>
      <c r="J64" s="18"/>
      <c r="K64" s="30"/>
      <c r="L64" s="66"/>
      <c r="M64" s="14"/>
      <c r="N64" s="29"/>
      <c r="O64" s="66"/>
      <c r="P64" s="12"/>
      <c r="Q64" s="24"/>
      <c r="R64" s="66"/>
      <c r="S64" s="18"/>
      <c r="T64" s="30"/>
      <c r="U64" s="66"/>
      <c r="V64" s="14"/>
      <c r="W64" s="29"/>
      <c r="X64" s="66"/>
      <c r="Y64" s="12"/>
      <c r="Z64" s="73"/>
    </row>
    <row r="65" spans="2:26" ht="15" customHeight="1">
      <c r="B65" s="88"/>
      <c r="C65" s="91"/>
      <c r="D65" s="78"/>
      <c r="E65" s="79"/>
      <c r="F65" s="80"/>
      <c r="G65" s="90"/>
      <c r="H65" s="24"/>
      <c r="I65" s="66"/>
      <c r="J65" s="18"/>
      <c r="K65" s="30"/>
      <c r="L65" s="66"/>
      <c r="M65" s="14"/>
      <c r="N65" s="29"/>
      <c r="O65" s="66"/>
      <c r="P65" s="12"/>
      <c r="Q65" s="24"/>
      <c r="R65" s="66"/>
      <c r="S65" s="18"/>
      <c r="T65" s="30"/>
      <c r="U65" s="66"/>
      <c r="V65" s="14"/>
      <c r="W65" s="29"/>
      <c r="X65" s="66"/>
      <c r="Y65" s="12"/>
      <c r="Z65" s="73"/>
    </row>
    <row r="66" spans="2:26" ht="11.5">
      <c r="B66" s="92">
        <v>5</v>
      </c>
      <c r="C66" s="93" t="s">
        <v>43</v>
      </c>
      <c r="D66" s="78"/>
      <c r="E66" s="79"/>
      <c r="F66" s="80"/>
      <c r="G66" s="94"/>
      <c r="H66" s="24"/>
      <c r="I66" s="23"/>
      <c r="J66" s="18"/>
      <c r="K66" s="26"/>
      <c r="L66" s="25"/>
      <c r="M66" s="20">
        <f>+P66-J66</f>
        <v>0</v>
      </c>
      <c r="N66" s="22"/>
      <c r="O66" s="23"/>
      <c r="P66" s="18"/>
      <c r="Q66" s="24"/>
      <c r="R66" s="23"/>
      <c r="S66" s="18"/>
      <c r="T66" s="26"/>
      <c r="U66" s="25"/>
      <c r="V66" s="20"/>
      <c r="W66" s="22"/>
      <c r="X66" s="23"/>
      <c r="Y66" s="18"/>
      <c r="Z66" s="75"/>
    </row>
    <row r="67" spans="2:26" ht="15" customHeight="1">
      <c r="B67" s="88"/>
      <c r="C67" s="95"/>
      <c r="D67" s="78"/>
      <c r="E67" s="79"/>
      <c r="F67" s="80"/>
      <c r="G67" s="90"/>
      <c r="H67" s="24"/>
      <c r="I67" s="66"/>
      <c r="J67" s="18"/>
      <c r="K67" s="30"/>
      <c r="L67" s="66"/>
      <c r="M67" s="14"/>
      <c r="N67" s="29"/>
      <c r="O67" s="66"/>
      <c r="P67" s="12"/>
      <c r="Q67" s="24"/>
      <c r="R67" s="66"/>
      <c r="S67" s="18"/>
      <c r="T67" s="30"/>
      <c r="U67" s="66"/>
      <c r="V67" s="14"/>
      <c r="W67" s="29"/>
      <c r="X67" s="66"/>
      <c r="Y67" s="12"/>
      <c r="Z67" s="73"/>
    </row>
    <row r="68" spans="2:26" ht="15" customHeight="1">
      <c r="B68" s="96" t="s">
        <v>44</v>
      </c>
      <c r="C68" s="97" t="s">
        <v>45</v>
      </c>
      <c r="D68" s="78">
        <v>448.0359999999996</v>
      </c>
      <c r="E68" s="79" t="s">
        <v>39</v>
      </c>
      <c r="F68" s="80">
        <v>80</v>
      </c>
      <c r="G68" s="34">
        <v>35842.879999999968</v>
      </c>
      <c r="H68" s="24"/>
      <c r="I68" s="66"/>
      <c r="J68" s="18"/>
      <c r="K68" s="26">
        <f t="shared" ref="K68:K78" si="10">N68-H68</f>
        <v>117</v>
      </c>
      <c r="L68" s="25">
        <f t="shared" ref="L68:L78" si="11">O68-I68</f>
        <v>0.26113972984313782</v>
      </c>
      <c r="M68" s="27">
        <f t="shared" ref="M68:M69" si="12">+P68-J68</f>
        <v>9360</v>
      </c>
      <c r="N68" s="472">
        <v>117</v>
      </c>
      <c r="O68" s="474">
        <f>P68/G68</f>
        <v>0.26113972984313782</v>
      </c>
      <c r="P68" s="12">
        <v>9360</v>
      </c>
      <c r="Q68" s="24">
        <v>327</v>
      </c>
      <c r="R68" s="66">
        <v>0.72985206545902626</v>
      </c>
      <c r="S68" s="18">
        <v>26160</v>
      </c>
      <c r="T68" s="30">
        <f>W68-Q68</f>
        <v>76.232399999999643</v>
      </c>
      <c r="U68" s="474">
        <f>V68/G68</f>
        <v>0.17014793454097374</v>
      </c>
      <c r="V68" s="27">
        <f>+Y68-S68</f>
        <v>6098.5919999999714</v>
      </c>
      <c r="W68" s="29">
        <f>D68*0.9</f>
        <v>403.23239999999964</v>
      </c>
      <c r="X68" s="23">
        <f>W68/D68</f>
        <v>0.9</v>
      </c>
      <c r="Y68" s="18">
        <f t="shared" ref="Y68" si="13">X68*G68</f>
        <v>32258.591999999971</v>
      </c>
      <c r="Z68" s="73"/>
    </row>
    <row r="69" spans="2:26" ht="15" customHeight="1">
      <c r="B69" s="96"/>
      <c r="C69" s="98"/>
      <c r="D69" s="78"/>
      <c r="E69" s="79"/>
      <c r="F69" s="80"/>
      <c r="G69" s="90"/>
      <c r="H69" s="24"/>
      <c r="I69" s="66"/>
      <c r="J69" s="18"/>
      <c r="K69" s="26"/>
      <c r="L69" s="25"/>
      <c r="M69" s="27">
        <f t="shared" si="12"/>
        <v>0</v>
      </c>
      <c r="N69" s="472"/>
      <c r="O69" s="66"/>
      <c r="P69" s="12"/>
      <c r="Q69" s="24"/>
      <c r="R69" s="66"/>
      <c r="S69" s="18"/>
      <c r="T69" s="30"/>
      <c r="U69" s="66"/>
      <c r="V69" s="14"/>
      <c r="W69" s="472"/>
      <c r="X69" s="66"/>
      <c r="Y69" s="12"/>
      <c r="Z69" s="73"/>
    </row>
    <row r="70" spans="2:26" ht="15.5">
      <c r="B70" s="96" t="s">
        <v>46</v>
      </c>
      <c r="C70" s="97" t="s">
        <v>47</v>
      </c>
      <c r="D70" s="78">
        <v>392.76700000000028</v>
      </c>
      <c r="E70" s="79" t="s">
        <v>39</v>
      </c>
      <c r="F70" s="80">
        <v>20</v>
      </c>
      <c r="G70" s="34">
        <v>7855.3400000000056</v>
      </c>
      <c r="H70" s="24"/>
      <c r="I70" s="23"/>
      <c r="J70" s="18"/>
      <c r="K70" s="26">
        <f t="shared" si="10"/>
        <v>114</v>
      </c>
      <c r="L70" s="25">
        <f t="shared" si="11"/>
        <v>0.29024841700040971</v>
      </c>
      <c r="M70" s="27">
        <f>+P70-J70</f>
        <v>2280</v>
      </c>
      <c r="N70" s="473">
        <v>114</v>
      </c>
      <c r="O70" s="474">
        <f>P70/G70</f>
        <v>0.29024841700040971</v>
      </c>
      <c r="P70" s="18">
        <v>2280</v>
      </c>
      <c r="Q70" s="24">
        <v>337.05600000000004</v>
      </c>
      <c r="R70" s="23">
        <v>0.85815763544289569</v>
      </c>
      <c r="S70" s="18">
        <v>6741.1200000000008</v>
      </c>
      <c r="T70" s="30">
        <f>W70-Q70</f>
        <v>16.434300000000235</v>
      </c>
      <c r="U70" s="474">
        <f>V70/G70</f>
        <v>4.1842364557104342E-2</v>
      </c>
      <c r="V70" s="27">
        <f>+Y70-S70</f>
        <v>328.68600000000424</v>
      </c>
      <c r="W70" s="29">
        <f>D70*0.9</f>
        <v>353.49030000000027</v>
      </c>
      <c r="X70" s="23">
        <f t="shared" ref="X70" si="14">W70/D70</f>
        <v>0.9</v>
      </c>
      <c r="Y70" s="18">
        <f t="shared" ref="Y70" si="15">X70*G70</f>
        <v>7069.806000000005</v>
      </c>
      <c r="Z70" s="75"/>
    </row>
    <row r="71" spans="2:26" ht="15" customHeight="1">
      <c r="B71" s="96"/>
      <c r="C71" s="98"/>
      <c r="D71" s="78"/>
      <c r="E71" s="79"/>
      <c r="F71" s="80"/>
      <c r="G71" s="90"/>
      <c r="H71" s="24"/>
      <c r="I71" s="66"/>
      <c r="J71" s="18"/>
      <c r="K71" s="26"/>
      <c r="L71" s="25"/>
      <c r="M71" s="14"/>
      <c r="N71" s="472"/>
      <c r="O71" s="66"/>
      <c r="P71" s="12"/>
      <c r="Q71" s="24"/>
      <c r="R71" s="66"/>
      <c r="S71" s="18"/>
      <c r="T71" s="30"/>
      <c r="U71" s="66"/>
      <c r="V71" s="14"/>
      <c r="W71" s="472"/>
      <c r="X71" s="66"/>
      <c r="Y71" s="12"/>
      <c r="Z71" s="73"/>
    </row>
    <row r="72" spans="2:26" ht="15.5">
      <c r="B72" s="96" t="s">
        <v>48</v>
      </c>
      <c r="C72" s="97" t="s">
        <v>49</v>
      </c>
      <c r="D72" s="78">
        <v>661.21600000000001</v>
      </c>
      <c r="E72" s="79" t="s">
        <v>39</v>
      </c>
      <c r="F72" s="80">
        <v>17</v>
      </c>
      <c r="G72" s="34">
        <v>11240.672</v>
      </c>
      <c r="H72" s="38"/>
      <c r="I72" s="23"/>
      <c r="J72" s="18"/>
      <c r="K72" s="26">
        <f t="shared" si="10"/>
        <v>66.88</v>
      </c>
      <c r="L72" s="25">
        <f t="shared" si="11"/>
        <v>0.10114697768959009</v>
      </c>
      <c r="M72" s="27">
        <f>+P72-J72</f>
        <v>1136.96</v>
      </c>
      <c r="N72" s="473">
        <v>66.88</v>
      </c>
      <c r="O72" s="474">
        <f>P72/G72</f>
        <v>0.10114697768959009</v>
      </c>
      <c r="P72" s="18">
        <v>1136.96</v>
      </c>
      <c r="Q72" s="38">
        <v>431.80799999999999</v>
      </c>
      <c r="R72" s="23">
        <v>0.65305134781977447</v>
      </c>
      <c r="S72" s="18">
        <v>7340.7359999999999</v>
      </c>
      <c r="T72" s="30">
        <f>W72-Q72</f>
        <v>0</v>
      </c>
      <c r="U72" s="474">
        <f>V72/G72</f>
        <v>0</v>
      </c>
      <c r="V72" s="27">
        <f>+Y72-S72</f>
        <v>0</v>
      </c>
      <c r="W72" s="473">
        <f>+'Corridor - BOQ'!L86</f>
        <v>431.80799999999999</v>
      </c>
      <c r="X72" s="23">
        <f t="shared" ref="X72" si="16">W72/D72</f>
        <v>0.65305134781977447</v>
      </c>
      <c r="Y72" s="18">
        <f t="shared" ref="Y72" si="17">X72*G72</f>
        <v>7340.7359999999999</v>
      </c>
      <c r="Z72" s="75"/>
    </row>
    <row r="73" spans="2:26" ht="15" customHeight="1">
      <c r="B73" s="96"/>
      <c r="C73" s="98"/>
      <c r="D73" s="78">
        <v>0</v>
      </c>
      <c r="E73" s="79"/>
      <c r="F73" s="80"/>
      <c r="G73" s="90"/>
      <c r="H73" s="24"/>
      <c r="I73" s="66"/>
      <c r="J73" s="18"/>
      <c r="K73" s="26"/>
      <c r="L73" s="25"/>
      <c r="M73" s="14"/>
      <c r="N73" s="472"/>
      <c r="O73" s="66"/>
      <c r="P73" s="12"/>
      <c r="Q73" s="24"/>
      <c r="R73" s="66"/>
      <c r="S73" s="18"/>
      <c r="T73" s="30"/>
      <c r="U73" s="66"/>
      <c r="V73" s="14"/>
      <c r="W73" s="472"/>
      <c r="X73" s="66"/>
      <c r="Y73" s="12"/>
      <c r="Z73" s="73"/>
    </row>
    <row r="74" spans="2:26" ht="15.5">
      <c r="B74" s="96" t="s">
        <v>50</v>
      </c>
      <c r="C74" s="97" t="s">
        <v>51</v>
      </c>
      <c r="D74" s="78">
        <v>590.38000000000056</v>
      </c>
      <c r="E74" s="79" t="s">
        <v>39</v>
      </c>
      <c r="F74" s="80">
        <v>10</v>
      </c>
      <c r="G74" s="34">
        <v>5903.8000000000056</v>
      </c>
      <c r="H74" s="24"/>
      <c r="I74" s="23"/>
      <c r="J74" s="18"/>
      <c r="K74" s="26">
        <f t="shared" si="10"/>
        <v>109.60000000000001</v>
      </c>
      <c r="L74" s="25">
        <f t="shared" si="11"/>
        <v>0.18564314509299079</v>
      </c>
      <c r="M74" s="27">
        <f>+P74-J74</f>
        <v>1096</v>
      </c>
      <c r="N74" s="473">
        <v>109.60000000000001</v>
      </c>
      <c r="O74" s="474">
        <f>P74/G74</f>
        <v>0.18564314509299079</v>
      </c>
      <c r="P74" s="18">
        <v>1096</v>
      </c>
      <c r="Q74" s="24">
        <v>399.96800000000007</v>
      </c>
      <c r="R74" s="23">
        <v>0.67747552423862545</v>
      </c>
      <c r="S74" s="18">
        <v>3999.6800000000007</v>
      </c>
      <c r="T74" s="30">
        <f>W74-Q74</f>
        <v>0</v>
      </c>
      <c r="U74" s="474">
        <f>V74/G74</f>
        <v>0</v>
      </c>
      <c r="V74" s="27">
        <f>+Y74-S74</f>
        <v>0</v>
      </c>
      <c r="W74" s="473">
        <f>+'Corridor - BOQ'!L95</f>
        <v>399.96800000000007</v>
      </c>
      <c r="X74" s="23">
        <f t="shared" ref="X74" si="18">W74/D74</f>
        <v>0.67747552423862545</v>
      </c>
      <c r="Y74" s="18">
        <f t="shared" ref="Y74" si="19">X74*G74</f>
        <v>3999.6800000000007</v>
      </c>
      <c r="Z74" s="75"/>
    </row>
    <row r="75" spans="2:26" ht="15" customHeight="1">
      <c r="B75" s="96"/>
      <c r="C75" s="98"/>
      <c r="D75" s="78"/>
      <c r="E75" s="79"/>
      <c r="F75" s="80"/>
      <c r="G75" s="90"/>
      <c r="H75" s="24"/>
      <c r="I75" s="66"/>
      <c r="J75" s="18"/>
      <c r="K75" s="26"/>
      <c r="L75" s="25"/>
      <c r="M75" s="14"/>
      <c r="N75" s="472"/>
      <c r="O75" s="66"/>
      <c r="P75" s="12"/>
      <c r="Q75" s="24"/>
      <c r="R75" s="66"/>
      <c r="S75" s="18"/>
      <c r="T75" s="30"/>
      <c r="U75" s="66"/>
      <c r="V75" s="14"/>
      <c r="W75" s="472"/>
      <c r="X75" s="66"/>
      <c r="Y75" s="12"/>
      <c r="Z75" s="73"/>
    </row>
    <row r="76" spans="2:26" ht="15" customHeight="1">
      <c r="B76" s="96" t="s">
        <v>52</v>
      </c>
      <c r="C76" s="97" t="s">
        <v>53</v>
      </c>
      <c r="D76" s="78">
        <v>501.54749999999967</v>
      </c>
      <c r="E76" s="79" t="s">
        <v>39</v>
      </c>
      <c r="F76" s="80">
        <v>85</v>
      </c>
      <c r="G76" s="34">
        <v>42631.537499999969</v>
      </c>
      <c r="H76" s="24"/>
      <c r="I76" s="66"/>
      <c r="J76" s="18"/>
      <c r="K76" s="26">
        <f t="shared" si="10"/>
        <v>220.55</v>
      </c>
      <c r="L76" s="25">
        <f t="shared" si="11"/>
        <v>0.43973900777094921</v>
      </c>
      <c r="M76" s="27">
        <f>+P76-J76</f>
        <v>18746.75</v>
      </c>
      <c r="N76" s="472">
        <v>220.55</v>
      </c>
      <c r="O76" s="474">
        <f>P76/G76</f>
        <v>0.43973900777094921</v>
      </c>
      <c r="P76" s="12">
        <v>18746.75</v>
      </c>
      <c r="Q76" s="24">
        <v>400.86400000000003</v>
      </c>
      <c r="R76" s="66">
        <v>0.79925430791699748</v>
      </c>
      <c r="S76" s="18">
        <v>34073.440000000002</v>
      </c>
      <c r="T76" s="30">
        <f>W76-Q76</f>
        <v>50.528749999999661</v>
      </c>
      <c r="U76" s="474">
        <f>V76/G76</f>
        <v>0.10074569208300246</v>
      </c>
      <c r="V76" s="27">
        <f>+Y76-S76</f>
        <v>4294.9437499999694</v>
      </c>
      <c r="W76" s="29">
        <f>D76*0.9</f>
        <v>451.39274999999969</v>
      </c>
      <c r="X76" s="23">
        <f>W76/D76</f>
        <v>0.9</v>
      </c>
      <c r="Y76" s="18">
        <f>X76*G76</f>
        <v>38368.383749999972</v>
      </c>
      <c r="Z76" s="73"/>
    </row>
    <row r="77" spans="2:26" ht="15" customHeight="1">
      <c r="B77" s="96"/>
      <c r="C77" s="98"/>
      <c r="D77" s="78"/>
      <c r="E77" s="79"/>
      <c r="F77" s="80"/>
      <c r="G77" s="90"/>
      <c r="H77" s="24"/>
      <c r="I77" s="66"/>
      <c r="J77" s="18"/>
      <c r="K77" s="26"/>
      <c r="L77" s="25"/>
      <c r="M77" s="14"/>
      <c r="N77" s="472"/>
      <c r="O77" s="66"/>
      <c r="P77" s="12"/>
      <c r="Q77" s="24"/>
      <c r="R77" s="66"/>
      <c r="S77" s="18"/>
      <c r="T77" s="30"/>
      <c r="U77" s="66"/>
      <c r="V77" s="14"/>
      <c r="W77" s="472"/>
      <c r="X77" s="66"/>
      <c r="Y77" s="12"/>
      <c r="Z77" s="73"/>
    </row>
    <row r="78" spans="2:26" ht="15.5">
      <c r="B78" s="96" t="s">
        <v>54</v>
      </c>
      <c r="C78" s="99" t="s">
        <v>55</v>
      </c>
      <c r="D78" s="78">
        <v>625.28999999999951</v>
      </c>
      <c r="E78" s="79" t="s">
        <v>39</v>
      </c>
      <c r="F78" s="80">
        <v>10</v>
      </c>
      <c r="G78" s="34">
        <v>6252.8999999999951</v>
      </c>
      <c r="H78" s="24"/>
      <c r="I78" s="23"/>
      <c r="J78" s="18"/>
      <c r="K78" s="26">
        <f t="shared" si="10"/>
        <v>135.20000000000002</v>
      </c>
      <c r="L78" s="25">
        <f t="shared" si="11"/>
        <v>0.21621967407123116</v>
      </c>
      <c r="M78" s="27">
        <f>+P78-J78</f>
        <v>1352.0000000000002</v>
      </c>
      <c r="N78" s="473">
        <v>135.20000000000002</v>
      </c>
      <c r="O78" s="474">
        <f>P78/G78</f>
        <v>0.21621967407123116</v>
      </c>
      <c r="P78" s="18">
        <v>1352.0000000000002</v>
      </c>
      <c r="Q78" s="24">
        <v>427.15520000000004</v>
      </c>
      <c r="R78" s="23">
        <v>0.68313134705496714</v>
      </c>
      <c r="S78" s="18">
        <v>4271.5520000000006</v>
      </c>
      <c r="T78" s="30">
        <f>W78-Q78</f>
        <v>0</v>
      </c>
      <c r="U78" s="474">
        <f>V78/G78</f>
        <v>0</v>
      </c>
      <c r="V78" s="27">
        <f>+Y78-S78</f>
        <v>0</v>
      </c>
      <c r="W78" s="473">
        <f>+'Corridor - BOQ'!L109</f>
        <v>427.15520000000004</v>
      </c>
      <c r="X78" s="23">
        <f t="shared" ref="X78" si="20">W78/D78</f>
        <v>0.68313134705496714</v>
      </c>
      <c r="Y78" s="18">
        <f t="shared" ref="Y78" si="21">X78*G78</f>
        <v>4271.5520000000006</v>
      </c>
      <c r="Z78" s="75"/>
    </row>
    <row r="79" spans="2:26" ht="15" customHeight="1">
      <c r="B79" s="96"/>
      <c r="C79" s="98"/>
      <c r="D79" s="78"/>
      <c r="E79" s="79"/>
      <c r="F79" s="80"/>
      <c r="G79" s="90"/>
      <c r="H79" s="24"/>
      <c r="I79" s="66"/>
      <c r="J79" s="18"/>
      <c r="K79" s="30"/>
      <c r="L79" s="66"/>
      <c r="M79" s="14"/>
      <c r="N79" s="29"/>
      <c r="O79" s="66"/>
      <c r="P79" s="12"/>
      <c r="Q79" s="24"/>
      <c r="R79" s="66"/>
      <c r="S79" s="18"/>
      <c r="T79" s="30"/>
      <c r="U79" s="66"/>
      <c r="V79" s="14"/>
      <c r="W79" s="29"/>
      <c r="X79" s="66"/>
      <c r="Y79" s="12"/>
      <c r="Z79" s="73"/>
    </row>
    <row r="80" spans="2:26" ht="110.25" customHeight="1">
      <c r="B80" s="96" t="s">
        <v>56</v>
      </c>
      <c r="C80" s="97" t="s">
        <v>57</v>
      </c>
      <c r="D80" s="78">
        <v>757.52939999999967</v>
      </c>
      <c r="E80" s="79" t="s">
        <v>39</v>
      </c>
      <c r="F80" s="80">
        <v>100</v>
      </c>
      <c r="G80" s="34">
        <v>75752.939999999973</v>
      </c>
      <c r="H80" s="24">
        <v>492.39410999999978</v>
      </c>
      <c r="I80" s="23">
        <v>0.65</v>
      </c>
      <c r="J80" s="18">
        <v>49239.410999999978</v>
      </c>
      <c r="K80" s="26">
        <f>N80-H80</f>
        <v>122.78414000000026</v>
      </c>
      <c r="L80" s="25">
        <f>O80-I80</f>
        <v>0</v>
      </c>
      <c r="M80" s="27">
        <f>+P80-J80</f>
        <v>12278.414000000026</v>
      </c>
      <c r="N80" s="100">
        <v>615.17825000000005</v>
      </c>
      <c r="O80" s="39">
        <v>0.65</v>
      </c>
      <c r="P80" s="18">
        <v>61517.825000000004</v>
      </c>
      <c r="Q80" s="24">
        <v>659.33299999999997</v>
      </c>
      <c r="R80" s="23">
        <v>0.87037281985359283</v>
      </c>
      <c r="S80" s="18">
        <v>65933.3</v>
      </c>
      <c r="T80" s="26">
        <f>U80*D80</f>
        <v>22.443459999999746</v>
      </c>
      <c r="U80" s="25">
        <f>X80-R80</f>
        <v>2.9627180146407195E-2</v>
      </c>
      <c r="V80" s="27">
        <f>U80*G80</f>
        <v>2244.3459999999745</v>
      </c>
      <c r="W80" s="29">
        <f>D80*0.9</f>
        <v>681.7764599999997</v>
      </c>
      <c r="X80" s="23">
        <f t="shared" ref="X80" si="22">W80/D80</f>
        <v>0.9</v>
      </c>
      <c r="Y80" s="18">
        <f t="shared" ref="Y80" si="23">X80*G80</f>
        <v>68177.645999999979</v>
      </c>
      <c r="Z80" s="75"/>
    </row>
    <row r="81" spans="2:27" ht="15" customHeight="1">
      <c r="B81" s="96"/>
      <c r="C81" s="101"/>
      <c r="D81" s="78"/>
      <c r="E81" s="79"/>
      <c r="F81" s="80"/>
      <c r="G81" s="34"/>
      <c r="H81" s="24"/>
      <c r="I81" s="11"/>
      <c r="J81" s="18"/>
      <c r="K81" s="30"/>
      <c r="L81" s="11"/>
      <c r="M81" s="20"/>
      <c r="N81" s="29"/>
      <c r="O81" s="11"/>
      <c r="P81" s="18"/>
      <c r="Q81" s="24"/>
      <c r="R81" s="11"/>
      <c r="S81" s="18"/>
      <c r="T81" s="30"/>
      <c r="U81" s="11"/>
      <c r="V81" s="20"/>
      <c r="W81" s="29"/>
      <c r="X81" s="11"/>
      <c r="Y81" s="18"/>
      <c r="Z81" s="73"/>
    </row>
    <row r="82" spans="2:27" ht="15" customHeight="1">
      <c r="B82" s="96"/>
      <c r="C82" s="95"/>
      <c r="D82" s="78"/>
      <c r="E82" s="79"/>
      <c r="F82" s="80"/>
      <c r="G82" s="18"/>
      <c r="H82" s="24"/>
      <c r="I82" s="66"/>
      <c r="J82" s="18"/>
      <c r="K82" s="30"/>
      <c r="L82" s="66"/>
      <c r="M82" s="14"/>
      <c r="N82" s="29"/>
      <c r="O82" s="66"/>
      <c r="P82" s="12"/>
      <c r="Q82" s="24"/>
      <c r="R82" s="66"/>
      <c r="S82" s="18"/>
      <c r="T82" s="30"/>
      <c r="U82" s="66"/>
      <c r="V82" s="14"/>
      <c r="W82" s="29"/>
      <c r="X82" s="66"/>
      <c r="Y82" s="12"/>
      <c r="Z82" s="73"/>
    </row>
    <row r="83" spans="2:27" ht="15" customHeight="1">
      <c r="B83" s="96">
        <v>6</v>
      </c>
      <c r="C83" s="95" t="s">
        <v>58</v>
      </c>
      <c r="D83" s="78">
        <v>2117.2727</v>
      </c>
      <c r="E83" s="79" t="s">
        <v>39</v>
      </c>
      <c r="F83" s="80">
        <v>11</v>
      </c>
      <c r="G83" s="34">
        <v>23289.9997</v>
      </c>
      <c r="H83" s="24"/>
      <c r="I83" s="66"/>
      <c r="J83" s="18"/>
      <c r="K83" s="30"/>
      <c r="L83" s="66"/>
      <c r="M83" s="14"/>
      <c r="N83" s="29"/>
      <c r="O83" s="66"/>
      <c r="P83" s="12"/>
      <c r="Q83" s="24"/>
      <c r="R83" s="66"/>
      <c r="S83" s="18"/>
      <c r="T83" s="30"/>
      <c r="U83" s="66"/>
      <c r="V83" s="14"/>
      <c r="W83" s="29"/>
      <c r="X83" s="66"/>
      <c r="Y83" s="12"/>
      <c r="Z83" s="73"/>
    </row>
    <row r="84" spans="2:27" ht="11.5">
      <c r="B84" s="96"/>
      <c r="C84" s="95"/>
      <c r="D84" s="78"/>
      <c r="E84" s="79"/>
      <c r="F84" s="80"/>
      <c r="G84" s="18"/>
      <c r="H84" s="24"/>
      <c r="I84" s="23"/>
      <c r="J84" s="18"/>
      <c r="K84" s="26"/>
      <c r="L84" s="25"/>
      <c r="M84" s="27">
        <f>+P84-J84</f>
        <v>0</v>
      </c>
      <c r="N84" s="22"/>
      <c r="O84" s="23"/>
      <c r="P84" s="18"/>
      <c r="Q84" s="24"/>
      <c r="R84" s="23"/>
      <c r="S84" s="18"/>
      <c r="T84" s="26"/>
      <c r="U84" s="25"/>
      <c r="V84" s="27">
        <f>+Y84-S84</f>
        <v>0</v>
      </c>
      <c r="W84" s="22"/>
      <c r="X84" s="23"/>
      <c r="Y84" s="18"/>
      <c r="Z84" s="75"/>
    </row>
    <row r="85" spans="2:27" ht="34.5" customHeight="1">
      <c r="B85" s="96">
        <v>7</v>
      </c>
      <c r="C85" s="95" t="s">
        <v>59</v>
      </c>
      <c r="D85" s="78">
        <v>730.452</v>
      </c>
      <c r="E85" s="79" t="s">
        <v>39</v>
      </c>
      <c r="F85" s="80">
        <v>290</v>
      </c>
      <c r="G85" s="34">
        <v>211831.08</v>
      </c>
      <c r="H85" s="24"/>
      <c r="I85" s="66"/>
      <c r="J85" s="18"/>
      <c r="K85" s="30"/>
      <c r="L85" s="66"/>
      <c r="M85" s="14"/>
      <c r="N85" s="29"/>
      <c r="O85" s="66"/>
      <c r="P85" s="12"/>
      <c r="Q85" s="24"/>
      <c r="R85" s="66"/>
      <c r="S85" s="18"/>
      <c r="T85" s="26">
        <f>U85*D85</f>
        <v>130.68616</v>
      </c>
      <c r="U85" s="25">
        <f>X85-R85</f>
        <v>0.17891135899415705</v>
      </c>
      <c r="V85" s="27">
        <f>U85*G85</f>
        <v>37898.986400000002</v>
      </c>
      <c r="W85" s="29">
        <f>'7.Shaft'!J69</f>
        <v>130.68616</v>
      </c>
      <c r="X85" s="23">
        <f t="shared" ref="X85" si="24">W85/D85</f>
        <v>0.17891135899415705</v>
      </c>
      <c r="Y85" s="1214">
        <f t="shared" ref="Y85" si="25">X85*G85</f>
        <v>37898.986400000002</v>
      </c>
      <c r="Z85" s="73"/>
    </row>
    <row r="86" spans="2:27" ht="11.5">
      <c r="B86" s="96"/>
      <c r="C86" s="95"/>
      <c r="D86" s="78"/>
      <c r="E86" s="79"/>
      <c r="F86" s="80"/>
      <c r="G86" s="90"/>
      <c r="H86" s="24"/>
      <c r="I86" s="23"/>
      <c r="J86" s="18"/>
      <c r="K86" s="26"/>
      <c r="L86" s="25"/>
      <c r="M86" s="27">
        <f>+P86-J86</f>
        <v>0</v>
      </c>
      <c r="N86" s="22"/>
      <c r="O86" s="23"/>
      <c r="P86" s="18"/>
      <c r="Q86" s="24"/>
      <c r="R86" s="23"/>
      <c r="S86" s="18"/>
      <c r="T86" s="26"/>
      <c r="U86" s="25"/>
      <c r="V86" s="27">
        <f>+Y86-S86</f>
        <v>0</v>
      </c>
      <c r="W86" s="22"/>
      <c r="X86" s="23"/>
      <c r="Y86" s="18"/>
      <c r="Z86" s="73"/>
    </row>
    <row r="87" spans="2:27" ht="15" customHeight="1">
      <c r="B87" s="96">
        <v>8</v>
      </c>
      <c r="C87" s="95" t="s">
        <v>60</v>
      </c>
      <c r="D87" s="78">
        <v>2650.4</v>
      </c>
      <c r="E87" s="79" t="s">
        <v>39</v>
      </c>
      <c r="F87" s="80">
        <v>37.5</v>
      </c>
      <c r="G87" s="34">
        <v>99390</v>
      </c>
      <c r="H87" s="24"/>
      <c r="I87" s="66"/>
      <c r="J87" s="18"/>
      <c r="K87" s="30"/>
      <c r="L87" s="66"/>
      <c r="M87" s="14"/>
      <c r="N87" s="29"/>
      <c r="O87" s="66"/>
      <c r="P87" s="12"/>
      <c r="Q87" s="24">
        <v>1657.722</v>
      </c>
      <c r="R87" s="66">
        <v>0.62546106248113487</v>
      </c>
      <c r="S87" s="18">
        <v>62164.574999999997</v>
      </c>
      <c r="T87" s="30">
        <f t="shared" ref="T87:U87" si="26">W87-Q87</f>
        <v>188.32399999999984</v>
      </c>
      <c r="U87" s="474">
        <f t="shared" si="26"/>
        <v>7.1054935104135186E-2</v>
      </c>
      <c r="V87" s="570">
        <f>Y87-S87</f>
        <v>7062.1499999999942</v>
      </c>
      <c r="W87" s="29">
        <f>SUM(' Rockwool External - BOQ'!K72)</f>
        <v>1846.0459999999998</v>
      </c>
      <c r="X87" s="23">
        <f t="shared" ref="X87" si="27">W87/D87</f>
        <v>0.69651599758527005</v>
      </c>
      <c r="Y87" s="1214">
        <f t="shared" ref="Y87" si="28">X87*G87</f>
        <v>69226.724999999991</v>
      </c>
      <c r="Z87" s="73"/>
    </row>
    <row r="88" spans="2:27" ht="11.5">
      <c r="B88" s="15"/>
      <c r="C88" s="89"/>
      <c r="D88" s="84"/>
      <c r="E88" s="85"/>
      <c r="F88" s="86"/>
      <c r="G88" s="87"/>
      <c r="H88" s="24"/>
      <c r="I88" s="23"/>
      <c r="J88" s="18"/>
      <c r="K88" s="26"/>
      <c r="L88" s="25"/>
      <c r="M88" s="27">
        <f>+P88-J88</f>
        <v>0</v>
      </c>
      <c r="N88" s="22"/>
      <c r="O88" s="23"/>
      <c r="P88" s="18"/>
      <c r="Q88" s="24"/>
      <c r="R88" s="23"/>
      <c r="S88" s="18"/>
      <c r="T88" s="26"/>
      <c r="U88" s="25"/>
      <c r="V88" s="27">
        <f>+Y88-S88</f>
        <v>0</v>
      </c>
      <c r="W88" s="22"/>
      <c r="X88" s="23"/>
      <c r="Y88" s="18"/>
      <c r="Z88" s="73"/>
    </row>
    <row r="89" spans="2:27" ht="15" customHeight="1">
      <c r="B89" s="15"/>
      <c r="C89" s="70"/>
      <c r="D89" s="24"/>
      <c r="E89" s="65"/>
      <c r="F89" s="11"/>
      <c r="G89" s="18"/>
      <c r="H89" s="24"/>
      <c r="I89" s="66"/>
      <c r="J89" s="18"/>
      <c r="K89" s="30"/>
      <c r="L89" s="66"/>
      <c r="M89" s="14"/>
      <c r="N89" s="29"/>
      <c r="O89" s="66"/>
      <c r="P89" s="12"/>
      <c r="Q89" s="24"/>
      <c r="R89" s="66"/>
      <c r="S89" s="18"/>
      <c r="T89" s="30"/>
      <c r="U89" s="66"/>
      <c r="V89" s="14"/>
      <c r="W89" s="29"/>
      <c r="X89" s="66"/>
      <c r="Y89" s="12"/>
      <c r="Z89" s="73"/>
    </row>
    <row r="90" spans="2:27" ht="11.5">
      <c r="B90" s="102"/>
      <c r="C90" s="103"/>
      <c r="D90" s="84"/>
      <c r="E90" s="85"/>
      <c r="F90" s="86"/>
      <c r="G90" s="87"/>
      <c r="H90" s="104"/>
      <c r="I90" s="105"/>
      <c r="J90" s="87"/>
      <c r="K90" s="104"/>
      <c r="L90" s="106"/>
      <c r="M90" s="107"/>
      <c r="N90" s="104"/>
      <c r="O90" s="105"/>
      <c r="P90" s="87"/>
      <c r="Q90" s="104"/>
      <c r="R90" s="105"/>
      <c r="S90" s="87"/>
      <c r="T90" s="104"/>
      <c r="U90" s="106"/>
      <c r="V90" s="107"/>
      <c r="W90" s="104"/>
      <c r="X90" s="105"/>
      <c r="Y90" s="87"/>
      <c r="Z90" s="31"/>
      <c r="AA90" s="74"/>
    </row>
    <row r="91" spans="2:27" ht="11.5">
      <c r="B91" s="108"/>
      <c r="C91" s="109"/>
      <c r="D91" s="110"/>
      <c r="E91" s="79"/>
      <c r="F91" s="80"/>
      <c r="G91" s="94"/>
      <c r="H91" s="78"/>
      <c r="I91" s="113"/>
      <c r="J91" s="90"/>
      <c r="K91" s="114"/>
      <c r="L91" s="115"/>
      <c r="M91" s="116"/>
      <c r="N91" s="111"/>
      <c r="O91" s="112"/>
      <c r="P91" s="90"/>
      <c r="Q91" s="78"/>
      <c r="R91" s="113"/>
      <c r="S91" s="90"/>
      <c r="T91" s="114"/>
      <c r="U91" s="115"/>
      <c r="V91" s="116"/>
      <c r="W91" s="111"/>
      <c r="X91" s="112"/>
      <c r="Y91" s="90"/>
      <c r="Z91" s="28"/>
      <c r="AA91" s="74"/>
    </row>
    <row r="92" spans="2:27" ht="22.5" customHeight="1">
      <c r="B92" s="1260" t="s">
        <v>61</v>
      </c>
      <c r="C92" s="1261"/>
      <c r="D92" s="55"/>
      <c r="E92" s="56"/>
      <c r="F92" s="57">
        <v>1</v>
      </c>
      <c r="G92" s="117">
        <f>SUM(G48:G89)</f>
        <v>771582.03269999998</v>
      </c>
      <c r="H92" s="118"/>
      <c r="I92" s="119">
        <f>J92/G92</f>
        <v>0</v>
      </c>
      <c r="J92" s="58">
        <f>SUM(J90:J90)</f>
        <v>0</v>
      </c>
      <c r="K92" s="118"/>
      <c r="L92" s="120">
        <f>M92/G92</f>
        <v>5.9941940117704387E-2</v>
      </c>
      <c r="M92" s="58">
        <f>SUM(M44:M90)</f>
        <v>46250.124000000025</v>
      </c>
      <c r="N92" s="118"/>
      <c r="O92" s="119">
        <f>P92/G92</f>
        <v>0.1237581111963599</v>
      </c>
      <c r="P92" s="58">
        <f>SUM(P44:P90)</f>
        <v>95489.535000000003</v>
      </c>
      <c r="Q92" s="118"/>
      <c r="R92" s="119">
        <f>S92/G92</f>
        <v>0.35457384037657108</v>
      </c>
      <c r="S92" s="58">
        <f>SUM(S44:S90)</f>
        <v>273582.80450000003</v>
      </c>
      <c r="T92" s="118"/>
      <c r="U92" s="120">
        <f>V92/G92</f>
        <v>0.1262198674575227</v>
      </c>
      <c r="V92" s="58">
        <f>SUM(V44:V90)</f>
        <v>97388.981899999941</v>
      </c>
      <c r="W92" s="118"/>
      <c r="X92" s="119">
        <f>Y92/G92</f>
        <v>0.4807937078340937</v>
      </c>
      <c r="Y92" s="58">
        <f>SUM(Y44:Y90)</f>
        <v>370971.78639999992</v>
      </c>
      <c r="Z92" s="121"/>
    </row>
    <row r="93" spans="2:27" ht="11.5">
      <c r="B93" s="108"/>
      <c r="C93" s="95"/>
      <c r="D93" s="78"/>
      <c r="E93" s="79"/>
      <c r="F93" s="80"/>
      <c r="G93" s="90"/>
      <c r="H93" s="78"/>
      <c r="I93" s="113"/>
      <c r="J93" s="90"/>
      <c r="K93" s="114"/>
      <c r="L93" s="113"/>
      <c r="M93" s="90"/>
      <c r="N93" s="122"/>
      <c r="O93" s="123"/>
      <c r="P93" s="124"/>
      <c r="Q93" s="78"/>
      <c r="R93" s="113"/>
      <c r="S93" s="90"/>
      <c r="T93" s="114"/>
      <c r="U93" s="113"/>
      <c r="V93" s="90"/>
      <c r="W93" s="122"/>
      <c r="X93" s="123"/>
      <c r="Y93" s="124"/>
      <c r="Z93" s="28"/>
      <c r="AA93" s="74"/>
    </row>
    <row r="94" spans="2:27" ht="24.75" customHeight="1">
      <c r="B94" s="1260" t="s">
        <v>62</v>
      </c>
      <c r="C94" s="1261"/>
      <c r="D94" s="125"/>
      <c r="E94" s="126"/>
      <c r="F94" s="57">
        <v>1</v>
      </c>
      <c r="G94" s="117">
        <f>G42+G92</f>
        <v>1954843.0356999999</v>
      </c>
      <c r="H94" s="118"/>
      <c r="I94" s="119"/>
      <c r="J94" s="58"/>
      <c r="K94" s="118"/>
      <c r="L94" s="120">
        <f>M94/G94</f>
        <v>2.3659251998940443E-2</v>
      </c>
      <c r="M94" s="58">
        <f>M42+M92</f>
        <v>46250.124000000025</v>
      </c>
      <c r="N94" s="118"/>
      <c r="O94" s="119"/>
      <c r="P94" s="58">
        <f>P42+P92</f>
        <v>100824.201</v>
      </c>
      <c r="Q94" s="118"/>
      <c r="R94" s="119">
        <f>S94/G94</f>
        <v>0.42983042584752518</v>
      </c>
      <c r="S94" s="58">
        <f>S42+S92</f>
        <v>840251.01449999982</v>
      </c>
      <c r="T94" s="118"/>
      <c r="U94" s="120">
        <f>V94/G94</f>
        <v>0.11096375409104156</v>
      </c>
      <c r="V94" s="58">
        <f>V42+V92</f>
        <v>216916.72189999997</v>
      </c>
      <c r="W94" s="118"/>
      <c r="X94" s="119">
        <f>Y94/G94</f>
        <v>0.54079417993856671</v>
      </c>
      <c r="Y94" s="58">
        <f>Y42+Y92</f>
        <v>1057167.7363999998</v>
      </c>
      <c r="Z94" s="127"/>
    </row>
    <row r="96" spans="2:27" ht="15" customHeight="1">
      <c r="V96" s="140">
        <v>178435.79899999994</v>
      </c>
    </row>
    <row r="97" spans="4:22" ht="15" customHeight="1">
      <c r="G97" s="140">
        <v>184055.83</v>
      </c>
    </row>
    <row r="98" spans="4:22" ht="15" customHeight="1">
      <c r="D98" s="138">
        <v>1840.5582999999999</v>
      </c>
      <c r="G98" s="349">
        <f>G80/G97</f>
        <v>0.41157587890587316</v>
      </c>
      <c r="V98" s="203">
        <f>V96-V94</f>
        <v>-38480.922900000034</v>
      </c>
    </row>
    <row r="100" spans="4:22" ht="15" customHeight="1">
      <c r="D100" s="350">
        <v>0.41118957088538838</v>
      </c>
    </row>
  </sheetData>
  <sheetProtection selectLockedCells="1" selectUnlockedCells="1"/>
  <mergeCells count="37">
    <mergeCell ref="N6:P7"/>
    <mergeCell ref="H6:J7"/>
    <mergeCell ref="K6:M7"/>
    <mergeCell ref="D5:G7"/>
    <mergeCell ref="Z5:Z9"/>
    <mergeCell ref="N8:N9"/>
    <mergeCell ref="O8:O9"/>
    <mergeCell ref="P8:P9"/>
    <mergeCell ref="H8:H9"/>
    <mergeCell ref="I8:I9"/>
    <mergeCell ref="J8:J9"/>
    <mergeCell ref="M8:M9"/>
    <mergeCell ref="D8:D9"/>
    <mergeCell ref="E8:E9"/>
    <mergeCell ref="F8:F9"/>
    <mergeCell ref="G8:G9"/>
    <mergeCell ref="B42:C42"/>
    <mergeCell ref="B92:C92"/>
    <mergeCell ref="B94:C94"/>
    <mergeCell ref="C5:C9"/>
    <mergeCell ref="B5:B9"/>
    <mergeCell ref="S8:S9"/>
    <mergeCell ref="T8:T9"/>
    <mergeCell ref="U8:U9"/>
    <mergeCell ref="V8:V9"/>
    <mergeCell ref="H5:P5"/>
    <mergeCell ref="Q5:Y5"/>
    <mergeCell ref="W6:Y7"/>
    <mergeCell ref="Q6:S7"/>
    <mergeCell ref="T6:V7"/>
    <mergeCell ref="W8:W9"/>
    <mergeCell ref="X8:X9"/>
    <mergeCell ref="Y8:Y9"/>
    <mergeCell ref="Q8:Q9"/>
    <mergeCell ref="R8:R9"/>
    <mergeCell ref="K8:K9"/>
    <mergeCell ref="L8:L9"/>
  </mergeCells>
  <pageMargins left="0.15763888888888888" right="0.15763888888888888" top="7.8472222222222221E-2" bottom="7.8472222222222221E-2" header="0.51180555555555551" footer="7.8472222222222221E-2"/>
  <pageSetup paperSize="9" scale="52" firstPageNumber="0" fitToHeight="0" orientation="portrait" r:id="rId1"/>
  <headerFooter alignWithMargins="0">
    <oddFooter>&amp;CPage &amp;P of &amp;N</oddFoot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43"/>
  <sheetViews>
    <sheetView zoomScale="80" zoomScaleNormal="80" workbookViewId="0">
      <selection sqref="A1:XFD1048576"/>
    </sheetView>
  </sheetViews>
  <sheetFormatPr defaultColWidth="8.90625" defaultRowHeight="14.5"/>
  <cols>
    <col min="2" max="2" width="12.90625" customWidth="1"/>
    <col min="3" max="3" width="42" customWidth="1"/>
    <col min="8" max="8" width="15.6328125" customWidth="1"/>
    <col min="10" max="10" width="17.453125" customWidth="1"/>
  </cols>
  <sheetData>
    <row r="1" spans="1:11">
      <c r="B1" s="1415" t="s">
        <v>660</v>
      </c>
      <c r="C1" s="1416"/>
      <c r="D1" s="1416"/>
      <c r="E1" s="1416"/>
      <c r="F1" s="1416"/>
      <c r="G1" s="1416"/>
      <c r="H1" s="1416"/>
      <c r="I1" s="1416"/>
      <c r="J1" s="1416"/>
      <c r="K1" s="1417"/>
    </row>
    <row r="2" spans="1:11">
      <c r="B2" s="1418"/>
      <c r="C2" s="1419"/>
      <c r="D2" s="1419"/>
      <c r="E2" s="1419"/>
      <c r="F2" s="1419"/>
      <c r="G2" s="1419"/>
      <c r="H2" s="1419"/>
      <c r="I2" s="1419"/>
      <c r="J2" s="1419"/>
      <c r="K2" s="1420"/>
    </row>
    <row r="3" spans="1:11">
      <c r="B3" s="1418"/>
      <c r="C3" s="1419"/>
      <c r="D3" s="1419"/>
      <c r="E3" s="1419"/>
      <c r="F3" s="1419"/>
      <c r="G3" s="1419"/>
      <c r="H3" s="1419"/>
      <c r="I3" s="1419"/>
      <c r="J3" s="1419"/>
      <c r="K3" s="1420"/>
    </row>
    <row r="4" spans="1:11">
      <c r="B4" s="1421" t="s">
        <v>611</v>
      </c>
      <c r="C4" s="1422"/>
      <c r="D4" s="1422"/>
      <c r="E4" s="1422"/>
      <c r="F4" s="1422"/>
      <c r="G4" s="1422"/>
      <c r="H4" s="1422"/>
      <c r="I4" s="1422"/>
      <c r="J4" s="1422"/>
      <c r="K4" s="1423"/>
    </row>
    <row r="5" spans="1:11" ht="15.5">
      <c r="B5" s="1424" t="s">
        <v>661</v>
      </c>
      <c r="C5" s="1425"/>
      <c r="D5" s="1425"/>
      <c r="E5" s="1425"/>
      <c r="F5" s="1425"/>
      <c r="G5" s="1425"/>
      <c r="H5" s="1425"/>
      <c r="I5" s="1425"/>
      <c r="J5" s="1425"/>
      <c r="K5" s="1426"/>
    </row>
    <row r="6" spans="1:11" ht="18">
      <c r="B6" s="756"/>
      <c r="C6" s="757"/>
      <c r="D6" s="757"/>
      <c r="E6" s="757"/>
      <c r="F6" s="757"/>
      <c r="G6" s="758"/>
      <c r="H6" s="759"/>
      <c r="I6" s="759"/>
      <c r="J6" s="759"/>
      <c r="K6" s="760"/>
    </row>
    <row r="7" spans="1:11" ht="18">
      <c r="B7" s="761"/>
      <c r="C7" s="762"/>
      <c r="D7" s="762"/>
      <c r="E7" s="762"/>
      <c r="F7" s="762"/>
      <c r="G7" s="763"/>
      <c r="H7" s="764"/>
      <c r="I7" s="764"/>
      <c r="J7" s="764"/>
      <c r="K7" s="765"/>
    </row>
    <row r="8" spans="1:11">
      <c r="B8" s="766" t="s">
        <v>662</v>
      </c>
      <c r="C8" s="767" t="s">
        <v>663</v>
      </c>
      <c r="D8" s="768"/>
      <c r="E8" s="768"/>
      <c r="F8" s="768"/>
      <c r="G8" s="763"/>
      <c r="H8" s="764"/>
      <c r="I8" s="764"/>
      <c r="J8" s="769"/>
      <c r="K8" s="765"/>
    </row>
    <row r="9" spans="1:11">
      <c r="B9" s="766" t="s">
        <v>664</v>
      </c>
      <c r="C9" s="770">
        <v>44803</v>
      </c>
      <c r="D9" s="768"/>
      <c r="E9" s="768"/>
      <c r="F9" s="768"/>
      <c r="G9" s="763"/>
      <c r="H9" s="764"/>
      <c r="I9" s="764"/>
      <c r="J9" s="769"/>
      <c r="K9" s="765"/>
    </row>
    <row r="10" spans="1:11">
      <c r="B10" s="766" t="s">
        <v>665</v>
      </c>
      <c r="C10" s="767" t="s">
        <v>666</v>
      </c>
      <c r="D10" s="768"/>
      <c r="E10" s="768"/>
      <c r="F10" s="768"/>
      <c r="G10" s="763"/>
      <c r="H10" s="764"/>
      <c r="I10" s="764"/>
      <c r="J10" s="769"/>
      <c r="K10" s="765"/>
    </row>
    <row r="11" spans="1:11">
      <c r="B11" s="766" t="s">
        <v>667</v>
      </c>
      <c r="C11" s="768" t="s">
        <v>668</v>
      </c>
      <c r="D11" s="768"/>
      <c r="E11" s="768"/>
      <c r="F11" s="768"/>
      <c r="G11" s="763"/>
      <c r="H11" s="764"/>
      <c r="I11" s="764"/>
      <c r="J11" s="764"/>
      <c r="K11" s="765"/>
    </row>
    <row r="12" spans="1:11" ht="18">
      <c r="B12" s="761"/>
      <c r="C12" s="762"/>
      <c r="D12" s="762"/>
      <c r="E12" s="762"/>
      <c r="F12" s="762"/>
      <c r="G12" s="763"/>
      <c r="H12" s="764"/>
      <c r="I12" s="764"/>
      <c r="J12" s="764"/>
      <c r="K12" s="765"/>
    </row>
    <row r="13" spans="1:11">
      <c r="B13" s="1411" t="s">
        <v>201</v>
      </c>
      <c r="C13" s="1427" t="s">
        <v>3</v>
      </c>
      <c r="D13" s="1411" t="s">
        <v>202</v>
      </c>
      <c r="E13" s="1411" t="s">
        <v>203</v>
      </c>
      <c r="F13" s="1411" t="s">
        <v>152</v>
      </c>
      <c r="G13" s="1411" t="s">
        <v>5</v>
      </c>
      <c r="H13" s="1410" t="s">
        <v>204</v>
      </c>
      <c r="I13" s="1410" t="s">
        <v>669</v>
      </c>
      <c r="J13" s="1410" t="s">
        <v>205</v>
      </c>
      <c r="K13" s="1412" t="s">
        <v>129</v>
      </c>
    </row>
    <row r="14" spans="1:11">
      <c r="A14" s="771"/>
      <c r="B14" s="1411"/>
      <c r="C14" s="1428"/>
      <c r="D14" s="1411"/>
      <c r="E14" s="1411"/>
      <c r="F14" s="1411" t="s">
        <v>152</v>
      </c>
      <c r="G14" s="1411" t="s">
        <v>5</v>
      </c>
      <c r="H14" s="1411"/>
      <c r="I14" s="1411"/>
      <c r="J14" s="1411"/>
      <c r="K14" s="1413"/>
    </row>
    <row r="15" spans="1:11">
      <c r="A15" s="771"/>
      <c r="B15" s="1411"/>
      <c r="C15" s="1429"/>
      <c r="D15" s="1411"/>
      <c r="E15" s="1411"/>
      <c r="F15" s="1411"/>
      <c r="G15" s="1411"/>
      <c r="H15" s="1411"/>
      <c r="I15" s="1411"/>
      <c r="J15" s="1411"/>
      <c r="K15" s="1414"/>
    </row>
    <row r="16" spans="1:11">
      <c r="A16" s="771"/>
      <c r="B16" s="772"/>
      <c r="C16" s="772"/>
      <c r="D16" s="772"/>
      <c r="E16" s="772"/>
      <c r="F16" s="772"/>
      <c r="G16" s="773"/>
      <c r="H16" s="774"/>
      <c r="I16" s="774"/>
      <c r="J16" s="774"/>
      <c r="K16" s="775"/>
    </row>
    <row r="17" spans="1:15" ht="20">
      <c r="A17" s="771"/>
      <c r="B17" s="749" t="s">
        <v>670</v>
      </c>
      <c r="C17" s="776" t="s">
        <v>671</v>
      </c>
      <c r="D17" s="749"/>
      <c r="E17" s="777"/>
      <c r="F17" s="750">
        <v>89.5</v>
      </c>
      <c r="G17" s="751" t="s">
        <v>39</v>
      </c>
      <c r="H17" s="752">
        <v>192</v>
      </c>
      <c r="I17" s="752"/>
      <c r="J17" s="753">
        <v>17184</v>
      </c>
      <c r="K17" s="778"/>
      <c r="L17" s="779"/>
      <c r="M17" s="779"/>
      <c r="N17" s="779"/>
      <c r="O17" s="779"/>
    </row>
    <row r="18" spans="1:15" ht="20">
      <c r="A18" s="771"/>
      <c r="B18" s="780"/>
      <c r="C18" s="780"/>
      <c r="D18" s="780"/>
      <c r="E18" s="780"/>
      <c r="F18" s="780"/>
      <c r="G18" s="781"/>
      <c r="H18" s="782"/>
      <c r="I18" s="782"/>
      <c r="J18" s="782"/>
      <c r="K18" s="783"/>
      <c r="L18" s="784"/>
      <c r="M18" s="784"/>
      <c r="N18" s="784"/>
      <c r="O18" s="784"/>
    </row>
    <row r="19" spans="1:15" ht="20">
      <c r="A19" s="771"/>
      <c r="B19" s="749"/>
      <c r="C19" s="776"/>
      <c r="D19" s="749"/>
      <c r="E19" s="777"/>
      <c r="F19" s="750"/>
      <c r="G19" s="751"/>
      <c r="H19" s="752"/>
      <c r="I19" s="752"/>
      <c r="J19" s="753"/>
      <c r="K19" s="783"/>
      <c r="L19" s="779"/>
      <c r="M19" s="779"/>
      <c r="N19" s="779"/>
      <c r="O19" s="779"/>
    </row>
    <row r="20" spans="1:15" ht="15.5">
      <c r="A20" s="771"/>
      <c r="B20" s="780"/>
      <c r="C20" s="780"/>
      <c r="D20" s="780"/>
      <c r="E20" s="780"/>
      <c r="F20" s="780"/>
      <c r="G20" s="781"/>
      <c r="H20" s="782"/>
      <c r="I20" s="782"/>
      <c r="J20" s="782"/>
      <c r="K20" s="785"/>
      <c r="L20" s="779"/>
      <c r="M20" s="779"/>
      <c r="N20" s="779"/>
      <c r="O20" s="779"/>
    </row>
    <row r="21" spans="1:15" ht="18">
      <c r="A21" s="771"/>
      <c r="B21" s="749"/>
      <c r="C21" s="776" t="s">
        <v>672</v>
      </c>
      <c r="D21" s="749"/>
      <c r="E21" s="777"/>
      <c r="F21" s="750"/>
      <c r="G21" s="751"/>
      <c r="H21" s="786"/>
      <c r="I21" s="752"/>
      <c r="J21" s="753"/>
      <c r="K21" s="786"/>
      <c r="L21" s="779"/>
      <c r="M21" s="779"/>
      <c r="N21" s="787"/>
      <c r="O21" s="787"/>
    </row>
    <row r="22" spans="1:15">
      <c r="A22" s="771"/>
      <c r="B22" s="777"/>
      <c r="C22" s="230" t="s">
        <v>673</v>
      </c>
      <c r="D22" s="317" t="s">
        <v>165</v>
      </c>
      <c r="E22" s="230" t="s">
        <v>674</v>
      </c>
      <c r="F22" s="231">
        <v>89.5</v>
      </c>
      <c r="G22" s="231"/>
      <c r="H22" s="231"/>
      <c r="I22" s="231"/>
      <c r="J22" s="232"/>
      <c r="K22" s="786"/>
      <c r="L22" s="779"/>
      <c r="M22" s="779"/>
      <c r="N22" s="787"/>
      <c r="O22" s="787"/>
    </row>
    <row r="23" spans="1:15" ht="18">
      <c r="A23" s="771"/>
      <c r="B23" s="749"/>
      <c r="C23" s="776"/>
      <c r="D23" s="749"/>
      <c r="E23" s="777"/>
      <c r="F23" s="750"/>
      <c r="G23" s="751"/>
      <c r="H23" s="752"/>
      <c r="I23" s="752"/>
      <c r="J23" s="753"/>
      <c r="K23" s="786"/>
      <c r="L23" s="779"/>
      <c r="M23" s="779"/>
      <c r="N23" s="787"/>
      <c r="O23" s="787"/>
    </row>
    <row r="24" spans="1:15" ht="18">
      <c r="A24" s="771"/>
      <c r="B24" s="749"/>
      <c r="C24" s="776"/>
      <c r="D24" s="749"/>
      <c r="E24" s="777"/>
      <c r="F24" s="750"/>
      <c r="G24" s="751"/>
      <c r="H24" s="752"/>
      <c r="I24" s="752"/>
      <c r="J24" s="753"/>
      <c r="K24" s="786"/>
      <c r="L24" s="779"/>
      <c r="M24" s="779"/>
      <c r="N24" s="787"/>
      <c r="O24" s="787"/>
    </row>
    <row r="25" spans="1:15">
      <c r="A25" s="771"/>
      <c r="B25" s="777"/>
      <c r="C25" s="777"/>
      <c r="D25" s="777"/>
      <c r="E25" s="777"/>
      <c r="F25" s="777"/>
      <c r="G25" s="788"/>
      <c r="H25" s="786"/>
      <c r="I25" s="786"/>
      <c r="J25" s="786"/>
      <c r="K25" s="786"/>
      <c r="L25" s="779"/>
      <c r="M25" s="779"/>
      <c r="N25" s="787"/>
      <c r="O25" s="787"/>
    </row>
    <row r="26" spans="1:15">
      <c r="A26" s="771"/>
      <c r="B26" s="777"/>
      <c r="C26" s="777"/>
      <c r="D26" s="777"/>
      <c r="E26" s="777"/>
      <c r="F26" s="777"/>
      <c r="G26" s="788"/>
      <c r="H26" s="786"/>
      <c r="I26" s="786"/>
      <c r="J26" s="786"/>
      <c r="K26" s="786"/>
      <c r="L26" s="779"/>
      <c r="M26" s="779"/>
      <c r="N26" s="787"/>
      <c r="O26" s="787"/>
    </row>
    <row r="27" spans="1:15">
      <c r="A27" s="771"/>
      <c r="B27" s="777"/>
      <c r="C27" s="777"/>
      <c r="D27" s="777"/>
      <c r="E27" s="777"/>
      <c r="F27" s="777"/>
      <c r="G27" s="788"/>
      <c r="H27" s="786"/>
      <c r="I27" s="786"/>
      <c r="J27" s="786"/>
      <c r="K27" s="786"/>
      <c r="L27" s="779"/>
      <c r="M27" s="779"/>
      <c r="N27" s="787"/>
      <c r="O27" s="787"/>
    </row>
    <row r="28" spans="1:15">
      <c r="A28" s="771"/>
      <c r="B28" s="777"/>
      <c r="C28" s="777"/>
      <c r="D28" s="777"/>
      <c r="E28" s="777"/>
      <c r="F28" s="777"/>
      <c r="G28" s="788"/>
      <c r="H28" s="786"/>
      <c r="I28" s="786"/>
      <c r="J28" s="786"/>
      <c r="K28" s="786"/>
      <c r="L28" s="779"/>
      <c r="M28" s="779"/>
      <c r="N28" s="787"/>
      <c r="O28" s="787"/>
    </row>
    <row r="29" spans="1:15">
      <c r="A29" s="771"/>
      <c r="B29" s="777"/>
      <c r="C29" s="777"/>
      <c r="D29" s="777"/>
      <c r="E29" s="777"/>
      <c r="F29" s="777"/>
      <c r="G29" s="788"/>
      <c r="H29" s="786"/>
      <c r="I29" s="786"/>
      <c r="J29" s="786"/>
      <c r="K29" s="786"/>
      <c r="L29" s="779"/>
      <c r="M29" s="779"/>
      <c r="N29" s="787"/>
      <c r="O29" s="787"/>
    </row>
    <row r="30" spans="1:15">
      <c r="A30" s="771"/>
      <c r="B30" s="777"/>
      <c r="C30" s="777"/>
      <c r="D30" s="777"/>
      <c r="E30" s="777"/>
      <c r="F30" s="777"/>
      <c r="G30" s="788"/>
      <c r="H30" s="786"/>
      <c r="I30" s="786"/>
      <c r="J30" s="786"/>
      <c r="K30" s="786"/>
      <c r="L30" s="779"/>
      <c r="M30" s="779"/>
      <c r="N30" s="787"/>
      <c r="O30" s="787"/>
    </row>
    <row r="31" spans="1:15">
      <c r="A31" s="771"/>
      <c r="B31" s="777"/>
      <c r="C31" s="777"/>
      <c r="D31" s="777"/>
      <c r="E31" s="777"/>
      <c r="F31" s="777"/>
      <c r="G31" s="788"/>
      <c r="H31" s="786"/>
      <c r="I31" s="786"/>
      <c r="J31" s="786"/>
      <c r="K31" s="786"/>
      <c r="L31" s="779"/>
      <c r="M31" s="779"/>
      <c r="N31" s="787"/>
      <c r="O31" s="787"/>
    </row>
    <row r="32" spans="1:15">
      <c r="A32" s="771"/>
      <c r="B32" s="777"/>
      <c r="C32" s="777"/>
      <c r="D32" s="777"/>
      <c r="E32" s="777"/>
      <c r="F32" s="777"/>
      <c r="G32" s="788"/>
      <c r="H32" s="786"/>
      <c r="I32" s="786"/>
      <c r="J32" s="786"/>
      <c r="K32" s="786"/>
      <c r="L32" s="779"/>
      <c r="M32" s="779"/>
      <c r="N32" s="787"/>
      <c r="O32" s="787"/>
    </row>
    <row r="33" spans="1:15">
      <c r="A33" s="771"/>
      <c r="B33" s="777"/>
      <c r="C33" s="777"/>
      <c r="D33" s="777"/>
      <c r="E33" s="777"/>
      <c r="F33" s="777"/>
      <c r="G33" s="788"/>
      <c r="H33" s="786"/>
      <c r="I33" s="786"/>
      <c r="J33" s="786"/>
      <c r="K33" s="786"/>
      <c r="L33" s="779"/>
      <c r="M33" s="779"/>
      <c r="N33" s="787"/>
      <c r="O33" s="787"/>
    </row>
    <row r="34" spans="1:15" ht="18.5" thickBot="1">
      <c r="A34" s="771"/>
      <c r="B34" s="777"/>
      <c r="C34" s="776" t="s">
        <v>675</v>
      </c>
      <c r="D34" s="749"/>
      <c r="E34" s="749"/>
      <c r="F34" s="749"/>
      <c r="G34" s="789"/>
      <c r="H34" s="753"/>
      <c r="I34" s="790">
        <v>0</v>
      </c>
      <c r="J34" s="790">
        <v>17184</v>
      </c>
      <c r="K34" s="782"/>
      <c r="L34" s="779"/>
      <c r="M34" s="779"/>
      <c r="N34" s="787"/>
      <c r="O34" s="787"/>
    </row>
    <row r="35" spans="1:15" ht="18.5" thickTop="1">
      <c r="A35" s="771"/>
      <c r="B35" s="777"/>
      <c r="C35" s="776"/>
      <c r="D35" s="749"/>
      <c r="E35" s="749"/>
      <c r="F35" s="749"/>
      <c r="G35" s="789"/>
      <c r="H35" s="753"/>
      <c r="I35" s="791"/>
      <c r="J35" s="791"/>
      <c r="K35" s="782"/>
      <c r="L35" s="779"/>
      <c r="M35" s="779"/>
      <c r="N35" s="787"/>
      <c r="O35" s="787"/>
    </row>
    <row r="36" spans="1:15" ht="18">
      <c r="A36" s="771"/>
      <c r="B36" s="777"/>
      <c r="C36" s="792"/>
      <c r="D36" s="749"/>
      <c r="E36" s="749"/>
      <c r="F36" s="749"/>
      <c r="G36" s="789"/>
      <c r="H36" s="753"/>
      <c r="I36" s="793"/>
      <c r="J36" s="794"/>
      <c r="K36" s="782"/>
      <c r="L36" s="779"/>
      <c r="M36" s="779"/>
      <c r="N36" s="787"/>
      <c r="O36" s="787"/>
    </row>
    <row r="37" spans="1:15" ht="18.5" thickBot="1">
      <c r="A37" s="771"/>
      <c r="B37" s="777"/>
      <c r="C37" s="795" t="s">
        <v>234</v>
      </c>
      <c r="D37" s="749"/>
      <c r="E37" s="749"/>
      <c r="F37" s="749"/>
      <c r="G37" s="789"/>
      <c r="H37" s="753"/>
      <c r="I37" s="793"/>
      <c r="J37" s="790">
        <v>17184</v>
      </c>
      <c r="K37" s="782"/>
      <c r="L37" s="779"/>
      <c r="M37" s="779"/>
      <c r="N37" s="787"/>
      <c r="O37" s="787"/>
    </row>
    <row r="38" spans="1:15" ht="15" thickTop="1">
      <c r="A38" s="796"/>
      <c r="B38" s="1203"/>
      <c r="C38" s="1203"/>
      <c r="D38" s="1203"/>
      <c r="E38" s="1203"/>
      <c r="F38" s="1203"/>
      <c r="G38" s="1204"/>
      <c r="H38" s="1205"/>
      <c r="I38" s="1205"/>
      <c r="J38" s="1206"/>
      <c r="K38" s="1205"/>
      <c r="L38" s="797"/>
      <c r="M38" s="797"/>
      <c r="N38" s="797"/>
      <c r="O38" s="797"/>
    </row>
    <row r="39" spans="1:15">
      <c r="A39" s="771"/>
      <c r="B39" s="798"/>
      <c r="C39" s="798"/>
      <c r="D39" s="798"/>
      <c r="E39" s="798"/>
      <c r="F39" s="798"/>
      <c r="G39" s="799"/>
      <c r="H39" s="787"/>
      <c r="I39" s="787"/>
      <c r="J39" s="787"/>
      <c r="K39" s="787"/>
      <c r="L39" s="779"/>
      <c r="M39" s="779"/>
      <c r="N39" s="779"/>
      <c r="O39" s="779"/>
    </row>
    <row r="40" spans="1:15">
      <c r="G40" s="763"/>
    </row>
    <row r="41" spans="1:15">
      <c r="G41" s="763"/>
    </row>
    <row r="42" spans="1:15">
      <c r="G42" s="763"/>
    </row>
    <row r="43" spans="1:15">
      <c r="G43" s="763"/>
    </row>
  </sheetData>
  <mergeCells count="13">
    <mergeCell ref="I13:I15"/>
    <mergeCell ref="J13:J15"/>
    <mergeCell ref="K13:K15"/>
    <mergeCell ref="B1:K3"/>
    <mergeCell ref="B4:K4"/>
    <mergeCell ref="B5:K5"/>
    <mergeCell ref="B13:B15"/>
    <mergeCell ref="C13:C15"/>
    <mergeCell ref="D13:D15"/>
    <mergeCell ref="E13:E15"/>
    <mergeCell ref="F13:F15"/>
    <mergeCell ref="G13:G15"/>
    <mergeCell ref="H13:H1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F45E-3FD6-4AE3-8A69-C9217984CE65}">
  <dimension ref="A1:U92"/>
  <sheetViews>
    <sheetView view="pageBreakPreview" topLeftCell="A49" zoomScale="85" zoomScaleNormal="100" zoomScaleSheetLayoutView="85" workbookViewId="0">
      <selection activeCell="T7" sqref="T7"/>
    </sheetView>
  </sheetViews>
  <sheetFormatPr defaultRowHeight="14.5"/>
  <cols>
    <col min="5" max="5" width="7.1796875" customWidth="1"/>
    <col min="9" max="9" width="7.1796875" customWidth="1"/>
    <col min="13" max="13" width="11" customWidth="1"/>
    <col min="15" max="15" width="11.453125" customWidth="1"/>
    <col min="18" max="18" width="10.1796875" customWidth="1"/>
    <col min="19" max="19" width="8.54296875" customWidth="1"/>
    <col min="20" max="20" width="11.453125" customWidth="1"/>
    <col min="21" max="21" width="14.7265625" customWidth="1"/>
  </cols>
  <sheetData>
    <row r="1" spans="1:21">
      <c r="A1" s="571" t="s">
        <v>148</v>
      </c>
      <c r="B1" s="1145" t="s">
        <v>386</v>
      </c>
      <c r="C1" s="1145" t="s">
        <v>857</v>
      </c>
      <c r="D1" s="1051"/>
      <c r="E1" s="1051"/>
      <c r="F1" s="1051"/>
      <c r="G1" s="206"/>
      <c r="H1" s="207"/>
      <c r="I1" s="207"/>
      <c r="J1" s="207"/>
      <c r="K1" s="670"/>
      <c r="L1" s="206"/>
      <c r="M1" s="207"/>
      <c r="N1" s="207"/>
      <c r="O1" s="207"/>
      <c r="P1" s="207"/>
      <c r="Q1" s="207"/>
      <c r="R1" s="207"/>
      <c r="S1" s="207"/>
      <c r="T1" s="207"/>
      <c r="U1" s="572"/>
    </row>
    <row r="2" spans="1:21">
      <c r="A2" s="208" t="s">
        <v>148</v>
      </c>
      <c r="B2" s="212" t="s">
        <v>388</v>
      </c>
      <c r="C2" s="212" t="s">
        <v>858</v>
      </c>
      <c r="D2" s="212"/>
      <c r="E2" s="1146"/>
      <c r="F2" s="1146"/>
      <c r="G2" s="211"/>
      <c r="H2" s="1146"/>
      <c r="I2" s="1146"/>
      <c r="J2" s="1146"/>
      <c r="K2" s="671"/>
      <c r="L2" s="211"/>
      <c r="M2" s="1146"/>
      <c r="N2" s="1146"/>
      <c r="O2" s="1146"/>
      <c r="P2" s="1146"/>
      <c r="Q2" s="1146"/>
      <c r="R2" s="1146"/>
      <c r="S2" s="1146"/>
      <c r="T2" s="1146"/>
      <c r="U2" s="213"/>
    </row>
    <row r="3" spans="1:21">
      <c r="A3" s="208" t="s">
        <v>148</v>
      </c>
      <c r="B3" s="212" t="s">
        <v>390</v>
      </c>
      <c r="C3" s="212" t="s">
        <v>859</v>
      </c>
      <c r="D3" s="1148"/>
      <c r="E3" s="1148"/>
      <c r="F3" s="1148"/>
      <c r="G3" s="1148"/>
      <c r="H3" s="1148"/>
      <c r="I3" s="1148"/>
      <c r="J3" s="1146"/>
      <c r="K3" s="671"/>
      <c r="L3" s="211"/>
      <c r="M3" s="1146"/>
      <c r="N3" s="1146"/>
      <c r="O3" s="1146"/>
      <c r="P3" s="1146"/>
      <c r="Q3" s="1146"/>
      <c r="R3" s="1146"/>
      <c r="S3" s="1146"/>
      <c r="T3" s="1146"/>
      <c r="U3" s="213"/>
    </row>
    <row r="4" spans="1:21">
      <c r="A4" s="208" t="s">
        <v>148</v>
      </c>
      <c r="B4" s="1052" t="s">
        <v>149</v>
      </c>
      <c r="C4" s="1052" t="s">
        <v>860</v>
      </c>
      <c r="D4" s="1052"/>
      <c r="E4" s="1053"/>
      <c r="F4" s="1146"/>
      <c r="G4" s="211"/>
      <c r="H4" s="311"/>
      <c r="I4" s="311"/>
      <c r="J4" s="1146"/>
      <c r="K4" s="671"/>
      <c r="L4" s="672"/>
      <c r="M4" s="312"/>
      <c r="N4" s="1054"/>
      <c r="O4" s="1054"/>
      <c r="P4" s="1054"/>
      <c r="Q4" s="1054"/>
      <c r="R4" s="1054"/>
      <c r="S4" s="1054"/>
      <c r="T4" s="312"/>
      <c r="U4" s="213"/>
    </row>
    <row r="5" spans="1:21" ht="19.5" customHeight="1">
      <c r="A5" s="219"/>
      <c r="B5" s="1314" t="s">
        <v>861</v>
      </c>
      <c r="C5" s="1314"/>
      <c r="D5" s="1430"/>
      <c r="E5" s="632"/>
      <c r="F5" s="674"/>
      <c r="G5" s="674" t="s">
        <v>152</v>
      </c>
      <c r="H5" s="675"/>
      <c r="I5" s="676"/>
      <c r="J5" s="677"/>
      <c r="K5" s="678" t="s">
        <v>128</v>
      </c>
      <c r="L5" s="679"/>
      <c r="M5" s="681" t="s">
        <v>352</v>
      </c>
      <c r="N5" s="681"/>
      <c r="O5" s="1055" t="s">
        <v>862</v>
      </c>
      <c r="P5" s="1056" t="s">
        <v>468</v>
      </c>
      <c r="Q5" s="1056" t="s">
        <v>863</v>
      </c>
      <c r="R5" s="1056" t="s">
        <v>864</v>
      </c>
      <c r="S5" s="1056" t="s">
        <v>865</v>
      </c>
      <c r="T5" s="1057" t="s">
        <v>866</v>
      </c>
      <c r="U5" s="683"/>
    </row>
    <row r="6" spans="1:21" ht="24">
      <c r="A6" s="220" t="s">
        <v>155</v>
      </c>
      <c r="B6" s="220" t="s">
        <v>238</v>
      </c>
      <c r="C6" s="220" t="s">
        <v>124</v>
      </c>
      <c r="D6" s="220" t="s">
        <v>867</v>
      </c>
      <c r="E6" s="578" t="s">
        <v>158</v>
      </c>
      <c r="F6" s="684" t="s">
        <v>159</v>
      </c>
      <c r="G6" s="685" t="s">
        <v>160</v>
      </c>
      <c r="H6" s="686" t="s">
        <v>161</v>
      </c>
      <c r="I6" s="687" t="s">
        <v>159</v>
      </c>
      <c r="J6" s="652" t="s">
        <v>160</v>
      </c>
      <c r="K6" s="578" t="s">
        <v>158</v>
      </c>
      <c r="L6" s="651" t="s">
        <v>161</v>
      </c>
      <c r="M6" s="582" t="s">
        <v>868</v>
      </c>
      <c r="N6" s="1058"/>
      <c r="O6" s="1059">
        <v>1</v>
      </c>
      <c r="P6" s="1060">
        <v>0.2</v>
      </c>
      <c r="Q6" s="1060">
        <v>0.3</v>
      </c>
      <c r="R6" s="1061">
        <v>0.3</v>
      </c>
      <c r="S6" s="1061">
        <v>0.2</v>
      </c>
      <c r="T6" s="1062" t="s">
        <v>869</v>
      </c>
      <c r="U6" s="688" t="s">
        <v>9</v>
      </c>
    </row>
    <row r="7" spans="1:21">
      <c r="A7" s="222"/>
      <c r="B7" s="224"/>
      <c r="C7" s="224"/>
      <c r="D7" s="225"/>
      <c r="E7" s="225"/>
      <c r="F7" s="225"/>
      <c r="G7" s="225"/>
      <c r="H7" s="226"/>
      <c r="I7" s="225"/>
      <c r="J7" s="225"/>
      <c r="K7" s="689"/>
      <c r="L7" s="226"/>
      <c r="M7" s="225"/>
      <c r="N7" s="225"/>
      <c r="O7" s="225"/>
      <c r="P7" s="225"/>
      <c r="Q7" s="225"/>
      <c r="R7" s="225"/>
      <c r="S7" s="225"/>
      <c r="T7" s="225"/>
      <c r="U7" s="225"/>
    </row>
    <row r="8" spans="1:21">
      <c r="A8" s="228">
        <v>1</v>
      </c>
      <c r="B8" s="230" t="s">
        <v>870</v>
      </c>
      <c r="C8" s="230" t="s">
        <v>871</v>
      </c>
      <c r="D8" s="1063" t="s">
        <v>872</v>
      </c>
      <c r="E8" s="231">
        <v>1</v>
      </c>
      <c r="F8" s="231">
        <v>19.46</v>
      </c>
      <c r="G8" s="231">
        <v>9.1</v>
      </c>
      <c r="H8" s="232">
        <v>177.08600000000001</v>
      </c>
      <c r="I8" s="231">
        <v>1.1000000000000001</v>
      </c>
      <c r="J8" s="231">
        <v>2.1</v>
      </c>
      <c r="K8" s="691">
        <v>-1</v>
      </c>
      <c r="L8" s="232">
        <v>-2.3100000000000005</v>
      </c>
      <c r="M8" s="233">
        <v>174.77600000000001</v>
      </c>
      <c r="N8" s="233"/>
      <c r="O8" s="233">
        <f>M8*1</f>
        <v>174.77600000000001</v>
      </c>
      <c r="P8" s="231">
        <f>M8*0.2</f>
        <v>34.955200000000005</v>
      </c>
      <c r="Q8" s="231">
        <f>M8*0.3</f>
        <v>52.4328</v>
      </c>
      <c r="R8" s="231">
        <f>M8*0.3</f>
        <v>52.4328</v>
      </c>
      <c r="S8" s="231">
        <f>M8*0.2</f>
        <v>34.955200000000005</v>
      </c>
      <c r="T8" s="233">
        <f>P8+Q8+R8+S8</f>
        <v>174.77600000000001</v>
      </c>
      <c r="U8" s="229"/>
    </row>
    <row r="9" spans="1:21">
      <c r="A9" s="228"/>
      <c r="B9" s="230"/>
      <c r="C9" s="230" t="s">
        <v>873</v>
      </c>
      <c r="D9" s="1063" t="s">
        <v>872</v>
      </c>
      <c r="E9" s="231">
        <v>1</v>
      </c>
      <c r="F9" s="231">
        <v>19.95</v>
      </c>
      <c r="G9" s="231">
        <v>1</v>
      </c>
      <c r="H9" s="232">
        <v>19.95</v>
      </c>
      <c r="I9" s="231"/>
      <c r="J9" s="231"/>
      <c r="K9" s="691"/>
      <c r="L9" s="232"/>
      <c r="M9" s="233">
        <v>19.95</v>
      </c>
      <c r="N9" s="233"/>
      <c r="O9" s="233">
        <f>M9*1</f>
        <v>19.95</v>
      </c>
      <c r="P9" s="231">
        <f>M9*0.2</f>
        <v>3.99</v>
      </c>
      <c r="Q9" s="231">
        <f>M9*0.3</f>
        <v>5.9849999999999994</v>
      </c>
      <c r="R9" s="231">
        <f>M9*0.3</f>
        <v>5.9849999999999994</v>
      </c>
      <c r="S9" s="231">
        <f>M9*0.2</f>
        <v>3.99</v>
      </c>
      <c r="T9" s="233">
        <f>P9+Q9+R9+S9</f>
        <v>19.95</v>
      </c>
      <c r="U9" s="229"/>
    </row>
    <row r="10" spans="1:21">
      <c r="A10" s="228"/>
      <c r="B10" s="230"/>
      <c r="C10" s="230"/>
      <c r="D10" s="1063"/>
      <c r="E10" s="231"/>
      <c r="F10" s="231"/>
      <c r="G10" s="231"/>
      <c r="H10" s="232"/>
      <c r="I10" s="231"/>
      <c r="J10" s="231"/>
      <c r="K10" s="691"/>
      <c r="L10" s="232"/>
      <c r="M10" s="233"/>
      <c r="N10" s="233"/>
      <c r="O10" s="233"/>
      <c r="P10" s="233"/>
      <c r="Q10" s="233"/>
      <c r="R10" s="233"/>
      <c r="S10" s="233"/>
      <c r="T10" s="233"/>
      <c r="U10" s="229"/>
    </row>
    <row r="11" spans="1:21">
      <c r="A11" s="228"/>
      <c r="B11" s="230"/>
      <c r="C11" s="230"/>
      <c r="D11" s="1063"/>
      <c r="E11" s="231"/>
      <c r="F11" s="231"/>
      <c r="G11" s="231"/>
      <c r="H11" s="232"/>
      <c r="I11" s="231"/>
      <c r="J11" s="231"/>
      <c r="K11" s="691"/>
      <c r="L11" s="232"/>
      <c r="M11" s="233">
        <v>0</v>
      </c>
      <c r="N11" s="233"/>
      <c r="O11" s="233"/>
      <c r="P11" s="233"/>
      <c r="Q11" s="233"/>
      <c r="R11" s="233"/>
      <c r="S11" s="233"/>
      <c r="T11" s="233"/>
      <c r="U11" s="229"/>
    </row>
    <row r="12" spans="1:21">
      <c r="A12" s="228"/>
      <c r="B12" s="230" t="s">
        <v>870</v>
      </c>
      <c r="C12" s="230" t="s">
        <v>871</v>
      </c>
      <c r="D12" s="1063" t="s">
        <v>874</v>
      </c>
      <c r="E12" s="231">
        <v>1</v>
      </c>
      <c r="F12" s="231">
        <v>18.95</v>
      </c>
      <c r="G12" s="231">
        <v>10.88</v>
      </c>
      <c r="H12" s="232">
        <v>206.17600000000002</v>
      </c>
      <c r="I12" s="231">
        <v>1.1000000000000001</v>
      </c>
      <c r="J12" s="231">
        <v>2.1</v>
      </c>
      <c r="K12" s="691">
        <v>-2</v>
      </c>
      <c r="L12" s="232">
        <v>-4.620000000000001</v>
      </c>
      <c r="M12" s="233">
        <v>201.55600000000001</v>
      </c>
      <c r="N12" s="233"/>
      <c r="O12" s="233">
        <f>M12*1</f>
        <v>201.55600000000001</v>
      </c>
      <c r="P12" s="231">
        <f>M12*0.2</f>
        <v>40.311200000000007</v>
      </c>
      <c r="Q12" s="231">
        <f>M12*0.3</f>
        <v>60.466799999999999</v>
      </c>
      <c r="R12" s="231">
        <f>M12*0.3</f>
        <v>60.466799999999999</v>
      </c>
      <c r="S12" s="231">
        <f>M12*0.2</f>
        <v>40.311200000000007</v>
      </c>
      <c r="T12" s="233">
        <f>P12+Q12+R12+S12</f>
        <v>201.55600000000001</v>
      </c>
      <c r="U12" s="229"/>
    </row>
    <row r="13" spans="1:21">
      <c r="A13" s="228"/>
      <c r="B13" s="230" t="s">
        <v>870</v>
      </c>
      <c r="C13" s="230" t="s">
        <v>873</v>
      </c>
      <c r="D13" s="1063" t="s">
        <v>874</v>
      </c>
      <c r="E13" s="231">
        <v>1</v>
      </c>
      <c r="F13" s="231">
        <v>31.65</v>
      </c>
      <c r="G13" s="231">
        <v>3.05</v>
      </c>
      <c r="H13" s="232">
        <v>96.532499999999985</v>
      </c>
      <c r="I13" s="231">
        <v>1.1000000000000001</v>
      </c>
      <c r="J13" s="231">
        <v>2.1</v>
      </c>
      <c r="K13" s="691">
        <v>-4</v>
      </c>
      <c r="L13" s="232">
        <v>-9.240000000000002</v>
      </c>
      <c r="M13" s="233">
        <v>87.29249999999999</v>
      </c>
      <c r="N13" s="233"/>
      <c r="O13" s="233">
        <f>M13*1</f>
        <v>87.29249999999999</v>
      </c>
      <c r="P13" s="231">
        <f>M13*0.2</f>
        <v>17.458499999999997</v>
      </c>
      <c r="Q13" s="231">
        <f>M13*0.3</f>
        <v>26.187749999999998</v>
      </c>
      <c r="R13" s="231">
        <f>M13*0.3</f>
        <v>26.187749999999998</v>
      </c>
      <c r="S13" s="231">
        <f>M13*0.2</f>
        <v>17.458499999999997</v>
      </c>
      <c r="T13" s="233">
        <f>P13+Q13+R13+S13</f>
        <v>87.29249999999999</v>
      </c>
      <c r="U13" s="229"/>
    </row>
    <row r="14" spans="1:21">
      <c r="A14" s="228"/>
      <c r="B14" s="230" t="s">
        <v>870</v>
      </c>
      <c r="C14" s="230" t="s">
        <v>171</v>
      </c>
      <c r="D14" s="1063" t="s">
        <v>874</v>
      </c>
      <c r="E14" s="231">
        <v>1</v>
      </c>
      <c r="F14" s="231">
        <v>18.95</v>
      </c>
      <c r="G14" s="231">
        <v>3.05</v>
      </c>
      <c r="H14" s="232">
        <v>57.797499999999992</v>
      </c>
      <c r="I14" s="231">
        <v>1.1000000000000001</v>
      </c>
      <c r="J14" s="231">
        <v>2.1</v>
      </c>
      <c r="K14" s="691">
        <v>-1</v>
      </c>
      <c r="L14" s="232">
        <v>-2.3100000000000005</v>
      </c>
      <c r="M14" s="233">
        <v>55.48749999999999</v>
      </c>
      <c r="N14" s="233"/>
      <c r="O14" s="233">
        <f>M14*1</f>
        <v>55.48749999999999</v>
      </c>
      <c r="P14" s="231">
        <f>M14*0.2</f>
        <v>11.097499999999998</v>
      </c>
      <c r="Q14" s="231">
        <f>M14*0.3</f>
        <v>16.646249999999995</v>
      </c>
      <c r="R14" s="231">
        <f>M14*0.3</f>
        <v>16.646249999999995</v>
      </c>
      <c r="S14" s="233"/>
      <c r="T14" s="233">
        <f t="shared" ref="T14:T15" si="0">P14+Q14+R14+S14</f>
        <v>44.389999999999986</v>
      </c>
      <c r="U14" s="229"/>
    </row>
    <row r="15" spans="1:21">
      <c r="A15" s="228"/>
      <c r="B15" s="230" t="s">
        <v>870</v>
      </c>
      <c r="C15" s="230" t="s">
        <v>172</v>
      </c>
      <c r="D15" s="1063" t="s">
        <v>874</v>
      </c>
      <c r="E15" s="231">
        <v>1</v>
      </c>
      <c r="F15" s="231">
        <v>25.95</v>
      </c>
      <c r="G15" s="231">
        <v>4.25</v>
      </c>
      <c r="H15" s="232">
        <v>110.28749999999999</v>
      </c>
      <c r="I15" s="231">
        <v>1.1000000000000001</v>
      </c>
      <c r="J15" s="231">
        <v>2.1</v>
      </c>
      <c r="K15" s="691">
        <v>-3</v>
      </c>
      <c r="L15" s="232">
        <v>-6.9300000000000015</v>
      </c>
      <c r="M15" s="233">
        <v>103.35749999999999</v>
      </c>
      <c r="N15" s="233"/>
      <c r="O15" s="233">
        <f>M15*1</f>
        <v>103.35749999999999</v>
      </c>
      <c r="P15" s="231">
        <f>M15*0.2</f>
        <v>20.671499999999998</v>
      </c>
      <c r="Q15" s="231">
        <f>M15*0.3</f>
        <v>31.007249999999996</v>
      </c>
      <c r="R15" s="231">
        <f>M15*0.3</f>
        <v>31.007249999999996</v>
      </c>
      <c r="S15" s="233"/>
      <c r="T15" s="233">
        <f t="shared" si="0"/>
        <v>82.685999999999993</v>
      </c>
      <c r="U15" s="229"/>
    </row>
    <row r="16" spans="1:21">
      <c r="A16" s="228"/>
      <c r="B16" s="230"/>
      <c r="C16" s="230"/>
      <c r="D16" s="1063"/>
      <c r="E16" s="231"/>
      <c r="F16" s="231"/>
      <c r="G16" s="231"/>
      <c r="H16" s="232"/>
      <c r="I16" s="231"/>
      <c r="J16" s="231"/>
      <c r="K16" s="691"/>
      <c r="L16" s="232"/>
      <c r="M16" s="233"/>
      <c r="N16" s="233"/>
      <c r="O16" s="233"/>
      <c r="P16" s="233"/>
      <c r="Q16" s="233"/>
      <c r="R16" s="233"/>
      <c r="S16" s="233"/>
      <c r="T16" s="233"/>
      <c r="U16" s="229"/>
    </row>
    <row r="17" spans="1:21">
      <c r="A17" s="228"/>
      <c r="B17" s="230"/>
      <c r="C17" s="230"/>
      <c r="D17" s="1063"/>
      <c r="E17" s="231"/>
      <c r="F17" s="231"/>
      <c r="G17" s="231"/>
      <c r="H17" s="232"/>
      <c r="I17" s="231"/>
      <c r="J17" s="231"/>
      <c r="K17" s="691"/>
      <c r="L17" s="232"/>
      <c r="M17" s="233"/>
      <c r="N17" s="233"/>
      <c r="O17" s="233"/>
      <c r="P17" s="233"/>
      <c r="Q17" s="233"/>
      <c r="R17" s="233"/>
      <c r="S17" s="233"/>
      <c r="T17" s="233"/>
      <c r="U17" s="229"/>
    </row>
    <row r="18" spans="1:21">
      <c r="A18" s="228"/>
      <c r="B18" s="230" t="s">
        <v>875</v>
      </c>
      <c r="C18" s="1237" t="s">
        <v>871</v>
      </c>
      <c r="D18" s="1238" t="s">
        <v>876</v>
      </c>
      <c r="E18" s="231">
        <v>1</v>
      </c>
      <c r="F18" s="231">
        <v>21.06</v>
      </c>
      <c r="G18" s="231">
        <v>11.2</v>
      </c>
      <c r="H18" s="232">
        <v>235.87199999999996</v>
      </c>
      <c r="I18" s="231">
        <v>1.2</v>
      </c>
      <c r="J18" s="231">
        <v>2.1</v>
      </c>
      <c r="K18" s="691">
        <v>-2</v>
      </c>
      <c r="L18" s="232">
        <v>-5.04</v>
      </c>
      <c r="M18" s="233">
        <v>230.83199999999997</v>
      </c>
      <c r="N18" s="233"/>
      <c r="O18" s="1239">
        <f t="shared" ref="O18:O20" si="1">M18*1</f>
        <v>230.83199999999997</v>
      </c>
      <c r="P18" s="233"/>
      <c r="Q18" s="233"/>
      <c r="R18" s="233"/>
      <c r="S18" s="233"/>
      <c r="T18" s="233"/>
      <c r="U18" s="229"/>
    </row>
    <row r="19" spans="1:21">
      <c r="A19" s="228"/>
      <c r="B19" s="230"/>
      <c r="C19" s="1237"/>
      <c r="D19" s="1238"/>
      <c r="E19" s="231"/>
      <c r="F19" s="231"/>
      <c r="G19" s="231"/>
      <c r="H19" s="232"/>
      <c r="I19" s="231">
        <v>1.1000000000000001</v>
      </c>
      <c r="J19" s="231">
        <v>2.1</v>
      </c>
      <c r="K19" s="691">
        <v>-2</v>
      </c>
      <c r="L19" s="232">
        <v>-4.620000000000001</v>
      </c>
      <c r="M19" s="233">
        <v>-4.620000000000001</v>
      </c>
      <c r="N19" s="233"/>
      <c r="O19" s="1239">
        <f t="shared" si="1"/>
        <v>-4.620000000000001</v>
      </c>
      <c r="P19" s="233"/>
      <c r="Q19" s="233"/>
      <c r="R19" s="233"/>
      <c r="S19" s="233"/>
      <c r="T19" s="233"/>
      <c r="U19" s="229"/>
    </row>
    <row r="20" spans="1:21">
      <c r="A20" s="228"/>
      <c r="B20" s="230" t="s">
        <v>875</v>
      </c>
      <c r="C20" s="1237" t="s">
        <v>873</v>
      </c>
      <c r="D20" s="1238" t="s">
        <v>876</v>
      </c>
      <c r="E20" s="231">
        <v>1</v>
      </c>
      <c r="F20" s="231">
        <v>31.48</v>
      </c>
      <c r="G20" s="231">
        <v>4.57</v>
      </c>
      <c r="H20" s="232">
        <v>143.86360000000002</v>
      </c>
      <c r="I20" s="231">
        <v>1.2</v>
      </c>
      <c r="J20" s="231">
        <v>2.1</v>
      </c>
      <c r="K20" s="691">
        <v>-2</v>
      </c>
      <c r="L20" s="232">
        <v>-5.04</v>
      </c>
      <c r="M20" s="233">
        <v>138.82360000000003</v>
      </c>
      <c r="N20" s="233"/>
      <c r="O20" s="1239">
        <f t="shared" si="1"/>
        <v>138.82360000000003</v>
      </c>
      <c r="P20" s="233"/>
      <c r="Q20" s="233"/>
      <c r="R20" s="233"/>
      <c r="S20" s="233"/>
      <c r="T20" s="233"/>
      <c r="U20" s="229"/>
    </row>
    <row r="21" spans="1:21">
      <c r="A21" s="228"/>
      <c r="B21" s="230" t="s">
        <v>875</v>
      </c>
      <c r="C21" s="230" t="s">
        <v>877</v>
      </c>
      <c r="D21" s="1063" t="s">
        <v>876</v>
      </c>
      <c r="E21" s="231">
        <v>1</v>
      </c>
      <c r="F21" s="231">
        <v>21.06</v>
      </c>
      <c r="G21" s="231">
        <v>129</v>
      </c>
      <c r="H21" s="232">
        <v>2716.74</v>
      </c>
      <c r="I21" s="231">
        <v>1.2</v>
      </c>
      <c r="J21" s="231">
        <v>2.1</v>
      </c>
      <c r="K21" s="691">
        <v>-29</v>
      </c>
      <c r="L21" s="232">
        <v>-73.08</v>
      </c>
      <c r="M21" s="233">
        <v>2643.66</v>
      </c>
      <c r="N21" s="231" t="s">
        <v>968</v>
      </c>
      <c r="O21" s="233">
        <f>M21*0.8</f>
        <v>2114.9279999999999</v>
      </c>
      <c r="P21" s="231">
        <f>M21*0.2*0.8</f>
        <v>422.98559999999998</v>
      </c>
      <c r="Q21" s="231">
        <f>M21*0.3*0.8</f>
        <v>634.47839999999997</v>
      </c>
      <c r="R21" s="231">
        <f>M21*0.3*0.8</f>
        <v>634.47839999999997</v>
      </c>
      <c r="S21" s="231"/>
      <c r="T21" s="233">
        <f>P21+Q21+R21+S21</f>
        <v>1691.9423999999999</v>
      </c>
      <c r="U21" s="229" t="s">
        <v>968</v>
      </c>
    </row>
    <row r="22" spans="1:21">
      <c r="A22" s="228"/>
      <c r="B22" s="230"/>
      <c r="C22" s="230"/>
      <c r="D22" s="1063"/>
      <c r="E22" s="231"/>
      <c r="F22" s="231"/>
      <c r="G22" s="231"/>
      <c r="H22" s="232"/>
      <c r="I22" s="231">
        <v>1.1000000000000001</v>
      </c>
      <c r="J22" s="231">
        <v>2.1</v>
      </c>
      <c r="K22" s="691">
        <v>-30</v>
      </c>
      <c r="L22" s="232">
        <v>-69.300000000000011</v>
      </c>
      <c r="M22" s="233">
        <v>-69.300000000000011</v>
      </c>
      <c r="N22" s="231" t="s">
        <v>968</v>
      </c>
      <c r="O22" s="233">
        <f>M22*0.8</f>
        <v>-55.440000000000012</v>
      </c>
      <c r="P22" s="231">
        <f>M22*0.2*0.8</f>
        <v>-11.088000000000003</v>
      </c>
      <c r="Q22" s="231">
        <f>M22*0.3*0.8</f>
        <v>-16.632000000000001</v>
      </c>
      <c r="R22" s="231">
        <f>M22*0.3*0.8</f>
        <v>-16.632000000000001</v>
      </c>
      <c r="S22" s="231"/>
      <c r="T22" s="233">
        <f>P22+Q22+R22+S22</f>
        <v>-44.352000000000004</v>
      </c>
      <c r="U22" s="229"/>
    </row>
    <row r="23" spans="1:21">
      <c r="A23" s="228"/>
      <c r="B23" s="230"/>
      <c r="C23" s="230"/>
      <c r="D23" s="1063"/>
      <c r="E23" s="231"/>
      <c r="F23" s="231"/>
      <c r="G23" s="231"/>
      <c r="H23" s="232"/>
      <c r="I23" s="231"/>
      <c r="J23" s="231"/>
      <c r="K23" s="691"/>
      <c r="L23" s="232"/>
      <c r="M23" s="233">
        <v>0</v>
      </c>
      <c r="N23" s="233"/>
      <c r="O23" s="233"/>
      <c r="P23" s="233"/>
      <c r="Q23" s="233"/>
      <c r="R23" s="233"/>
      <c r="S23" s="233"/>
      <c r="T23" s="233"/>
      <c r="U23" s="229"/>
    </row>
    <row r="24" spans="1:21">
      <c r="A24" s="228"/>
      <c r="B24" s="230"/>
      <c r="C24" s="230"/>
      <c r="D24" s="231"/>
      <c r="E24" s="231"/>
      <c r="F24" s="231"/>
      <c r="G24" s="231"/>
      <c r="H24" s="232"/>
      <c r="I24" s="231"/>
      <c r="J24" s="231"/>
      <c r="K24" s="691"/>
      <c r="L24" s="232"/>
      <c r="M24" s="233"/>
      <c r="N24" s="233"/>
      <c r="O24" s="233"/>
      <c r="P24" s="233"/>
      <c r="Q24" s="233"/>
      <c r="R24" s="233"/>
      <c r="S24" s="233"/>
      <c r="T24" s="233"/>
      <c r="U24" s="229"/>
    </row>
    <row r="25" spans="1:21">
      <c r="A25" s="228"/>
      <c r="B25" s="230"/>
      <c r="C25" s="230"/>
      <c r="D25" s="231"/>
      <c r="E25" s="231"/>
      <c r="F25" s="231"/>
      <c r="G25" s="231"/>
      <c r="H25" s="232"/>
      <c r="I25" s="231"/>
      <c r="J25" s="231"/>
      <c r="K25" s="691"/>
      <c r="L25" s="232"/>
      <c r="M25" s="233"/>
      <c r="N25" s="233"/>
      <c r="O25" s="233"/>
      <c r="P25" s="233"/>
      <c r="Q25" s="233"/>
      <c r="R25" s="233"/>
      <c r="S25" s="233"/>
      <c r="T25" s="233"/>
      <c r="U25" s="229"/>
    </row>
    <row r="26" spans="1:21">
      <c r="A26" s="228"/>
      <c r="B26" s="230" t="s">
        <v>875</v>
      </c>
      <c r="C26" s="230" t="s">
        <v>871</v>
      </c>
      <c r="D26" s="1238" t="s">
        <v>878</v>
      </c>
      <c r="E26" s="231">
        <v>1</v>
      </c>
      <c r="F26" s="231">
        <v>21.06</v>
      </c>
      <c r="G26" s="231">
        <v>11.2</v>
      </c>
      <c r="H26" s="232">
        <v>235.87199999999996</v>
      </c>
      <c r="I26" s="231">
        <v>1.2</v>
      </c>
      <c r="J26" s="231">
        <v>2.1</v>
      </c>
      <c r="K26" s="691">
        <v>-2</v>
      </c>
      <c r="L26" s="232">
        <v>-5.04</v>
      </c>
      <c r="M26" s="233">
        <v>230.83199999999997</v>
      </c>
      <c r="N26" s="233"/>
      <c r="O26" s="233">
        <f>M26*1</f>
        <v>230.83199999999997</v>
      </c>
      <c r="P26" s="1240">
        <f>M26*0.2</f>
        <v>46.166399999999996</v>
      </c>
      <c r="Q26" s="1240">
        <f>M26*0.3</f>
        <v>69.249599999999987</v>
      </c>
      <c r="R26" s="1240">
        <f>M26*0.3</f>
        <v>69.249599999999987</v>
      </c>
      <c r="S26" s="231"/>
      <c r="T26" s="233">
        <f>P26+Q26+R26+S26</f>
        <v>184.66559999999998</v>
      </c>
      <c r="U26" s="229"/>
    </row>
    <row r="27" spans="1:21">
      <c r="A27" s="228"/>
      <c r="B27" s="230"/>
      <c r="C27" s="230"/>
      <c r="D27" s="1063"/>
      <c r="E27" s="231"/>
      <c r="F27" s="231"/>
      <c r="G27" s="231"/>
      <c r="H27" s="232"/>
      <c r="I27" s="231">
        <v>1.1000000000000001</v>
      </c>
      <c r="J27" s="231">
        <v>2.1</v>
      </c>
      <c r="K27" s="691">
        <v>-2</v>
      </c>
      <c r="L27" s="232">
        <v>-4.620000000000001</v>
      </c>
      <c r="M27" s="233">
        <v>-4.620000000000001</v>
      </c>
      <c r="N27" s="233"/>
      <c r="O27" s="233">
        <f t="shared" ref="O27:O28" si="2">M27*1</f>
        <v>-4.620000000000001</v>
      </c>
      <c r="P27" s="1240">
        <f>M27*0.2</f>
        <v>-0.92400000000000027</v>
      </c>
      <c r="Q27" s="1240">
        <f>M27*0.3</f>
        <v>-1.3860000000000003</v>
      </c>
      <c r="R27" s="1240">
        <f>M27*0.3</f>
        <v>-1.3860000000000003</v>
      </c>
      <c r="S27" s="231"/>
      <c r="T27" s="233">
        <f>P27+Q27+R27+S27</f>
        <v>-3.6960000000000006</v>
      </c>
      <c r="U27" s="229"/>
    </row>
    <row r="28" spans="1:21">
      <c r="A28" s="228"/>
      <c r="B28" s="230" t="s">
        <v>875</v>
      </c>
      <c r="C28" s="230" t="s">
        <v>873</v>
      </c>
      <c r="D28" s="1238" t="s">
        <v>878</v>
      </c>
      <c r="E28" s="231">
        <v>1</v>
      </c>
      <c r="F28" s="231">
        <v>31.48</v>
      </c>
      <c r="G28" s="231">
        <v>4.57</v>
      </c>
      <c r="H28" s="232">
        <v>143.86360000000002</v>
      </c>
      <c r="I28" s="231">
        <v>1.2</v>
      </c>
      <c r="J28" s="231">
        <v>2.1</v>
      </c>
      <c r="K28" s="691">
        <v>-2</v>
      </c>
      <c r="L28" s="232">
        <v>-5.04</v>
      </c>
      <c r="M28" s="233">
        <v>138.82360000000003</v>
      </c>
      <c r="N28" s="233"/>
      <c r="O28" s="233">
        <f t="shared" si="2"/>
        <v>138.82360000000003</v>
      </c>
      <c r="P28" s="1240">
        <f>M28*0.2</f>
        <v>27.764720000000008</v>
      </c>
      <c r="Q28" s="1240">
        <f>M28*0.3</f>
        <v>41.64708000000001</v>
      </c>
      <c r="R28" s="1240">
        <f>M28*0.3</f>
        <v>41.64708000000001</v>
      </c>
      <c r="S28" s="231"/>
      <c r="T28" s="233">
        <f>P28+Q28+R28+S28</f>
        <v>111.05888000000002</v>
      </c>
      <c r="U28" s="229"/>
    </row>
    <row r="29" spans="1:21">
      <c r="A29" s="228"/>
      <c r="B29" s="230" t="s">
        <v>875</v>
      </c>
      <c r="C29" s="230" t="s">
        <v>877</v>
      </c>
      <c r="D29" s="1238" t="s">
        <v>878</v>
      </c>
      <c r="E29" s="231">
        <v>1</v>
      </c>
      <c r="F29" s="231">
        <v>21.06</v>
      </c>
      <c r="G29" s="231">
        <v>129</v>
      </c>
      <c r="H29" s="232">
        <v>2716.74</v>
      </c>
      <c r="I29" s="231">
        <v>1.2</v>
      </c>
      <c r="J29" s="231">
        <v>2.1</v>
      </c>
      <c r="K29" s="691">
        <v>-29</v>
      </c>
      <c r="L29" s="232">
        <v>-73.08</v>
      </c>
      <c r="M29" s="233">
        <v>2643.66</v>
      </c>
      <c r="N29" s="233"/>
      <c r="O29" s="233">
        <f>M29*0.4</f>
        <v>1057.4639999999999</v>
      </c>
      <c r="P29" s="1240">
        <f>M29*0.2*0.06</f>
        <v>31.723919999999996</v>
      </c>
      <c r="Q29" s="1240">
        <f>M29*0.3*0.06</f>
        <v>47.585879999999996</v>
      </c>
      <c r="R29" s="1240">
        <f>M29*0.3*0.06</f>
        <v>47.585879999999996</v>
      </c>
      <c r="S29" s="231"/>
      <c r="T29" s="233">
        <f>P29+Q29+R29+S29</f>
        <v>126.89568</v>
      </c>
      <c r="U29" s="1240" t="s">
        <v>1044</v>
      </c>
    </row>
    <row r="30" spans="1:21">
      <c r="A30" s="228"/>
      <c r="B30" s="230"/>
      <c r="C30" s="230"/>
      <c r="D30" s="1063"/>
      <c r="E30" s="231"/>
      <c r="F30" s="231"/>
      <c r="G30" s="231"/>
      <c r="H30" s="232"/>
      <c r="I30" s="231">
        <v>1.1000000000000001</v>
      </c>
      <c r="J30" s="231">
        <v>2.1</v>
      </c>
      <c r="K30" s="691">
        <v>-30</v>
      </c>
      <c r="L30" s="232">
        <v>-69.300000000000011</v>
      </c>
      <c r="M30" s="233">
        <v>-69.300000000000011</v>
      </c>
      <c r="N30" s="233"/>
      <c r="O30" s="233">
        <f>M30*0.4</f>
        <v>-27.720000000000006</v>
      </c>
      <c r="P30" s="1240">
        <f>M30*0.2*0.06</f>
        <v>-0.83160000000000012</v>
      </c>
      <c r="Q30" s="1240">
        <f>M30*0.3*0.06</f>
        <v>-1.2474000000000001</v>
      </c>
      <c r="R30" s="1240">
        <f>M30*0.3*0.06</f>
        <v>-1.2474000000000001</v>
      </c>
      <c r="S30" s="231"/>
      <c r="T30" s="233">
        <f>P30+Q30+R30+S30</f>
        <v>-3.3264000000000005</v>
      </c>
      <c r="U30" s="229"/>
    </row>
    <row r="31" spans="1:21">
      <c r="A31" s="228"/>
      <c r="B31" s="230"/>
      <c r="C31" s="230"/>
      <c r="D31" s="1063"/>
      <c r="E31" s="231"/>
      <c r="F31" s="231"/>
      <c r="G31" s="231"/>
      <c r="H31" s="232"/>
      <c r="I31" s="231"/>
      <c r="J31" s="231"/>
      <c r="K31" s="691"/>
      <c r="L31" s="232"/>
      <c r="M31" s="233">
        <v>0</v>
      </c>
      <c r="N31" s="233"/>
      <c r="O31" s="233"/>
      <c r="P31" s="233"/>
      <c r="Q31" s="233"/>
      <c r="R31" s="233"/>
      <c r="S31" s="233"/>
      <c r="T31" s="233"/>
      <c r="U31" s="229"/>
    </row>
    <row r="32" spans="1:21">
      <c r="A32" s="228"/>
      <c r="B32" s="230"/>
      <c r="C32" s="230"/>
      <c r="D32" s="231"/>
      <c r="E32" s="231"/>
      <c r="F32" s="231"/>
      <c r="G32" s="231"/>
      <c r="H32" s="232"/>
      <c r="I32" s="231"/>
      <c r="J32" s="231"/>
      <c r="K32" s="691"/>
      <c r="L32" s="232"/>
      <c r="M32" s="233"/>
      <c r="N32" s="233"/>
      <c r="O32" s="233"/>
      <c r="P32" s="233"/>
      <c r="Q32" s="233"/>
      <c r="R32" s="233"/>
      <c r="S32" s="233"/>
      <c r="T32" s="233"/>
      <c r="U32" s="1064"/>
    </row>
    <row r="33" spans="1:21">
      <c r="A33" s="228"/>
      <c r="B33" s="230"/>
      <c r="C33" s="230"/>
      <c r="D33" s="231"/>
      <c r="E33" s="231"/>
      <c r="F33" s="231"/>
      <c r="G33" s="231"/>
      <c r="H33" s="232"/>
      <c r="I33" s="231"/>
      <c r="J33" s="231"/>
      <c r="K33" s="691"/>
      <c r="L33" s="232"/>
      <c r="M33" s="231"/>
      <c r="N33" s="231"/>
      <c r="O33" s="231"/>
      <c r="P33" s="231"/>
      <c r="Q33" s="231"/>
      <c r="R33" s="231"/>
      <c r="S33" s="231"/>
      <c r="T33" s="231"/>
      <c r="U33" s="229"/>
    </row>
    <row r="34" spans="1:21">
      <c r="A34" s="228"/>
      <c r="B34" s="230" t="s">
        <v>879</v>
      </c>
      <c r="C34" s="230" t="s">
        <v>871</v>
      </c>
      <c r="D34" s="1063" t="s">
        <v>880</v>
      </c>
      <c r="E34" s="231">
        <v>1</v>
      </c>
      <c r="F34" s="231">
        <v>19.14</v>
      </c>
      <c r="G34" s="231">
        <v>11.4</v>
      </c>
      <c r="H34" s="232">
        <v>218.19600000000003</v>
      </c>
      <c r="I34" s="231">
        <v>1.2</v>
      </c>
      <c r="J34" s="231">
        <v>2.1</v>
      </c>
      <c r="K34" s="691">
        <v>-2</v>
      </c>
      <c r="L34" s="232">
        <v>-5.04</v>
      </c>
      <c r="M34" s="233">
        <v>213.15600000000003</v>
      </c>
      <c r="N34" s="233"/>
      <c r="O34" s="233">
        <f t="shared" ref="O34" si="3">M34*1</f>
        <v>213.15600000000003</v>
      </c>
      <c r="P34" s="231">
        <f>M34*0.2</f>
        <v>42.631200000000007</v>
      </c>
      <c r="Q34" s="231">
        <f>M34*0.3</f>
        <v>63.94680000000001</v>
      </c>
      <c r="R34" s="231">
        <f>M34*0.3</f>
        <v>63.94680000000001</v>
      </c>
      <c r="S34" s="231">
        <f>M34*0.2</f>
        <v>42.631200000000007</v>
      </c>
      <c r="T34" s="233">
        <f>P34+Q34+R34+S34</f>
        <v>213.15600000000003</v>
      </c>
      <c r="U34" s="229"/>
    </row>
    <row r="35" spans="1:21">
      <c r="A35" s="228"/>
      <c r="B35" s="230"/>
      <c r="C35" s="230"/>
      <c r="D35" s="1063"/>
      <c r="E35" s="231"/>
      <c r="F35" s="231"/>
      <c r="G35" s="231"/>
      <c r="H35" s="232"/>
      <c r="I35" s="231"/>
      <c r="J35" s="231"/>
      <c r="K35" s="691"/>
      <c r="L35" s="232"/>
      <c r="M35" s="233"/>
      <c r="N35" s="233"/>
      <c r="O35" s="233"/>
      <c r="P35" s="233"/>
      <c r="Q35" s="233"/>
      <c r="R35" s="233"/>
      <c r="S35" s="233"/>
      <c r="T35" s="233"/>
      <c r="U35" s="229"/>
    </row>
    <row r="36" spans="1:21">
      <c r="A36" s="228"/>
      <c r="B36" s="230"/>
      <c r="C36" s="230"/>
      <c r="D36" s="1063"/>
      <c r="E36" s="231"/>
      <c r="F36" s="231"/>
      <c r="G36" s="231"/>
      <c r="H36" s="232"/>
      <c r="I36" s="231"/>
      <c r="J36" s="231"/>
      <c r="K36" s="691"/>
      <c r="L36" s="232"/>
      <c r="M36" s="233">
        <v>0</v>
      </c>
      <c r="N36" s="233"/>
      <c r="O36" s="233"/>
      <c r="P36" s="233"/>
      <c r="Q36" s="233"/>
      <c r="R36" s="233"/>
      <c r="S36" s="233"/>
      <c r="T36" s="233"/>
      <c r="U36" s="229"/>
    </row>
    <row r="37" spans="1:21">
      <c r="A37" s="228"/>
      <c r="B37" s="230" t="s">
        <v>881</v>
      </c>
      <c r="C37" s="1237" t="s">
        <v>871</v>
      </c>
      <c r="D37" s="1238" t="s">
        <v>882</v>
      </c>
      <c r="E37" s="231">
        <v>1</v>
      </c>
      <c r="F37" s="231">
        <v>18.399999999999999</v>
      </c>
      <c r="G37" s="231">
        <v>11.22</v>
      </c>
      <c r="H37" s="232">
        <v>206.44800000000001</v>
      </c>
      <c r="I37" s="231">
        <v>1.1000000000000001</v>
      </c>
      <c r="J37" s="231">
        <v>2.1</v>
      </c>
      <c r="K37" s="691">
        <v>-2</v>
      </c>
      <c r="L37" s="232">
        <v>-4.620000000000001</v>
      </c>
      <c r="M37" s="233">
        <v>201.828</v>
      </c>
      <c r="N37" s="233"/>
      <c r="O37" s="233">
        <f t="shared" ref="O37:O38" si="4">M37*1</f>
        <v>201.828</v>
      </c>
      <c r="P37" s="1240">
        <f>M37*0.2</f>
        <v>40.365600000000001</v>
      </c>
      <c r="Q37" s="1240">
        <f>M37*0.3</f>
        <v>60.548400000000001</v>
      </c>
      <c r="R37" s="1240">
        <f>M37*0.3</f>
        <v>60.548400000000001</v>
      </c>
      <c r="S37" s="231"/>
      <c r="T37" s="233">
        <f>P37+Q37+R37+S37</f>
        <v>161.4624</v>
      </c>
      <c r="U37" s="229"/>
    </row>
    <row r="38" spans="1:21">
      <c r="A38" s="228"/>
      <c r="B38" s="230" t="s">
        <v>881</v>
      </c>
      <c r="C38" s="1237" t="s">
        <v>873</v>
      </c>
      <c r="D38" s="1238" t="s">
        <v>882</v>
      </c>
      <c r="E38" s="231">
        <v>1</v>
      </c>
      <c r="F38" s="231">
        <v>21.06</v>
      </c>
      <c r="G38" s="231">
        <v>3.14</v>
      </c>
      <c r="H38" s="232">
        <v>66.128399999999999</v>
      </c>
      <c r="I38" s="231">
        <v>1.1000000000000001</v>
      </c>
      <c r="J38" s="231">
        <v>2.1</v>
      </c>
      <c r="K38" s="691">
        <v>-2</v>
      </c>
      <c r="L38" s="232">
        <v>-4.620000000000001</v>
      </c>
      <c r="M38" s="233">
        <v>61.508399999999995</v>
      </c>
      <c r="N38" s="233"/>
      <c r="O38" s="233">
        <f t="shared" si="4"/>
        <v>61.508399999999995</v>
      </c>
      <c r="P38" s="1240">
        <f>M38*0.2</f>
        <v>12.301679999999999</v>
      </c>
      <c r="Q38" s="1240">
        <f>M38*0.3</f>
        <v>18.452519999999996</v>
      </c>
      <c r="R38" s="1240">
        <f>M38*0.3</f>
        <v>18.452519999999996</v>
      </c>
      <c r="S38" s="231"/>
      <c r="T38" s="233">
        <f>P38+Q38+R38+S38</f>
        <v>49.20671999999999</v>
      </c>
      <c r="U38" s="229"/>
    </row>
    <row r="39" spans="1:21">
      <c r="A39" s="228"/>
      <c r="B39" s="230" t="s">
        <v>881</v>
      </c>
      <c r="C39" s="230" t="s">
        <v>883</v>
      </c>
      <c r="D39" s="1063" t="s">
        <v>882</v>
      </c>
      <c r="E39" s="231">
        <v>1</v>
      </c>
      <c r="F39" s="231">
        <v>18.399999999999999</v>
      </c>
      <c r="G39" s="231">
        <v>105.24</v>
      </c>
      <c r="H39" s="232">
        <v>1936.4159999999997</v>
      </c>
      <c r="I39" s="231">
        <v>1.1000000000000001</v>
      </c>
      <c r="J39" s="231">
        <v>2.1</v>
      </c>
      <c r="K39" s="691">
        <v>-28</v>
      </c>
      <c r="L39" s="232">
        <v>-64.680000000000007</v>
      </c>
      <c r="M39" s="233">
        <v>1871.7359999999996</v>
      </c>
      <c r="N39" s="233"/>
      <c r="O39" s="233">
        <f>M39*0.1</f>
        <v>187.17359999999996</v>
      </c>
      <c r="P39" s="1240">
        <f>M39*0.2*0.05</f>
        <v>18.717359999999996</v>
      </c>
      <c r="Q39" s="1240">
        <f>M39*0.3*0.05</f>
        <v>28.076039999999995</v>
      </c>
      <c r="R39" s="1240">
        <f>M39*0.3*0.05</f>
        <v>28.076039999999995</v>
      </c>
      <c r="S39" s="231"/>
      <c r="T39" s="233">
        <f>P39+Q39+R39+S39</f>
        <v>74.869439999999983</v>
      </c>
      <c r="U39" s="1240" t="s">
        <v>1045</v>
      </c>
    </row>
    <row r="40" spans="1:21">
      <c r="A40" s="228"/>
      <c r="B40" s="230"/>
      <c r="C40" s="230"/>
      <c r="D40" s="1063"/>
      <c r="E40" s="231"/>
      <c r="F40" s="231"/>
      <c r="G40" s="231"/>
      <c r="H40" s="232"/>
      <c r="I40" s="231"/>
      <c r="J40" s="231"/>
      <c r="K40" s="691"/>
      <c r="L40" s="232"/>
      <c r="M40" s="233"/>
      <c r="N40" s="233"/>
      <c r="O40" s="233"/>
      <c r="P40" s="233"/>
      <c r="Q40" s="233"/>
      <c r="R40" s="233"/>
      <c r="S40" s="233"/>
      <c r="T40" s="233"/>
      <c r="U40" s="229"/>
    </row>
    <row r="41" spans="1:21">
      <c r="A41" s="228"/>
      <c r="B41" s="230"/>
      <c r="C41" s="230"/>
      <c r="D41" s="231"/>
      <c r="E41" s="231"/>
      <c r="F41" s="231"/>
      <c r="G41" s="231"/>
      <c r="H41" s="232"/>
      <c r="I41" s="231"/>
      <c r="J41" s="231"/>
      <c r="K41" s="691"/>
      <c r="L41" s="232"/>
      <c r="M41" s="233"/>
      <c r="N41" s="233"/>
      <c r="O41" s="233"/>
      <c r="P41" s="233"/>
      <c r="Q41" s="233"/>
      <c r="R41" s="233"/>
      <c r="S41" s="233"/>
      <c r="T41" s="233"/>
      <c r="U41" s="229"/>
    </row>
    <row r="42" spans="1:21">
      <c r="A42" s="228"/>
      <c r="B42" s="230" t="s">
        <v>884</v>
      </c>
      <c r="C42" s="1237" t="s">
        <v>871</v>
      </c>
      <c r="D42" s="1238" t="s">
        <v>885</v>
      </c>
      <c r="E42" s="231">
        <v>1</v>
      </c>
      <c r="F42" s="231">
        <v>21.16</v>
      </c>
      <c r="G42" s="231">
        <v>11.22</v>
      </c>
      <c r="H42" s="232">
        <v>237.41520000000003</v>
      </c>
      <c r="I42" s="231">
        <v>1.1000000000000001</v>
      </c>
      <c r="J42" s="231">
        <v>2.1</v>
      </c>
      <c r="K42" s="691">
        <v>-2</v>
      </c>
      <c r="L42" s="232">
        <v>-4.620000000000001</v>
      </c>
      <c r="M42" s="233">
        <v>232.79520000000002</v>
      </c>
      <c r="N42" s="233"/>
      <c r="O42" s="1239">
        <f t="shared" ref="O42" si="5">M42*1</f>
        <v>232.79520000000002</v>
      </c>
      <c r="P42" s="233"/>
      <c r="Q42" s="233"/>
      <c r="R42" s="233"/>
      <c r="S42" s="233"/>
      <c r="T42" s="233"/>
      <c r="U42" s="229"/>
    </row>
    <row r="43" spans="1:21">
      <c r="A43" s="228"/>
      <c r="B43" s="230" t="s">
        <v>884</v>
      </c>
      <c r="C43" s="230" t="s">
        <v>873</v>
      </c>
      <c r="D43" s="1063" t="s">
        <v>885</v>
      </c>
      <c r="E43" s="231">
        <v>1</v>
      </c>
      <c r="F43" s="231">
        <v>37.24</v>
      </c>
      <c r="G43" s="231">
        <v>6.5</v>
      </c>
      <c r="H43" s="232">
        <v>242.06</v>
      </c>
      <c r="I43" s="231">
        <v>1.1000000000000001</v>
      </c>
      <c r="J43" s="231">
        <v>2.1</v>
      </c>
      <c r="K43" s="691">
        <v>-2</v>
      </c>
      <c r="L43" s="232">
        <v>-4.620000000000001</v>
      </c>
      <c r="M43" s="233">
        <v>237.44</v>
      </c>
      <c r="N43" s="233"/>
      <c r="O43" s="233">
        <f>M43*0.95</f>
        <v>225.56799999999998</v>
      </c>
      <c r="P43" s="233"/>
      <c r="Q43" s="233"/>
      <c r="R43" s="233"/>
      <c r="S43" s="233"/>
      <c r="T43" s="233"/>
      <c r="U43" s="229"/>
    </row>
    <row r="44" spans="1:21">
      <c r="A44" s="228"/>
      <c r="B44" s="230" t="s">
        <v>884</v>
      </c>
      <c r="C44" s="230" t="s">
        <v>886</v>
      </c>
      <c r="D44" s="1063" t="s">
        <v>885</v>
      </c>
      <c r="E44" s="231">
        <v>1</v>
      </c>
      <c r="F44" s="231">
        <v>21.16</v>
      </c>
      <c r="G44" s="231">
        <v>112.39999999999999</v>
      </c>
      <c r="H44" s="232">
        <v>2378.384</v>
      </c>
      <c r="I44" s="231">
        <v>1.1000000000000001</v>
      </c>
      <c r="J44" s="231">
        <v>2.1</v>
      </c>
      <c r="K44" s="691">
        <v>-56</v>
      </c>
      <c r="L44" s="232">
        <v>-129.36000000000001</v>
      </c>
      <c r="M44" s="233">
        <v>2249.0239999999999</v>
      </c>
      <c r="N44" s="231" t="s">
        <v>1046</v>
      </c>
      <c r="O44" s="233">
        <f>M44*0.95</f>
        <v>2136.5727999999999</v>
      </c>
      <c r="P44" s="231">
        <f>M44*0.2*0.95</f>
        <v>427.31455999999997</v>
      </c>
      <c r="Q44" s="231">
        <f>M44*0.3*0.95</f>
        <v>640.97183999999993</v>
      </c>
      <c r="R44" s="231">
        <f>M44*0.3*0.95</f>
        <v>640.97183999999993</v>
      </c>
      <c r="S44" s="231"/>
      <c r="T44" s="233">
        <f>P44+Q44+R44+S44</f>
        <v>1709.2582399999999</v>
      </c>
      <c r="U44" s="229" t="s">
        <v>1047</v>
      </c>
    </row>
    <row r="45" spans="1:21">
      <c r="A45" s="228"/>
      <c r="B45" s="230"/>
      <c r="C45" s="230"/>
      <c r="D45" s="231"/>
      <c r="E45" s="231"/>
      <c r="F45" s="231"/>
      <c r="G45" s="231"/>
      <c r="H45" s="232"/>
      <c r="I45" s="231"/>
      <c r="J45" s="231"/>
      <c r="K45" s="691"/>
      <c r="L45" s="232"/>
      <c r="M45" s="233"/>
      <c r="N45" s="233"/>
      <c r="O45" s="233"/>
      <c r="P45" s="233"/>
      <c r="Q45" s="233"/>
      <c r="R45" s="233"/>
      <c r="S45" s="233"/>
      <c r="T45" s="233"/>
      <c r="U45" s="229"/>
    </row>
    <row r="46" spans="1:21">
      <c r="A46" s="228"/>
      <c r="B46" s="230"/>
      <c r="C46" s="230"/>
      <c r="D46" s="231"/>
      <c r="E46" s="231"/>
      <c r="F46" s="231"/>
      <c r="G46" s="231"/>
      <c r="H46" s="232"/>
      <c r="I46" s="231"/>
      <c r="J46" s="231"/>
      <c r="K46" s="691"/>
      <c r="L46" s="232"/>
      <c r="M46" s="233"/>
      <c r="N46" s="233"/>
      <c r="O46" s="233"/>
      <c r="P46" s="233"/>
      <c r="Q46" s="233"/>
      <c r="R46" s="233"/>
      <c r="S46" s="233"/>
      <c r="T46" s="233"/>
      <c r="U46" s="229"/>
    </row>
    <row r="47" spans="1:21">
      <c r="A47" s="228"/>
      <c r="B47" s="230"/>
      <c r="C47" s="230"/>
      <c r="D47" s="231"/>
      <c r="E47" s="231"/>
      <c r="F47" s="231"/>
      <c r="G47" s="231"/>
      <c r="H47" s="232"/>
      <c r="I47" s="231"/>
      <c r="J47" s="231"/>
      <c r="K47" s="691"/>
      <c r="L47" s="232"/>
      <c r="M47" s="233"/>
      <c r="N47" s="233"/>
      <c r="O47" s="233"/>
      <c r="P47" s="233"/>
      <c r="Q47" s="233"/>
      <c r="R47" s="233"/>
      <c r="S47" s="233"/>
      <c r="T47" s="233"/>
      <c r="U47" s="229"/>
    </row>
    <row r="48" spans="1:21">
      <c r="A48" s="228"/>
      <c r="B48" s="230" t="s">
        <v>888</v>
      </c>
      <c r="C48" s="230" t="s">
        <v>871</v>
      </c>
      <c r="D48" s="1063" t="s">
        <v>889</v>
      </c>
      <c r="E48" s="231">
        <v>1</v>
      </c>
      <c r="F48" s="231">
        <v>21.16</v>
      </c>
      <c r="G48" s="231">
        <v>11.22</v>
      </c>
      <c r="H48" s="232">
        <v>237.41520000000003</v>
      </c>
      <c r="I48" s="231">
        <v>1.1000000000000001</v>
      </c>
      <c r="J48" s="231">
        <v>2.1</v>
      </c>
      <c r="K48" s="691">
        <v>-2</v>
      </c>
      <c r="L48" s="232">
        <v>-4.620000000000001</v>
      </c>
      <c r="M48" s="233">
        <v>232.79520000000002</v>
      </c>
      <c r="N48" s="233"/>
      <c r="O48" s="233"/>
      <c r="P48" s="233"/>
      <c r="Q48" s="233"/>
      <c r="R48" s="233"/>
      <c r="S48" s="233"/>
      <c r="T48" s="233"/>
      <c r="U48" s="229"/>
    </row>
    <row r="49" spans="1:21">
      <c r="A49" s="228"/>
      <c r="B49" s="230" t="s">
        <v>888</v>
      </c>
      <c r="C49" s="230" t="s">
        <v>873</v>
      </c>
      <c r="D49" s="1063" t="s">
        <v>889</v>
      </c>
      <c r="E49" s="231">
        <v>1</v>
      </c>
      <c r="F49" s="231">
        <v>42</v>
      </c>
      <c r="G49" s="231">
        <v>6.5</v>
      </c>
      <c r="H49" s="232">
        <v>273</v>
      </c>
      <c r="I49" s="231">
        <v>1.1000000000000001</v>
      </c>
      <c r="J49" s="231">
        <v>2.1</v>
      </c>
      <c r="K49" s="691">
        <v>-2</v>
      </c>
      <c r="L49" s="232">
        <v>-4.620000000000001</v>
      </c>
      <c r="M49" s="233">
        <v>268.38</v>
      </c>
      <c r="N49" s="233"/>
      <c r="O49" s="233"/>
      <c r="P49" s="233"/>
      <c r="Q49" s="233"/>
      <c r="R49" s="233"/>
      <c r="S49" s="233"/>
      <c r="T49" s="233"/>
      <c r="U49" s="229"/>
    </row>
    <row r="50" spans="1:21">
      <c r="A50" s="228"/>
      <c r="B50" s="230" t="s">
        <v>888</v>
      </c>
      <c r="C50" s="230" t="s">
        <v>886</v>
      </c>
      <c r="D50" s="1238" t="s">
        <v>889</v>
      </c>
      <c r="E50" s="231">
        <v>1</v>
      </c>
      <c r="F50" s="231">
        <v>21.16</v>
      </c>
      <c r="G50" s="231">
        <v>112.39999999999999</v>
      </c>
      <c r="H50" s="232">
        <v>2378.384</v>
      </c>
      <c r="I50" s="231">
        <v>1.1000000000000001</v>
      </c>
      <c r="J50" s="231">
        <v>2.1</v>
      </c>
      <c r="K50" s="691">
        <v>-28</v>
      </c>
      <c r="L50" s="232">
        <v>-64.680000000000007</v>
      </c>
      <c r="M50" s="233">
        <v>2313.7040000000002</v>
      </c>
      <c r="N50" s="231" t="s">
        <v>970</v>
      </c>
      <c r="O50" s="1239">
        <f>M50*0.75</f>
        <v>1735.2780000000002</v>
      </c>
      <c r="P50" s="1240">
        <f>M50*0.2*0.75</f>
        <v>347.05560000000003</v>
      </c>
      <c r="Q50" s="1240">
        <f>M50*0.3*0.75</f>
        <v>520.58339999999998</v>
      </c>
      <c r="R50" s="1240">
        <f>M50*0.3*0.75</f>
        <v>520.58339999999998</v>
      </c>
      <c r="S50" s="231"/>
      <c r="T50" s="233">
        <f>P50+Q50+R50+S50</f>
        <v>1388.2224000000001</v>
      </c>
      <c r="U50" s="229" t="s">
        <v>1048</v>
      </c>
    </row>
    <row r="51" spans="1:21">
      <c r="A51" s="228"/>
      <c r="B51" s="230"/>
      <c r="C51" s="230"/>
      <c r="D51" s="231"/>
      <c r="E51" s="231"/>
      <c r="F51" s="231"/>
      <c r="G51" s="231"/>
      <c r="H51" s="232"/>
      <c r="I51" s="231"/>
      <c r="J51" s="231"/>
      <c r="K51" s="691"/>
      <c r="L51" s="232"/>
      <c r="M51" s="233"/>
      <c r="N51" s="1241" t="s">
        <v>1049</v>
      </c>
      <c r="O51" s="233"/>
      <c r="P51" s="233"/>
      <c r="Q51" s="233"/>
      <c r="R51" s="233"/>
      <c r="S51" s="233"/>
      <c r="T51" s="233"/>
      <c r="U51" s="229"/>
    </row>
    <row r="52" spans="1:21">
      <c r="A52" s="228"/>
      <c r="B52" s="230"/>
      <c r="C52" s="230"/>
      <c r="D52" s="231"/>
      <c r="E52" s="231"/>
      <c r="F52" s="231"/>
      <c r="G52" s="231"/>
      <c r="H52" s="232"/>
      <c r="I52" s="231"/>
      <c r="J52" s="231"/>
      <c r="K52" s="691"/>
      <c r="L52" s="232"/>
      <c r="M52" s="233"/>
      <c r="N52" s="233"/>
      <c r="O52" s="233"/>
      <c r="P52" s="233"/>
      <c r="Q52" s="233"/>
      <c r="R52" s="233"/>
      <c r="S52" s="233"/>
      <c r="T52" s="233"/>
      <c r="U52" s="229"/>
    </row>
    <row r="53" spans="1:21">
      <c r="A53" s="228"/>
      <c r="B53" s="230"/>
      <c r="C53" s="230"/>
      <c r="D53" s="231"/>
      <c r="E53" s="231"/>
      <c r="F53" s="231"/>
      <c r="G53" s="231"/>
      <c r="H53" s="232"/>
      <c r="I53" s="231"/>
      <c r="J53" s="231"/>
      <c r="K53" s="691"/>
      <c r="L53" s="232"/>
      <c r="M53" s="233"/>
      <c r="N53" s="233"/>
      <c r="O53" s="233"/>
      <c r="P53" s="233"/>
      <c r="Q53" s="233"/>
      <c r="R53" s="233"/>
      <c r="S53" s="233"/>
      <c r="T53" s="233"/>
      <c r="U53" s="229"/>
    </row>
    <row r="54" spans="1:21">
      <c r="A54" s="228"/>
      <c r="B54" s="230" t="s">
        <v>890</v>
      </c>
      <c r="C54" s="230" t="s">
        <v>891</v>
      </c>
      <c r="D54" s="1063" t="s">
        <v>892</v>
      </c>
      <c r="E54" s="231">
        <v>1</v>
      </c>
      <c r="F54" s="231">
        <v>18.600000000000001</v>
      </c>
      <c r="G54" s="231">
        <v>14.17</v>
      </c>
      <c r="H54" s="232">
        <v>263.56200000000001</v>
      </c>
      <c r="I54" s="231">
        <v>1.1000000000000001</v>
      </c>
      <c r="J54" s="231">
        <v>2.1</v>
      </c>
      <c r="K54" s="691">
        <v>-3</v>
      </c>
      <c r="L54" s="232">
        <v>-6.9300000000000015</v>
      </c>
      <c r="M54" s="233">
        <v>256.63200000000001</v>
      </c>
      <c r="N54" s="233"/>
      <c r="O54" s="233">
        <f>M54*1</f>
        <v>256.63200000000001</v>
      </c>
      <c r="P54" s="231">
        <f>M54*0.2</f>
        <v>51.326400000000007</v>
      </c>
      <c r="Q54" s="231">
        <f>M54*0.3</f>
        <v>76.989599999999996</v>
      </c>
      <c r="R54" s="231">
        <f>M54*0.3</f>
        <v>76.989599999999996</v>
      </c>
      <c r="S54" s="231">
        <f>M54*0.2</f>
        <v>51.326400000000007</v>
      </c>
      <c r="T54" s="233">
        <f>P54+Q54+R54+S54</f>
        <v>256.63200000000001</v>
      </c>
      <c r="U54" s="229"/>
    </row>
    <row r="55" spans="1:21">
      <c r="A55" s="228"/>
      <c r="B55" s="230"/>
      <c r="C55" s="230"/>
      <c r="D55" s="1063"/>
      <c r="E55" s="231"/>
      <c r="F55" s="231"/>
      <c r="G55" s="231"/>
      <c r="H55" s="232"/>
      <c r="I55" s="231"/>
      <c r="J55" s="231"/>
      <c r="K55" s="691"/>
      <c r="L55" s="232"/>
      <c r="M55" s="233"/>
      <c r="N55" s="233"/>
      <c r="O55" s="233"/>
      <c r="P55" s="233"/>
      <c r="Q55" s="233"/>
      <c r="R55" s="233"/>
      <c r="S55" s="233"/>
      <c r="T55" s="233"/>
      <c r="U55" s="229"/>
    </row>
    <row r="56" spans="1:21">
      <c r="A56" s="228"/>
      <c r="B56" s="230"/>
      <c r="C56" s="230"/>
      <c r="D56" s="231"/>
      <c r="E56" s="231"/>
      <c r="F56" s="231"/>
      <c r="G56" s="231"/>
      <c r="H56" s="232"/>
      <c r="I56" s="231"/>
      <c r="J56" s="231"/>
      <c r="K56" s="691"/>
      <c r="L56" s="232"/>
      <c r="M56" s="233"/>
      <c r="N56" s="233"/>
      <c r="O56" s="233"/>
      <c r="P56" s="233"/>
      <c r="Q56" s="233"/>
      <c r="R56" s="233"/>
      <c r="S56" s="233"/>
      <c r="T56" s="233"/>
      <c r="U56" s="229"/>
    </row>
    <row r="57" spans="1:21">
      <c r="A57" s="228"/>
      <c r="B57" s="230"/>
      <c r="C57" s="230"/>
      <c r="D57" s="231"/>
      <c r="E57" s="231"/>
      <c r="F57" s="231"/>
      <c r="G57" s="231"/>
      <c r="H57" s="232"/>
      <c r="I57" s="231"/>
      <c r="J57" s="231"/>
      <c r="K57" s="691"/>
      <c r="L57" s="232"/>
      <c r="M57" s="233"/>
      <c r="N57" s="233"/>
      <c r="O57" s="233"/>
      <c r="P57" s="233"/>
      <c r="Q57" s="233"/>
      <c r="R57" s="233"/>
      <c r="S57" s="233"/>
      <c r="T57" s="233"/>
      <c r="U57" s="229"/>
    </row>
    <row r="58" spans="1:21">
      <c r="A58" s="228"/>
      <c r="B58" s="230" t="s">
        <v>890</v>
      </c>
      <c r="C58" s="230" t="s">
        <v>891</v>
      </c>
      <c r="D58" s="1063" t="s">
        <v>893</v>
      </c>
      <c r="E58" s="231">
        <v>1</v>
      </c>
      <c r="F58" s="231">
        <v>18.600000000000001</v>
      </c>
      <c r="G58" s="231">
        <v>9.9</v>
      </c>
      <c r="H58" s="232">
        <v>184.14000000000001</v>
      </c>
      <c r="I58" s="231">
        <v>1.1000000000000001</v>
      </c>
      <c r="J58" s="231">
        <v>2.1</v>
      </c>
      <c r="K58" s="691">
        <v>-2</v>
      </c>
      <c r="L58" s="232">
        <v>-4.620000000000001</v>
      </c>
      <c r="M58" s="233">
        <v>179.52</v>
      </c>
      <c r="N58" s="233"/>
      <c r="O58" s="233">
        <f>M58*1</f>
        <v>179.52</v>
      </c>
      <c r="P58" s="231">
        <f>M58*0.2</f>
        <v>35.904000000000003</v>
      </c>
      <c r="Q58" s="231">
        <f>M58*0.3</f>
        <v>53.856000000000002</v>
      </c>
      <c r="R58" s="231">
        <f>M58*0.3</f>
        <v>53.856000000000002</v>
      </c>
      <c r="S58" s="231">
        <f>M58*0.2</f>
        <v>35.904000000000003</v>
      </c>
      <c r="T58" s="233">
        <f>P58+Q58+R58+S58</f>
        <v>179.52</v>
      </c>
      <c r="U58" s="229"/>
    </row>
    <row r="59" spans="1:21">
      <c r="A59" s="228"/>
      <c r="B59" s="230"/>
      <c r="C59" s="230"/>
      <c r="D59" s="1063"/>
      <c r="E59" s="231"/>
      <c r="F59" s="231"/>
      <c r="G59" s="231"/>
      <c r="H59" s="232"/>
      <c r="I59" s="231"/>
      <c r="J59" s="231"/>
      <c r="K59" s="691"/>
      <c r="L59" s="232"/>
      <c r="M59" s="233"/>
      <c r="N59" s="233"/>
      <c r="O59" s="233"/>
      <c r="P59" s="233"/>
      <c r="Q59" s="233"/>
      <c r="R59" s="233"/>
      <c r="S59" s="233"/>
      <c r="T59" s="233"/>
      <c r="U59" s="229"/>
    </row>
    <row r="60" spans="1:21">
      <c r="A60" s="228"/>
      <c r="B60" s="230"/>
      <c r="C60" s="230"/>
      <c r="D60" s="231"/>
      <c r="E60" s="231"/>
      <c r="F60" s="231"/>
      <c r="G60" s="231"/>
      <c r="H60" s="232"/>
      <c r="I60" s="231"/>
      <c r="J60" s="231"/>
      <c r="K60" s="691"/>
      <c r="L60" s="232"/>
      <c r="M60" s="233"/>
      <c r="N60" s="233"/>
      <c r="O60" s="233"/>
      <c r="P60" s="233"/>
      <c r="Q60" s="233"/>
      <c r="R60" s="233"/>
      <c r="S60" s="233"/>
      <c r="T60" s="233"/>
      <c r="U60" s="229"/>
    </row>
    <row r="61" spans="1:21">
      <c r="A61" s="228"/>
      <c r="B61" s="230"/>
      <c r="C61" s="230"/>
      <c r="D61" s="231"/>
      <c r="E61" s="231"/>
      <c r="F61" s="231"/>
      <c r="G61" s="231"/>
      <c r="H61" s="232"/>
      <c r="I61" s="231"/>
      <c r="J61" s="231"/>
      <c r="K61" s="691"/>
      <c r="L61" s="232"/>
      <c r="M61" s="233"/>
      <c r="N61" s="233"/>
      <c r="O61" s="233"/>
      <c r="P61" s="233"/>
      <c r="Q61" s="233"/>
      <c r="R61" s="233"/>
      <c r="S61" s="233"/>
      <c r="T61" s="233"/>
      <c r="U61" s="229"/>
    </row>
    <row r="62" spans="1:21">
      <c r="A62" s="228"/>
      <c r="B62" s="230"/>
      <c r="C62" s="230"/>
      <c r="D62" s="231"/>
      <c r="E62" s="231"/>
      <c r="F62" s="231"/>
      <c r="G62" s="231"/>
      <c r="H62" s="232"/>
      <c r="I62" s="231"/>
      <c r="J62" s="231"/>
      <c r="K62" s="691"/>
      <c r="L62" s="232"/>
      <c r="M62" s="233"/>
      <c r="N62" s="233"/>
      <c r="O62" s="233"/>
      <c r="P62" s="233"/>
      <c r="Q62" s="233"/>
      <c r="R62" s="233"/>
      <c r="S62" s="233"/>
      <c r="T62" s="233"/>
      <c r="U62" s="229"/>
    </row>
    <row r="63" spans="1:21">
      <c r="A63" s="228"/>
      <c r="B63" s="230"/>
      <c r="C63" s="230"/>
      <c r="D63" s="231"/>
      <c r="E63" s="231"/>
      <c r="F63" s="231"/>
      <c r="G63" s="231"/>
      <c r="H63" s="232"/>
      <c r="I63" s="231"/>
      <c r="J63" s="231"/>
      <c r="K63" s="691"/>
      <c r="L63" s="232"/>
      <c r="M63" s="233"/>
      <c r="N63" s="233"/>
      <c r="O63" s="233"/>
      <c r="P63" s="233"/>
      <c r="Q63" s="233"/>
      <c r="R63" s="233"/>
      <c r="S63" s="233"/>
      <c r="T63" s="233"/>
      <c r="U63" s="229"/>
    </row>
    <row r="64" spans="1:21">
      <c r="A64" s="228"/>
      <c r="B64" s="230"/>
      <c r="C64" s="230"/>
      <c r="D64" s="231"/>
      <c r="E64" s="231"/>
      <c r="F64" s="231"/>
      <c r="G64" s="231"/>
      <c r="H64" s="232"/>
      <c r="I64" s="231"/>
      <c r="J64" s="231"/>
      <c r="K64" s="691"/>
      <c r="L64" s="232"/>
      <c r="M64" s="233"/>
      <c r="N64" s="233"/>
      <c r="O64" s="233"/>
      <c r="P64" s="233"/>
      <c r="Q64" s="233"/>
      <c r="R64" s="233"/>
      <c r="S64" s="233"/>
      <c r="T64" s="233"/>
      <c r="U64" s="229"/>
    </row>
    <row r="65" spans="1:21">
      <c r="A65" s="228"/>
      <c r="B65" s="230"/>
      <c r="C65" s="663"/>
      <c r="D65" s="322"/>
      <c r="E65" s="322"/>
      <c r="F65" s="322"/>
      <c r="G65" s="322"/>
      <c r="H65" s="235"/>
      <c r="I65" s="322"/>
      <c r="J65" s="322"/>
      <c r="K65" s="1065"/>
      <c r="L65" s="235"/>
      <c r="M65" s="236"/>
      <c r="N65" s="233"/>
      <c r="O65" s="236"/>
      <c r="P65" s="233"/>
      <c r="Q65" s="233"/>
      <c r="R65" s="233"/>
      <c r="S65" s="233"/>
      <c r="T65" s="233"/>
      <c r="U65" s="229"/>
    </row>
    <row r="66" spans="1:21" ht="18.5" thickBot="1">
      <c r="A66" s="228" t="s">
        <v>894</v>
      </c>
      <c r="B66" s="230"/>
      <c r="C66" s="1431" t="s">
        <v>895</v>
      </c>
      <c r="D66" s="1432"/>
      <c r="E66" s="1432"/>
      <c r="F66" s="1432"/>
      <c r="G66" s="1432"/>
      <c r="H66" s="1432"/>
      <c r="I66" s="1432"/>
      <c r="J66" s="1432"/>
      <c r="K66" s="1432"/>
      <c r="L66" s="1432"/>
      <c r="M66" s="1433"/>
      <c r="N66" s="1066">
        <v>16</v>
      </c>
      <c r="O66" s="324">
        <f>SUM(O8:O65)</f>
        <v>9891.7546999999995</v>
      </c>
      <c r="P66" s="233"/>
      <c r="Q66" s="233"/>
      <c r="R66" s="233"/>
      <c r="S66" s="233"/>
      <c r="T66" s="233"/>
      <c r="U66" s="229">
        <f>N66*O66</f>
        <v>158268.07519999999</v>
      </c>
    </row>
    <row r="67" spans="1:21" ht="15" thickTop="1">
      <c r="A67" s="228"/>
      <c r="B67" s="230"/>
      <c r="C67" s="584"/>
      <c r="D67" s="378"/>
      <c r="E67" s="378"/>
      <c r="F67" s="378"/>
      <c r="G67" s="378"/>
      <c r="H67" s="665"/>
      <c r="I67" s="378"/>
      <c r="J67" s="378"/>
      <c r="K67" s="1067"/>
      <c r="L67" s="665"/>
      <c r="M67" s="316"/>
      <c r="N67" s="233"/>
      <c r="O67" s="661"/>
      <c r="P67" s="233"/>
      <c r="Q67" s="233"/>
      <c r="R67" s="233"/>
      <c r="S67" s="233"/>
      <c r="T67" s="233"/>
      <c r="U67" s="229"/>
    </row>
    <row r="68" spans="1:21" ht="18" customHeight="1" thickBot="1">
      <c r="A68" s="228" t="s">
        <v>896</v>
      </c>
      <c r="B68" s="230"/>
      <c r="C68" s="1434" t="s">
        <v>897</v>
      </c>
      <c r="D68" s="1435"/>
      <c r="E68" s="1435"/>
      <c r="F68" s="1435"/>
      <c r="G68" s="1435"/>
      <c r="H68" s="1435"/>
      <c r="I68" s="1435"/>
      <c r="J68" s="1435"/>
      <c r="K68" s="1435"/>
      <c r="L68" s="1435"/>
      <c r="M68" s="1436"/>
      <c r="N68" s="1066">
        <v>16</v>
      </c>
      <c r="O68" s="233"/>
      <c r="P68" s="233"/>
      <c r="Q68" s="233"/>
      <c r="R68" s="233"/>
      <c r="S68" s="233"/>
      <c r="T68" s="324">
        <f>SUM(T10:T67)</f>
        <v>6511.4398600000004</v>
      </c>
      <c r="U68" s="229">
        <f>N68*T68</f>
        <v>104183.03776000001</v>
      </c>
    </row>
    <row r="69" spans="1:21" ht="15" thickTop="1">
      <c r="A69" s="228"/>
      <c r="B69" s="230"/>
      <c r="C69" s="320"/>
      <c r="D69" s="320"/>
      <c r="E69" s="318"/>
      <c r="F69" s="318"/>
      <c r="G69" s="318"/>
      <c r="H69" s="321"/>
      <c r="I69" s="318"/>
      <c r="J69" s="318"/>
      <c r="K69" s="690"/>
      <c r="L69" s="321"/>
      <c r="M69" s="661"/>
      <c r="N69" s="233"/>
      <c r="O69" s="233"/>
      <c r="P69" s="233"/>
      <c r="Q69" s="233"/>
      <c r="R69" s="233"/>
      <c r="S69" s="233"/>
      <c r="T69" s="233"/>
      <c r="U69" s="229"/>
    </row>
    <row r="70" spans="1:21">
      <c r="A70" s="228"/>
      <c r="B70" s="230"/>
      <c r="C70" s="230"/>
      <c r="D70" s="230"/>
      <c r="E70" s="231"/>
      <c r="F70" s="231"/>
      <c r="G70" s="231"/>
      <c r="H70" s="232"/>
      <c r="I70" s="231"/>
      <c r="J70" s="231"/>
      <c r="K70" s="691"/>
      <c r="L70" s="232"/>
      <c r="M70" s="233"/>
      <c r="N70" s="233"/>
      <c r="O70" s="233"/>
      <c r="P70" s="233"/>
      <c r="Q70" s="233"/>
      <c r="R70" s="233"/>
      <c r="S70" s="233"/>
      <c r="T70" s="233"/>
      <c r="U70" s="1064"/>
    </row>
    <row r="71" spans="1:21">
      <c r="A71" s="228"/>
      <c r="B71" s="1437"/>
      <c r="C71" s="1438"/>
      <c r="D71" s="1438"/>
      <c r="E71" s="1438"/>
      <c r="F71" s="1438"/>
      <c r="G71" s="1438"/>
      <c r="H71" s="1438"/>
      <c r="I71" s="1438"/>
      <c r="J71" s="1438"/>
      <c r="K71" s="1438"/>
      <c r="L71" s="1438"/>
      <c r="M71" s="1439"/>
      <c r="N71" s="1153"/>
      <c r="O71" s="1153"/>
      <c r="P71" s="1153"/>
      <c r="Q71" s="1153"/>
      <c r="R71" s="1153"/>
      <c r="S71" s="1153"/>
      <c r="T71" s="1153"/>
      <c r="U71" s="229"/>
    </row>
    <row r="72" spans="1:21">
      <c r="A72" s="243"/>
      <c r="B72" s="244"/>
      <c r="C72" s="244"/>
      <c r="D72" s="245"/>
      <c r="E72" s="245"/>
      <c r="F72" s="245"/>
      <c r="G72" s="245"/>
      <c r="H72" s="247"/>
      <c r="I72" s="245"/>
      <c r="J72" s="245"/>
      <c r="K72" s="699"/>
      <c r="L72" s="247"/>
      <c r="M72" s="245"/>
      <c r="N72" s="245"/>
      <c r="O72" s="245"/>
      <c r="P72" s="245"/>
      <c r="Q72" s="245"/>
      <c r="R72" s="245"/>
      <c r="S72" s="245"/>
      <c r="T72" s="245"/>
      <c r="U72" s="245"/>
    </row>
    <row r="73" spans="1:21">
      <c r="A73" s="251"/>
      <c r="B73" s="1440" t="s">
        <v>898</v>
      </c>
      <c r="C73" s="1440"/>
      <c r="D73" s="1440"/>
      <c r="E73" s="1440"/>
      <c r="F73" s="1440"/>
      <c r="G73" s="1440"/>
      <c r="H73" s="1440"/>
      <c r="I73" s="1440"/>
      <c r="J73" s="1440"/>
      <c r="K73" s="1440"/>
      <c r="L73" s="1440"/>
      <c r="M73" s="1440"/>
      <c r="N73" s="1440"/>
      <c r="O73" s="1440"/>
      <c r="P73" s="1440"/>
      <c r="Q73" s="1440"/>
      <c r="R73" s="1440"/>
      <c r="S73" s="1440"/>
      <c r="T73" s="1441"/>
      <c r="U73" s="220">
        <f>SUM(U66:U72)</f>
        <v>262451.11296</v>
      </c>
    </row>
    <row r="74" spans="1:21">
      <c r="A74" s="251"/>
      <c r="B74" s="253"/>
      <c r="C74" s="253"/>
      <c r="D74" s="254"/>
      <c r="E74" s="254"/>
      <c r="F74" s="254"/>
      <c r="G74" s="254"/>
      <c r="H74" s="255"/>
      <c r="I74" s="254"/>
      <c r="J74" s="254"/>
      <c r="K74" s="700"/>
      <c r="L74" s="701"/>
      <c r="M74" s="254"/>
      <c r="N74" s="254"/>
      <c r="O74" s="254"/>
      <c r="P74" s="254"/>
      <c r="Q74" s="254"/>
      <c r="R74" s="254"/>
      <c r="S74" s="254"/>
      <c r="T74" s="254"/>
      <c r="U74" s="220"/>
    </row>
    <row r="75" spans="1:21">
      <c r="A75" s="248"/>
      <c r="B75" s="249"/>
      <c r="C75" s="249"/>
      <c r="D75" s="250"/>
      <c r="E75" s="250"/>
      <c r="F75" s="250"/>
      <c r="G75" s="250"/>
      <c r="H75" s="256"/>
      <c r="I75" s="250"/>
      <c r="J75" s="250"/>
      <c r="K75" s="702"/>
      <c r="L75" s="256"/>
      <c r="M75" s="250"/>
      <c r="N75" s="250"/>
      <c r="O75" s="250"/>
      <c r="P75" s="250"/>
      <c r="Q75" s="250"/>
      <c r="R75" s="250"/>
      <c r="S75" s="250"/>
      <c r="T75" s="250"/>
      <c r="U75" s="250"/>
    </row>
    <row r="76" spans="1:21">
      <c r="A76" s="248"/>
      <c r="B76" s="249"/>
      <c r="C76" s="249"/>
      <c r="D76" s="250"/>
      <c r="E76" s="250"/>
      <c r="F76" s="250"/>
      <c r="G76" s="250"/>
      <c r="H76" s="256"/>
      <c r="I76" s="250"/>
      <c r="J76" s="250"/>
      <c r="K76" s="702"/>
      <c r="L76" s="256"/>
      <c r="M76" s="250"/>
      <c r="N76" s="250"/>
      <c r="O76" s="250"/>
      <c r="P76" s="250"/>
      <c r="Q76" s="250"/>
      <c r="R76" s="250"/>
      <c r="S76" s="250"/>
      <c r="T76" s="250"/>
      <c r="U76" s="250"/>
    </row>
    <row r="77" spans="1:21">
      <c r="A77" s="248"/>
      <c r="B77" s="249"/>
      <c r="C77" s="249"/>
      <c r="D77" s="250"/>
      <c r="E77" s="250"/>
      <c r="F77" s="250"/>
      <c r="G77" s="250"/>
      <c r="H77" s="256"/>
      <c r="I77" s="250"/>
      <c r="J77" s="250"/>
      <c r="K77" s="702"/>
      <c r="L77" s="256"/>
      <c r="M77" s="250"/>
      <c r="N77" s="250"/>
      <c r="O77" s="250"/>
      <c r="P77" s="250"/>
      <c r="Q77" s="250"/>
      <c r="R77" s="250"/>
      <c r="S77" s="250"/>
      <c r="T77" s="250"/>
      <c r="U77" s="250"/>
    </row>
    <row r="78" spans="1:21">
      <c r="A78" s="248"/>
      <c r="B78" s="249"/>
      <c r="C78" s="249"/>
      <c r="D78" s="250"/>
      <c r="E78" s="250"/>
      <c r="F78" s="250"/>
      <c r="G78" s="250"/>
      <c r="H78" s="256"/>
      <c r="I78" s="250"/>
      <c r="J78" s="250"/>
      <c r="K78" s="702"/>
      <c r="L78" s="256"/>
      <c r="M78" s="250"/>
      <c r="N78" s="250"/>
      <c r="O78" s="250"/>
      <c r="P78" s="250"/>
      <c r="Q78" s="250"/>
      <c r="R78" s="250"/>
      <c r="S78" s="250"/>
      <c r="T78" s="250"/>
      <c r="U78" s="250"/>
    </row>
    <row r="79" spans="1:21">
      <c r="A79" s="248"/>
      <c r="B79" s="249"/>
      <c r="C79" s="249"/>
      <c r="D79" s="250"/>
      <c r="E79" s="250"/>
      <c r="F79" s="250"/>
      <c r="G79" s="250"/>
      <c r="H79" s="256"/>
      <c r="I79" s="250"/>
      <c r="J79" s="250"/>
      <c r="K79" s="702"/>
      <c r="L79" s="256"/>
      <c r="M79" s="250"/>
      <c r="N79" s="250"/>
      <c r="O79" s="250"/>
      <c r="P79" s="250"/>
      <c r="Q79" s="250"/>
      <c r="R79" s="250"/>
      <c r="S79" s="250"/>
      <c r="T79" s="250"/>
      <c r="U79" s="250"/>
    </row>
    <row r="80" spans="1:21">
      <c r="A80" s="248"/>
      <c r="B80" s="249"/>
      <c r="C80" s="249"/>
      <c r="D80" s="250"/>
      <c r="E80" s="250"/>
      <c r="F80" s="250"/>
      <c r="G80" s="250"/>
      <c r="H80" s="256"/>
      <c r="I80" s="250"/>
      <c r="J80" s="250"/>
      <c r="K80" s="702"/>
      <c r="L80" s="256"/>
      <c r="M80" s="250"/>
      <c r="N80" s="250"/>
      <c r="O80" s="250"/>
      <c r="P80" s="250"/>
      <c r="Q80" s="250"/>
      <c r="R80" s="250"/>
      <c r="S80" s="250"/>
      <c r="T80" s="250"/>
      <c r="U80" s="250"/>
    </row>
    <row r="81" spans="1:21">
      <c r="A81" s="248"/>
      <c r="B81" s="249"/>
      <c r="C81" s="249"/>
      <c r="D81" s="250"/>
      <c r="E81" s="250"/>
      <c r="F81" s="250"/>
      <c r="G81" s="250"/>
      <c r="H81" s="256"/>
      <c r="I81" s="250"/>
      <c r="J81" s="250"/>
      <c r="K81" s="702"/>
      <c r="L81" s="256"/>
      <c r="M81" s="250"/>
      <c r="N81" s="250"/>
      <c r="O81" s="250"/>
      <c r="P81" s="250"/>
      <c r="Q81" s="250"/>
      <c r="R81" s="250"/>
      <c r="S81" s="250"/>
      <c r="T81" s="250"/>
      <c r="U81" s="250"/>
    </row>
    <row r="82" spans="1:21">
      <c r="A82" s="248"/>
      <c r="B82" s="249"/>
      <c r="C82" s="249"/>
      <c r="D82" s="250"/>
      <c r="E82" s="250"/>
      <c r="F82" s="250"/>
      <c r="G82" s="250"/>
      <c r="H82" s="256"/>
      <c r="I82" s="250"/>
      <c r="J82" s="250"/>
      <c r="K82" s="702"/>
      <c r="L82" s="256"/>
      <c r="M82" s="250"/>
      <c r="N82" s="250"/>
      <c r="O82" s="250"/>
      <c r="P82" s="250"/>
      <c r="Q82" s="250"/>
      <c r="R82" s="250"/>
      <c r="S82" s="250"/>
      <c r="T82" s="250"/>
      <c r="U82" s="250"/>
    </row>
    <row r="83" spans="1:21">
      <c r="A83" s="248"/>
      <c r="B83" s="249"/>
      <c r="C83" s="249"/>
      <c r="D83" s="250"/>
      <c r="E83" s="250"/>
      <c r="F83" s="250"/>
      <c r="G83" s="250"/>
      <c r="H83" s="256"/>
      <c r="I83" s="250"/>
      <c r="J83" s="250"/>
      <c r="K83" s="702"/>
      <c r="L83" s="256"/>
      <c r="M83" s="250"/>
      <c r="N83" s="250"/>
      <c r="O83" s="250"/>
      <c r="P83" s="250"/>
      <c r="Q83" s="250"/>
      <c r="R83" s="250"/>
      <c r="S83" s="250"/>
      <c r="T83" s="250"/>
      <c r="U83" s="250"/>
    </row>
    <row r="84" spans="1:21">
      <c r="A84" s="248"/>
      <c r="B84" s="249"/>
      <c r="C84" s="249"/>
      <c r="D84" s="250"/>
      <c r="E84" s="250"/>
      <c r="F84" s="250"/>
      <c r="G84" s="250"/>
      <c r="H84" s="256"/>
      <c r="I84" s="250"/>
      <c r="J84" s="250"/>
      <c r="K84" s="702"/>
      <c r="L84" s="256"/>
      <c r="M84" s="250"/>
      <c r="N84" s="250"/>
      <c r="O84" s="250"/>
      <c r="P84" s="250"/>
      <c r="Q84" s="250"/>
      <c r="R84" s="250"/>
      <c r="S84" s="250"/>
      <c r="T84" s="250"/>
      <c r="U84" s="250"/>
    </row>
    <row r="85" spans="1:21">
      <c r="A85" s="248"/>
      <c r="B85" s="249"/>
      <c r="C85" s="249"/>
      <c r="D85" s="250"/>
      <c r="E85" s="250"/>
      <c r="F85" s="250"/>
      <c r="G85" s="250"/>
      <c r="H85" s="256"/>
      <c r="I85" s="250"/>
      <c r="J85" s="250"/>
      <c r="K85" s="702"/>
      <c r="L85" s="256"/>
      <c r="M85" s="250"/>
      <c r="N85" s="250"/>
      <c r="O85" s="250"/>
      <c r="P85" s="250"/>
      <c r="Q85" s="250"/>
      <c r="R85" s="250"/>
      <c r="S85" s="250"/>
      <c r="T85" s="250"/>
      <c r="U85" s="250"/>
    </row>
    <row r="86" spans="1:21">
      <c r="A86" s="248"/>
      <c r="B86" s="249"/>
      <c r="C86" s="249"/>
      <c r="D86" s="250"/>
      <c r="E86" s="250"/>
      <c r="F86" s="250"/>
      <c r="G86" s="250"/>
      <c r="H86" s="256"/>
      <c r="I86" s="250"/>
      <c r="J86" s="250"/>
      <c r="K86" s="702"/>
      <c r="L86" s="256"/>
      <c r="M86" s="250"/>
      <c r="N86" s="250"/>
      <c r="O86" s="250"/>
      <c r="P86" s="250"/>
      <c r="Q86" s="250"/>
      <c r="R86" s="250"/>
      <c r="S86" s="250"/>
      <c r="T86" s="250"/>
      <c r="U86" s="250"/>
    </row>
    <row r="87" spans="1:21">
      <c r="A87" s="248"/>
      <c r="B87" s="249"/>
      <c r="C87" s="249"/>
      <c r="D87" s="250"/>
      <c r="E87" s="250"/>
      <c r="F87" s="250"/>
      <c r="G87" s="250"/>
      <c r="H87" s="256"/>
      <c r="I87" s="250"/>
      <c r="J87" s="250"/>
      <c r="K87" s="702"/>
      <c r="L87" s="256"/>
      <c r="M87" s="250"/>
      <c r="N87" s="250"/>
      <c r="O87" s="250"/>
      <c r="P87" s="250"/>
      <c r="Q87" s="250"/>
      <c r="R87" s="250"/>
      <c r="S87" s="250"/>
      <c r="T87" s="250"/>
      <c r="U87" s="250"/>
    </row>
    <row r="88" spans="1:21">
      <c r="A88" s="248"/>
      <c r="B88" s="249"/>
      <c r="C88" s="249"/>
      <c r="D88" s="250"/>
      <c r="E88" s="250"/>
      <c r="F88" s="250"/>
      <c r="G88" s="250"/>
      <c r="H88" s="256"/>
      <c r="I88" s="250"/>
      <c r="J88" s="250"/>
      <c r="K88" s="702"/>
      <c r="L88" s="256"/>
      <c r="M88" s="250"/>
      <c r="N88" s="250"/>
      <c r="O88" s="250"/>
      <c r="P88" s="250"/>
      <c r="Q88" s="250"/>
      <c r="R88" s="250"/>
      <c r="S88" s="250"/>
      <c r="T88" s="250"/>
      <c r="U88" s="250"/>
    </row>
    <row r="89" spans="1:21">
      <c r="A89" s="248"/>
      <c r="B89" s="249"/>
      <c r="C89" s="249"/>
      <c r="D89" s="250"/>
      <c r="E89" s="250"/>
      <c r="F89" s="250"/>
      <c r="G89" s="250"/>
      <c r="H89" s="256"/>
      <c r="I89" s="250"/>
      <c r="J89" s="250"/>
      <c r="K89" s="702"/>
      <c r="L89" s="256"/>
      <c r="M89" s="250"/>
      <c r="N89" s="250"/>
      <c r="O89" s="250"/>
      <c r="P89" s="250"/>
      <c r="Q89" s="250"/>
      <c r="R89" s="250"/>
      <c r="S89" s="250"/>
      <c r="T89" s="250"/>
      <c r="U89" s="250"/>
    </row>
    <row r="90" spans="1:21">
      <c r="A90" s="248"/>
      <c r="B90" s="249"/>
      <c r="C90" s="249"/>
      <c r="D90" s="250"/>
      <c r="E90" s="250"/>
      <c r="F90" s="250"/>
      <c r="G90" s="250"/>
      <c r="H90" s="256"/>
      <c r="I90" s="250"/>
      <c r="J90" s="250"/>
      <c r="K90" s="702"/>
      <c r="L90" s="256"/>
      <c r="M90" s="250"/>
      <c r="N90" s="250"/>
      <c r="O90" s="250"/>
      <c r="P90" s="250"/>
      <c r="Q90" s="250"/>
      <c r="R90" s="250"/>
      <c r="S90" s="250"/>
      <c r="T90" s="250"/>
      <c r="U90" s="250"/>
    </row>
    <row r="91" spans="1:21">
      <c r="A91" s="248"/>
      <c r="B91" s="249"/>
      <c r="C91" s="249"/>
      <c r="D91" s="250"/>
      <c r="E91" s="250"/>
      <c r="F91" s="250"/>
      <c r="G91" s="250"/>
      <c r="H91" s="256"/>
      <c r="I91" s="250"/>
      <c r="J91" s="250"/>
      <c r="K91" s="702"/>
      <c r="L91" s="256"/>
      <c r="M91" s="250"/>
      <c r="N91" s="250"/>
      <c r="O91" s="250"/>
      <c r="P91" s="250"/>
      <c r="Q91" s="250"/>
      <c r="R91" s="250"/>
      <c r="S91" s="250"/>
      <c r="T91" s="250"/>
      <c r="U91" s="250"/>
    </row>
    <row r="92" spans="1:21">
      <c r="A92" s="248"/>
      <c r="B92" s="249"/>
      <c r="C92" s="249"/>
      <c r="D92" s="250"/>
      <c r="E92" s="250"/>
      <c r="F92" s="250"/>
      <c r="G92" s="250"/>
      <c r="H92" s="256"/>
      <c r="I92" s="250"/>
      <c r="J92" s="250"/>
      <c r="K92" s="702"/>
      <c r="L92" s="256"/>
      <c r="M92" s="250"/>
      <c r="N92" s="250"/>
      <c r="O92" s="250"/>
      <c r="P92" s="250"/>
      <c r="Q92" s="250"/>
      <c r="R92" s="250"/>
      <c r="S92" s="250"/>
      <c r="T92" s="250"/>
      <c r="U92" s="250"/>
    </row>
  </sheetData>
  <mergeCells count="5">
    <mergeCell ref="B5:D5"/>
    <mergeCell ref="C66:M66"/>
    <mergeCell ref="C68:M68"/>
    <mergeCell ref="B71:M71"/>
    <mergeCell ref="B73:T73"/>
  </mergeCells>
  <pageMargins left="0.7" right="0.7" top="0.75" bottom="0.75" header="0.3" footer="0.3"/>
  <pageSetup paperSize="9" scale="44" orientation="portrait"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92"/>
  <sheetViews>
    <sheetView view="pageBreakPreview" zoomScale="80" zoomScaleNormal="80" zoomScaleSheetLayoutView="80" workbookViewId="0">
      <pane xSplit="16" ySplit="6" topLeftCell="Z7" activePane="bottomRight" state="frozen"/>
      <selection pane="topRight" activeCell="Q1" sqref="Q1"/>
      <selection pane="bottomLeft" activeCell="A7" sqref="A7"/>
      <selection pane="bottomRight" activeCell="O15" sqref="O15"/>
    </sheetView>
  </sheetViews>
  <sheetFormatPr defaultColWidth="8.90625" defaultRowHeight="14.5"/>
  <cols>
    <col min="5" max="5" width="7.08984375" customWidth="1"/>
    <col min="9" max="9" width="7.08984375" customWidth="1"/>
    <col min="15" max="15" width="11.453125" customWidth="1"/>
    <col min="18" max="18" width="10.08984375" customWidth="1"/>
    <col min="19" max="19" width="8.54296875" customWidth="1"/>
    <col min="20" max="20" width="11.453125" customWidth="1"/>
    <col min="21" max="21" width="14.6328125" customWidth="1"/>
  </cols>
  <sheetData>
    <row r="1" spans="1:21">
      <c r="A1" s="571" t="s">
        <v>148</v>
      </c>
      <c r="B1" s="1145" t="s">
        <v>386</v>
      </c>
      <c r="C1" s="1145" t="s">
        <v>857</v>
      </c>
      <c r="D1" s="1051"/>
      <c r="E1" s="1051"/>
      <c r="F1" s="1051"/>
      <c r="G1" s="206"/>
      <c r="H1" s="207"/>
      <c r="I1" s="207"/>
      <c r="J1" s="207"/>
      <c r="K1" s="670"/>
      <c r="L1" s="206"/>
      <c r="M1" s="207"/>
      <c r="N1" s="207"/>
      <c r="O1" s="207"/>
      <c r="P1" s="207"/>
      <c r="Q1" s="207"/>
      <c r="R1" s="207"/>
      <c r="S1" s="207"/>
      <c r="T1" s="207"/>
      <c r="U1" s="572"/>
    </row>
    <row r="2" spans="1:21">
      <c r="A2" s="208" t="s">
        <v>148</v>
      </c>
      <c r="B2" s="212" t="s">
        <v>388</v>
      </c>
      <c r="C2" s="212" t="s">
        <v>858</v>
      </c>
      <c r="D2" s="212"/>
      <c r="E2" s="1146"/>
      <c r="F2" s="1146"/>
      <c r="G2" s="211"/>
      <c r="H2" s="1146"/>
      <c r="I2" s="1146"/>
      <c r="J2" s="1146"/>
      <c r="K2" s="671"/>
      <c r="L2" s="211"/>
      <c r="M2" s="1146"/>
      <c r="N2" s="1146"/>
      <c r="O2" s="1146"/>
      <c r="P2" s="1146"/>
      <c r="Q2" s="1146"/>
      <c r="R2" s="1146"/>
      <c r="S2" s="1146"/>
      <c r="T2" s="1146"/>
      <c r="U2" s="213"/>
    </row>
    <row r="3" spans="1:21">
      <c r="A3" s="208" t="s">
        <v>148</v>
      </c>
      <c r="B3" s="212" t="s">
        <v>390</v>
      </c>
      <c r="C3" s="212" t="s">
        <v>859</v>
      </c>
      <c r="D3" s="1148"/>
      <c r="E3" s="1148"/>
      <c r="F3" s="1148"/>
      <c r="G3" s="1148"/>
      <c r="H3" s="1148"/>
      <c r="I3" s="1148"/>
      <c r="J3" s="1146"/>
      <c r="K3" s="671"/>
      <c r="L3" s="211"/>
      <c r="M3" s="1146"/>
      <c r="N3" s="1146"/>
      <c r="O3" s="1146"/>
      <c r="P3" s="1146"/>
      <c r="Q3" s="1146"/>
      <c r="R3" s="1146"/>
      <c r="S3" s="1146"/>
      <c r="T3" s="1146"/>
      <c r="U3" s="213"/>
    </row>
    <row r="4" spans="1:21">
      <c r="A4" s="208" t="s">
        <v>148</v>
      </c>
      <c r="B4" s="1052" t="s">
        <v>149</v>
      </c>
      <c r="C4" s="1052" t="s">
        <v>860</v>
      </c>
      <c r="D4" s="1052"/>
      <c r="E4" s="1053"/>
      <c r="F4" s="1146"/>
      <c r="G4" s="211"/>
      <c r="H4" s="311"/>
      <c r="I4" s="311"/>
      <c r="J4" s="1146"/>
      <c r="K4" s="671"/>
      <c r="L4" s="672"/>
      <c r="M4" s="312"/>
      <c r="N4" s="1054"/>
      <c r="O4" s="1054"/>
      <c r="P4" s="1054"/>
      <c r="Q4" s="1054"/>
      <c r="R4" s="1054"/>
      <c r="S4" s="1054"/>
      <c r="T4" s="312"/>
      <c r="U4" s="213"/>
    </row>
    <row r="5" spans="1:21" ht="19.5" customHeight="1">
      <c r="A5" s="219"/>
      <c r="B5" s="1314" t="s">
        <v>861</v>
      </c>
      <c r="C5" s="1314"/>
      <c r="D5" s="1430"/>
      <c r="E5" s="632"/>
      <c r="F5" s="674"/>
      <c r="G5" s="674" t="s">
        <v>152</v>
      </c>
      <c r="H5" s="675"/>
      <c r="I5" s="676"/>
      <c r="J5" s="677"/>
      <c r="K5" s="678" t="s">
        <v>128</v>
      </c>
      <c r="L5" s="679"/>
      <c r="M5" s="681" t="s">
        <v>352</v>
      </c>
      <c r="N5" s="681"/>
      <c r="O5" s="1055" t="s">
        <v>862</v>
      </c>
      <c r="P5" s="1056" t="s">
        <v>468</v>
      </c>
      <c r="Q5" s="1056" t="s">
        <v>863</v>
      </c>
      <c r="R5" s="1056" t="s">
        <v>864</v>
      </c>
      <c r="S5" s="1056" t="s">
        <v>865</v>
      </c>
      <c r="T5" s="1057" t="s">
        <v>866</v>
      </c>
      <c r="U5" s="683"/>
    </row>
    <row r="6" spans="1:21" ht="24">
      <c r="A6" s="220" t="s">
        <v>155</v>
      </c>
      <c r="B6" s="220" t="s">
        <v>238</v>
      </c>
      <c r="C6" s="220" t="s">
        <v>124</v>
      </c>
      <c r="D6" s="220" t="s">
        <v>867</v>
      </c>
      <c r="E6" s="578" t="s">
        <v>158</v>
      </c>
      <c r="F6" s="684" t="s">
        <v>159</v>
      </c>
      <c r="G6" s="685" t="s">
        <v>160</v>
      </c>
      <c r="H6" s="686" t="s">
        <v>161</v>
      </c>
      <c r="I6" s="687" t="s">
        <v>159</v>
      </c>
      <c r="J6" s="652" t="s">
        <v>160</v>
      </c>
      <c r="K6" s="578" t="s">
        <v>158</v>
      </c>
      <c r="L6" s="651" t="s">
        <v>161</v>
      </c>
      <c r="M6" s="582" t="s">
        <v>868</v>
      </c>
      <c r="N6" s="1058"/>
      <c r="O6" s="1059">
        <v>1</v>
      </c>
      <c r="P6" s="1060">
        <v>0.2</v>
      </c>
      <c r="Q6" s="1060">
        <v>0.3</v>
      </c>
      <c r="R6" s="1061">
        <v>0.3</v>
      </c>
      <c r="S6" s="1061">
        <v>0.2</v>
      </c>
      <c r="T6" s="1062" t="s">
        <v>869</v>
      </c>
      <c r="U6" s="688" t="s">
        <v>9</v>
      </c>
    </row>
    <row r="7" spans="1:21">
      <c r="A7" s="222"/>
      <c r="B7" s="224"/>
      <c r="C7" s="224"/>
      <c r="D7" s="225"/>
      <c r="E7" s="225"/>
      <c r="F7" s="225"/>
      <c r="G7" s="225"/>
      <c r="H7" s="226"/>
      <c r="I7" s="225"/>
      <c r="J7" s="225"/>
      <c r="K7" s="689"/>
      <c r="L7" s="226"/>
      <c r="M7" s="225"/>
      <c r="N7" s="225"/>
      <c r="O7" s="225"/>
      <c r="P7" s="225"/>
      <c r="Q7" s="225"/>
      <c r="R7" s="225"/>
      <c r="S7" s="225"/>
      <c r="T7" s="225"/>
      <c r="U7" s="225"/>
    </row>
    <row r="8" spans="1:21">
      <c r="A8" s="228">
        <v>1</v>
      </c>
      <c r="B8" s="230" t="s">
        <v>870</v>
      </c>
      <c r="C8" s="230" t="s">
        <v>871</v>
      </c>
      <c r="D8" s="1063" t="s">
        <v>872</v>
      </c>
      <c r="E8" s="231">
        <v>1</v>
      </c>
      <c r="F8" s="231">
        <v>19.46</v>
      </c>
      <c r="G8" s="231">
        <v>9.1</v>
      </c>
      <c r="H8" s="232">
        <v>177.08600000000001</v>
      </c>
      <c r="I8" s="231">
        <v>1.1000000000000001</v>
      </c>
      <c r="J8" s="231">
        <v>2.1</v>
      </c>
      <c r="K8" s="691">
        <v>-1</v>
      </c>
      <c r="L8" s="232">
        <v>-2.3100000000000005</v>
      </c>
      <c r="M8" s="233">
        <v>174.77600000000001</v>
      </c>
      <c r="N8" s="233"/>
      <c r="O8" s="233">
        <f>M8*1</f>
        <v>174.77600000000001</v>
      </c>
      <c r="P8" s="231">
        <f>M8*0.2</f>
        <v>34.955200000000005</v>
      </c>
      <c r="Q8" s="231">
        <f>M8*0.3</f>
        <v>52.4328</v>
      </c>
      <c r="R8" s="231">
        <f>M8*0.3</f>
        <v>52.4328</v>
      </c>
      <c r="S8" s="231">
        <f>M8*0.2</f>
        <v>34.955200000000005</v>
      </c>
      <c r="T8" s="233">
        <f>P8+Q8+R8+S8</f>
        <v>174.77600000000001</v>
      </c>
      <c r="U8" s="229"/>
    </row>
    <row r="9" spans="1:21">
      <c r="A9" s="228"/>
      <c r="B9" s="230"/>
      <c r="C9" s="230" t="s">
        <v>873</v>
      </c>
      <c r="D9" s="1063" t="s">
        <v>872</v>
      </c>
      <c r="E9" s="231">
        <v>1</v>
      </c>
      <c r="F9" s="231">
        <v>19.95</v>
      </c>
      <c r="G9" s="231">
        <v>1</v>
      </c>
      <c r="H9" s="232">
        <v>19.95</v>
      </c>
      <c r="I9" s="231"/>
      <c r="J9" s="231"/>
      <c r="K9" s="691"/>
      <c r="L9" s="232"/>
      <c r="M9" s="233">
        <v>19.95</v>
      </c>
      <c r="N9" s="233"/>
      <c r="O9" s="233">
        <f>M9*1</f>
        <v>19.95</v>
      </c>
      <c r="P9" s="231">
        <f>M9*0.2</f>
        <v>3.99</v>
      </c>
      <c r="Q9" s="231">
        <f>M9*0.3</f>
        <v>5.9849999999999994</v>
      </c>
      <c r="R9" s="231">
        <f>M9*0.3</f>
        <v>5.9849999999999994</v>
      </c>
      <c r="S9" s="231">
        <f>M9*0.2</f>
        <v>3.99</v>
      </c>
      <c r="T9" s="233">
        <f>P9+Q9+R9+S9</f>
        <v>19.95</v>
      </c>
      <c r="U9" s="229"/>
    </row>
    <row r="10" spans="1:21">
      <c r="A10" s="228"/>
      <c r="B10" s="230"/>
      <c r="C10" s="230"/>
      <c r="D10" s="1063"/>
      <c r="E10" s="231"/>
      <c r="F10" s="231"/>
      <c r="G10" s="231"/>
      <c r="H10" s="232"/>
      <c r="I10" s="231"/>
      <c r="J10" s="231"/>
      <c r="K10" s="691"/>
      <c r="L10" s="232"/>
      <c r="M10" s="233"/>
      <c r="N10" s="233"/>
      <c r="O10" s="233"/>
      <c r="P10" s="233"/>
      <c r="Q10" s="233"/>
      <c r="R10" s="233"/>
      <c r="S10" s="233"/>
      <c r="T10" s="233"/>
      <c r="U10" s="229"/>
    </row>
    <row r="11" spans="1:21">
      <c r="A11" s="228"/>
      <c r="B11" s="230"/>
      <c r="C11" s="230"/>
      <c r="D11" s="1063"/>
      <c r="E11" s="231"/>
      <c r="F11" s="231"/>
      <c r="G11" s="231"/>
      <c r="H11" s="232"/>
      <c r="I11" s="231"/>
      <c r="J11" s="231"/>
      <c r="K11" s="691"/>
      <c r="L11" s="232"/>
      <c r="M11" s="233">
        <v>0</v>
      </c>
      <c r="N11" s="233"/>
      <c r="O11" s="233"/>
      <c r="P11" s="233"/>
      <c r="Q11" s="233"/>
      <c r="R11" s="233"/>
      <c r="S11" s="233"/>
      <c r="T11" s="233"/>
      <c r="U11" s="229"/>
    </row>
    <row r="12" spans="1:21">
      <c r="A12" s="228"/>
      <c r="B12" s="230" t="s">
        <v>870</v>
      </c>
      <c r="C12" s="230" t="s">
        <v>871</v>
      </c>
      <c r="D12" s="1063" t="s">
        <v>874</v>
      </c>
      <c r="E12" s="231">
        <v>1</v>
      </c>
      <c r="F12" s="231">
        <v>18.95</v>
      </c>
      <c r="G12" s="231">
        <v>10.88</v>
      </c>
      <c r="H12" s="232">
        <v>206.17600000000002</v>
      </c>
      <c r="I12" s="231">
        <v>1.1000000000000001</v>
      </c>
      <c r="J12" s="231">
        <v>2.1</v>
      </c>
      <c r="K12" s="691">
        <v>-2</v>
      </c>
      <c r="L12" s="232">
        <v>-4.620000000000001</v>
      </c>
      <c r="M12" s="233">
        <v>201.55600000000001</v>
      </c>
      <c r="N12" s="233"/>
      <c r="O12" s="233">
        <f>M12*1</f>
        <v>201.55600000000001</v>
      </c>
      <c r="P12" s="231">
        <f>M12*0.2</f>
        <v>40.311200000000007</v>
      </c>
      <c r="Q12" s="231">
        <f>M12*0.3</f>
        <v>60.466799999999999</v>
      </c>
      <c r="R12" s="231">
        <f>M12*0.3</f>
        <v>60.466799999999999</v>
      </c>
      <c r="S12" s="231">
        <f>M12*0.2</f>
        <v>40.311200000000007</v>
      </c>
      <c r="T12" s="233">
        <f>P12+Q12+R12+S12</f>
        <v>201.55600000000001</v>
      </c>
      <c r="U12" s="229"/>
    </row>
    <row r="13" spans="1:21">
      <c r="A13" s="228"/>
      <c r="B13" s="230" t="s">
        <v>870</v>
      </c>
      <c r="C13" s="230" t="s">
        <v>873</v>
      </c>
      <c r="D13" s="1063" t="s">
        <v>874</v>
      </c>
      <c r="E13" s="231">
        <v>1</v>
      </c>
      <c r="F13" s="231">
        <v>31.65</v>
      </c>
      <c r="G13" s="231">
        <v>3.05</v>
      </c>
      <c r="H13" s="232">
        <v>96.532499999999985</v>
      </c>
      <c r="I13" s="231">
        <v>1.1000000000000001</v>
      </c>
      <c r="J13" s="231">
        <v>2.1</v>
      </c>
      <c r="K13" s="691">
        <v>-4</v>
      </c>
      <c r="L13" s="232">
        <v>-9.240000000000002</v>
      </c>
      <c r="M13" s="233">
        <v>87.29249999999999</v>
      </c>
      <c r="N13" s="233"/>
      <c r="O13" s="233">
        <f>M13*1</f>
        <v>87.29249999999999</v>
      </c>
      <c r="P13" s="231">
        <f>M13*0.2</f>
        <v>17.458499999999997</v>
      </c>
      <c r="Q13" s="231">
        <f>M13*0.3</f>
        <v>26.187749999999998</v>
      </c>
      <c r="R13" s="231">
        <f>M13*0.3</f>
        <v>26.187749999999998</v>
      </c>
      <c r="S13" s="231">
        <f>M13*0.2</f>
        <v>17.458499999999997</v>
      </c>
      <c r="T13" s="233">
        <f>P13+Q13+R13+S13</f>
        <v>87.29249999999999</v>
      </c>
      <c r="U13" s="229"/>
    </row>
    <row r="14" spans="1:21">
      <c r="A14" s="228"/>
      <c r="B14" s="230" t="s">
        <v>870</v>
      </c>
      <c r="C14" s="230" t="s">
        <v>171</v>
      </c>
      <c r="D14" s="1063" t="s">
        <v>874</v>
      </c>
      <c r="E14" s="231">
        <v>1</v>
      </c>
      <c r="F14" s="231">
        <v>18.95</v>
      </c>
      <c r="G14" s="231">
        <v>3.05</v>
      </c>
      <c r="H14" s="232">
        <v>57.797499999999992</v>
      </c>
      <c r="I14" s="231">
        <v>1.1000000000000001</v>
      </c>
      <c r="J14" s="231">
        <v>2.1</v>
      </c>
      <c r="K14" s="691">
        <v>-1</v>
      </c>
      <c r="L14" s="232">
        <v>-2.3100000000000005</v>
      </c>
      <c r="M14" s="233">
        <v>55.48749999999999</v>
      </c>
      <c r="N14" s="233"/>
      <c r="O14" s="233">
        <f>M14*1</f>
        <v>55.48749999999999</v>
      </c>
      <c r="P14" s="233"/>
      <c r="Q14" s="233"/>
      <c r="R14" s="233"/>
      <c r="S14" s="233"/>
      <c r="T14" s="233"/>
      <c r="U14" s="229"/>
    </row>
    <row r="15" spans="1:21">
      <c r="A15" s="228"/>
      <c r="B15" s="230" t="s">
        <v>870</v>
      </c>
      <c r="C15" s="230" t="s">
        <v>172</v>
      </c>
      <c r="D15" s="1063" t="s">
        <v>874</v>
      </c>
      <c r="E15" s="231">
        <v>1</v>
      </c>
      <c r="F15" s="231">
        <v>25.95</v>
      </c>
      <c r="G15" s="231">
        <v>4.25</v>
      </c>
      <c r="H15" s="232">
        <v>110.28749999999999</v>
      </c>
      <c r="I15" s="231">
        <v>1.1000000000000001</v>
      </c>
      <c r="J15" s="231">
        <v>2.1</v>
      </c>
      <c r="K15" s="691">
        <v>-3</v>
      </c>
      <c r="L15" s="232">
        <v>-6.9300000000000015</v>
      </c>
      <c r="M15" s="233">
        <v>103.35749999999999</v>
      </c>
      <c r="N15" s="233"/>
      <c r="O15" s="1197">
        <f>M15*1</f>
        <v>103.35749999999999</v>
      </c>
      <c r="P15" s="233"/>
      <c r="Q15" s="233"/>
      <c r="R15" s="233"/>
      <c r="S15" s="233"/>
      <c r="T15" s="233"/>
      <c r="U15" s="229"/>
    </row>
    <row r="16" spans="1:21">
      <c r="A16" s="228"/>
      <c r="B16" s="230"/>
      <c r="C16" s="230"/>
      <c r="D16" s="1063"/>
      <c r="E16" s="231"/>
      <c r="F16" s="231"/>
      <c r="G16" s="231"/>
      <c r="H16" s="232"/>
      <c r="I16" s="231"/>
      <c r="J16" s="231"/>
      <c r="K16" s="691"/>
      <c r="L16" s="232"/>
      <c r="M16" s="233"/>
      <c r="N16" s="233"/>
      <c r="O16" s="233"/>
      <c r="P16" s="233"/>
      <c r="Q16" s="233"/>
      <c r="R16" s="233"/>
      <c r="S16" s="233"/>
      <c r="T16" s="233"/>
      <c r="U16" s="229"/>
    </row>
    <row r="17" spans="1:21">
      <c r="A17" s="228"/>
      <c r="B17" s="230"/>
      <c r="C17" s="230"/>
      <c r="D17" s="1063"/>
      <c r="E17" s="231"/>
      <c r="F17" s="231"/>
      <c r="G17" s="231"/>
      <c r="H17" s="232"/>
      <c r="I17" s="231"/>
      <c r="J17" s="231"/>
      <c r="K17" s="691"/>
      <c r="L17" s="232"/>
      <c r="M17" s="233"/>
      <c r="N17" s="233"/>
      <c r="O17" s="233"/>
      <c r="P17" s="233"/>
      <c r="Q17" s="233"/>
      <c r="R17" s="233"/>
      <c r="S17" s="233"/>
      <c r="T17" s="233"/>
      <c r="U17" s="229"/>
    </row>
    <row r="18" spans="1:21">
      <c r="A18" s="228"/>
      <c r="B18" s="230" t="s">
        <v>875</v>
      </c>
      <c r="C18" s="230" t="s">
        <v>871</v>
      </c>
      <c r="D18" s="1063" t="s">
        <v>876</v>
      </c>
      <c r="E18" s="231">
        <v>1</v>
      </c>
      <c r="F18" s="231">
        <v>21.06</v>
      </c>
      <c r="G18" s="231">
        <v>11.2</v>
      </c>
      <c r="H18" s="232">
        <v>235.87199999999996</v>
      </c>
      <c r="I18" s="231">
        <v>1.2</v>
      </c>
      <c r="J18" s="231">
        <v>2.1</v>
      </c>
      <c r="K18" s="691">
        <v>-2</v>
      </c>
      <c r="L18" s="232">
        <v>-5.04</v>
      </c>
      <c r="M18" s="233">
        <v>230.83199999999997</v>
      </c>
      <c r="N18" s="233"/>
      <c r="O18" s="233"/>
      <c r="P18" s="233"/>
      <c r="Q18" s="233"/>
      <c r="R18" s="233"/>
      <c r="S18" s="233"/>
      <c r="T18" s="233"/>
      <c r="U18" s="229"/>
    </row>
    <row r="19" spans="1:21">
      <c r="A19" s="228"/>
      <c r="B19" s="230"/>
      <c r="C19" s="230"/>
      <c r="D19" s="1063"/>
      <c r="E19" s="231"/>
      <c r="F19" s="231"/>
      <c r="G19" s="231"/>
      <c r="H19" s="232"/>
      <c r="I19" s="231">
        <v>1.1000000000000001</v>
      </c>
      <c r="J19" s="231">
        <v>2.1</v>
      </c>
      <c r="K19" s="691">
        <v>-2</v>
      </c>
      <c r="L19" s="232">
        <v>-4.620000000000001</v>
      </c>
      <c r="M19" s="233">
        <v>-4.620000000000001</v>
      </c>
      <c r="N19" s="233"/>
      <c r="O19" s="233"/>
      <c r="P19" s="233"/>
      <c r="Q19" s="233"/>
      <c r="R19" s="233"/>
      <c r="S19" s="233"/>
      <c r="T19" s="233"/>
      <c r="U19" s="229"/>
    </row>
    <row r="20" spans="1:21">
      <c r="A20" s="228"/>
      <c r="B20" s="230" t="s">
        <v>875</v>
      </c>
      <c r="C20" s="230" t="s">
        <v>873</v>
      </c>
      <c r="D20" s="1063" t="s">
        <v>876</v>
      </c>
      <c r="E20" s="231">
        <v>1</v>
      </c>
      <c r="F20" s="231">
        <v>31.48</v>
      </c>
      <c r="G20" s="231">
        <v>4.57</v>
      </c>
      <c r="H20" s="232">
        <v>143.86360000000002</v>
      </c>
      <c r="I20" s="231">
        <v>1.2</v>
      </c>
      <c r="J20" s="231">
        <v>2.1</v>
      </c>
      <c r="K20" s="691">
        <v>-2</v>
      </c>
      <c r="L20" s="232">
        <v>-5.04</v>
      </c>
      <c r="M20" s="233">
        <v>138.82360000000003</v>
      </c>
      <c r="N20" s="233"/>
      <c r="O20" s="233"/>
      <c r="P20" s="233"/>
      <c r="Q20" s="233"/>
      <c r="R20" s="233"/>
      <c r="S20" s="233"/>
      <c r="T20" s="233"/>
      <c r="U20" s="229"/>
    </row>
    <row r="21" spans="1:21">
      <c r="A21" s="228"/>
      <c r="B21" s="230" t="s">
        <v>875</v>
      </c>
      <c r="C21" s="230" t="s">
        <v>877</v>
      </c>
      <c r="D21" s="1063" t="s">
        <v>876</v>
      </c>
      <c r="E21" s="231">
        <v>1</v>
      </c>
      <c r="F21" s="231">
        <v>21.06</v>
      </c>
      <c r="G21" s="231">
        <v>129</v>
      </c>
      <c r="H21" s="232">
        <v>2716.74</v>
      </c>
      <c r="I21" s="231">
        <v>1.2</v>
      </c>
      <c r="J21" s="231">
        <v>2.1</v>
      </c>
      <c r="K21" s="691">
        <v>-29</v>
      </c>
      <c r="L21" s="232">
        <v>-73.08</v>
      </c>
      <c r="M21" s="233">
        <v>2643.66</v>
      </c>
      <c r="N21" s="231" t="s">
        <v>968</v>
      </c>
      <c r="O21" s="1197">
        <f>M21*0.8</f>
        <v>2114.9279999999999</v>
      </c>
      <c r="P21" s="1207">
        <f>M21*0.2*0.4</f>
        <v>211.49279999999999</v>
      </c>
      <c r="Q21" s="1207">
        <f>M21*0.3*0.4</f>
        <v>317.23919999999998</v>
      </c>
      <c r="R21" s="1207">
        <f>M21*0.3*0.4</f>
        <v>317.23919999999998</v>
      </c>
      <c r="S21" s="1207"/>
      <c r="T21" s="1197">
        <f>P21+Q21+R21+S21</f>
        <v>845.97119999999995</v>
      </c>
      <c r="U21" s="229" t="s">
        <v>969</v>
      </c>
    </row>
    <row r="22" spans="1:21">
      <c r="A22" s="228"/>
      <c r="B22" s="230"/>
      <c r="C22" s="230"/>
      <c r="D22" s="1063"/>
      <c r="E22" s="231"/>
      <c r="F22" s="231"/>
      <c r="G22" s="231"/>
      <c r="H22" s="232"/>
      <c r="I22" s="231">
        <v>1.1000000000000001</v>
      </c>
      <c r="J22" s="231">
        <v>2.1</v>
      </c>
      <c r="K22" s="691">
        <v>-30</v>
      </c>
      <c r="L22" s="232">
        <v>-69.300000000000011</v>
      </c>
      <c r="M22" s="233">
        <v>-69.300000000000011</v>
      </c>
      <c r="N22" s="231" t="s">
        <v>968</v>
      </c>
      <c r="O22" s="1197">
        <f>M22*0.8</f>
        <v>-55.440000000000012</v>
      </c>
      <c r="P22" s="1207">
        <f>M22*0.2*0.4</f>
        <v>-5.5440000000000014</v>
      </c>
      <c r="Q22" s="1207">
        <f>M22*0.3*0.4</f>
        <v>-8.3160000000000007</v>
      </c>
      <c r="R22" s="1207">
        <f>M22*0.3*0.4</f>
        <v>-8.3160000000000007</v>
      </c>
      <c r="S22" s="1207"/>
      <c r="T22" s="1197">
        <f>P22+Q22+R22+S22</f>
        <v>-22.176000000000002</v>
      </c>
      <c r="U22" s="229"/>
    </row>
    <row r="23" spans="1:21">
      <c r="A23" s="228"/>
      <c r="B23" s="230"/>
      <c r="C23" s="230"/>
      <c r="D23" s="1063"/>
      <c r="E23" s="231"/>
      <c r="F23" s="231"/>
      <c r="G23" s="231"/>
      <c r="H23" s="232"/>
      <c r="I23" s="231"/>
      <c r="J23" s="231"/>
      <c r="K23" s="691"/>
      <c r="L23" s="232"/>
      <c r="M23" s="233">
        <v>0</v>
      </c>
      <c r="N23" s="233"/>
      <c r="O23" s="233"/>
      <c r="P23" s="233"/>
      <c r="Q23" s="233"/>
      <c r="R23" s="233"/>
      <c r="S23" s="233"/>
      <c r="T23" s="233"/>
      <c r="U23" s="229"/>
    </row>
    <row r="24" spans="1:21">
      <c r="A24" s="228"/>
      <c r="B24" s="230"/>
      <c r="C24" s="230"/>
      <c r="D24" s="231"/>
      <c r="E24" s="231"/>
      <c r="F24" s="231"/>
      <c r="G24" s="231"/>
      <c r="H24" s="232"/>
      <c r="I24" s="231"/>
      <c r="J24" s="231"/>
      <c r="K24" s="691"/>
      <c r="L24" s="232"/>
      <c r="M24" s="233"/>
      <c r="N24" s="233"/>
      <c r="O24" s="233"/>
      <c r="P24" s="233"/>
      <c r="Q24" s="233"/>
      <c r="R24" s="233"/>
      <c r="S24" s="233"/>
      <c r="T24" s="233"/>
      <c r="U24" s="229"/>
    </row>
    <row r="25" spans="1:21">
      <c r="A25" s="228"/>
      <c r="B25" s="230"/>
      <c r="C25" s="230"/>
      <c r="D25" s="231"/>
      <c r="E25" s="231"/>
      <c r="F25" s="231"/>
      <c r="G25" s="231"/>
      <c r="H25" s="232"/>
      <c r="I25" s="231"/>
      <c r="J25" s="231"/>
      <c r="K25" s="691"/>
      <c r="L25" s="232"/>
      <c r="M25" s="233"/>
      <c r="N25" s="233"/>
      <c r="O25" s="233"/>
      <c r="P25" s="233"/>
      <c r="Q25" s="233"/>
      <c r="R25" s="233"/>
      <c r="S25" s="233"/>
      <c r="T25" s="233"/>
      <c r="U25" s="229"/>
    </row>
    <row r="26" spans="1:21">
      <c r="A26" s="228"/>
      <c r="B26" s="230" t="s">
        <v>875</v>
      </c>
      <c r="C26" s="230" t="s">
        <v>871</v>
      </c>
      <c r="D26" s="1063" t="s">
        <v>878</v>
      </c>
      <c r="E26" s="231">
        <v>1</v>
      </c>
      <c r="F26" s="231">
        <v>21.06</v>
      </c>
      <c r="G26" s="231">
        <v>11.2</v>
      </c>
      <c r="H26" s="232">
        <v>235.87199999999996</v>
      </c>
      <c r="I26" s="231">
        <v>1.2</v>
      </c>
      <c r="J26" s="231">
        <v>2.1</v>
      </c>
      <c r="K26" s="691">
        <v>-2</v>
      </c>
      <c r="L26" s="232">
        <v>-5.04</v>
      </c>
      <c r="M26" s="233">
        <v>230.83199999999997</v>
      </c>
      <c r="N26" s="233"/>
      <c r="O26" s="1197">
        <f t="shared" ref="O26:O28" si="0">M26*1</f>
        <v>230.83199999999997</v>
      </c>
      <c r="P26" s="233"/>
      <c r="Q26" s="233"/>
      <c r="R26" s="233"/>
      <c r="S26" s="233"/>
      <c r="T26" s="233"/>
      <c r="U26" s="229"/>
    </row>
    <row r="27" spans="1:21">
      <c r="A27" s="228"/>
      <c r="B27" s="230"/>
      <c r="C27" s="230"/>
      <c r="D27" s="1063"/>
      <c r="E27" s="231"/>
      <c r="F27" s="231"/>
      <c r="G27" s="231"/>
      <c r="H27" s="232"/>
      <c r="I27" s="231">
        <v>1.1000000000000001</v>
      </c>
      <c r="J27" s="231">
        <v>2.1</v>
      </c>
      <c r="K27" s="691">
        <v>-2</v>
      </c>
      <c r="L27" s="232">
        <v>-4.620000000000001</v>
      </c>
      <c r="M27" s="233">
        <v>-4.620000000000001</v>
      </c>
      <c r="N27" s="233"/>
      <c r="O27" s="1197">
        <f t="shared" si="0"/>
        <v>-4.620000000000001</v>
      </c>
      <c r="P27" s="233"/>
      <c r="Q27" s="233"/>
      <c r="R27" s="233"/>
      <c r="S27" s="233"/>
      <c r="T27" s="233"/>
      <c r="U27" s="229"/>
    </row>
    <row r="28" spans="1:21">
      <c r="A28" s="228"/>
      <c r="B28" s="230" t="s">
        <v>875</v>
      </c>
      <c r="C28" s="230" t="s">
        <v>873</v>
      </c>
      <c r="D28" s="1063" t="s">
        <v>878</v>
      </c>
      <c r="E28" s="231">
        <v>1</v>
      </c>
      <c r="F28" s="231">
        <v>31.48</v>
      </c>
      <c r="G28" s="231">
        <v>4.57</v>
      </c>
      <c r="H28" s="232">
        <v>143.86360000000002</v>
      </c>
      <c r="I28" s="231">
        <v>1.2</v>
      </c>
      <c r="J28" s="231">
        <v>2.1</v>
      </c>
      <c r="K28" s="691">
        <v>-2</v>
      </c>
      <c r="L28" s="232">
        <v>-5.04</v>
      </c>
      <c r="M28" s="233">
        <v>138.82360000000003</v>
      </c>
      <c r="N28" s="233"/>
      <c r="O28" s="1197">
        <f t="shared" si="0"/>
        <v>138.82360000000003</v>
      </c>
      <c r="P28" s="233"/>
      <c r="Q28" s="233"/>
      <c r="R28" s="233"/>
      <c r="S28" s="233"/>
      <c r="T28" s="233"/>
      <c r="U28" s="229"/>
    </row>
    <row r="29" spans="1:21">
      <c r="A29" s="228"/>
      <c r="B29" s="230" t="s">
        <v>875</v>
      </c>
      <c r="C29" s="230" t="s">
        <v>877</v>
      </c>
      <c r="D29" s="1063" t="s">
        <v>878</v>
      </c>
      <c r="E29" s="231">
        <v>1</v>
      </c>
      <c r="F29" s="231">
        <v>21.06</v>
      </c>
      <c r="G29" s="231">
        <v>129</v>
      </c>
      <c r="H29" s="232">
        <v>2716.74</v>
      </c>
      <c r="I29" s="231">
        <v>1.2</v>
      </c>
      <c r="J29" s="231">
        <v>2.1</v>
      </c>
      <c r="K29" s="691">
        <v>-29</v>
      </c>
      <c r="L29" s="232">
        <v>-73.08</v>
      </c>
      <c r="M29" s="233">
        <v>2643.66</v>
      </c>
      <c r="N29" s="233"/>
      <c r="O29" s="1197">
        <f>M29*0.25</f>
        <v>660.91499999999996</v>
      </c>
      <c r="P29" s="233"/>
      <c r="Q29" s="233"/>
      <c r="R29" s="233"/>
      <c r="S29" s="233"/>
      <c r="T29" s="233"/>
      <c r="U29" s="229"/>
    </row>
    <row r="30" spans="1:21">
      <c r="A30" s="228"/>
      <c r="B30" s="230"/>
      <c r="C30" s="230"/>
      <c r="D30" s="1063"/>
      <c r="E30" s="231"/>
      <c r="F30" s="231"/>
      <c r="G30" s="231"/>
      <c r="H30" s="232"/>
      <c r="I30" s="231">
        <v>1.1000000000000001</v>
      </c>
      <c r="J30" s="231">
        <v>2.1</v>
      </c>
      <c r="K30" s="691">
        <v>-30</v>
      </c>
      <c r="L30" s="232">
        <v>-69.300000000000011</v>
      </c>
      <c r="M30" s="233">
        <v>-69.300000000000011</v>
      </c>
      <c r="N30" s="233"/>
      <c r="O30" s="1197">
        <f>M30*0.25</f>
        <v>-17.325000000000003</v>
      </c>
      <c r="P30" s="233"/>
      <c r="Q30" s="233"/>
      <c r="R30" s="233"/>
      <c r="S30" s="233"/>
      <c r="T30" s="233"/>
      <c r="U30" s="229"/>
    </row>
    <row r="31" spans="1:21">
      <c r="A31" s="228"/>
      <c r="B31" s="230"/>
      <c r="C31" s="230"/>
      <c r="D31" s="1063"/>
      <c r="E31" s="231"/>
      <c r="F31" s="231"/>
      <c r="G31" s="231"/>
      <c r="H31" s="232"/>
      <c r="I31" s="231"/>
      <c r="J31" s="231"/>
      <c r="K31" s="691"/>
      <c r="L31" s="232"/>
      <c r="M31" s="233">
        <v>0</v>
      </c>
      <c r="N31" s="233"/>
      <c r="O31" s="233"/>
      <c r="P31" s="233"/>
      <c r="Q31" s="233"/>
      <c r="R31" s="233"/>
      <c r="S31" s="233"/>
      <c r="T31" s="233"/>
      <c r="U31" s="229"/>
    </row>
    <row r="32" spans="1:21">
      <c r="A32" s="228"/>
      <c r="B32" s="230"/>
      <c r="C32" s="230"/>
      <c r="D32" s="231"/>
      <c r="E32" s="231"/>
      <c r="F32" s="231"/>
      <c r="G32" s="231"/>
      <c r="H32" s="232"/>
      <c r="I32" s="231"/>
      <c r="J32" s="231"/>
      <c r="K32" s="691"/>
      <c r="L32" s="232"/>
      <c r="M32" s="233"/>
      <c r="N32" s="233"/>
      <c r="O32" s="233"/>
      <c r="P32" s="233"/>
      <c r="Q32" s="233"/>
      <c r="R32" s="233"/>
      <c r="S32" s="233"/>
      <c r="T32" s="233"/>
      <c r="U32" s="1064"/>
    </row>
    <row r="33" spans="1:21">
      <c r="A33" s="228"/>
      <c r="B33" s="230"/>
      <c r="C33" s="230"/>
      <c r="D33" s="231"/>
      <c r="E33" s="231"/>
      <c r="F33" s="231"/>
      <c r="G33" s="231"/>
      <c r="H33" s="232"/>
      <c r="I33" s="231"/>
      <c r="J33" s="231"/>
      <c r="K33" s="691"/>
      <c r="L33" s="232"/>
      <c r="M33" s="231"/>
      <c r="N33" s="231"/>
      <c r="O33" s="231"/>
      <c r="P33" s="231"/>
      <c r="Q33" s="231"/>
      <c r="R33" s="231"/>
      <c r="S33" s="231"/>
      <c r="T33" s="231"/>
      <c r="U33" s="229"/>
    </row>
    <row r="34" spans="1:21">
      <c r="A34" s="228"/>
      <c r="B34" s="230" t="s">
        <v>879</v>
      </c>
      <c r="C34" s="230" t="s">
        <v>871</v>
      </c>
      <c r="D34" s="1063" t="s">
        <v>880</v>
      </c>
      <c r="E34" s="231">
        <v>1</v>
      </c>
      <c r="F34" s="231">
        <v>19.14</v>
      </c>
      <c r="G34" s="231">
        <v>11.4</v>
      </c>
      <c r="H34" s="232">
        <v>218.19600000000003</v>
      </c>
      <c r="I34" s="231">
        <v>1.2</v>
      </c>
      <c r="J34" s="231">
        <v>2.1</v>
      </c>
      <c r="K34" s="691">
        <v>-2</v>
      </c>
      <c r="L34" s="232">
        <v>-5.04</v>
      </c>
      <c r="M34" s="233">
        <v>213.15600000000003</v>
      </c>
      <c r="N34" s="233"/>
      <c r="O34" s="1197">
        <f t="shared" ref="O34" si="1">M34*1</f>
        <v>213.15600000000003</v>
      </c>
      <c r="P34" s="1207">
        <f>M34*0.2</f>
        <v>42.631200000000007</v>
      </c>
      <c r="Q34" s="1207">
        <f>M34*0.3</f>
        <v>63.94680000000001</v>
      </c>
      <c r="R34" s="1207">
        <f>M34*0.3</f>
        <v>63.94680000000001</v>
      </c>
      <c r="S34" s="1207">
        <f>M34*0.2</f>
        <v>42.631200000000007</v>
      </c>
      <c r="T34" s="1197">
        <f>P34+Q34+R34+S34</f>
        <v>213.15600000000003</v>
      </c>
      <c r="U34" s="229"/>
    </row>
    <row r="35" spans="1:21">
      <c r="A35" s="228"/>
      <c r="B35" s="230"/>
      <c r="C35" s="230"/>
      <c r="D35" s="1063"/>
      <c r="E35" s="231"/>
      <c r="F35" s="231"/>
      <c r="G35" s="231"/>
      <c r="H35" s="232"/>
      <c r="I35" s="231"/>
      <c r="J35" s="231"/>
      <c r="K35" s="691"/>
      <c r="L35" s="232"/>
      <c r="M35" s="233"/>
      <c r="N35" s="233"/>
      <c r="O35" s="233"/>
      <c r="P35" s="233"/>
      <c r="Q35" s="233"/>
      <c r="R35" s="233"/>
      <c r="S35" s="233"/>
      <c r="T35" s="233"/>
      <c r="U35" s="229"/>
    </row>
    <row r="36" spans="1:21">
      <c r="A36" s="228"/>
      <c r="B36" s="230"/>
      <c r="C36" s="230"/>
      <c r="D36" s="1063"/>
      <c r="E36" s="231"/>
      <c r="F36" s="231"/>
      <c r="G36" s="231"/>
      <c r="H36" s="232"/>
      <c r="I36" s="231"/>
      <c r="J36" s="231"/>
      <c r="K36" s="691"/>
      <c r="L36" s="232"/>
      <c r="M36" s="233">
        <v>0</v>
      </c>
      <c r="N36" s="233"/>
      <c r="O36" s="233"/>
      <c r="P36" s="233"/>
      <c r="Q36" s="233"/>
      <c r="R36" s="233"/>
      <c r="S36" s="233"/>
      <c r="T36" s="233"/>
      <c r="U36" s="229"/>
    </row>
    <row r="37" spans="1:21">
      <c r="A37" s="228"/>
      <c r="B37" s="230" t="s">
        <v>881</v>
      </c>
      <c r="C37" s="230" t="s">
        <v>871</v>
      </c>
      <c r="D37" s="1063" t="s">
        <v>882</v>
      </c>
      <c r="E37" s="231">
        <v>1</v>
      </c>
      <c r="F37" s="231">
        <v>18.399999999999999</v>
      </c>
      <c r="G37" s="231">
        <v>11.22</v>
      </c>
      <c r="H37" s="232">
        <v>206.44800000000001</v>
      </c>
      <c r="I37" s="231">
        <v>1.1000000000000001</v>
      </c>
      <c r="J37" s="231">
        <v>2.1</v>
      </c>
      <c r="K37" s="691">
        <v>-2</v>
      </c>
      <c r="L37" s="232">
        <v>-4.620000000000001</v>
      </c>
      <c r="M37" s="233">
        <v>201.828</v>
      </c>
      <c r="N37" s="233"/>
      <c r="O37" s="1197">
        <f t="shared" ref="O37:O38" si="2">M37*1</f>
        <v>201.828</v>
      </c>
      <c r="P37" s="233"/>
      <c r="Q37" s="233"/>
      <c r="R37" s="233"/>
      <c r="S37" s="233"/>
      <c r="T37" s="233"/>
      <c r="U37" s="229"/>
    </row>
    <row r="38" spans="1:21">
      <c r="A38" s="228"/>
      <c r="B38" s="230" t="s">
        <v>881</v>
      </c>
      <c r="C38" s="230" t="s">
        <v>873</v>
      </c>
      <c r="D38" s="1063" t="s">
        <v>882</v>
      </c>
      <c r="E38" s="231">
        <v>1</v>
      </c>
      <c r="F38" s="231">
        <v>21.06</v>
      </c>
      <c r="G38" s="231">
        <v>3.14</v>
      </c>
      <c r="H38" s="232">
        <v>66.128399999999999</v>
      </c>
      <c r="I38" s="231">
        <v>1.1000000000000001</v>
      </c>
      <c r="J38" s="231">
        <v>2.1</v>
      </c>
      <c r="K38" s="691">
        <v>-2</v>
      </c>
      <c r="L38" s="232">
        <v>-4.620000000000001</v>
      </c>
      <c r="M38" s="233">
        <v>61.508399999999995</v>
      </c>
      <c r="N38" s="233"/>
      <c r="O38" s="1197">
        <f t="shared" si="2"/>
        <v>61.508399999999995</v>
      </c>
      <c r="P38" s="233"/>
      <c r="Q38" s="233"/>
      <c r="R38" s="233"/>
      <c r="S38" s="233"/>
      <c r="T38" s="233"/>
      <c r="U38" s="229"/>
    </row>
    <row r="39" spans="1:21">
      <c r="A39" s="228"/>
      <c r="B39" s="230" t="s">
        <v>881</v>
      </c>
      <c r="C39" s="230" t="s">
        <v>883</v>
      </c>
      <c r="D39" s="1063" t="s">
        <v>882</v>
      </c>
      <c r="E39" s="231">
        <v>1</v>
      </c>
      <c r="F39" s="231">
        <v>18.399999999999999</v>
      </c>
      <c r="G39" s="231">
        <v>105.24</v>
      </c>
      <c r="H39" s="232">
        <v>1936.4159999999997</v>
      </c>
      <c r="I39" s="231">
        <v>1.1000000000000001</v>
      </c>
      <c r="J39" s="231">
        <v>2.1</v>
      </c>
      <c r="K39" s="691">
        <v>-28</v>
      </c>
      <c r="L39" s="232">
        <v>-64.680000000000007</v>
      </c>
      <c r="M39" s="233">
        <v>1871.7359999999996</v>
      </c>
      <c r="N39" s="233"/>
      <c r="O39" s="1197">
        <f>M39*0.1</f>
        <v>187.17359999999996</v>
      </c>
      <c r="P39" s="233"/>
      <c r="Q39" s="233"/>
      <c r="R39" s="233"/>
      <c r="S39" s="233"/>
      <c r="T39" s="233"/>
      <c r="U39" s="229"/>
    </row>
    <row r="40" spans="1:21">
      <c r="A40" s="228"/>
      <c r="B40" s="230"/>
      <c r="C40" s="230"/>
      <c r="D40" s="1063"/>
      <c r="E40" s="231"/>
      <c r="F40" s="231"/>
      <c r="G40" s="231"/>
      <c r="H40" s="232"/>
      <c r="I40" s="231"/>
      <c r="J40" s="231"/>
      <c r="K40" s="691"/>
      <c r="L40" s="232"/>
      <c r="M40" s="233"/>
      <c r="N40" s="233"/>
      <c r="O40" s="233"/>
      <c r="P40" s="233"/>
      <c r="Q40" s="233"/>
      <c r="R40" s="233"/>
      <c r="S40" s="233"/>
      <c r="T40" s="233"/>
      <c r="U40" s="229"/>
    </row>
    <row r="41" spans="1:21">
      <c r="A41" s="228"/>
      <c r="B41" s="230"/>
      <c r="C41" s="230"/>
      <c r="D41" s="231"/>
      <c r="E41" s="231"/>
      <c r="F41" s="231"/>
      <c r="G41" s="231"/>
      <c r="H41" s="232"/>
      <c r="I41" s="231"/>
      <c r="J41" s="231"/>
      <c r="K41" s="691"/>
      <c r="L41" s="232"/>
      <c r="M41" s="233"/>
      <c r="N41" s="233"/>
      <c r="O41" s="233"/>
      <c r="P41" s="233"/>
      <c r="Q41" s="233"/>
      <c r="R41" s="233"/>
      <c r="S41" s="233"/>
      <c r="T41" s="233"/>
      <c r="U41" s="229"/>
    </row>
    <row r="42" spans="1:21">
      <c r="A42" s="228"/>
      <c r="B42" s="230" t="s">
        <v>884</v>
      </c>
      <c r="C42" s="230" t="s">
        <v>871</v>
      </c>
      <c r="D42" s="1063" t="s">
        <v>885</v>
      </c>
      <c r="E42" s="231">
        <v>1</v>
      </c>
      <c r="F42" s="231">
        <v>21.16</v>
      </c>
      <c r="G42" s="231">
        <v>11.22</v>
      </c>
      <c r="H42" s="232">
        <v>237.41520000000003</v>
      </c>
      <c r="I42" s="231">
        <v>1.1000000000000001</v>
      </c>
      <c r="J42" s="231">
        <v>2.1</v>
      </c>
      <c r="K42" s="691">
        <v>-2</v>
      </c>
      <c r="L42" s="232">
        <v>-4.620000000000001</v>
      </c>
      <c r="M42" s="233">
        <v>232.79520000000002</v>
      </c>
      <c r="N42" s="233"/>
      <c r="O42" s="233"/>
      <c r="P42" s="233"/>
      <c r="Q42" s="233"/>
      <c r="R42" s="233"/>
      <c r="S42" s="233"/>
      <c r="T42" s="233"/>
      <c r="U42" s="229"/>
    </row>
    <row r="43" spans="1:21">
      <c r="A43" s="228"/>
      <c r="B43" s="230" t="s">
        <v>884</v>
      </c>
      <c r="C43" s="230" t="s">
        <v>873</v>
      </c>
      <c r="D43" s="1063" t="s">
        <v>885</v>
      </c>
      <c r="E43" s="231">
        <v>1</v>
      </c>
      <c r="F43" s="231">
        <v>37.24</v>
      </c>
      <c r="G43" s="231">
        <v>6.5</v>
      </c>
      <c r="H43" s="232">
        <v>242.06</v>
      </c>
      <c r="I43" s="231">
        <v>1.1000000000000001</v>
      </c>
      <c r="J43" s="231">
        <v>2.1</v>
      </c>
      <c r="K43" s="691">
        <v>-2</v>
      </c>
      <c r="L43" s="232">
        <v>-4.620000000000001</v>
      </c>
      <c r="M43" s="233">
        <v>237.44</v>
      </c>
      <c r="N43" s="233"/>
      <c r="O43" s="233"/>
      <c r="P43" s="233"/>
      <c r="Q43" s="233"/>
      <c r="R43" s="233"/>
      <c r="S43" s="233"/>
      <c r="T43" s="233"/>
      <c r="U43" s="229"/>
    </row>
    <row r="44" spans="1:21">
      <c r="A44" s="228"/>
      <c r="B44" s="230" t="s">
        <v>884</v>
      </c>
      <c r="C44" s="230" t="s">
        <v>886</v>
      </c>
      <c r="D44" s="1063" t="s">
        <v>885</v>
      </c>
      <c r="E44" s="231">
        <v>1</v>
      </c>
      <c r="F44" s="231">
        <v>21.16</v>
      </c>
      <c r="G44" s="231">
        <v>112.39999999999999</v>
      </c>
      <c r="H44" s="232">
        <v>2378.384</v>
      </c>
      <c r="I44" s="231">
        <v>1.1000000000000001</v>
      </c>
      <c r="J44" s="231">
        <v>2.1</v>
      </c>
      <c r="K44" s="691">
        <v>-56</v>
      </c>
      <c r="L44" s="232">
        <v>-129.36000000000001</v>
      </c>
      <c r="M44" s="233">
        <v>2249.0239999999999</v>
      </c>
      <c r="N44" s="231" t="s">
        <v>887</v>
      </c>
      <c r="O44" s="233">
        <f>M44*0.33</f>
        <v>742.17791999999997</v>
      </c>
      <c r="P44" s="1207">
        <f>M44*0.2*0.2</f>
        <v>89.96096</v>
      </c>
      <c r="Q44" s="1207">
        <f>M44*0.3*0.2</f>
        <v>134.94144</v>
      </c>
      <c r="R44" s="1207">
        <f>M44*0.3*0.2</f>
        <v>134.94144</v>
      </c>
      <c r="S44" s="1207"/>
      <c r="T44" s="1197">
        <f>P44+Q44+R44+S44</f>
        <v>359.84384</v>
      </c>
      <c r="U44" s="229" t="s">
        <v>887</v>
      </c>
    </row>
    <row r="45" spans="1:21">
      <c r="A45" s="228"/>
      <c r="B45" s="230"/>
      <c r="C45" s="230"/>
      <c r="D45" s="231"/>
      <c r="E45" s="231"/>
      <c r="F45" s="231"/>
      <c r="G45" s="231"/>
      <c r="H45" s="232"/>
      <c r="I45" s="231"/>
      <c r="J45" s="231"/>
      <c r="K45" s="691"/>
      <c r="L45" s="232"/>
      <c r="M45" s="233"/>
      <c r="N45" s="233"/>
      <c r="O45" s="233"/>
      <c r="P45" s="233"/>
      <c r="Q45" s="233"/>
      <c r="R45" s="233"/>
      <c r="S45" s="233"/>
      <c r="T45" s="233"/>
      <c r="U45" s="229"/>
    </row>
    <row r="46" spans="1:21">
      <c r="A46" s="228"/>
      <c r="B46" s="230"/>
      <c r="C46" s="230"/>
      <c r="D46" s="231"/>
      <c r="E46" s="231"/>
      <c r="F46" s="231"/>
      <c r="G46" s="231"/>
      <c r="H46" s="232"/>
      <c r="I46" s="231"/>
      <c r="J46" s="231"/>
      <c r="K46" s="691"/>
      <c r="L46" s="232"/>
      <c r="M46" s="233"/>
      <c r="N46" s="233"/>
      <c r="O46" s="233"/>
      <c r="P46" s="233"/>
      <c r="Q46" s="233"/>
      <c r="R46" s="233"/>
      <c r="S46" s="233"/>
      <c r="T46" s="233"/>
      <c r="U46" s="229"/>
    </row>
    <row r="47" spans="1:21">
      <c r="A47" s="228"/>
      <c r="B47" s="230"/>
      <c r="C47" s="230"/>
      <c r="D47" s="231"/>
      <c r="E47" s="231"/>
      <c r="F47" s="231"/>
      <c r="G47" s="231"/>
      <c r="H47" s="232"/>
      <c r="I47" s="231"/>
      <c r="J47" s="231"/>
      <c r="K47" s="691"/>
      <c r="L47" s="232"/>
      <c r="M47" s="233"/>
      <c r="N47" s="233"/>
      <c r="O47" s="233"/>
      <c r="P47" s="233"/>
      <c r="Q47" s="233"/>
      <c r="R47" s="233"/>
      <c r="S47" s="233"/>
      <c r="T47" s="233"/>
      <c r="U47" s="229"/>
    </row>
    <row r="48" spans="1:21">
      <c r="A48" s="228"/>
      <c r="B48" s="230" t="s">
        <v>888</v>
      </c>
      <c r="C48" s="230" t="s">
        <v>871</v>
      </c>
      <c r="D48" s="1063" t="s">
        <v>889</v>
      </c>
      <c r="E48" s="231">
        <v>1</v>
      </c>
      <c r="F48" s="231">
        <v>21.16</v>
      </c>
      <c r="G48" s="231">
        <v>11.22</v>
      </c>
      <c r="H48" s="232">
        <v>237.41520000000003</v>
      </c>
      <c r="I48" s="231">
        <v>1.1000000000000001</v>
      </c>
      <c r="J48" s="231">
        <v>2.1</v>
      </c>
      <c r="K48" s="691">
        <v>-2</v>
      </c>
      <c r="L48" s="232">
        <v>-4.620000000000001</v>
      </c>
      <c r="M48" s="233">
        <v>232.79520000000002</v>
      </c>
      <c r="N48" s="233"/>
      <c r="O48" s="233"/>
      <c r="P48" s="233"/>
      <c r="Q48" s="233"/>
      <c r="R48" s="233"/>
      <c r="S48" s="233"/>
      <c r="T48" s="233"/>
      <c r="U48" s="229"/>
    </row>
    <row r="49" spans="1:21">
      <c r="A49" s="228"/>
      <c r="B49" s="230" t="s">
        <v>888</v>
      </c>
      <c r="C49" s="230" t="s">
        <v>873</v>
      </c>
      <c r="D49" s="1063" t="s">
        <v>889</v>
      </c>
      <c r="E49" s="231">
        <v>1</v>
      </c>
      <c r="F49" s="231">
        <v>42</v>
      </c>
      <c r="G49" s="231">
        <v>6.5</v>
      </c>
      <c r="H49" s="232">
        <v>273</v>
      </c>
      <c r="I49" s="231">
        <v>1.1000000000000001</v>
      </c>
      <c r="J49" s="231">
        <v>2.1</v>
      </c>
      <c r="K49" s="691">
        <v>-2</v>
      </c>
      <c r="L49" s="232">
        <v>-4.620000000000001</v>
      </c>
      <c r="M49" s="233">
        <v>268.38</v>
      </c>
      <c r="N49" s="233"/>
      <c r="O49" s="233"/>
      <c r="P49" s="233"/>
      <c r="Q49" s="233"/>
      <c r="R49" s="233"/>
      <c r="S49" s="233"/>
      <c r="T49" s="233"/>
      <c r="U49" s="229"/>
    </row>
    <row r="50" spans="1:21">
      <c r="A50" s="228"/>
      <c r="B50" s="230" t="s">
        <v>888</v>
      </c>
      <c r="C50" s="230" t="s">
        <v>886</v>
      </c>
      <c r="D50" s="1063" t="s">
        <v>889</v>
      </c>
      <c r="E50" s="231">
        <v>1</v>
      </c>
      <c r="F50" s="231">
        <v>21.16</v>
      </c>
      <c r="G50" s="231">
        <v>112.39999999999999</v>
      </c>
      <c r="H50" s="232">
        <v>2378.384</v>
      </c>
      <c r="I50" s="231">
        <v>1.1000000000000001</v>
      </c>
      <c r="J50" s="231">
        <v>2.1</v>
      </c>
      <c r="K50" s="691">
        <v>-28</v>
      </c>
      <c r="L50" s="232">
        <v>-64.680000000000007</v>
      </c>
      <c r="M50" s="233">
        <v>2313.7040000000002</v>
      </c>
      <c r="N50" s="231" t="s">
        <v>970</v>
      </c>
      <c r="O50" s="1197">
        <f>M50*0.25</f>
        <v>578.42600000000004</v>
      </c>
      <c r="P50" s="1207">
        <f>M50*0.2*0.25</f>
        <v>115.68520000000001</v>
      </c>
      <c r="Q50" s="1207">
        <f>M50*0.3*0.25</f>
        <v>173.52780000000001</v>
      </c>
      <c r="R50" s="1207">
        <f>M50*0.3*0.25</f>
        <v>173.52780000000001</v>
      </c>
      <c r="S50" s="1207"/>
      <c r="T50" s="1197">
        <f>P50+Q50+R50+S50</f>
        <v>462.74080000000004</v>
      </c>
      <c r="U50" s="229" t="s">
        <v>971</v>
      </c>
    </row>
    <row r="51" spans="1:21">
      <c r="A51" s="228"/>
      <c r="B51" s="230"/>
      <c r="C51" s="230"/>
      <c r="D51" s="231"/>
      <c r="E51" s="231"/>
      <c r="F51" s="231"/>
      <c r="G51" s="231"/>
      <c r="H51" s="232"/>
      <c r="I51" s="231"/>
      <c r="J51" s="231"/>
      <c r="K51" s="691"/>
      <c r="L51" s="232"/>
      <c r="M51" s="233"/>
      <c r="N51" s="233"/>
      <c r="O51" s="233"/>
      <c r="P51" s="233"/>
      <c r="Q51" s="233"/>
      <c r="R51" s="233"/>
      <c r="S51" s="233"/>
      <c r="T51" s="233"/>
      <c r="U51" s="229"/>
    </row>
    <row r="52" spans="1:21">
      <c r="A52" s="228"/>
      <c r="B52" s="230"/>
      <c r="C52" s="230"/>
      <c r="D52" s="231"/>
      <c r="E52" s="231"/>
      <c r="F52" s="231"/>
      <c r="G52" s="231"/>
      <c r="H52" s="232"/>
      <c r="I52" s="231"/>
      <c r="J52" s="231"/>
      <c r="K52" s="691"/>
      <c r="L52" s="232"/>
      <c r="M52" s="233"/>
      <c r="N52" s="233"/>
      <c r="O52" s="233"/>
      <c r="P52" s="233"/>
      <c r="Q52" s="233"/>
      <c r="R52" s="233"/>
      <c r="S52" s="233"/>
      <c r="T52" s="233"/>
      <c r="U52" s="229"/>
    </row>
    <row r="53" spans="1:21">
      <c r="A53" s="228"/>
      <c r="B53" s="230"/>
      <c r="C53" s="230"/>
      <c r="D53" s="231"/>
      <c r="E53" s="231"/>
      <c r="F53" s="231"/>
      <c r="G53" s="231"/>
      <c r="H53" s="232"/>
      <c r="I53" s="231"/>
      <c r="J53" s="231"/>
      <c r="K53" s="691"/>
      <c r="L53" s="232"/>
      <c r="M53" s="233"/>
      <c r="N53" s="233"/>
      <c r="O53" s="233"/>
      <c r="P53" s="233"/>
      <c r="Q53" s="233"/>
      <c r="R53" s="233"/>
      <c r="S53" s="233"/>
      <c r="T53" s="233"/>
      <c r="U53" s="229"/>
    </row>
    <row r="54" spans="1:21">
      <c r="A54" s="228"/>
      <c r="B54" s="230" t="s">
        <v>890</v>
      </c>
      <c r="C54" s="230" t="s">
        <v>891</v>
      </c>
      <c r="D54" s="1063" t="s">
        <v>892</v>
      </c>
      <c r="E54" s="231">
        <v>1</v>
      </c>
      <c r="F54" s="231">
        <v>18.600000000000001</v>
      </c>
      <c r="G54" s="231">
        <v>14.17</v>
      </c>
      <c r="H54" s="232">
        <v>263.56200000000001</v>
      </c>
      <c r="I54" s="231">
        <v>1.1000000000000001</v>
      </c>
      <c r="J54" s="231">
        <v>2.1</v>
      </c>
      <c r="K54" s="691">
        <v>-3</v>
      </c>
      <c r="L54" s="232">
        <v>-6.9300000000000015</v>
      </c>
      <c r="M54" s="233">
        <v>256.63200000000001</v>
      </c>
      <c r="N54" s="233"/>
      <c r="O54" s="233">
        <f>M54*1</f>
        <v>256.63200000000001</v>
      </c>
      <c r="P54" s="231">
        <f>M54*0.2</f>
        <v>51.326400000000007</v>
      </c>
      <c r="Q54" s="231">
        <f>M54*0.3</f>
        <v>76.989599999999996</v>
      </c>
      <c r="R54" s="231">
        <f>M54*0.3</f>
        <v>76.989599999999996</v>
      </c>
      <c r="S54" s="231">
        <f>M54*0.2</f>
        <v>51.326400000000007</v>
      </c>
      <c r="T54" s="233">
        <f>P54+Q54+R54+S54</f>
        <v>256.63200000000001</v>
      </c>
      <c r="U54" s="229"/>
    </row>
    <row r="55" spans="1:21">
      <c r="A55" s="228"/>
      <c r="B55" s="230"/>
      <c r="C55" s="230"/>
      <c r="D55" s="1063"/>
      <c r="E55" s="231"/>
      <c r="F55" s="231"/>
      <c r="G55" s="231"/>
      <c r="H55" s="232"/>
      <c r="I55" s="231"/>
      <c r="J55" s="231"/>
      <c r="K55" s="691"/>
      <c r="L55" s="232"/>
      <c r="M55" s="233"/>
      <c r="N55" s="233"/>
      <c r="O55" s="233"/>
      <c r="P55" s="233"/>
      <c r="Q55" s="233"/>
      <c r="R55" s="233"/>
      <c r="S55" s="233"/>
      <c r="T55" s="233"/>
      <c r="U55" s="229"/>
    </row>
    <row r="56" spans="1:21">
      <c r="A56" s="228"/>
      <c r="B56" s="230"/>
      <c r="C56" s="230"/>
      <c r="D56" s="231"/>
      <c r="E56" s="231"/>
      <c r="F56" s="231"/>
      <c r="G56" s="231"/>
      <c r="H56" s="232"/>
      <c r="I56" s="231"/>
      <c r="J56" s="231"/>
      <c r="K56" s="691"/>
      <c r="L56" s="232"/>
      <c r="M56" s="233"/>
      <c r="N56" s="233"/>
      <c r="O56" s="233"/>
      <c r="P56" s="233"/>
      <c r="Q56" s="233"/>
      <c r="R56" s="233"/>
      <c r="S56" s="233"/>
      <c r="T56" s="233"/>
      <c r="U56" s="229"/>
    </row>
    <row r="57" spans="1:21">
      <c r="A57" s="228"/>
      <c r="B57" s="230"/>
      <c r="C57" s="230"/>
      <c r="D57" s="231"/>
      <c r="E57" s="231"/>
      <c r="F57" s="231"/>
      <c r="G57" s="231"/>
      <c r="H57" s="232"/>
      <c r="I57" s="231"/>
      <c r="J57" s="231"/>
      <c r="K57" s="691"/>
      <c r="L57" s="232"/>
      <c r="M57" s="233"/>
      <c r="N57" s="233"/>
      <c r="O57" s="233"/>
      <c r="P57" s="233"/>
      <c r="Q57" s="233"/>
      <c r="R57" s="233"/>
      <c r="S57" s="233"/>
      <c r="T57" s="233"/>
      <c r="U57" s="229"/>
    </row>
    <row r="58" spans="1:21">
      <c r="A58" s="228"/>
      <c r="B58" s="230" t="s">
        <v>890</v>
      </c>
      <c r="C58" s="230" t="s">
        <v>891</v>
      </c>
      <c r="D58" s="1063" t="s">
        <v>893</v>
      </c>
      <c r="E58" s="231">
        <v>1</v>
      </c>
      <c r="F58" s="231">
        <v>18.600000000000001</v>
      </c>
      <c r="G58" s="231">
        <v>9.9</v>
      </c>
      <c r="H58" s="232">
        <v>184.14000000000001</v>
      </c>
      <c r="I58" s="231">
        <v>1.1000000000000001</v>
      </c>
      <c r="J58" s="231">
        <v>2.1</v>
      </c>
      <c r="K58" s="691">
        <v>-2</v>
      </c>
      <c r="L58" s="232">
        <v>-4.620000000000001</v>
      </c>
      <c r="M58" s="233">
        <v>179.52</v>
      </c>
      <c r="N58" s="233"/>
      <c r="O58" s="233">
        <f>M58*1</f>
        <v>179.52</v>
      </c>
      <c r="P58" s="231">
        <f>M58*0.2</f>
        <v>35.904000000000003</v>
      </c>
      <c r="Q58" s="231">
        <f>M58*0.3</f>
        <v>53.856000000000002</v>
      </c>
      <c r="R58" s="231">
        <f>M58*0.3</f>
        <v>53.856000000000002</v>
      </c>
      <c r="S58" s="231">
        <f>M58*0.2</f>
        <v>35.904000000000003</v>
      </c>
      <c r="T58" s="233">
        <f>P58+Q58+R58+S58</f>
        <v>179.52</v>
      </c>
      <c r="U58" s="229"/>
    </row>
    <row r="59" spans="1:21">
      <c r="A59" s="228"/>
      <c r="B59" s="230"/>
      <c r="C59" s="230"/>
      <c r="D59" s="1063"/>
      <c r="E59" s="231"/>
      <c r="F59" s="231"/>
      <c r="G59" s="231"/>
      <c r="H59" s="232"/>
      <c r="I59" s="231"/>
      <c r="J59" s="231"/>
      <c r="K59" s="691"/>
      <c r="L59" s="232"/>
      <c r="M59" s="233"/>
      <c r="N59" s="233"/>
      <c r="O59" s="233"/>
      <c r="P59" s="233"/>
      <c r="Q59" s="233"/>
      <c r="R59" s="233"/>
      <c r="S59" s="233"/>
      <c r="T59" s="233"/>
      <c r="U59" s="229"/>
    </row>
    <row r="60" spans="1:21">
      <c r="A60" s="228"/>
      <c r="B60" s="230"/>
      <c r="C60" s="230"/>
      <c r="D60" s="231"/>
      <c r="E60" s="231"/>
      <c r="F60" s="231"/>
      <c r="G60" s="231"/>
      <c r="H60" s="232"/>
      <c r="I60" s="231"/>
      <c r="J60" s="231"/>
      <c r="K60" s="691"/>
      <c r="L60" s="232"/>
      <c r="M60" s="233"/>
      <c r="N60" s="233"/>
      <c r="O60" s="233"/>
      <c r="P60" s="233"/>
      <c r="Q60" s="233"/>
      <c r="R60" s="233"/>
      <c r="S60" s="233"/>
      <c r="T60" s="233"/>
      <c r="U60" s="229"/>
    </row>
    <row r="61" spans="1:21">
      <c r="A61" s="228"/>
      <c r="B61" s="230"/>
      <c r="C61" s="230"/>
      <c r="D61" s="231"/>
      <c r="E61" s="231"/>
      <c r="F61" s="231"/>
      <c r="G61" s="231"/>
      <c r="H61" s="232"/>
      <c r="I61" s="231"/>
      <c r="J61" s="231"/>
      <c r="K61" s="691"/>
      <c r="L61" s="232"/>
      <c r="M61" s="233"/>
      <c r="N61" s="233"/>
      <c r="O61" s="233"/>
      <c r="P61" s="233"/>
      <c r="Q61" s="233"/>
      <c r="R61" s="233"/>
      <c r="S61" s="233"/>
      <c r="T61" s="233"/>
      <c r="U61" s="229"/>
    </row>
    <row r="62" spans="1:21">
      <c r="A62" s="228"/>
      <c r="B62" s="230"/>
      <c r="C62" s="230"/>
      <c r="D62" s="231"/>
      <c r="E62" s="231"/>
      <c r="F62" s="231"/>
      <c r="G62" s="231"/>
      <c r="H62" s="232"/>
      <c r="I62" s="231"/>
      <c r="J62" s="231"/>
      <c r="K62" s="691"/>
      <c r="L62" s="232"/>
      <c r="M62" s="233"/>
      <c r="N62" s="233"/>
      <c r="O62" s="233"/>
      <c r="P62" s="233"/>
      <c r="Q62" s="233"/>
      <c r="R62" s="233"/>
      <c r="S62" s="233"/>
      <c r="T62" s="233"/>
      <c r="U62" s="229"/>
    </row>
    <row r="63" spans="1:21">
      <c r="A63" s="228"/>
      <c r="B63" s="230"/>
      <c r="C63" s="230"/>
      <c r="D63" s="231"/>
      <c r="E63" s="231"/>
      <c r="F63" s="231"/>
      <c r="G63" s="231"/>
      <c r="H63" s="232"/>
      <c r="I63" s="231"/>
      <c r="J63" s="231"/>
      <c r="K63" s="691"/>
      <c r="L63" s="232"/>
      <c r="M63" s="233"/>
      <c r="N63" s="233"/>
      <c r="O63" s="233"/>
      <c r="P63" s="233"/>
      <c r="Q63" s="233"/>
      <c r="R63" s="233"/>
      <c r="S63" s="233"/>
      <c r="T63" s="233"/>
      <c r="U63" s="229"/>
    </row>
    <row r="64" spans="1:21">
      <c r="A64" s="228"/>
      <c r="B64" s="230"/>
      <c r="C64" s="230"/>
      <c r="D64" s="231"/>
      <c r="E64" s="231"/>
      <c r="F64" s="231"/>
      <c r="G64" s="231"/>
      <c r="H64" s="232"/>
      <c r="I64" s="231"/>
      <c r="J64" s="231"/>
      <c r="K64" s="691"/>
      <c r="L64" s="232"/>
      <c r="M64" s="233"/>
      <c r="N64" s="233"/>
      <c r="O64" s="233"/>
      <c r="P64" s="233"/>
      <c r="Q64" s="233"/>
      <c r="R64" s="233"/>
      <c r="S64" s="233"/>
      <c r="T64" s="233"/>
      <c r="U64" s="229"/>
    </row>
    <row r="65" spans="1:21">
      <c r="A65" s="228"/>
      <c r="B65" s="230"/>
      <c r="C65" s="663"/>
      <c r="D65" s="322"/>
      <c r="E65" s="322"/>
      <c r="F65" s="322"/>
      <c r="G65" s="322"/>
      <c r="H65" s="235"/>
      <c r="I65" s="322"/>
      <c r="J65" s="322"/>
      <c r="K65" s="1065"/>
      <c r="L65" s="235"/>
      <c r="M65" s="236"/>
      <c r="N65" s="233"/>
      <c r="O65" s="236"/>
      <c r="P65" s="233"/>
      <c r="Q65" s="233"/>
      <c r="R65" s="233"/>
      <c r="S65" s="233"/>
      <c r="T65" s="233"/>
      <c r="U65" s="229"/>
    </row>
    <row r="66" spans="1:21" ht="18.5" thickBot="1">
      <c r="A66" s="228" t="s">
        <v>894</v>
      </c>
      <c r="B66" s="230"/>
      <c r="C66" s="1431" t="s">
        <v>895</v>
      </c>
      <c r="D66" s="1432"/>
      <c r="E66" s="1432"/>
      <c r="F66" s="1432"/>
      <c r="G66" s="1432"/>
      <c r="H66" s="1432"/>
      <c r="I66" s="1432"/>
      <c r="J66" s="1432"/>
      <c r="K66" s="1432"/>
      <c r="L66" s="1432"/>
      <c r="M66" s="1433"/>
      <c r="N66" s="1066">
        <v>16</v>
      </c>
      <c r="O66" s="324">
        <f>SUM(O8:O65)</f>
        <v>6130.9550200000003</v>
      </c>
      <c r="P66" s="233"/>
      <c r="Q66" s="233"/>
      <c r="R66" s="233"/>
      <c r="S66" s="233"/>
      <c r="T66" s="233"/>
      <c r="U66" s="229">
        <f>N66*O66</f>
        <v>98095.280320000005</v>
      </c>
    </row>
    <row r="67" spans="1:21" ht="15" thickTop="1">
      <c r="A67" s="228"/>
      <c r="B67" s="230"/>
      <c r="C67" s="584"/>
      <c r="D67" s="378"/>
      <c r="E67" s="378"/>
      <c r="F67" s="378"/>
      <c r="G67" s="378"/>
      <c r="H67" s="665"/>
      <c r="I67" s="378"/>
      <c r="J67" s="378"/>
      <c r="K67" s="1067"/>
      <c r="L67" s="665"/>
      <c r="M67" s="316"/>
      <c r="N67" s="233"/>
      <c r="O67" s="661"/>
      <c r="P67" s="233"/>
      <c r="Q67" s="233"/>
      <c r="R67" s="233"/>
      <c r="S67" s="233"/>
      <c r="T67" s="233"/>
      <c r="U67" s="229"/>
    </row>
    <row r="68" spans="1:21" ht="18" customHeight="1" thickBot="1">
      <c r="A68" s="228" t="s">
        <v>896</v>
      </c>
      <c r="B68" s="230"/>
      <c r="C68" s="1434" t="s">
        <v>897</v>
      </c>
      <c r="D68" s="1435"/>
      <c r="E68" s="1435"/>
      <c r="F68" s="1435"/>
      <c r="G68" s="1435"/>
      <c r="H68" s="1435"/>
      <c r="I68" s="1435"/>
      <c r="J68" s="1435"/>
      <c r="K68" s="1435"/>
      <c r="L68" s="1435"/>
      <c r="M68" s="1436"/>
      <c r="N68" s="1066">
        <v>16</v>
      </c>
      <c r="O68" s="233"/>
      <c r="P68" s="233"/>
      <c r="Q68" s="233"/>
      <c r="R68" s="233"/>
      <c r="S68" s="233"/>
      <c r="T68" s="324">
        <f>SUM(T10:T67)</f>
        <v>2584.5363400000001</v>
      </c>
      <c r="U68" s="229">
        <f>N68*T68</f>
        <v>41352.581440000002</v>
      </c>
    </row>
    <row r="69" spans="1:21" ht="15" thickTop="1">
      <c r="A69" s="228"/>
      <c r="B69" s="230"/>
      <c r="C69" s="320"/>
      <c r="D69" s="320"/>
      <c r="E69" s="318"/>
      <c r="F69" s="318"/>
      <c r="G69" s="318"/>
      <c r="H69" s="321"/>
      <c r="I69" s="318"/>
      <c r="J69" s="318"/>
      <c r="K69" s="690"/>
      <c r="L69" s="321"/>
      <c r="M69" s="661"/>
      <c r="N69" s="233"/>
      <c r="O69" s="233"/>
      <c r="P69" s="233"/>
      <c r="Q69" s="233"/>
      <c r="R69" s="233"/>
      <c r="S69" s="233"/>
      <c r="T69" s="233"/>
      <c r="U69" s="229"/>
    </row>
    <row r="70" spans="1:21">
      <c r="A70" s="228"/>
      <c r="B70" s="230"/>
      <c r="C70" s="230"/>
      <c r="D70" s="230"/>
      <c r="E70" s="231"/>
      <c r="F70" s="231"/>
      <c r="G70" s="231"/>
      <c r="H70" s="232"/>
      <c r="I70" s="231"/>
      <c r="J70" s="231"/>
      <c r="K70" s="691"/>
      <c r="L70" s="232"/>
      <c r="M70" s="233"/>
      <c r="N70" s="233"/>
      <c r="O70" s="233"/>
      <c r="P70" s="233"/>
      <c r="Q70" s="233"/>
      <c r="R70" s="233"/>
      <c r="S70" s="233"/>
      <c r="T70" s="233"/>
      <c r="U70" s="1064"/>
    </row>
    <row r="71" spans="1:21">
      <c r="A71" s="228"/>
      <c r="B71" s="1437"/>
      <c r="C71" s="1438"/>
      <c r="D71" s="1438"/>
      <c r="E71" s="1438"/>
      <c r="F71" s="1438"/>
      <c r="G71" s="1438"/>
      <c r="H71" s="1438"/>
      <c r="I71" s="1438"/>
      <c r="J71" s="1438"/>
      <c r="K71" s="1438"/>
      <c r="L71" s="1438"/>
      <c r="M71" s="1439"/>
      <c r="N71" s="1153"/>
      <c r="O71" s="1153"/>
      <c r="P71" s="1153"/>
      <c r="Q71" s="1153"/>
      <c r="R71" s="1153"/>
      <c r="S71" s="1153"/>
      <c r="T71" s="1153"/>
      <c r="U71" s="229"/>
    </row>
    <row r="72" spans="1:21">
      <c r="A72" s="243"/>
      <c r="B72" s="244"/>
      <c r="C72" s="244"/>
      <c r="D72" s="245"/>
      <c r="E72" s="245"/>
      <c r="F72" s="245"/>
      <c r="G72" s="245"/>
      <c r="H72" s="247"/>
      <c r="I72" s="245"/>
      <c r="J72" s="245"/>
      <c r="K72" s="699"/>
      <c r="L72" s="247"/>
      <c r="M72" s="245"/>
      <c r="N72" s="245"/>
      <c r="O72" s="245"/>
      <c r="P72" s="245"/>
      <c r="Q72" s="245"/>
      <c r="R72" s="245"/>
      <c r="S72" s="245"/>
      <c r="T72" s="245"/>
      <c r="U72" s="245"/>
    </row>
    <row r="73" spans="1:21">
      <c r="A73" s="251"/>
      <c r="B73" s="1440" t="s">
        <v>898</v>
      </c>
      <c r="C73" s="1440"/>
      <c r="D73" s="1440"/>
      <c r="E73" s="1440"/>
      <c r="F73" s="1440"/>
      <c r="G73" s="1440"/>
      <c r="H73" s="1440"/>
      <c r="I73" s="1440"/>
      <c r="J73" s="1440"/>
      <c r="K73" s="1440"/>
      <c r="L73" s="1440"/>
      <c r="M73" s="1440"/>
      <c r="N73" s="1440"/>
      <c r="O73" s="1440"/>
      <c r="P73" s="1440"/>
      <c r="Q73" s="1440"/>
      <c r="R73" s="1440"/>
      <c r="S73" s="1440"/>
      <c r="T73" s="1441"/>
      <c r="U73" s="220">
        <f>SUM(U66:U72)</f>
        <v>139447.86176</v>
      </c>
    </row>
    <row r="74" spans="1:21">
      <c r="A74" s="251"/>
      <c r="B74" s="253"/>
      <c r="C74" s="253"/>
      <c r="D74" s="254"/>
      <c r="E74" s="254"/>
      <c r="F74" s="254"/>
      <c r="G74" s="254"/>
      <c r="H74" s="255"/>
      <c r="I74" s="254"/>
      <c r="J74" s="254"/>
      <c r="K74" s="700"/>
      <c r="L74" s="701"/>
      <c r="M74" s="254"/>
      <c r="N74" s="254"/>
      <c r="O74" s="254"/>
      <c r="P74" s="254"/>
      <c r="Q74" s="254"/>
      <c r="R74" s="254"/>
      <c r="S74" s="254"/>
      <c r="T74" s="254"/>
      <c r="U74" s="220"/>
    </row>
    <row r="75" spans="1:21">
      <c r="A75" s="248"/>
      <c r="B75" s="249"/>
      <c r="C75" s="249"/>
      <c r="D75" s="250"/>
      <c r="E75" s="250"/>
      <c r="F75" s="250"/>
      <c r="G75" s="250"/>
      <c r="H75" s="256"/>
      <c r="I75" s="250"/>
      <c r="J75" s="250"/>
      <c r="K75" s="702"/>
      <c r="L75" s="256"/>
      <c r="M75" s="250"/>
      <c r="N75" s="250"/>
      <c r="O75" s="250"/>
      <c r="P75" s="250"/>
      <c r="Q75" s="250"/>
      <c r="R75" s="250"/>
      <c r="S75" s="250"/>
      <c r="T75" s="250"/>
      <c r="U75" s="250"/>
    </row>
    <row r="76" spans="1:21">
      <c r="A76" s="248"/>
      <c r="B76" s="249"/>
      <c r="C76" s="249"/>
      <c r="D76" s="250"/>
      <c r="E76" s="250"/>
      <c r="F76" s="250"/>
      <c r="G76" s="250"/>
      <c r="H76" s="256"/>
      <c r="I76" s="250"/>
      <c r="J76" s="250"/>
      <c r="K76" s="702"/>
      <c r="L76" s="256"/>
      <c r="M76" s="250"/>
      <c r="N76" s="250"/>
      <c r="O76" s="250"/>
      <c r="P76" s="250"/>
      <c r="Q76" s="250"/>
      <c r="R76" s="250"/>
      <c r="S76" s="250"/>
      <c r="T76" s="250"/>
      <c r="U76" s="250"/>
    </row>
    <row r="77" spans="1:21">
      <c r="A77" s="248"/>
      <c r="B77" s="249"/>
      <c r="C77" s="249"/>
      <c r="D77" s="250"/>
      <c r="E77" s="250"/>
      <c r="F77" s="250"/>
      <c r="G77" s="250"/>
      <c r="H77" s="256"/>
      <c r="I77" s="250"/>
      <c r="J77" s="250"/>
      <c r="K77" s="702"/>
      <c r="L77" s="256"/>
      <c r="M77" s="250"/>
      <c r="N77" s="250"/>
      <c r="O77" s="250"/>
      <c r="P77" s="250"/>
      <c r="Q77" s="250"/>
      <c r="R77" s="250"/>
      <c r="S77" s="250"/>
      <c r="T77" s="250"/>
      <c r="U77" s="250"/>
    </row>
    <row r="78" spans="1:21">
      <c r="A78" s="248"/>
      <c r="B78" s="249"/>
      <c r="C78" s="249"/>
      <c r="D78" s="250"/>
      <c r="E78" s="250"/>
      <c r="F78" s="250"/>
      <c r="G78" s="250"/>
      <c r="H78" s="256"/>
      <c r="I78" s="250"/>
      <c r="J78" s="250"/>
      <c r="K78" s="702"/>
      <c r="L78" s="256"/>
      <c r="M78" s="250"/>
      <c r="N78" s="250"/>
      <c r="O78" s="250"/>
      <c r="P78" s="250"/>
      <c r="Q78" s="250"/>
      <c r="R78" s="250"/>
      <c r="S78" s="250"/>
      <c r="T78" s="250"/>
      <c r="U78" s="250"/>
    </row>
    <row r="79" spans="1:21">
      <c r="A79" s="248"/>
      <c r="B79" s="249"/>
      <c r="C79" s="249"/>
      <c r="D79" s="250"/>
      <c r="E79" s="250"/>
      <c r="F79" s="250"/>
      <c r="G79" s="250"/>
      <c r="H79" s="256"/>
      <c r="I79" s="250"/>
      <c r="J79" s="250"/>
      <c r="K79" s="702"/>
      <c r="L79" s="256"/>
      <c r="M79" s="250"/>
      <c r="N79" s="250"/>
      <c r="O79" s="250"/>
      <c r="P79" s="250"/>
      <c r="Q79" s="250"/>
      <c r="R79" s="250"/>
      <c r="S79" s="250"/>
      <c r="T79" s="250"/>
      <c r="U79" s="250"/>
    </row>
    <row r="80" spans="1:21">
      <c r="A80" s="248"/>
      <c r="B80" s="249"/>
      <c r="C80" s="249"/>
      <c r="D80" s="250"/>
      <c r="E80" s="250"/>
      <c r="F80" s="250"/>
      <c r="G80" s="250"/>
      <c r="H80" s="256"/>
      <c r="I80" s="250"/>
      <c r="J80" s="250"/>
      <c r="K80" s="702"/>
      <c r="L80" s="256"/>
      <c r="M80" s="250"/>
      <c r="N80" s="250"/>
      <c r="O80" s="250"/>
      <c r="P80" s="250"/>
      <c r="Q80" s="250"/>
      <c r="R80" s="250"/>
      <c r="S80" s="250"/>
      <c r="T80" s="250"/>
      <c r="U80" s="250"/>
    </row>
    <row r="81" spans="1:21">
      <c r="A81" s="248"/>
      <c r="B81" s="249"/>
      <c r="C81" s="249"/>
      <c r="D81" s="250"/>
      <c r="E81" s="250"/>
      <c r="F81" s="250"/>
      <c r="G81" s="250"/>
      <c r="H81" s="256"/>
      <c r="I81" s="250"/>
      <c r="J81" s="250"/>
      <c r="K81" s="702"/>
      <c r="L81" s="256"/>
      <c r="M81" s="250"/>
      <c r="N81" s="250"/>
      <c r="O81" s="250"/>
      <c r="P81" s="250"/>
      <c r="Q81" s="250"/>
      <c r="R81" s="250"/>
      <c r="S81" s="250"/>
      <c r="T81" s="250"/>
      <c r="U81" s="250"/>
    </row>
    <row r="82" spans="1:21">
      <c r="A82" s="248"/>
      <c r="B82" s="249"/>
      <c r="C82" s="249"/>
      <c r="D82" s="250"/>
      <c r="E82" s="250"/>
      <c r="F82" s="250"/>
      <c r="G82" s="250"/>
      <c r="H82" s="256"/>
      <c r="I82" s="250"/>
      <c r="J82" s="250"/>
      <c r="K82" s="702"/>
      <c r="L82" s="256"/>
      <c r="M82" s="250"/>
      <c r="N82" s="250"/>
      <c r="O82" s="250"/>
      <c r="P82" s="250"/>
      <c r="Q82" s="250"/>
      <c r="R82" s="250"/>
      <c r="S82" s="250"/>
      <c r="T82" s="250"/>
      <c r="U82" s="250"/>
    </row>
    <row r="83" spans="1:21">
      <c r="A83" s="248"/>
      <c r="B83" s="249"/>
      <c r="C83" s="249"/>
      <c r="D83" s="250"/>
      <c r="E83" s="250"/>
      <c r="F83" s="250"/>
      <c r="G83" s="250"/>
      <c r="H83" s="256"/>
      <c r="I83" s="250"/>
      <c r="J83" s="250"/>
      <c r="K83" s="702"/>
      <c r="L83" s="256"/>
      <c r="M83" s="250"/>
      <c r="N83" s="250"/>
      <c r="O83" s="250"/>
      <c r="P83" s="250"/>
      <c r="Q83" s="250"/>
      <c r="R83" s="250"/>
      <c r="S83" s="250"/>
      <c r="T83" s="250"/>
      <c r="U83" s="250"/>
    </row>
    <row r="84" spans="1:21">
      <c r="A84" s="248"/>
      <c r="B84" s="249"/>
      <c r="C84" s="249"/>
      <c r="D84" s="250"/>
      <c r="E84" s="250"/>
      <c r="F84" s="250"/>
      <c r="G84" s="250"/>
      <c r="H84" s="256"/>
      <c r="I84" s="250"/>
      <c r="J84" s="250"/>
      <c r="K84" s="702"/>
      <c r="L84" s="256"/>
      <c r="M84" s="250"/>
      <c r="N84" s="250"/>
      <c r="O84" s="250"/>
      <c r="P84" s="250"/>
      <c r="Q84" s="250"/>
      <c r="R84" s="250"/>
      <c r="S84" s="250"/>
      <c r="T84" s="250"/>
      <c r="U84" s="250"/>
    </row>
    <row r="85" spans="1:21">
      <c r="A85" s="248"/>
      <c r="B85" s="249"/>
      <c r="C85" s="249"/>
      <c r="D85" s="250"/>
      <c r="E85" s="250"/>
      <c r="F85" s="250"/>
      <c r="G85" s="250"/>
      <c r="H85" s="256"/>
      <c r="I85" s="250"/>
      <c r="J85" s="250"/>
      <c r="K85" s="702"/>
      <c r="L85" s="256"/>
      <c r="M85" s="250"/>
      <c r="N85" s="250"/>
      <c r="O85" s="250"/>
      <c r="P85" s="250"/>
      <c r="Q85" s="250"/>
      <c r="R85" s="250"/>
      <c r="S85" s="250"/>
      <c r="T85" s="250"/>
      <c r="U85" s="250"/>
    </row>
    <row r="86" spans="1:21">
      <c r="A86" s="248"/>
      <c r="B86" s="249"/>
      <c r="C86" s="249"/>
      <c r="D86" s="250"/>
      <c r="E86" s="250"/>
      <c r="F86" s="250"/>
      <c r="G86" s="250"/>
      <c r="H86" s="256"/>
      <c r="I86" s="250"/>
      <c r="J86" s="250"/>
      <c r="K86" s="702"/>
      <c r="L86" s="256"/>
      <c r="M86" s="250"/>
      <c r="N86" s="250"/>
      <c r="O86" s="250"/>
      <c r="P86" s="250"/>
      <c r="Q86" s="250"/>
      <c r="R86" s="250"/>
      <c r="S86" s="250"/>
      <c r="T86" s="250"/>
      <c r="U86" s="250"/>
    </row>
    <row r="87" spans="1:21">
      <c r="A87" s="248"/>
      <c r="B87" s="249"/>
      <c r="C87" s="249"/>
      <c r="D87" s="250"/>
      <c r="E87" s="250"/>
      <c r="F87" s="250"/>
      <c r="G87" s="250"/>
      <c r="H87" s="256"/>
      <c r="I87" s="250"/>
      <c r="J87" s="250"/>
      <c r="K87" s="702"/>
      <c r="L87" s="256"/>
      <c r="M87" s="250"/>
      <c r="N87" s="250"/>
      <c r="O87" s="250"/>
      <c r="P87" s="250"/>
      <c r="Q87" s="250"/>
      <c r="R87" s="250"/>
      <c r="S87" s="250"/>
      <c r="T87" s="250"/>
      <c r="U87" s="250"/>
    </row>
    <row r="88" spans="1:21">
      <c r="A88" s="248"/>
      <c r="B88" s="249"/>
      <c r="C88" s="249"/>
      <c r="D88" s="250"/>
      <c r="E88" s="250"/>
      <c r="F88" s="250"/>
      <c r="G88" s="250"/>
      <c r="H88" s="256"/>
      <c r="I88" s="250"/>
      <c r="J88" s="250"/>
      <c r="K88" s="702"/>
      <c r="L88" s="256"/>
      <c r="M88" s="250"/>
      <c r="N88" s="250"/>
      <c r="O88" s="250"/>
      <c r="P88" s="250"/>
      <c r="Q88" s="250"/>
      <c r="R88" s="250"/>
      <c r="S88" s="250"/>
      <c r="T88" s="250"/>
      <c r="U88" s="250"/>
    </row>
    <row r="89" spans="1:21">
      <c r="A89" s="248"/>
      <c r="B89" s="249"/>
      <c r="C89" s="249"/>
      <c r="D89" s="250"/>
      <c r="E89" s="250"/>
      <c r="F89" s="250"/>
      <c r="G89" s="250"/>
      <c r="H89" s="256"/>
      <c r="I89" s="250"/>
      <c r="J89" s="250"/>
      <c r="K89" s="702"/>
      <c r="L89" s="256"/>
      <c r="M89" s="250"/>
      <c r="N89" s="250"/>
      <c r="O89" s="250"/>
      <c r="P89" s="250"/>
      <c r="Q89" s="250"/>
      <c r="R89" s="250"/>
      <c r="S89" s="250"/>
      <c r="T89" s="250"/>
      <c r="U89" s="250"/>
    </row>
    <row r="90" spans="1:21">
      <c r="A90" s="248"/>
      <c r="B90" s="249"/>
      <c r="C90" s="249"/>
      <c r="D90" s="250"/>
      <c r="E90" s="250"/>
      <c r="F90" s="250"/>
      <c r="G90" s="250"/>
      <c r="H90" s="256"/>
      <c r="I90" s="250"/>
      <c r="J90" s="250"/>
      <c r="K90" s="702"/>
      <c r="L90" s="256"/>
      <c r="M90" s="250"/>
      <c r="N90" s="250"/>
      <c r="O90" s="250"/>
      <c r="P90" s="250"/>
      <c r="Q90" s="250"/>
      <c r="R90" s="250"/>
      <c r="S90" s="250"/>
      <c r="T90" s="250"/>
      <c r="U90" s="250"/>
    </row>
    <row r="91" spans="1:21">
      <c r="A91" s="248"/>
      <c r="B91" s="249"/>
      <c r="C91" s="249"/>
      <c r="D91" s="250"/>
      <c r="E91" s="250"/>
      <c r="F91" s="250"/>
      <c r="G91" s="250"/>
      <c r="H91" s="256"/>
      <c r="I91" s="250"/>
      <c r="J91" s="250"/>
      <c r="K91" s="702"/>
      <c r="L91" s="256"/>
      <c r="M91" s="250"/>
      <c r="N91" s="250"/>
      <c r="O91" s="250"/>
      <c r="P91" s="250"/>
      <c r="Q91" s="250"/>
      <c r="R91" s="250"/>
      <c r="S91" s="250"/>
      <c r="T91" s="250"/>
      <c r="U91" s="250"/>
    </row>
    <row r="92" spans="1:21">
      <c r="A92" s="248"/>
      <c r="B92" s="249"/>
      <c r="C92" s="249"/>
      <c r="D92" s="250"/>
      <c r="E92" s="250"/>
      <c r="F92" s="250"/>
      <c r="G92" s="250"/>
      <c r="H92" s="256"/>
      <c r="I92" s="250"/>
      <c r="J92" s="250"/>
      <c r="K92" s="702"/>
      <c r="L92" s="256"/>
      <c r="M92" s="250"/>
      <c r="N92" s="250"/>
      <c r="O92" s="250"/>
      <c r="P92" s="250"/>
      <c r="Q92" s="250"/>
      <c r="R92" s="250"/>
      <c r="S92" s="250"/>
      <c r="T92" s="250"/>
      <c r="U92" s="250"/>
    </row>
  </sheetData>
  <mergeCells count="5">
    <mergeCell ref="B5:D5"/>
    <mergeCell ref="C66:M66"/>
    <mergeCell ref="C68:M68"/>
    <mergeCell ref="B71:M71"/>
    <mergeCell ref="B73:T73"/>
  </mergeCells>
  <pageMargins left="0.7" right="0.7" top="0.75" bottom="0.75" header="0.3" footer="0.3"/>
  <pageSetup scale="44"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H58"/>
  <sheetViews>
    <sheetView showGridLines="0" topLeftCell="A31" zoomScale="85" zoomScaleNormal="85" zoomScaleSheetLayoutView="85" workbookViewId="0">
      <selection activeCell="J44" sqref="J44"/>
    </sheetView>
  </sheetViews>
  <sheetFormatPr defaultColWidth="9.08984375" defaultRowHeight="20.149999999999999" customHeight="1"/>
  <cols>
    <col min="1" max="1" width="20.6328125" style="411" customWidth="1"/>
    <col min="2" max="2" width="60.6328125" style="411" customWidth="1"/>
    <col min="3" max="3" width="5.6328125" style="411" customWidth="1"/>
    <col min="4" max="4" width="20.6328125" style="412" customWidth="1"/>
    <col min="5" max="5" width="10.6328125" style="412" customWidth="1"/>
    <col min="6" max="7" width="20.6328125" style="412" customWidth="1"/>
    <col min="8" max="8" width="9.08984375" style="411"/>
    <col min="9" max="9" width="13.54296875" style="411" bestFit="1" customWidth="1"/>
    <col min="10" max="16384" width="9.08984375" style="411"/>
  </cols>
  <sheetData>
    <row r="1" spans="1:7" ht="24.9" customHeight="1">
      <c r="A1" s="410" t="s">
        <v>282</v>
      </c>
      <c r="G1" s="413">
        <v>44686</v>
      </c>
    </row>
    <row r="2" spans="1:7" s="415" customFormat="1" ht="24.9" customHeight="1">
      <c r="A2" s="414" t="s">
        <v>283</v>
      </c>
      <c r="D2" s="416"/>
      <c r="E2" s="416"/>
      <c r="F2" s="416"/>
      <c r="G2" s="417" t="s">
        <v>284</v>
      </c>
    </row>
    <row r="3" spans="1:7" s="415" customFormat="1" ht="24.9" customHeight="1">
      <c r="A3" s="414" t="s">
        <v>285</v>
      </c>
      <c r="B3" s="415" t="s">
        <v>286</v>
      </c>
    </row>
    <row r="4" spans="1:7" s="415" customFormat="1" ht="24.9" customHeight="1">
      <c r="A4" s="414" t="s">
        <v>287</v>
      </c>
      <c r="B4" s="415" t="s">
        <v>288</v>
      </c>
    </row>
    <row r="5" spans="1:7" s="415" customFormat="1" ht="24.9" customHeight="1">
      <c r="A5" s="414" t="s">
        <v>289</v>
      </c>
      <c r="B5" s="415" t="s">
        <v>290</v>
      </c>
    </row>
    <row r="6" spans="1:7" s="415" customFormat="1" ht="24.9" customHeight="1">
      <c r="A6" s="414"/>
      <c r="B6" s="415" t="s">
        <v>291</v>
      </c>
    </row>
    <row r="7" spans="1:7" s="415" customFormat="1" ht="24.9" customHeight="1">
      <c r="A7" s="414"/>
    </row>
    <row r="8" spans="1:7" ht="26">
      <c r="A8" s="1442" t="s">
        <v>12</v>
      </c>
      <c r="B8" s="1443"/>
      <c r="C8" s="418"/>
      <c r="D8" s="419" t="s">
        <v>292</v>
      </c>
      <c r="E8" s="1444" t="s">
        <v>293</v>
      </c>
      <c r="F8" s="1445"/>
      <c r="G8" s="419" t="s">
        <v>294</v>
      </c>
    </row>
    <row r="9" spans="1:7" s="426" customFormat="1" ht="20.149999999999999" customHeight="1">
      <c r="A9" s="420" t="s">
        <v>11</v>
      </c>
      <c r="B9" s="421" t="s">
        <v>295</v>
      </c>
      <c r="C9" s="422"/>
      <c r="D9" s="423">
        <f>279903.4+173511.8+14400.4+196628.6+829459.4+964776.4</f>
        <v>2458680</v>
      </c>
      <c r="E9" s="424">
        <f t="shared" ref="E9:E14" si="0">F9/D9</f>
        <v>0.78999991865553876</v>
      </c>
      <c r="F9" s="423">
        <v>1942357</v>
      </c>
      <c r="G9" s="425">
        <f t="shared" ref="G9:G13" si="1">D9-F9</f>
        <v>516323</v>
      </c>
    </row>
    <row r="10" spans="1:7" s="426" customFormat="1" ht="20.149999999999999" customHeight="1">
      <c r="A10" s="420" t="s">
        <v>16</v>
      </c>
      <c r="B10" s="421" t="s">
        <v>296</v>
      </c>
      <c r="C10" s="422"/>
      <c r="D10" s="423">
        <f>95557.5+154192.5</f>
        <v>249750</v>
      </c>
      <c r="E10" s="424">
        <f t="shared" si="0"/>
        <v>0.38</v>
      </c>
      <c r="F10" s="423">
        <v>94905</v>
      </c>
      <c r="G10" s="425">
        <f t="shared" si="1"/>
        <v>154845</v>
      </c>
    </row>
    <row r="11" spans="1:7" s="426" customFormat="1" ht="20.149999999999999" customHeight="1">
      <c r="A11" s="420" t="s">
        <v>19</v>
      </c>
      <c r="B11" s="421" t="s">
        <v>297</v>
      </c>
      <c r="C11" s="422"/>
      <c r="D11" s="423">
        <v>450000</v>
      </c>
      <c r="E11" s="424">
        <f t="shared" si="0"/>
        <v>1</v>
      </c>
      <c r="F11" s="423">
        <v>450000</v>
      </c>
      <c r="G11" s="425">
        <f t="shared" si="1"/>
        <v>0</v>
      </c>
    </row>
    <row r="12" spans="1:7" s="426" customFormat="1" ht="20.149999999999999" customHeight="1" thickBot="1">
      <c r="A12" s="427" t="s">
        <v>21</v>
      </c>
      <c r="B12" s="428" t="s">
        <v>298</v>
      </c>
      <c r="C12" s="429"/>
      <c r="D12" s="430">
        <v>322285</v>
      </c>
      <c r="E12" s="431">
        <f t="shared" si="0"/>
        <v>0.72999984485781222</v>
      </c>
      <c r="F12" s="430">
        <v>235268</v>
      </c>
      <c r="G12" s="432">
        <f t="shared" si="1"/>
        <v>87017</v>
      </c>
    </row>
    <row r="13" spans="1:7" s="426" customFormat="1" ht="20.149999999999999" customHeight="1" thickTop="1">
      <c r="A13" s="433" t="s">
        <v>25</v>
      </c>
      <c r="B13" s="434" t="s">
        <v>299</v>
      </c>
      <c r="C13" s="435"/>
      <c r="D13" s="436">
        <v>1416921</v>
      </c>
      <c r="E13" s="437">
        <f t="shared" si="0"/>
        <v>0.70000021172669469</v>
      </c>
      <c r="F13" s="436">
        <v>991845</v>
      </c>
      <c r="G13" s="438">
        <f t="shared" si="1"/>
        <v>425076</v>
      </c>
    </row>
    <row r="14" spans="1:7" s="443" customFormat="1" ht="20.149999999999999" customHeight="1">
      <c r="A14" s="1446" t="s">
        <v>300</v>
      </c>
      <c r="B14" s="1447"/>
      <c r="C14" s="439"/>
      <c r="D14" s="440">
        <f>SUM(D9:D13)</f>
        <v>4897636</v>
      </c>
      <c r="E14" s="441">
        <f t="shared" si="0"/>
        <v>0.75840160436586146</v>
      </c>
      <c r="F14" s="440">
        <f>SUM(F9:F13)</f>
        <v>3714375</v>
      </c>
      <c r="G14" s="442">
        <f>SUM(G9:G13)</f>
        <v>1183261</v>
      </c>
    </row>
    <row r="16" spans="1:7" ht="26">
      <c r="A16" s="1442" t="s">
        <v>301</v>
      </c>
      <c r="B16" s="1443"/>
      <c r="C16" s="418"/>
      <c r="D16" s="419" t="str">
        <f>D8</f>
        <v>TOTAL VALUE OF SUBCONTRACT WORKS</v>
      </c>
      <c r="E16" s="1444" t="str">
        <f>E8</f>
        <v>VALUE OF WORKS COMPLETED
TO 28-FEB-2022</v>
      </c>
      <c r="F16" s="1445"/>
      <c r="G16" s="419" t="str">
        <f>G8</f>
        <v>VALUE OF WORKS UNDER NEW SUBCONTRACT</v>
      </c>
    </row>
    <row r="17" spans="1:7" s="426" customFormat="1" ht="20.149999999999999" customHeight="1">
      <c r="A17" s="420"/>
      <c r="B17" s="421" t="s">
        <v>302</v>
      </c>
      <c r="C17" s="422"/>
      <c r="D17" s="423">
        <v>1287184</v>
      </c>
      <c r="E17" s="424">
        <f t="shared" ref="E17:E25" si="2">F17/D17</f>
        <v>0.98638190033437334</v>
      </c>
      <c r="F17" s="423">
        <v>1269655</v>
      </c>
      <c r="G17" s="425">
        <f t="shared" ref="G17:G33" si="3">D17-F17</f>
        <v>17529</v>
      </c>
    </row>
    <row r="18" spans="1:7" s="426" customFormat="1" ht="20.149999999999999" customHeight="1">
      <c r="A18" s="420"/>
      <c r="B18" s="421" t="s">
        <v>303</v>
      </c>
      <c r="C18" s="422"/>
      <c r="D18" s="423">
        <v>2362610</v>
      </c>
      <c r="E18" s="424">
        <f t="shared" si="2"/>
        <v>1</v>
      </c>
      <c r="F18" s="423">
        <v>2362610</v>
      </c>
      <c r="G18" s="425">
        <f t="shared" si="3"/>
        <v>0</v>
      </c>
    </row>
    <row r="19" spans="1:7" s="426" customFormat="1" ht="20.149999999999999" customHeight="1">
      <c r="A19" s="420"/>
      <c r="B19" s="421" t="s">
        <v>304</v>
      </c>
      <c r="C19" s="422"/>
      <c r="D19" s="423">
        <v>4451650</v>
      </c>
      <c r="E19" s="424">
        <f t="shared" si="2"/>
        <v>0.99330405579953496</v>
      </c>
      <c r="F19" s="423">
        <v>4421842</v>
      </c>
      <c r="G19" s="425">
        <f t="shared" si="3"/>
        <v>29808</v>
      </c>
    </row>
    <row r="20" spans="1:7" s="426" customFormat="1" ht="20.149999999999999" customHeight="1">
      <c r="A20" s="420"/>
      <c r="B20" s="421" t="s">
        <v>305</v>
      </c>
      <c r="C20" s="422"/>
      <c r="D20" s="423">
        <v>626689</v>
      </c>
      <c r="E20" s="424">
        <f t="shared" si="2"/>
        <v>0.90146149046815882</v>
      </c>
      <c r="F20" s="423">
        <v>564936</v>
      </c>
      <c r="G20" s="425">
        <f t="shared" si="3"/>
        <v>61753</v>
      </c>
    </row>
    <row r="21" spans="1:7" s="426" customFormat="1" ht="20.149999999999999" customHeight="1">
      <c r="A21" s="420"/>
      <c r="B21" s="421" t="s">
        <v>306</v>
      </c>
      <c r="C21" s="422"/>
      <c r="D21" s="423">
        <v>712504</v>
      </c>
      <c r="E21" s="424">
        <f t="shared" si="2"/>
        <v>0.7999997192998215</v>
      </c>
      <c r="F21" s="423">
        <v>570003</v>
      </c>
      <c r="G21" s="425">
        <f t="shared" si="3"/>
        <v>142501</v>
      </c>
    </row>
    <row r="22" spans="1:7" s="426" customFormat="1" ht="20.149999999999999" customHeight="1">
      <c r="A22" s="420"/>
      <c r="B22" s="421" t="s">
        <v>307</v>
      </c>
      <c r="C22" s="422"/>
      <c r="D22" s="423">
        <v>806420</v>
      </c>
      <c r="E22" s="424">
        <f t="shared" si="2"/>
        <v>0.76999578383472633</v>
      </c>
      <c r="F22" s="423">
        <v>620940</v>
      </c>
      <c r="G22" s="425">
        <f t="shared" si="3"/>
        <v>185480</v>
      </c>
    </row>
    <row r="23" spans="1:7" s="426" customFormat="1" ht="20.149999999999999" customHeight="1" thickBot="1">
      <c r="A23" s="427"/>
      <c r="B23" s="428" t="s">
        <v>308</v>
      </c>
      <c r="C23" s="429"/>
      <c r="D23" s="430">
        <v>211500</v>
      </c>
      <c r="E23" s="431">
        <f>F23/D23</f>
        <v>0.88988179669030731</v>
      </c>
      <c r="F23" s="430">
        <v>188210</v>
      </c>
      <c r="G23" s="432">
        <f t="shared" si="3"/>
        <v>23290</v>
      </c>
    </row>
    <row r="24" spans="1:7" s="426" customFormat="1" ht="20.149999999999999" customHeight="1" thickTop="1">
      <c r="A24" s="420"/>
      <c r="B24" s="421" t="s">
        <v>309</v>
      </c>
      <c r="C24" s="422"/>
      <c r="D24" s="423">
        <v>226200</v>
      </c>
      <c r="E24" s="424">
        <f t="shared" si="2"/>
        <v>1</v>
      </c>
      <c r="F24" s="423">
        <f>D24</f>
        <v>226200</v>
      </c>
      <c r="G24" s="425">
        <f t="shared" si="3"/>
        <v>0</v>
      </c>
    </row>
    <row r="25" spans="1:7" s="426" customFormat="1" ht="20.149999999999999" customHeight="1">
      <c r="A25" s="420"/>
      <c r="B25" s="421" t="s">
        <v>310</v>
      </c>
      <c r="C25" s="422"/>
      <c r="D25" s="423">
        <v>106494</v>
      </c>
      <c r="E25" s="424">
        <f t="shared" si="2"/>
        <v>1</v>
      </c>
      <c r="F25" s="423">
        <f>D25</f>
        <v>106494</v>
      </c>
      <c r="G25" s="425">
        <f t="shared" si="3"/>
        <v>0</v>
      </c>
    </row>
    <row r="26" spans="1:7" s="426" customFormat="1" ht="20.149999999999999" customHeight="1">
      <c r="A26" s="420"/>
      <c r="B26" s="421" t="s">
        <v>311</v>
      </c>
      <c r="C26" s="422"/>
      <c r="D26" s="423">
        <v>211831</v>
      </c>
      <c r="E26" s="424">
        <f>F26/D26</f>
        <v>0</v>
      </c>
      <c r="F26" s="423">
        <v>0</v>
      </c>
      <c r="G26" s="425">
        <f t="shared" si="3"/>
        <v>211831</v>
      </c>
    </row>
    <row r="27" spans="1:7" s="426" customFormat="1" ht="20.149999999999999" customHeight="1">
      <c r="A27" s="420"/>
      <c r="B27" s="421" t="s">
        <v>312</v>
      </c>
      <c r="C27" s="422"/>
      <c r="D27" s="423">
        <v>114342</v>
      </c>
      <c r="E27" s="424">
        <f>F27/D27</f>
        <v>1</v>
      </c>
      <c r="F27" s="423">
        <f>D27</f>
        <v>114342</v>
      </c>
      <c r="G27" s="425">
        <f t="shared" si="3"/>
        <v>0</v>
      </c>
    </row>
    <row r="28" spans="1:7" s="426" customFormat="1" ht="20.149999999999999" customHeight="1">
      <c r="A28" s="420"/>
      <c r="B28" s="421" t="s">
        <v>313</v>
      </c>
      <c r="C28" s="422"/>
      <c r="D28" s="423">
        <v>299390</v>
      </c>
      <c r="E28" s="424">
        <f>F28/D28</f>
        <v>0.66802498413440659</v>
      </c>
      <c r="F28" s="423">
        <v>200000</v>
      </c>
      <c r="G28" s="425">
        <f t="shared" si="3"/>
        <v>99390</v>
      </c>
    </row>
    <row r="29" spans="1:7" s="426" customFormat="1" ht="20.149999999999999" customHeight="1">
      <c r="A29" s="420"/>
      <c r="B29" s="421" t="s">
        <v>314</v>
      </c>
      <c r="C29" s="422"/>
      <c r="D29" s="423">
        <v>73000</v>
      </c>
      <c r="E29" s="424">
        <f>F29/D29</f>
        <v>1</v>
      </c>
      <c r="F29" s="423">
        <f>D29</f>
        <v>73000</v>
      </c>
      <c r="G29" s="425">
        <f t="shared" si="3"/>
        <v>0</v>
      </c>
    </row>
    <row r="30" spans="1:7" s="426" customFormat="1" ht="20.149999999999999" customHeight="1">
      <c r="A30" s="420"/>
      <c r="B30" s="421" t="s">
        <v>315</v>
      </c>
      <c r="C30" s="422"/>
      <c r="D30" s="423">
        <v>42684</v>
      </c>
      <c r="E30" s="424">
        <f t="shared" ref="E30:E33" si="4">F30/D30</f>
        <v>1</v>
      </c>
      <c r="F30" s="423">
        <f>D30</f>
        <v>42684</v>
      </c>
      <c r="G30" s="425">
        <f t="shared" si="3"/>
        <v>0</v>
      </c>
    </row>
    <row r="31" spans="1:7" s="426" customFormat="1" ht="20.149999999999999" customHeight="1">
      <c r="A31" s="420"/>
      <c r="B31" s="421" t="s">
        <v>316</v>
      </c>
      <c r="C31" s="422"/>
      <c r="D31" s="423">
        <v>27505</v>
      </c>
      <c r="E31" s="424">
        <f t="shared" si="4"/>
        <v>1</v>
      </c>
      <c r="F31" s="423">
        <f>D31</f>
        <v>27505</v>
      </c>
      <c r="G31" s="425">
        <f t="shared" si="3"/>
        <v>0</v>
      </c>
    </row>
    <row r="32" spans="1:7" s="426" customFormat="1" ht="20.149999999999999" customHeight="1">
      <c r="A32" s="420"/>
      <c r="B32" s="421" t="s">
        <v>317</v>
      </c>
      <c r="C32" s="422"/>
      <c r="D32" s="423">
        <v>16720</v>
      </c>
      <c r="E32" s="424">
        <f t="shared" si="4"/>
        <v>1</v>
      </c>
      <c r="F32" s="423">
        <f>D32</f>
        <v>16720</v>
      </c>
      <c r="G32" s="425">
        <f t="shared" si="3"/>
        <v>0</v>
      </c>
    </row>
    <row r="33" spans="1:7" s="426" customFormat="1" ht="20.149999999999999" customHeight="1">
      <c r="A33" s="420"/>
      <c r="B33" s="421" t="s">
        <v>318</v>
      </c>
      <c r="C33" s="422"/>
      <c r="D33" s="423">
        <v>73606</v>
      </c>
      <c r="E33" s="424">
        <f t="shared" si="4"/>
        <v>1</v>
      </c>
      <c r="F33" s="423">
        <f>D33</f>
        <v>73606</v>
      </c>
      <c r="G33" s="425">
        <f t="shared" si="3"/>
        <v>0</v>
      </c>
    </row>
    <row r="34" spans="1:7" s="443" customFormat="1" ht="20.149999999999999" customHeight="1">
      <c r="A34" s="1457" t="s">
        <v>300</v>
      </c>
      <c r="B34" s="1458"/>
      <c r="C34" s="444"/>
      <c r="D34" s="445">
        <f>SUM(D17:D33)</f>
        <v>11650329</v>
      </c>
      <c r="E34" s="446">
        <f>F34/D34</f>
        <v>0.93377165571890719</v>
      </c>
      <c r="F34" s="445">
        <f>SUM(F17:F33)</f>
        <v>10878747</v>
      </c>
      <c r="G34" s="447">
        <f>SUM(G17:G33)</f>
        <v>771582</v>
      </c>
    </row>
    <row r="36" spans="1:7" ht="26">
      <c r="A36" s="1442" t="s">
        <v>319</v>
      </c>
      <c r="B36" s="1443"/>
      <c r="C36" s="418"/>
      <c r="D36" s="419" t="str">
        <f>D8</f>
        <v>TOTAL VALUE OF SUBCONTRACT WORKS</v>
      </c>
      <c r="E36" s="1444" t="str">
        <f>E8</f>
        <v>VALUE OF WORKS COMPLETED
TO 28-FEB-2022</v>
      </c>
      <c r="F36" s="1445"/>
      <c r="G36" s="419" t="str">
        <f>G8</f>
        <v>VALUE OF WORKS UNDER NEW SUBCONTRACT</v>
      </c>
    </row>
    <row r="37" spans="1:7" ht="20.149999999999999" customHeight="1">
      <c r="A37" s="420"/>
      <c r="B37" s="421" t="s">
        <v>320</v>
      </c>
      <c r="C37" s="422"/>
      <c r="D37" s="423">
        <v>0</v>
      </c>
      <c r="E37" s="424"/>
      <c r="F37" s="448">
        <v>0</v>
      </c>
      <c r="G37" s="449">
        <f>D37-F37</f>
        <v>0</v>
      </c>
    </row>
    <row r="38" spans="1:7" s="443" customFormat="1" ht="20.149999999999999" customHeight="1">
      <c r="A38" s="1446" t="s">
        <v>300</v>
      </c>
      <c r="B38" s="1447"/>
      <c r="C38" s="439"/>
      <c r="D38" s="440">
        <f>SUM(D37)</f>
        <v>0</v>
      </c>
      <c r="E38" s="440"/>
      <c r="F38" s="440">
        <f>SUM(F36:F37)</f>
        <v>0</v>
      </c>
      <c r="G38" s="442">
        <f>SUM(G36:G37)</f>
        <v>0</v>
      </c>
    </row>
    <row r="40" spans="1:7" s="454" customFormat="1" ht="20.149999999999999" customHeight="1">
      <c r="A40" s="1448" t="s">
        <v>321</v>
      </c>
      <c r="B40" s="1449"/>
      <c r="C40" s="450"/>
      <c r="D40" s="451">
        <f>D14+D34+D38</f>
        <v>16547965</v>
      </c>
      <c r="E40" s="452">
        <f>F40/D40</f>
        <v>0.88186807259986344</v>
      </c>
      <c r="F40" s="451">
        <f>F14+F34+F38</f>
        <v>14593122</v>
      </c>
      <c r="G40" s="453">
        <f>G14+G34+G38</f>
        <v>1954843</v>
      </c>
    </row>
    <row r="43" spans="1:7" ht="20.149999999999999" customHeight="1">
      <c r="A43" s="455" t="s">
        <v>322</v>
      </c>
      <c r="D43" s="456" t="s">
        <v>323</v>
      </c>
      <c r="E43" s="457"/>
      <c r="F43" s="458"/>
      <c r="G43" s="459"/>
    </row>
    <row r="44" spans="1:7" ht="20.149999999999999" customHeight="1">
      <c r="A44" s="460"/>
      <c r="B44" s="461"/>
      <c r="C44" s="461"/>
      <c r="D44" s="1450" t="s">
        <v>324</v>
      </c>
      <c r="E44" s="1451"/>
      <c r="F44" s="1452"/>
      <c r="G44" s="425">
        <f>G14</f>
        <v>1183261</v>
      </c>
    </row>
    <row r="45" spans="1:7" ht="20.149999999999999" customHeight="1">
      <c r="A45" s="1453" t="s">
        <v>325</v>
      </c>
      <c r="B45" s="1453"/>
      <c r="C45" s="460"/>
      <c r="D45" s="1450" t="s">
        <v>326</v>
      </c>
      <c r="E45" s="1451"/>
      <c r="F45" s="1452"/>
      <c r="G45" s="425">
        <f>G34</f>
        <v>771582</v>
      </c>
    </row>
    <row r="46" spans="1:7" ht="20.149999999999999" customHeight="1">
      <c r="A46" s="1453"/>
      <c r="B46" s="1453"/>
      <c r="C46" s="460"/>
      <c r="D46" s="1450" t="s">
        <v>327</v>
      </c>
      <c r="E46" s="1451"/>
      <c r="F46" s="1452"/>
      <c r="G46" s="425">
        <f>G38</f>
        <v>0</v>
      </c>
    </row>
    <row r="47" spans="1:7" ht="20.149999999999999" customHeight="1">
      <c r="A47" s="1453"/>
      <c r="B47" s="1453"/>
      <c r="C47" s="460"/>
      <c r="D47" s="1454" t="s">
        <v>328</v>
      </c>
      <c r="E47" s="1455"/>
      <c r="F47" s="1456"/>
      <c r="G47" s="462">
        <f>SUM(G44:G46)</f>
        <v>1954843</v>
      </c>
    </row>
    <row r="48" spans="1:7" ht="20.149999999999999" customHeight="1">
      <c r="A48" s="1453"/>
      <c r="B48" s="1453"/>
      <c r="C48" s="460"/>
      <c r="D48" s="463"/>
      <c r="E48" s="463"/>
      <c r="F48" s="463"/>
    </row>
    <row r="49" spans="1:8" ht="20.149999999999999" customHeight="1">
      <c r="A49" s="1453"/>
      <c r="B49" s="1453"/>
      <c r="C49" s="460"/>
      <c r="D49" s="463"/>
      <c r="E49" s="463"/>
      <c r="F49" s="463"/>
    </row>
    <row r="50" spans="1:8" ht="20.149999999999999" customHeight="1">
      <c r="A50" s="1453"/>
      <c r="B50" s="1453"/>
      <c r="C50" s="460"/>
      <c r="D50" s="456" t="s">
        <v>329</v>
      </c>
      <c r="E50" s="457"/>
      <c r="F50" s="464"/>
      <c r="G50" s="465"/>
    </row>
    <row r="51" spans="1:8" ht="20.149999999999999" customHeight="1">
      <c r="A51" s="1453"/>
      <c r="B51" s="1453"/>
      <c r="C51" s="460"/>
      <c r="D51" s="1450" t="s">
        <v>330</v>
      </c>
      <c r="E51" s="1451"/>
      <c r="F51" s="1452"/>
      <c r="G51" s="423">
        <f>F14</f>
        <v>3714375</v>
      </c>
    </row>
    <row r="52" spans="1:8" ht="20.149999999999999" customHeight="1">
      <c r="A52" s="1453"/>
      <c r="B52" s="1453"/>
      <c r="C52" s="460"/>
      <c r="D52" s="1450" t="s">
        <v>331</v>
      </c>
      <c r="E52" s="1451"/>
      <c r="F52" s="1452"/>
      <c r="G52" s="423">
        <f>F34</f>
        <v>10878747</v>
      </c>
    </row>
    <row r="53" spans="1:8" ht="20.149999999999999" customHeight="1">
      <c r="A53" s="1453"/>
      <c r="B53" s="1453"/>
      <c r="C53" s="460"/>
      <c r="D53" s="1450" t="s">
        <v>332</v>
      </c>
      <c r="E53" s="1451"/>
      <c r="F53" s="1452"/>
      <c r="G53" s="423">
        <f>F38</f>
        <v>0</v>
      </c>
    </row>
    <row r="54" spans="1:8" ht="20.149999999999999" customHeight="1">
      <c r="A54" s="1453"/>
      <c r="B54" s="1453"/>
      <c r="C54" s="460"/>
      <c r="D54" s="466" t="s">
        <v>333</v>
      </c>
      <c r="E54" s="467"/>
      <c r="F54" s="466"/>
      <c r="G54" s="468">
        <f>SUM(G51:G53)</f>
        <v>14593122</v>
      </c>
    </row>
    <row r="55" spans="1:8" ht="20.149999999999999" customHeight="1">
      <c r="A55" s="1453"/>
      <c r="B55" s="1453"/>
      <c r="C55" s="460"/>
      <c r="D55" s="1450" t="s">
        <v>334</v>
      </c>
      <c r="E55" s="1451"/>
      <c r="F55" s="1452"/>
      <c r="G55" s="423">
        <f>G54*-0.1</f>
        <v>-1459312.2000000002</v>
      </c>
    </row>
    <row r="56" spans="1:8" ht="20.149999999999999" customHeight="1">
      <c r="A56" s="1453"/>
      <c r="B56" s="1453"/>
      <c r="C56" s="460"/>
      <c r="D56" s="1450" t="s">
        <v>335</v>
      </c>
      <c r="E56" s="1451"/>
      <c r="F56" s="1452"/>
      <c r="G56" s="469">
        <v>-10980036</v>
      </c>
      <c r="H56" s="470"/>
    </row>
    <row r="57" spans="1:8" ht="20.149999999999999" customHeight="1">
      <c r="A57" s="1453"/>
      <c r="B57" s="1453"/>
      <c r="C57" s="460"/>
      <c r="D57" s="1454" t="s">
        <v>336</v>
      </c>
      <c r="E57" s="1455"/>
      <c r="F57" s="1456"/>
      <c r="G57" s="468">
        <f>SUM(G54:G56)</f>
        <v>2153773.8000000007</v>
      </c>
    </row>
    <row r="58" spans="1:8" ht="20.149999999999999" customHeight="1">
      <c r="G58" s="471" t="s">
        <v>337</v>
      </c>
    </row>
  </sheetData>
  <mergeCells count="21">
    <mergeCell ref="A34:B34"/>
    <mergeCell ref="A8:B8"/>
    <mergeCell ref="E8:F8"/>
    <mergeCell ref="A14:B14"/>
    <mergeCell ref="A16:B16"/>
    <mergeCell ref="E16:F16"/>
    <mergeCell ref="A45:B57"/>
    <mergeCell ref="D45:F45"/>
    <mergeCell ref="D46:F46"/>
    <mergeCell ref="D47:F47"/>
    <mergeCell ref="D51:F51"/>
    <mergeCell ref="D52:F52"/>
    <mergeCell ref="D53:F53"/>
    <mergeCell ref="D55:F55"/>
    <mergeCell ref="D56:F56"/>
    <mergeCell ref="D57:F57"/>
    <mergeCell ref="A36:B36"/>
    <mergeCell ref="E36:F36"/>
    <mergeCell ref="A38:B38"/>
    <mergeCell ref="A40:B40"/>
    <mergeCell ref="D44:F44"/>
  </mergeCells>
  <pageMargins left="0.7" right="0.7" top="0.75" bottom="0.75" header="0.3" footer="0.3"/>
  <pageSetup scale="4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K72"/>
  <sheetViews>
    <sheetView view="pageBreakPreview" topLeftCell="D44" zoomScale="80" zoomScaleNormal="80" zoomScaleSheetLayoutView="80" workbookViewId="0">
      <selection activeCell="K60" sqref="K7:K60"/>
    </sheetView>
  </sheetViews>
  <sheetFormatPr defaultColWidth="8.90625" defaultRowHeight="14.5"/>
  <cols>
    <col min="1" max="1" width="5.36328125" style="900" customWidth="1"/>
    <col min="2" max="2" width="9.6328125" style="900" customWidth="1"/>
    <col min="3" max="3" width="62" style="900" customWidth="1"/>
    <col min="4" max="4" width="17.90625" style="1075" customWidth="1"/>
    <col min="5" max="5" width="20.90625" style="900" customWidth="1"/>
    <col min="6" max="8" width="10.6328125" style="900" customWidth="1"/>
    <col min="9" max="9" width="16.36328125" style="900" customWidth="1"/>
    <col min="10" max="10" width="16.90625" style="900" customWidth="1"/>
    <col min="11" max="11" width="15.54296875" style="900" customWidth="1"/>
  </cols>
  <sheetData>
    <row r="2" spans="1:11" ht="15.5">
      <c r="A2" s="877"/>
      <c r="B2" s="878" t="s">
        <v>373</v>
      </c>
      <c r="C2" s="879"/>
      <c r="D2" s="1072"/>
      <c r="E2" s="880"/>
      <c r="F2" s="880"/>
      <c r="G2" s="880"/>
      <c r="H2" s="880"/>
      <c r="I2" s="880"/>
      <c r="J2" s="881"/>
      <c r="K2" s="880"/>
    </row>
    <row r="3" spans="1:11" ht="15.5">
      <c r="A3" s="902"/>
      <c r="B3" s="903"/>
      <c r="C3" s="904"/>
      <c r="D3" s="1073"/>
      <c r="E3" s="905"/>
      <c r="F3" s="905"/>
      <c r="G3" s="905"/>
      <c r="H3" s="905"/>
      <c r="I3" s="905"/>
      <c r="J3" s="906"/>
      <c r="K3" s="905"/>
    </row>
    <row r="4" spans="1:11" s="360" customFormat="1" ht="14.4" customHeight="1">
      <c r="A4" s="1276" t="s">
        <v>374</v>
      </c>
      <c r="B4" s="1276" t="s">
        <v>375</v>
      </c>
      <c r="C4" s="1276" t="s">
        <v>3</v>
      </c>
      <c r="D4" s="1273" t="s">
        <v>497</v>
      </c>
      <c r="E4" s="1273" t="s">
        <v>902</v>
      </c>
      <c r="F4" s="1270" t="s">
        <v>901</v>
      </c>
      <c r="G4" s="1271"/>
      <c r="H4" s="1272"/>
      <c r="I4" s="1270" t="s">
        <v>206</v>
      </c>
      <c r="J4" s="1271"/>
      <c r="K4" s="1272"/>
    </row>
    <row r="5" spans="1:11" s="360" customFormat="1">
      <c r="A5" s="1277"/>
      <c r="B5" s="1277"/>
      <c r="C5" s="1277"/>
      <c r="D5" s="1275"/>
      <c r="E5" s="1274"/>
      <c r="F5" s="1068" t="s">
        <v>372</v>
      </c>
      <c r="G5" s="1068" t="s">
        <v>377</v>
      </c>
      <c r="H5" s="1068" t="s">
        <v>376</v>
      </c>
      <c r="I5" s="1069" t="s">
        <v>372</v>
      </c>
      <c r="J5" s="1070" t="s">
        <v>377</v>
      </c>
      <c r="K5" s="1071" t="s">
        <v>376</v>
      </c>
    </row>
    <row r="6" spans="1:11">
      <c r="A6" s="882"/>
      <c r="B6" s="883"/>
      <c r="C6" s="884"/>
      <c r="D6" s="885"/>
      <c r="E6" s="886"/>
      <c r="F6" s="887"/>
      <c r="G6" s="887"/>
      <c r="H6" s="887"/>
      <c r="I6" s="876"/>
      <c r="J6" s="888"/>
      <c r="K6" s="889"/>
    </row>
    <row r="7" spans="1:11">
      <c r="A7" s="558">
        <v>1</v>
      </c>
      <c r="B7" s="558">
        <v>1</v>
      </c>
      <c r="C7" s="559" t="s">
        <v>378</v>
      </c>
      <c r="D7" s="907" t="s">
        <v>498</v>
      </c>
      <c r="E7" s="561">
        <v>456402</v>
      </c>
      <c r="F7" s="560">
        <v>0.33496558078185457</v>
      </c>
      <c r="G7" s="560">
        <f>J7/E7</f>
        <v>0.17610558367404175</v>
      </c>
      <c r="H7" s="560">
        <f>K7/E7</f>
        <v>0.51107116445589629</v>
      </c>
      <c r="I7" s="564">
        <v>152878.96099999998</v>
      </c>
      <c r="J7" s="890">
        <f>K7-I7</f>
        <v>80374.940600000002</v>
      </c>
      <c r="K7" s="1236">
        <f>+'VO 01'!I67</f>
        <v>233253.90159999998</v>
      </c>
    </row>
    <row r="8" spans="1:11" ht="26">
      <c r="A8" s="558">
        <v>2</v>
      </c>
      <c r="B8" s="558">
        <v>2</v>
      </c>
      <c r="C8" s="559" t="s">
        <v>379</v>
      </c>
      <c r="D8" s="907" t="s">
        <v>499</v>
      </c>
      <c r="E8" s="561">
        <v>350327</v>
      </c>
      <c r="F8" s="560">
        <v>0.64546640139070066</v>
      </c>
      <c r="G8" s="560">
        <f>J8/E8</f>
        <v>6.5701422956266603E-2</v>
      </c>
      <c r="H8" s="560">
        <f>K8/E8</f>
        <v>0.71116782434696724</v>
      </c>
      <c r="I8" s="564">
        <v>226124.30799999999</v>
      </c>
      <c r="J8" s="890">
        <f>K8-I8</f>
        <v>23016.982400000008</v>
      </c>
      <c r="K8" s="1236">
        <f>+'VO 02'!K36</f>
        <v>249141.2904</v>
      </c>
    </row>
    <row r="9" spans="1:11" ht="26">
      <c r="A9" s="558">
        <v>3</v>
      </c>
      <c r="B9" s="558">
        <v>3</v>
      </c>
      <c r="C9" s="559" t="s">
        <v>899</v>
      </c>
      <c r="D9" s="892" t="s">
        <v>900</v>
      </c>
      <c r="E9" s="561">
        <v>371286.43</v>
      </c>
      <c r="F9" s="560">
        <v>0.1</v>
      </c>
      <c r="G9" s="560">
        <f>H9-F9</f>
        <v>0.35</v>
      </c>
      <c r="H9" s="560">
        <v>0.45</v>
      </c>
      <c r="I9" s="564">
        <v>37128.643000000004</v>
      </c>
      <c r="J9" s="890">
        <f>K9-I9</f>
        <v>129950.25049999999</v>
      </c>
      <c r="K9" s="563">
        <f>H9*E9</f>
        <v>167078.89350000001</v>
      </c>
    </row>
    <row r="10" spans="1:11">
      <c r="A10" s="558">
        <v>4</v>
      </c>
      <c r="B10" s="558">
        <v>4</v>
      </c>
      <c r="C10" s="559" t="s">
        <v>380</v>
      </c>
      <c r="D10" s="907" t="s">
        <v>500</v>
      </c>
      <c r="E10" s="561">
        <v>47193.599999999999</v>
      </c>
      <c r="F10" s="560">
        <v>0.9</v>
      </c>
      <c r="G10" s="560">
        <f t="shared" ref="G10:G30" si="0">J10/E10</f>
        <v>0.10000000000000002</v>
      </c>
      <c r="H10" s="560">
        <v>1</v>
      </c>
      <c r="I10" s="564">
        <v>42474.239999999998</v>
      </c>
      <c r="J10" s="890">
        <f>K10-I10</f>
        <v>4719.3600000000006</v>
      </c>
      <c r="K10" s="563">
        <f>H10*E10</f>
        <v>47193.599999999999</v>
      </c>
    </row>
    <row r="11" spans="1:11">
      <c r="A11" s="558">
        <v>5</v>
      </c>
      <c r="B11" s="558">
        <v>5</v>
      </c>
      <c r="C11" s="559" t="s">
        <v>381</v>
      </c>
      <c r="D11" s="907"/>
      <c r="E11" s="561">
        <v>945.4</v>
      </c>
      <c r="F11" s="560">
        <v>0</v>
      </c>
      <c r="G11" s="560">
        <f t="shared" si="0"/>
        <v>0</v>
      </c>
      <c r="H11" s="560">
        <f t="shared" ref="H11:H29" si="1">K11/E11</f>
        <v>0</v>
      </c>
      <c r="I11" s="564"/>
      <c r="J11" s="890"/>
      <c r="K11" s="563"/>
    </row>
    <row r="12" spans="1:11">
      <c r="A12" s="558">
        <v>6</v>
      </c>
      <c r="B12" s="558">
        <v>6</v>
      </c>
      <c r="C12" s="559" t="s">
        <v>382</v>
      </c>
      <c r="D12" s="907"/>
      <c r="E12" s="561">
        <v>477.6</v>
      </c>
      <c r="F12" s="560">
        <v>0</v>
      </c>
      <c r="G12" s="560">
        <f t="shared" si="0"/>
        <v>1</v>
      </c>
      <c r="H12" s="560">
        <v>1</v>
      </c>
      <c r="I12" s="564">
        <v>0</v>
      </c>
      <c r="J12" s="890">
        <f>K12-I12</f>
        <v>477.6</v>
      </c>
      <c r="K12" s="563">
        <f>H12*E12</f>
        <v>477.6</v>
      </c>
    </row>
    <row r="13" spans="1:11">
      <c r="A13" s="558">
        <v>7</v>
      </c>
      <c r="B13" s="558">
        <v>7</v>
      </c>
      <c r="C13" s="559" t="s">
        <v>383</v>
      </c>
      <c r="D13" s="907" t="s">
        <v>501</v>
      </c>
      <c r="E13" s="561">
        <v>76286</v>
      </c>
      <c r="F13" s="560">
        <v>0.8</v>
      </c>
      <c r="G13" s="560">
        <f t="shared" si="0"/>
        <v>0.19999999999999996</v>
      </c>
      <c r="H13" s="560">
        <v>1</v>
      </c>
      <c r="I13" s="564">
        <v>61028.800000000003</v>
      </c>
      <c r="J13" s="890">
        <f>K13-I13</f>
        <v>15257.199999999997</v>
      </c>
      <c r="K13" s="563">
        <f>H13*E13</f>
        <v>76286</v>
      </c>
    </row>
    <row r="14" spans="1:11">
      <c r="A14" s="558">
        <v>8</v>
      </c>
      <c r="B14" s="558">
        <v>8</v>
      </c>
      <c r="C14" s="559" t="s">
        <v>384</v>
      </c>
      <c r="D14" s="907" t="s">
        <v>500</v>
      </c>
      <c r="E14" s="891">
        <v>11473</v>
      </c>
      <c r="F14" s="560">
        <v>0.6</v>
      </c>
      <c r="G14" s="560">
        <f t="shared" si="0"/>
        <v>0</v>
      </c>
      <c r="H14" s="560">
        <f t="shared" si="1"/>
        <v>0.6</v>
      </c>
      <c r="I14" s="564">
        <v>6883.8</v>
      </c>
      <c r="J14" s="890">
        <f>K14-I14</f>
        <v>0</v>
      </c>
      <c r="K14" s="563">
        <v>6883.8</v>
      </c>
    </row>
    <row r="15" spans="1:11">
      <c r="A15" s="558">
        <v>9</v>
      </c>
      <c r="B15" s="558">
        <v>9</v>
      </c>
      <c r="C15" s="559" t="s">
        <v>502</v>
      </c>
      <c r="D15" s="907" t="s">
        <v>507</v>
      </c>
      <c r="E15" s="561">
        <v>668085.92000000004</v>
      </c>
      <c r="F15" s="560">
        <v>0.26660340858553044</v>
      </c>
      <c r="G15" s="560">
        <f t="shared" si="0"/>
        <v>0.23193663698226108</v>
      </c>
      <c r="H15" s="560">
        <f t="shared" si="1"/>
        <v>0.49854004556779158</v>
      </c>
      <c r="I15" s="564">
        <v>178113.98350000003</v>
      </c>
      <c r="J15" s="890">
        <f t="shared" ref="J15:J19" si="2">K15-I15</f>
        <v>154953.60149999993</v>
      </c>
      <c r="K15" s="1236">
        <f>+'VO-09'!K372</f>
        <v>333067.58499999996</v>
      </c>
    </row>
    <row r="16" spans="1:11">
      <c r="A16" s="558">
        <v>10</v>
      </c>
      <c r="B16" s="558">
        <v>10</v>
      </c>
      <c r="C16" s="559" t="s">
        <v>503</v>
      </c>
      <c r="D16" s="907"/>
      <c r="E16" s="561"/>
      <c r="F16" s="560"/>
      <c r="G16" s="560"/>
      <c r="H16" s="560"/>
      <c r="I16" s="564"/>
      <c r="J16" s="890">
        <f t="shared" si="2"/>
        <v>0</v>
      </c>
      <c r="K16" s="563"/>
    </row>
    <row r="17" spans="1:11" ht="26">
      <c r="A17" s="558">
        <v>11</v>
      </c>
      <c r="B17" s="558">
        <v>11</v>
      </c>
      <c r="C17" s="559" t="s">
        <v>504</v>
      </c>
      <c r="D17" s="907" t="s">
        <v>500</v>
      </c>
      <c r="E17" s="561">
        <v>42385</v>
      </c>
      <c r="F17" s="560">
        <v>1</v>
      </c>
      <c r="G17" s="560">
        <f t="shared" si="0"/>
        <v>0</v>
      </c>
      <c r="H17" s="560">
        <f t="shared" si="1"/>
        <v>1</v>
      </c>
      <c r="I17" s="564">
        <v>42385</v>
      </c>
      <c r="J17" s="890">
        <f t="shared" si="2"/>
        <v>0</v>
      </c>
      <c r="K17" s="1236">
        <f>+'VO-11'!I185</f>
        <v>42385</v>
      </c>
    </row>
    <row r="18" spans="1:11">
      <c r="A18" s="558">
        <v>12</v>
      </c>
      <c r="B18" s="558">
        <v>12</v>
      </c>
      <c r="C18" s="559" t="s">
        <v>505</v>
      </c>
      <c r="D18" s="907" t="s">
        <v>508</v>
      </c>
      <c r="E18" s="561">
        <v>17184</v>
      </c>
      <c r="F18" s="560">
        <v>0.95</v>
      </c>
      <c r="G18" s="560">
        <f t="shared" si="0"/>
        <v>5.0000000000000044E-2</v>
      </c>
      <c r="H18" s="560">
        <v>1</v>
      </c>
      <c r="I18" s="564">
        <v>16324.8</v>
      </c>
      <c r="J18" s="890">
        <f t="shared" si="2"/>
        <v>859.20000000000073</v>
      </c>
      <c r="K18" s="563">
        <f>H18*E18</f>
        <v>17184</v>
      </c>
    </row>
    <row r="19" spans="1:11">
      <c r="A19" s="558">
        <v>13</v>
      </c>
      <c r="B19" s="558">
        <v>13</v>
      </c>
      <c r="C19" s="559" t="s">
        <v>506</v>
      </c>
      <c r="D19" s="907" t="s">
        <v>509</v>
      </c>
      <c r="E19" s="561">
        <v>25244.36</v>
      </c>
      <c r="F19" s="560">
        <v>0</v>
      </c>
      <c r="G19" s="560">
        <f t="shared" si="0"/>
        <v>0.4</v>
      </c>
      <c r="H19" s="560">
        <v>0.4</v>
      </c>
      <c r="I19" s="564"/>
      <c r="J19" s="890">
        <f t="shared" si="2"/>
        <v>10097.744000000001</v>
      </c>
      <c r="K19" s="563">
        <f>H19*E19</f>
        <v>10097.744000000001</v>
      </c>
    </row>
    <row r="20" spans="1:11" ht="26">
      <c r="A20" s="558">
        <v>14</v>
      </c>
      <c r="B20" s="558">
        <v>15</v>
      </c>
      <c r="C20" s="559" t="s">
        <v>723</v>
      </c>
      <c r="D20" s="892" t="s">
        <v>724</v>
      </c>
      <c r="E20" s="561">
        <v>18505.310000000001</v>
      </c>
      <c r="F20" s="560">
        <v>1</v>
      </c>
      <c r="G20" s="560">
        <f t="shared" si="0"/>
        <v>0</v>
      </c>
      <c r="H20" s="560">
        <f t="shared" si="1"/>
        <v>1</v>
      </c>
      <c r="I20" s="564">
        <v>18505.310000000001</v>
      </c>
      <c r="J20" s="890">
        <f>K20-I20</f>
        <v>0</v>
      </c>
      <c r="K20" s="563">
        <v>18505.310000000001</v>
      </c>
    </row>
    <row r="21" spans="1:11" ht="26">
      <c r="A21" s="558">
        <v>15</v>
      </c>
      <c r="B21" s="558">
        <v>16</v>
      </c>
      <c r="C21" s="559" t="s">
        <v>725</v>
      </c>
      <c r="D21" s="892" t="s">
        <v>724</v>
      </c>
      <c r="E21" s="561">
        <v>17056.2</v>
      </c>
      <c r="F21" s="560">
        <v>1</v>
      </c>
      <c r="G21" s="560">
        <f t="shared" si="0"/>
        <v>0</v>
      </c>
      <c r="H21" s="560">
        <f t="shared" si="1"/>
        <v>1</v>
      </c>
      <c r="I21" s="564">
        <v>17056.2</v>
      </c>
      <c r="J21" s="890">
        <f>K21-I21</f>
        <v>0</v>
      </c>
      <c r="K21" s="563">
        <v>17056.2</v>
      </c>
    </row>
    <row r="22" spans="1:11">
      <c r="A22" s="558">
        <v>16</v>
      </c>
      <c r="B22" s="558" t="s">
        <v>726</v>
      </c>
      <c r="C22" s="559" t="s">
        <v>727</v>
      </c>
      <c r="D22" s="892" t="s">
        <v>724</v>
      </c>
      <c r="E22" s="561">
        <v>474871.34</v>
      </c>
      <c r="F22" s="560">
        <v>0.29365398585646374</v>
      </c>
      <c r="G22" s="560">
        <f t="shared" si="0"/>
        <v>0.25902437321233157</v>
      </c>
      <c r="H22" s="560">
        <f t="shared" si="1"/>
        <v>0.55267835906879537</v>
      </c>
      <c r="I22" s="564">
        <v>139447.86176</v>
      </c>
      <c r="J22" s="890">
        <f>K22-I22</f>
        <v>123003.2512</v>
      </c>
      <c r="K22" s="1236">
        <f>'VO-16a (2)'!U73</f>
        <v>262451.11296</v>
      </c>
    </row>
    <row r="23" spans="1:11" ht="26">
      <c r="A23" s="558">
        <v>17</v>
      </c>
      <c r="B23" s="558">
        <v>17</v>
      </c>
      <c r="C23" s="559" t="s">
        <v>728</v>
      </c>
      <c r="D23" s="892" t="s">
        <v>724</v>
      </c>
      <c r="E23" s="561">
        <v>22044.959999999999</v>
      </c>
      <c r="F23" s="560">
        <v>0.55404954238973447</v>
      </c>
      <c r="G23" s="560">
        <f t="shared" si="0"/>
        <v>0.44595045761026553</v>
      </c>
      <c r="H23" s="560">
        <v>1</v>
      </c>
      <c r="I23" s="564">
        <v>12214</v>
      </c>
      <c r="J23" s="890">
        <f>K23-I23</f>
        <v>9830.9599999999991</v>
      </c>
      <c r="K23" s="563">
        <f>H23*E23</f>
        <v>22044.959999999999</v>
      </c>
    </row>
    <row r="24" spans="1:11">
      <c r="A24" s="558">
        <v>18</v>
      </c>
      <c r="B24" s="558">
        <v>18</v>
      </c>
      <c r="C24" s="559" t="s">
        <v>729</v>
      </c>
      <c r="D24" s="892" t="s">
        <v>724</v>
      </c>
      <c r="E24" s="561">
        <v>11807.35</v>
      </c>
      <c r="F24" s="560">
        <v>0</v>
      </c>
      <c r="G24" s="560">
        <f t="shared" si="0"/>
        <v>0</v>
      </c>
      <c r="H24" s="560">
        <f t="shared" si="1"/>
        <v>0</v>
      </c>
      <c r="I24" s="564"/>
      <c r="J24" s="890"/>
      <c r="K24" s="563"/>
    </row>
    <row r="25" spans="1:11">
      <c r="A25" s="558">
        <v>19</v>
      </c>
      <c r="B25" s="558">
        <v>19</v>
      </c>
      <c r="C25" s="559" t="s">
        <v>730</v>
      </c>
      <c r="D25" s="1213" t="s">
        <v>995</v>
      </c>
      <c r="E25" s="561">
        <v>10200</v>
      </c>
      <c r="F25" s="560">
        <v>0.5</v>
      </c>
      <c r="G25" s="560">
        <f t="shared" si="0"/>
        <v>0.5</v>
      </c>
      <c r="H25" s="560">
        <v>1</v>
      </c>
      <c r="I25" s="564">
        <v>5100</v>
      </c>
      <c r="J25" s="890">
        <f>K25-I25</f>
        <v>5100</v>
      </c>
      <c r="K25" s="563">
        <f>E25</f>
        <v>10200</v>
      </c>
    </row>
    <row r="26" spans="1:11" ht="26">
      <c r="A26" s="558">
        <v>20</v>
      </c>
      <c r="B26" s="558">
        <v>20</v>
      </c>
      <c r="C26" s="559" t="s">
        <v>731</v>
      </c>
      <c r="D26" s="907" t="s">
        <v>995</v>
      </c>
      <c r="E26" s="561">
        <v>17476.400000000001</v>
      </c>
      <c r="F26" s="560">
        <v>0.6</v>
      </c>
      <c r="G26" s="560">
        <f t="shared" si="0"/>
        <v>0.4</v>
      </c>
      <c r="H26" s="560">
        <v>1</v>
      </c>
      <c r="I26" s="564">
        <v>10485.84</v>
      </c>
      <c r="J26" s="890">
        <f>K26-I26</f>
        <v>6990.5600000000013</v>
      </c>
      <c r="K26" s="563">
        <f>H26*E26</f>
        <v>17476.400000000001</v>
      </c>
    </row>
    <row r="27" spans="1:11" ht="22.25" customHeight="1">
      <c r="A27" s="558">
        <v>21</v>
      </c>
      <c r="B27" s="558">
        <v>21</v>
      </c>
      <c r="C27" s="559" t="s">
        <v>732</v>
      </c>
      <c r="D27" s="907" t="s">
        <v>996</v>
      </c>
      <c r="E27" s="561">
        <v>825</v>
      </c>
      <c r="F27" s="560">
        <v>1</v>
      </c>
      <c r="G27" s="560">
        <f t="shared" si="0"/>
        <v>0</v>
      </c>
      <c r="H27" s="560">
        <f t="shared" si="1"/>
        <v>1</v>
      </c>
      <c r="I27" s="564">
        <v>825</v>
      </c>
      <c r="J27" s="890">
        <f>K27-I27</f>
        <v>0</v>
      </c>
      <c r="K27" s="563">
        <v>825</v>
      </c>
    </row>
    <row r="28" spans="1:11" ht="22.25" customHeight="1">
      <c r="A28" s="558">
        <v>22</v>
      </c>
      <c r="B28" s="558">
        <v>22</v>
      </c>
      <c r="C28" s="559" t="s">
        <v>733</v>
      </c>
      <c r="D28" s="907" t="s">
        <v>996</v>
      </c>
      <c r="E28" s="561">
        <v>1340.85</v>
      </c>
      <c r="F28" s="560">
        <v>1</v>
      </c>
      <c r="G28" s="560">
        <f t="shared" si="0"/>
        <v>0</v>
      </c>
      <c r="H28" s="560">
        <v>1</v>
      </c>
      <c r="I28" s="564">
        <v>1340.85</v>
      </c>
      <c r="J28" s="890"/>
      <c r="K28" s="563">
        <f>H28*E28</f>
        <v>1340.85</v>
      </c>
    </row>
    <row r="29" spans="1:11" ht="22.25" customHeight="1">
      <c r="A29" s="558">
        <v>23</v>
      </c>
      <c r="B29" s="558">
        <v>23</v>
      </c>
      <c r="C29" s="559" t="s">
        <v>734</v>
      </c>
      <c r="D29" s="907" t="s">
        <v>996</v>
      </c>
      <c r="E29" s="561">
        <v>14669.52</v>
      </c>
      <c r="F29" s="560">
        <v>0.19999999999999998</v>
      </c>
      <c r="G29" s="560">
        <f t="shared" si="0"/>
        <v>0</v>
      </c>
      <c r="H29" s="560">
        <f t="shared" si="1"/>
        <v>0.19999999999999998</v>
      </c>
      <c r="I29" s="564">
        <v>2933.904</v>
      </c>
      <c r="J29" s="890">
        <f>K29-I29</f>
        <v>0</v>
      </c>
      <c r="K29" s="563">
        <v>2933.904</v>
      </c>
    </row>
    <row r="30" spans="1:11" ht="22.25" customHeight="1">
      <c r="A30" s="558">
        <v>24</v>
      </c>
      <c r="B30" s="558">
        <v>24</v>
      </c>
      <c r="C30" s="559" t="s">
        <v>735</v>
      </c>
      <c r="D30" s="907" t="s">
        <v>992</v>
      </c>
      <c r="E30" s="561">
        <v>20130</v>
      </c>
      <c r="F30" s="560">
        <v>0</v>
      </c>
      <c r="G30" s="560">
        <f t="shared" si="0"/>
        <v>1</v>
      </c>
      <c r="H30" s="560">
        <v>1</v>
      </c>
      <c r="I30" s="564">
        <v>0</v>
      </c>
      <c r="J30" s="890">
        <f t="shared" ref="J30:J39" si="3">K30-I30</f>
        <v>20130</v>
      </c>
      <c r="K30" s="1459">
        <f>H30*E30</f>
        <v>20130</v>
      </c>
    </row>
    <row r="31" spans="1:11" ht="22.25" customHeight="1">
      <c r="A31" s="558">
        <v>25</v>
      </c>
      <c r="B31" s="558">
        <v>25</v>
      </c>
      <c r="C31" s="559" t="s">
        <v>983</v>
      </c>
      <c r="D31" s="907" t="s">
        <v>996</v>
      </c>
      <c r="E31" s="561">
        <v>185106</v>
      </c>
      <c r="F31" s="560">
        <v>0.25</v>
      </c>
      <c r="G31" s="560">
        <f>H31-F31</f>
        <v>0.6</v>
      </c>
      <c r="H31" s="560">
        <v>0.85</v>
      </c>
      <c r="I31" s="564">
        <v>46276.5</v>
      </c>
      <c r="J31" s="890">
        <f t="shared" si="3"/>
        <v>111063.6</v>
      </c>
      <c r="K31" s="563">
        <f t="shared" ref="K31:K60" si="4">H31*E31</f>
        <v>157340.1</v>
      </c>
    </row>
    <row r="32" spans="1:11" ht="22.25" customHeight="1">
      <c r="A32" s="558">
        <v>26</v>
      </c>
      <c r="B32" s="558">
        <v>26</v>
      </c>
      <c r="C32" s="559" t="s">
        <v>984</v>
      </c>
      <c r="D32" s="907" t="s">
        <v>992</v>
      </c>
      <c r="E32" s="561">
        <v>6600</v>
      </c>
      <c r="F32" s="560">
        <v>0.6</v>
      </c>
      <c r="G32" s="560">
        <f t="shared" ref="G32:G60" si="5">H32-F32</f>
        <v>0.4</v>
      </c>
      <c r="H32" s="560">
        <v>1</v>
      </c>
      <c r="I32" s="564">
        <v>3960</v>
      </c>
      <c r="J32" s="890">
        <f t="shared" si="3"/>
        <v>2640</v>
      </c>
      <c r="K32" s="563">
        <f t="shared" si="4"/>
        <v>6600</v>
      </c>
    </row>
    <row r="33" spans="1:11" ht="22.25" customHeight="1">
      <c r="A33" s="558">
        <v>27</v>
      </c>
      <c r="B33" s="558">
        <v>27</v>
      </c>
      <c r="C33" s="559" t="s">
        <v>985</v>
      </c>
      <c r="D33" s="907" t="s">
        <v>992</v>
      </c>
      <c r="E33" s="561">
        <v>5388</v>
      </c>
      <c r="F33" s="560">
        <v>0.6</v>
      </c>
      <c r="G33" s="560">
        <f t="shared" si="5"/>
        <v>0.4</v>
      </c>
      <c r="H33" s="560">
        <v>1</v>
      </c>
      <c r="I33" s="564">
        <v>3232.7999999999997</v>
      </c>
      <c r="J33" s="890">
        <f t="shared" si="3"/>
        <v>2155.2000000000003</v>
      </c>
      <c r="K33" s="563">
        <f t="shared" si="4"/>
        <v>5388</v>
      </c>
    </row>
    <row r="34" spans="1:11" ht="22.25" customHeight="1">
      <c r="A34" s="558">
        <v>28</v>
      </c>
      <c r="B34" s="558">
        <v>28</v>
      </c>
      <c r="C34" s="559" t="s">
        <v>986</v>
      </c>
      <c r="D34" s="907" t="s">
        <v>992</v>
      </c>
      <c r="E34" s="561">
        <v>15890</v>
      </c>
      <c r="F34" s="560">
        <v>0.6</v>
      </c>
      <c r="G34" s="560">
        <f t="shared" si="5"/>
        <v>0.4</v>
      </c>
      <c r="H34" s="560">
        <v>1</v>
      </c>
      <c r="I34" s="564">
        <v>9534</v>
      </c>
      <c r="J34" s="890">
        <f t="shared" si="3"/>
        <v>6356</v>
      </c>
      <c r="K34" s="563">
        <f t="shared" si="4"/>
        <v>15890</v>
      </c>
    </row>
    <row r="35" spans="1:11" ht="22.25" customHeight="1">
      <c r="A35" s="558">
        <v>29</v>
      </c>
      <c r="B35" s="558">
        <v>29</v>
      </c>
      <c r="C35" s="559" t="s">
        <v>987</v>
      </c>
      <c r="D35" s="907" t="s">
        <v>992</v>
      </c>
      <c r="E35" s="561">
        <v>14400</v>
      </c>
      <c r="F35" s="560">
        <v>0.6</v>
      </c>
      <c r="G35" s="560">
        <f t="shared" si="5"/>
        <v>0.4</v>
      </c>
      <c r="H35" s="560">
        <v>1</v>
      </c>
      <c r="I35" s="564">
        <v>8640</v>
      </c>
      <c r="J35" s="890">
        <f t="shared" si="3"/>
        <v>5760</v>
      </c>
      <c r="K35" s="563">
        <f t="shared" si="4"/>
        <v>14400</v>
      </c>
    </row>
    <row r="36" spans="1:11" ht="22.25" customHeight="1">
      <c r="A36" s="558">
        <v>30</v>
      </c>
      <c r="B36" s="558">
        <v>30</v>
      </c>
      <c r="C36" s="559" t="s">
        <v>988</v>
      </c>
      <c r="D36" s="907" t="s">
        <v>993</v>
      </c>
      <c r="E36" s="561">
        <v>2525.25</v>
      </c>
      <c r="F36" s="560">
        <v>0</v>
      </c>
      <c r="G36" s="560">
        <f t="shared" si="5"/>
        <v>1</v>
      </c>
      <c r="H36" s="560">
        <v>1</v>
      </c>
      <c r="I36" s="564">
        <v>0</v>
      </c>
      <c r="J36" s="890">
        <f t="shared" si="3"/>
        <v>2525.25</v>
      </c>
      <c r="K36" s="563">
        <f t="shared" si="4"/>
        <v>2525.25</v>
      </c>
    </row>
    <row r="37" spans="1:11" ht="22.25" customHeight="1">
      <c r="A37" s="558">
        <v>31</v>
      </c>
      <c r="B37" s="558">
        <v>31</v>
      </c>
      <c r="C37" s="559" t="s">
        <v>989</v>
      </c>
      <c r="D37" s="907" t="s">
        <v>993</v>
      </c>
      <c r="E37" s="561">
        <v>32310</v>
      </c>
      <c r="F37" s="560">
        <v>0.6</v>
      </c>
      <c r="G37" s="560">
        <f t="shared" si="5"/>
        <v>0.4</v>
      </c>
      <c r="H37" s="560">
        <v>1</v>
      </c>
      <c r="I37" s="564">
        <v>19386</v>
      </c>
      <c r="J37" s="890">
        <f t="shared" si="3"/>
        <v>12924</v>
      </c>
      <c r="K37" s="563">
        <f t="shared" si="4"/>
        <v>32310</v>
      </c>
    </row>
    <row r="38" spans="1:11" ht="22.25" customHeight="1">
      <c r="A38" s="558">
        <v>32</v>
      </c>
      <c r="B38" s="558">
        <v>32</v>
      </c>
      <c r="C38" s="559" t="s">
        <v>990</v>
      </c>
      <c r="D38" s="907" t="s">
        <v>993</v>
      </c>
      <c r="E38" s="561">
        <v>29700</v>
      </c>
      <c r="F38" s="560">
        <v>0.6</v>
      </c>
      <c r="G38" s="560">
        <f t="shared" si="5"/>
        <v>0.4</v>
      </c>
      <c r="H38" s="560">
        <v>1</v>
      </c>
      <c r="I38" s="564">
        <v>17820</v>
      </c>
      <c r="J38" s="890">
        <f t="shared" si="3"/>
        <v>11880</v>
      </c>
      <c r="K38" s="563">
        <f t="shared" si="4"/>
        <v>29700</v>
      </c>
    </row>
    <row r="39" spans="1:11" ht="22.25" customHeight="1">
      <c r="A39" s="558">
        <v>33</v>
      </c>
      <c r="B39" s="558"/>
      <c r="C39" s="559" t="s">
        <v>997</v>
      </c>
      <c r="D39" s="1460" t="s">
        <v>1054</v>
      </c>
      <c r="E39" s="561">
        <v>7812.48</v>
      </c>
      <c r="F39" s="560">
        <v>0</v>
      </c>
      <c r="G39" s="560">
        <f t="shared" si="5"/>
        <v>1</v>
      </c>
      <c r="H39" s="560">
        <v>1</v>
      </c>
      <c r="I39" s="564">
        <v>0</v>
      </c>
      <c r="J39" s="1244">
        <f t="shared" si="3"/>
        <v>7812.48</v>
      </c>
      <c r="K39" s="563">
        <f t="shared" si="4"/>
        <v>7812.48</v>
      </c>
    </row>
    <row r="40" spans="1:11" ht="22.25" customHeight="1">
      <c r="A40" s="558">
        <v>34</v>
      </c>
      <c r="B40" s="558"/>
      <c r="C40" s="559" t="s">
        <v>998</v>
      </c>
      <c r="D40" s="1460" t="s">
        <v>1054</v>
      </c>
      <c r="E40" s="561">
        <v>2520</v>
      </c>
      <c r="F40" s="560">
        <v>0</v>
      </c>
      <c r="G40" s="560">
        <f t="shared" si="5"/>
        <v>1</v>
      </c>
      <c r="H40" s="560">
        <v>1</v>
      </c>
      <c r="I40" s="564">
        <v>0</v>
      </c>
      <c r="J40" s="1244">
        <f t="shared" ref="J40:J60" si="6">K40-I40</f>
        <v>2520</v>
      </c>
      <c r="K40" s="563">
        <f t="shared" si="4"/>
        <v>2520</v>
      </c>
    </row>
    <row r="41" spans="1:11" ht="22.25" customHeight="1">
      <c r="A41" s="558">
        <v>35</v>
      </c>
      <c r="B41" s="558"/>
      <c r="C41" s="559" t="s">
        <v>999</v>
      </c>
      <c r="D41" s="1460" t="s">
        <v>1054</v>
      </c>
      <c r="E41" s="561">
        <v>1039.3399999999999</v>
      </c>
      <c r="F41" s="560">
        <v>0</v>
      </c>
      <c r="G41" s="560">
        <f t="shared" si="5"/>
        <v>1</v>
      </c>
      <c r="H41" s="560">
        <v>1</v>
      </c>
      <c r="I41" s="564">
        <v>0</v>
      </c>
      <c r="J41" s="1244">
        <f t="shared" si="6"/>
        <v>1039.3399999999999</v>
      </c>
      <c r="K41" s="563">
        <f t="shared" si="4"/>
        <v>1039.3399999999999</v>
      </c>
    </row>
    <row r="42" spans="1:11" ht="22.25" customHeight="1">
      <c r="A42" s="558">
        <v>36</v>
      </c>
      <c r="B42" s="558"/>
      <c r="C42" s="559" t="s">
        <v>1000</v>
      </c>
      <c r="D42" s="1460" t="s">
        <v>1054</v>
      </c>
      <c r="E42" s="561">
        <v>3259.54</v>
      </c>
      <c r="F42" s="560">
        <v>0</v>
      </c>
      <c r="G42" s="560">
        <f t="shared" si="5"/>
        <v>1</v>
      </c>
      <c r="H42" s="560">
        <v>1</v>
      </c>
      <c r="I42" s="564">
        <v>0</v>
      </c>
      <c r="J42" s="1244">
        <f t="shared" si="6"/>
        <v>3259.54</v>
      </c>
      <c r="K42" s="563">
        <f t="shared" si="4"/>
        <v>3259.54</v>
      </c>
    </row>
    <row r="43" spans="1:11" ht="22.25" customHeight="1">
      <c r="A43" s="558">
        <v>37</v>
      </c>
      <c r="B43" s="558"/>
      <c r="C43" s="559" t="s">
        <v>1001</v>
      </c>
      <c r="D43" s="1460" t="s">
        <v>1054</v>
      </c>
      <c r="E43" s="561">
        <v>1320</v>
      </c>
      <c r="F43" s="560">
        <v>0</v>
      </c>
      <c r="G43" s="560">
        <f t="shared" si="5"/>
        <v>1</v>
      </c>
      <c r="H43" s="560">
        <v>1</v>
      </c>
      <c r="I43" s="564">
        <v>0</v>
      </c>
      <c r="J43" s="1244">
        <f t="shared" si="6"/>
        <v>1320</v>
      </c>
      <c r="K43" s="563">
        <f t="shared" si="4"/>
        <v>1320</v>
      </c>
    </row>
    <row r="44" spans="1:11" ht="22.25" customHeight="1">
      <c r="A44" s="558">
        <v>38</v>
      </c>
      <c r="B44" s="558"/>
      <c r="C44" s="559" t="s">
        <v>1002</v>
      </c>
      <c r="D44" s="1460" t="s">
        <v>1054</v>
      </c>
      <c r="E44" s="561">
        <v>37007.769999999997</v>
      </c>
      <c r="F44" s="560">
        <v>0</v>
      </c>
      <c r="G44" s="560">
        <f t="shared" si="5"/>
        <v>0.4</v>
      </c>
      <c r="H44" s="560">
        <v>0.4</v>
      </c>
      <c r="I44" s="564">
        <v>0</v>
      </c>
      <c r="J44" s="1244">
        <f t="shared" si="6"/>
        <v>14803.108</v>
      </c>
      <c r="K44" s="563">
        <f t="shared" si="4"/>
        <v>14803.108</v>
      </c>
    </row>
    <row r="45" spans="1:11" ht="22.25" customHeight="1">
      <c r="A45" s="558">
        <v>39</v>
      </c>
      <c r="B45" s="558"/>
      <c r="C45" s="559" t="s">
        <v>1003</v>
      </c>
      <c r="D45" s="1460" t="s">
        <v>1054</v>
      </c>
      <c r="E45" s="561">
        <v>5280</v>
      </c>
      <c r="F45" s="560">
        <v>0</v>
      </c>
      <c r="G45" s="560">
        <f t="shared" si="5"/>
        <v>1</v>
      </c>
      <c r="H45" s="560">
        <v>1</v>
      </c>
      <c r="I45" s="564">
        <v>0</v>
      </c>
      <c r="J45" s="1244">
        <f t="shared" si="6"/>
        <v>5280</v>
      </c>
      <c r="K45" s="563">
        <f t="shared" si="4"/>
        <v>5280</v>
      </c>
    </row>
    <row r="46" spans="1:11" ht="22.25" customHeight="1">
      <c r="A46" s="558">
        <v>40</v>
      </c>
      <c r="B46" s="558"/>
      <c r="C46" s="559" t="s">
        <v>1004</v>
      </c>
      <c r="D46" s="1460" t="s">
        <v>1054</v>
      </c>
      <c r="E46" s="561">
        <v>660</v>
      </c>
      <c r="F46" s="560">
        <v>0</v>
      </c>
      <c r="G46" s="560">
        <f t="shared" si="5"/>
        <v>1</v>
      </c>
      <c r="H46" s="560">
        <v>1</v>
      </c>
      <c r="I46" s="564">
        <v>0</v>
      </c>
      <c r="J46" s="1244">
        <f t="shared" si="6"/>
        <v>660</v>
      </c>
      <c r="K46" s="563">
        <f t="shared" si="4"/>
        <v>660</v>
      </c>
    </row>
    <row r="47" spans="1:11" ht="22.25" customHeight="1">
      <c r="A47" s="558">
        <v>41</v>
      </c>
      <c r="B47" s="558"/>
      <c r="C47" s="559" t="s">
        <v>1005</v>
      </c>
      <c r="D47" s="1460" t="s">
        <v>1055</v>
      </c>
      <c r="E47" s="561">
        <v>51857.8</v>
      </c>
      <c r="F47" s="560">
        <v>0</v>
      </c>
      <c r="G47" s="560">
        <f t="shared" si="5"/>
        <v>1</v>
      </c>
      <c r="H47" s="560">
        <v>1</v>
      </c>
      <c r="I47" s="564">
        <v>0</v>
      </c>
      <c r="J47" s="1244">
        <f t="shared" si="6"/>
        <v>51857.8</v>
      </c>
      <c r="K47" s="563">
        <f t="shared" si="4"/>
        <v>51857.8</v>
      </c>
    </row>
    <row r="48" spans="1:11" ht="22.25" customHeight="1">
      <c r="A48" s="558">
        <v>42</v>
      </c>
      <c r="B48" s="558"/>
      <c r="C48" s="559" t="s">
        <v>1006</v>
      </c>
      <c r="D48" s="1460" t="s">
        <v>1055</v>
      </c>
      <c r="E48" s="561">
        <v>24750</v>
      </c>
      <c r="F48" s="560">
        <v>0</v>
      </c>
      <c r="G48" s="560">
        <f t="shared" si="5"/>
        <v>1</v>
      </c>
      <c r="H48" s="560">
        <v>1</v>
      </c>
      <c r="I48" s="564">
        <v>0</v>
      </c>
      <c r="J48" s="1244">
        <f t="shared" si="6"/>
        <v>24750</v>
      </c>
      <c r="K48" s="563">
        <f t="shared" si="4"/>
        <v>24750</v>
      </c>
    </row>
    <row r="49" spans="1:11" ht="22.25" customHeight="1">
      <c r="A49" s="558">
        <v>43</v>
      </c>
      <c r="B49" s="558"/>
      <c r="C49" s="559" t="s">
        <v>1007</v>
      </c>
      <c r="D49" s="1460" t="s">
        <v>1055</v>
      </c>
      <c r="E49" s="561">
        <v>23960.16</v>
      </c>
      <c r="F49" s="560">
        <v>0</v>
      </c>
      <c r="G49" s="560">
        <f t="shared" si="5"/>
        <v>0.5</v>
      </c>
      <c r="H49" s="560">
        <v>0.5</v>
      </c>
      <c r="I49" s="564">
        <v>0</v>
      </c>
      <c r="J49" s="1244">
        <f t="shared" si="6"/>
        <v>11980.08</v>
      </c>
      <c r="K49" s="563">
        <f t="shared" si="4"/>
        <v>11980.08</v>
      </c>
    </row>
    <row r="50" spans="1:11" ht="22.25" customHeight="1">
      <c r="A50" s="558">
        <v>44</v>
      </c>
      <c r="B50" s="558"/>
      <c r="C50" s="559" t="s">
        <v>1008</v>
      </c>
      <c r="D50" s="1460" t="s">
        <v>1055</v>
      </c>
      <c r="E50" s="561">
        <v>8961.44</v>
      </c>
      <c r="F50" s="560">
        <v>0</v>
      </c>
      <c r="G50" s="560">
        <f t="shared" si="5"/>
        <v>1</v>
      </c>
      <c r="H50" s="1245">
        <v>1</v>
      </c>
      <c r="I50" s="564">
        <v>0</v>
      </c>
      <c r="J50" s="1244">
        <f t="shared" si="6"/>
        <v>8961.44</v>
      </c>
      <c r="K50" s="563">
        <f t="shared" si="4"/>
        <v>8961.44</v>
      </c>
    </row>
    <row r="51" spans="1:11" ht="22.25" customHeight="1">
      <c r="A51" s="558">
        <v>45</v>
      </c>
      <c r="B51" s="558"/>
      <c r="C51" s="559" t="s">
        <v>1009</v>
      </c>
      <c r="D51" s="1460" t="s">
        <v>1055</v>
      </c>
      <c r="E51" s="561">
        <v>52200</v>
      </c>
      <c r="F51" s="560">
        <v>0</v>
      </c>
      <c r="G51" s="560">
        <f t="shared" si="5"/>
        <v>0.5</v>
      </c>
      <c r="H51" s="560">
        <v>0.5</v>
      </c>
      <c r="I51" s="564">
        <v>0</v>
      </c>
      <c r="J51" s="1244">
        <f t="shared" si="6"/>
        <v>26100</v>
      </c>
      <c r="K51" s="563">
        <f t="shared" si="4"/>
        <v>26100</v>
      </c>
    </row>
    <row r="52" spans="1:11" ht="22.25" customHeight="1">
      <c r="A52" s="558">
        <v>46</v>
      </c>
      <c r="B52" s="558"/>
      <c r="C52" s="559" t="s">
        <v>1010</v>
      </c>
      <c r="D52" s="1460" t="s">
        <v>1055</v>
      </c>
      <c r="E52" s="561">
        <v>20262.55</v>
      </c>
      <c r="F52" s="560">
        <v>0</v>
      </c>
      <c r="G52" s="560">
        <f t="shared" si="5"/>
        <v>0</v>
      </c>
      <c r="H52" s="560"/>
      <c r="I52" s="564">
        <v>0</v>
      </c>
      <c r="J52" s="1244">
        <f t="shared" si="6"/>
        <v>0</v>
      </c>
      <c r="K52" s="563">
        <f t="shared" si="4"/>
        <v>0</v>
      </c>
    </row>
    <row r="53" spans="1:11" ht="22.25" customHeight="1">
      <c r="A53" s="558">
        <v>47</v>
      </c>
      <c r="B53" s="558"/>
      <c r="C53" s="559" t="s">
        <v>1011</v>
      </c>
      <c r="D53" s="1460" t="s">
        <v>1055</v>
      </c>
      <c r="E53" s="561">
        <v>41856</v>
      </c>
      <c r="F53" s="560">
        <v>0</v>
      </c>
      <c r="G53" s="560">
        <f t="shared" si="5"/>
        <v>1</v>
      </c>
      <c r="H53" s="1245">
        <v>1</v>
      </c>
      <c r="I53" s="564">
        <v>0</v>
      </c>
      <c r="J53" s="1244">
        <f t="shared" si="6"/>
        <v>41856</v>
      </c>
      <c r="K53" s="563">
        <f t="shared" si="4"/>
        <v>41856</v>
      </c>
    </row>
    <row r="54" spans="1:11" ht="22.25" customHeight="1">
      <c r="A54" s="558">
        <v>48</v>
      </c>
      <c r="B54" s="558"/>
      <c r="C54" s="559" t="s">
        <v>1012</v>
      </c>
      <c r="D54" s="1460" t="s">
        <v>1056</v>
      </c>
      <c r="E54" s="561">
        <v>173135</v>
      </c>
      <c r="F54" s="560">
        <v>0</v>
      </c>
      <c r="G54" s="560">
        <f t="shared" si="5"/>
        <v>0.7</v>
      </c>
      <c r="H54" s="560">
        <v>0.7</v>
      </c>
      <c r="I54" s="564">
        <v>0</v>
      </c>
      <c r="J54" s="1244">
        <f t="shared" si="6"/>
        <v>121194.49999999999</v>
      </c>
      <c r="K54" s="563">
        <f t="shared" si="4"/>
        <v>121194.49999999999</v>
      </c>
    </row>
    <row r="55" spans="1:11" ht="22.25" customHeight="1">
      <c r="A55" s="558">
        <v>49</v>
      </c>
      <c r="B55" s="558"/>
      <c r="C55" s="559" t="s">
        <v>1013</v>
      </c>
      <c r="D55" s="1460" t="s">
        <v>1056</v>
      </c>
      <c r="E55" s="561">
        <v>4295</v>
      </c>
      <c r="F55" s="560">
        <v>0</v>
      </c>
      <c r="G55" s="560">
        <f t="shared" si="5"/>
        <v>1</v>
      </c>
      <c r="H55" s="1245">
        <v>1</v>
      </c>
      <c r="I55" s="564">
        <v>0</v>
      </c>
      <c r="J55" s="1244">
        <f t="shared" si="6"/>
        <v>4295</v>
      </c>
      <c r="K55" s="563">
        <f t="shared" si="4"/>
        <v>4295</v>
      </c>
    </row>
    <row r="56" spans="1:11" ht="22.25" customHeight="1">
      <c r="A56" s="558">
        <v>50</v>
      </c>
      <c r="B56" s="558"/>
      <c r="C56" s="559" t="s">
        <v>1014</v>
      </c>
      <c r="D56" s="1460" t="s">
        <v>1056</v>
      </c>
      <c r="E56" s="561">
        <v>4673.28</v>
      </c>
      <c r="F56" s="560">
        <v>0</v>
      </c>
      <c r="G56" s="560">
        <f t="shared" si="5"/>
        <v>1</v>
      </c>
      <c r="H56" s="1245">
        <v>1</v>
      </c>
      <c r="I56" s="564">
        <v>0</v>
      </c>
      <c r="J56" s="1244">
        <f t="shared" si="6"/>
        <v>4673.28</v>
      </c>
      <c r="K56" s="563">
        <f t="shared" si="4"/>
        <v>4673.28</v>
      </c>
    </row>
    <row r="57" spans="1:11" ht="22.25" customHeight="1">
      <c r="A57" s="558">
        <v>51</v>
      </c>
      <c r="B57" s="558"/>
      <c r="C57" s="559" t="s">
        <v>1015</v>
      </c>
      <c r="D57" s="1460" t="s">
        <v>1056</v>
      </c>
      <c r="E57" s="561">
        <v>7260</v>
      </c>
      <c r="F57" s="560">
        <v>0</v>
      </c>
      <c r="G57" s="560">
        <f t="shared" si="5"/>
        <v>1</v>
      </c>
      <c r="H57" s="1245">
        <v>1</v>
      </c>
      <c r="I57" s="564">
        <v>0</v>
      </c>
      <c r="J57" s="1244">
        <f t="shared" si="6"/>
        <v>7260</v>
      </c>
      <c r="K57" s="563">
        <f t="shared" si="4"/>
        <v>7260</v>
      </c>
    </row>
    <row r="58" spans="1:11" ht="22.25" customHeight="1">
      <c r="A58" s="558">
        <v>52</v>
      </c>
      <c r="B58" s="558"/>
      <c r="C58" s="559" t="s">
        <v>1016</v>
      </c>
      <c r="D58" s="1460" t="s">
        <v>1056</v>
      </c>
      <c r="E58" s="561">
        <v>9800</v>
      </c>
      <c r="F58" s="560">
        <v>0</v>
      </c>
      <c r="G58" s="560">
        <f t="shared" si="5"/>
        <v>0</v>
      </c>
      <c r="H58" s="560">
        <v>0</v>
      </c>
      <c r="I58" s="564">
        <v>0</v>
      </c>
      <c r="J58" s="1244">
        <f t="shared" si="6"/>
        <v>0</v>
      </c>
      <c r="K58" s="563">
        <f t="shared" si="4"/>
        <v>0</v>
      </c>
    </row>
    <row r="59" spans="1:11" ht="22.25" customHeight="1">
      <c r="A59" s="558">
        <v>53</v>
      </c>
      <c r="B59" s="558"/>
      <c r="C59" s="559" t="s">
        <v>1017</v>
      </c>
      <c r="D59" s="1460" t="s">
        <v>1056</v>
      </c>
      <c r="E59" s="561">
        <v>1465.1</v>
      </c>
      <c r="F59" s="560">
        <v>0</v>
      </c>
      <c r="G59" s="560">
        <f t="shared" si="5"/>
        <v>1</v>
      </c>
      <c r="H59" s="1245">
        <v>1</v>
      </c>
      <c r="I59" s="564">
        <v>0</v>
      </c>
      <c r="J59" s="1244">
        <f t="shared" si="6"/>
        <v>1465.1</v>
      </c>
      <c r="K59" s="563">
        <f t="shared" si="4"/>
        <v>1465.1</v>
      </c>
    </row>
    <row r="60" spans="1:11" ht="26">
      <c r="A60" s="558">
        <v>54</v>
      </c>
      <c r="B60" s="558"/>
      <c r="C60" s="559" t="s">
        <v>1018</v>
      </c>
      <c r="D60" s="1460" t="s">
        <v>1056</v>
      </c>
      <c r="E60" s="561">
        <v>1096</v>
      </c>
      <c r="F60" s="560">
        <v>0</v>
      </c>
      <c r="G60" s="560">
        <f t="shared" si="5"/>
        <v>1</v>
      </c>
      <c r="H60" s="1245">
        <v>1</v>
      </c>
      <c r="I60" s="564">
        <v>0</v>
      </c>
      <c r="J60" s="1244">
        <f t="shared" si="6"/>
        <v>1096</v>
      </c>
      <c r="K60" s="563">
        <f t="shared" si="4"/>
        <v>1096</v>
      </c>
    </row>
    <row r="61" spans="1:11">
      <c r="A61" s="558"/>
      <c r="B61" s="565"/>
      <c r="C61" s="559"/>
      <c r="D61" s="907"/>
      <c r="E61" s="561"/>
      <c r="F61" s="562"/>
      <c r="G61" s="562"/>
      <c r="H61" s="564"/>
      <c r="I61" s="564"/>
      <c r="J61" s="890">
        <v>0</v>
      </c>
      <c r="K61" s="563"/>
    </row>
    <row r="62" spans="1:11">
      <c r="A62" s="893"/>
      <c r="B62" s="565"/>
      <c r="C62" s="565"/>
      <c r="D62" s="1074"/>
      <c r="E62" s="561"/>
      <c r="F62" s="562"/>
      <c r="G62" s="562"/>
      <c r="H62" s="564"/>
      <c r="I62" s="564">
        <v>0</v>
      </c>
      <c r="J62" s="890">
        <v>0</v>
      </c>
      <c r="K62" s="889">
        <v>0</v>
      </c>
    </row>
    <row r="63" spans="1:11" ht="15" thickBot="1">
      <c r="A63" s="1268" t="s">
        <v>385</v>
      </c>
      <c r="B63" s="1269"/>
      <c r="C63" s="1269"/>
      <c r="D63" s="1269"/>
      <c r="E63" s="566">
        <f>SUM(E7:E60)</f>
        <v>3452607.9499999997</v>
      </c>
      <c r="F63" s="566"/>
      <c r="G63" s="566"/>
      <c r="H63" s="566"/>
      <c r="I63" s="566">
        <f>SUM(I7:I62)</f>
        <v>1080100.8012600001</v>
      </c>
      <c r="J63" s="566">
        <f>K63-I63</f>
        <v>1082249.3681999999</v>
      </c>
      <c r="K63" s="894">
        <f>SUM(K7:K62)</f>
        <v>2162350.16946</v>
      </c>
    </row>
    <row r="64" spans="1:11" ht="15" thickTop="1">
      <c r="A64" s="895"/>
      <c r="B64" s="896"/>
      <c r="C64" s="897"/>
      <c r="D64" s="898"/>
      <c r="E64" s="567"/>
      <c r="F64" s="567"/>
      <c r="G64" s="567"/>
      <c r="H64" s="567"/>
      <c r="I64" s="567"/>
      <c r="J64" s="899">
        <f>SUM(I63)</f>
        <v>1080100.8012600001</v>
      </c>
      <c r="K64" s="567"/>
    </row>
    <row r="65" spans="2:11" ht="15" thickBot="1">
      <c r="B65" s="896"/>
      <c r="C65" s="897"/>
      <c r="D65" s="898"/>
      <c r="E65" s="567"/>
      <c r="F65" s="1266" t="s">
        <v>1050</v>
      </c>
      <c r="G65" s="1266"/>
      <c r="H65" s="1266"/>
      <c r="I65" s="1267"/>
      <c r="J65" s="566">
        <f>SUM(K63)*0.9</f>
        <v>1946115.152514</v>
      </c>
      <c r="K65" s="567"/>
    </row>
    <row r="66" spans="2:11" ht="15" thickTop="1"/>
    <row r="67" spans="2:11">
      <c r="K67" s="901">
        <f>E63-K63</f>
        <v>1290257.7805399997</v>
      </c>
    </row>
    <row r="71" spans="2:11">
      <c r="K71" s="1211">
        <v>1191331.50826</v>
      </c>
    </row>
    <row r="72" spans="2:11">
      <c r="K72" s="901">
        <f>K71-K63</f>
        <v>-971018.66119999997</v>
      </c>
    </row>
  </sheetData>
  <mergeCells count="9">
    <mergeCell ref="F65:I65"/>
    <mergeCell ref="A63:D63"/>
    <mergeCell ref="I4:K4"/>
    <mergeCell ref="F4:H4"/>
    <mergeCell ref="E4:E5"/>
    <mergeCell ref="D4:D5"/>
    <mergeCell ref="C4:C5"/>
    <mergeCell ref="B4:B5"/>
    <mergeCell ref="A4:A5"/>
  </mergeCells>
  <conditionalFormatting sqref="E9:E10 I7 K6:K7 I16:I19 K16:K17 I11:K11 I10 E6:J6 E13:E19 F61:K64 E31:E65 J20:J60 I31:I60 K31:K60 F65 J65:K65">
    <cfRule type="cellIs" dxfId="51" priority="82" operator="lessThan">
      <formula>0</formula>
    </cfRule>
  </conditionalFormatting>
  <conditionalFormatting sqref="F6:H6 F61:H62">
    <cfRule type="cellIs" dxfId="50" priority="81" operator="greaterThan">
      <formula>1</formula>
    </cfRule>
  </conditionalFormatting>
  <conditionalFormatting sqref="E11">
    <cfRule type="cellIs" dxfId="49" priority="80" operator="lessThan">
      <formula>0</formula>
    </cfRule>
  </conditionalFormatting>
  <conditionalFormatting sqref="E12">
    <cfRule type="cellIs" dxfId="48" priority="79" operator="lessThan">
      <formula>0</formula>
    </cfRule>
  </conditionalFormatting>
  <conditionalFormatting sqref="E7 J7">
    <cfRule type="cellIs" dxfId="47" priority="70" operator="lessThan">
      <formula>0</formula>
    </cfRule>
  </conditionalFormatting>
  <conditionalFormatting sqref="K8">
    <cfRule type="cellIs" dxfId="46" priority="46" operator="lessThan">
      <formula>0</formula>
    </cfRule>
  </conditionalFormatting>
  <conditionalFormatting sqref="J12">
    <cfRule type="cellIs" dxfId="45" priority="45" operator="lessThan">
      <formula>0</formula>
    </cfRule>
  </conditionalFormatting>
  <conditionalFormatting sqref="I15">
    <cfRule type="cellIs" dxfId="44" priority="63" operator="lessThan">
      <formula>0</formula>
    </cfRule>
  </conditionalFormatting>
  <conditionalFormatting sqref="K14">
    <cfRule type="cellIs" dxfId="43" priority="35" operator="lessThan">
      <formula>0</formula>
    </cfRule>
  </conditionalFormatting>
  <conditionalFormatting sqref="K15">
    <cfRule type="cellIs" dxfId="42" priority="54" operator="lessThan">
      <formula>0</formula>
    </cfRule>
  </conditionalFormatting>
  <conditionalFormatting sqref="E8 J8">
    <cfRule type="cellIs" dxfId="41" priority="47" operator="lessThan">
      <formula>0</formula>
    </cfRule>
  </conditionalFormatting>
  <conditionalFormatting sqref="K9:K10">
    <cfRule type="cellIs" dxfId="40" priority="40" operator="lessThan">
      <formula>0</formula>
    </cfRule>
  </conditionalFormatting>
  <conditionalFormatting sqref="J9:J10">
    <cfRule type="cellIs" dxfId="39" priority="39" operator="lessThan">
      <formula>0</formula>
    </cfRule>
  </conditionalFormatting>
  <conditionalFormatting sqref="I8">
    <cfRule type="cellIs" dxfId="38" priority="38" operator="lessThan">
      <formula>0</formula>
    </cfRule>
  </conditionalFormatting>
  <conditionalFormatting sqref="I9">
    <cfRule type="cellIs" dxfId="37" priority="37" operator="lessThan">
      <formula>0</formula>
    </cfRule>
  </conditionalFormatting>
  <conditionalFormatting sqref="I12">
    <cfRule type="cellIs" dxfId="36" priority="36" operator="lessThan">
      <formula>0</formula>
    </cfRule>
  </conditionalFormatting>
  <conditionalFormatting sqref="J14:J19">
    <cfRule type="cellIs" dxfId="35" priority="34" operator="lessThan">
      <formula>0</formula>
    </cfRule>
  </conditionalFormatting>
  <conditionalFormatting sqref="I14">
    <cfRule type="cellIs" dxfId="34" priority="33" operator="lessThan">
      <formula>0</formula>
    </cfRule>
  </conditionalFormatting>
  <conditionalFormatting sqref="J13">
    <cfRule type="cellIs" dxfId="33" priority="32" operator="lessThan">
      <formula>0</formula>
    </cfRule>
  </conditionalFormatting>
  <conditionalFormatting sqref="I13">
    <cfRule type="cellIs" dxfId="32" priority="31" operator="lessThan">
      <formula>0</formula>
    </cfRule>
  </conditionalFormatting>
  <conditionalFormatting sqref="I20:I30 K20:K22 E20:E30 K24:K25 K27:K30">
    <cfRule type="cellIs" dxfId="31" priority="7" operator="lessThan">
      <formula>0</formula>
    </cfRule>
  </conditionalFormatting>
  <conditionalFormatting sqref="K12:K13">
    <cfRule type="cellIs" dxfId="30" priority="4" operator="lessThan">
      <formula>0</formula>
    </cfRule>
  </conditionalFormatting>
  <conditionalFormatting sqref="K18:K19">
    <cfRule type="cellIs" dxfId="29" priority="3" operator="lessThan">
      <formula>0</formula>
    </cfRule>
  </conditionalFormatting>
  <conditionalFormatting sqref="K23">
    <cfRule type="cellIs" dxfId="28" priority="2" operator="lessThan">
      <formula>0</formula>
    </cfRule>
  </conditionalFormatting>
  <conditionalFormatting sqref="K26">
    <cfRule type="cellIs" dxfId="27" priority="1" operator="lessThan">
      <formula>0</formula>
    </cfRule>
  </conditionalFormatting>
  <dataValidations count="2">
    <dataValidation type="date" operator="greaterThanOrEqual" allowBlank="1" showInputMessage="1" showErrorMessage="1" error="Date only" sqref="D30" xr:uid="{00000000-0002-0000-0200-000000000000}">
      <formula1>40179</formula1>
    </dataValidation>
    <dataValidation operator="equal" allowBlank="1" error="Access denied ,Cell containing a formula" prompt="Access denied ,Cell containing a formula" sqref="K62 G9 F61:I62 I7:I60" xr:uid="{00000000-0002-0000-0200-000001000000}"/>
  </dataValidations>
  <pageMargins left="0.7" right="0.7" top="0.75" bottom="0.75" header="0.3" footer="0.3"/>
  <pageSetup scale="3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5"/>
  <sheetViews>
    <sheetView view="pageBreakPreview" zoomScale="70" zoomScaleNormal="80" zoomScaleSheetLayoutView="70" workbookViewId="0">
      <selection activeCell="L12" sqref="L12"/>
    </sheetView>
  </sheetViews>
  <sheetFormatPr defaultColWidth="9.08984375" defaultRowHeight="14.5"/>
  <cols>
    <col min="1" max="1" width="5.36328125" style="900" customWidth="1"/>
    <col min="2" max="2" width="9.6328125" style="900" customWidth="1"/>
    <col min="3" max="3" width="9.6328125" style="900" hidden="1" customWidth="1"/>
    <col min="4" max="4" width="51.453125" style="900" customWidth="1"/>
    <col min="5" max="5" width="20.54296875" style="900" customWidth="1"/>
    <col min="6" max="6" width="9.54296875" style="900" customWidth="1"/>
    <col min="7" max="7" width="6.90625" customWidth="1"/>
    <col min="8" max="8" width="11.08984375" customWidth="1"/>
    <col min="9" max="9" width="18.36328125" style="900" customWidth="1"/>
    <col min="10" max="10" width="8.6328125" style="900" customWidth="1"/>
    <col min="11" max="11" width="9.08984375" style="900" customWidth="1"/>
    <col min="12" max="12" width="7.6328125" style="900" customWidth="1"/>
    <col min="13" max="13" width="16.36328125" style="900" customWidth="1"/>
    <col min="14" max="14" width="16.90625" style="900" customWidth="1"/>
    <col min="15" max="15" width="15.54296875" style="900" customWidth="1"/>
  </cols>
  <sheetData>
    <row r="1" spans="1:15">
      <c r="B1" s="1076" t="s">
        <v>904</v>
      </c>
      <c r="I1" s="900" t="s">
        <v>905</v>
      </c>
    </row>
    <row r="2" spans="1:15" ht="15.5">
      <c r="A2" s="1077">
        <v>0</v>
      </c>
      <c r="B2" s="1078" t="s">
        <v>906</v>
      </c>
      <c r="C2" s="1078"/>
      <c r="D2" s="1079"/>
      <c r="E2" s="1080"/>
      <c r="F2" s="1081"/>
      <c r="G2" s="1081"/>
      <c r="H2" s="1081"/>
      <c r="I2" s="1081"/>
      <c r="J2" s="1081"/>
      <c r="K2" s="1081"/>
      <c r="L2" s="1081"/>
      <c r="M2" s="1081"/>
      <c r="N2" s="1082"/>
      <c r="O2" s="1081"/>
    </row>
    <row r="3" spans="1:15">
      <c r="A3" s="1083">
        <v>1</v>
      </c>
      <c r="B3" s="1083">
        <v>2</v>
      </c>
      <c r="C3" s="1083"/>
      <c r="D3" s="1083">
        <v>3</v>
      </c>
      <c r="E3" s="1084">
        <v>4</v>
      </c>
      <c r="F3" s="1084">
        <v>5</v>
      </c>
      <c r="G3" s="1084">
        <v>6</v>
      </c>
      <c r="H3" s="1084"/>
      <c r="I3" s="1084">
        <v>7</v>
      </c>
      <c r="J3" s="1084">
        <v>9</v>
      </c>
      <c r="K3" s="1084">
        <v>10</v>
      </c>
      <c r="L3" s="1084">
        <v>8</v>
      </c>
      <c r="M3" s="1084">
        <v>12</v>
      </c>
      <c r="N3" s="1084">
        <v>13</v>
      </c>
      <c r="O3" s="1084">
        <v>11</v>
      </c>
    </row>
    <row r="4" spans="1:15" ht="14.4" customHeight="1">
      <c r="A4" s="1085"/>
      <c r="B4" s="1085"/>
      <c r="C4" s="1085"/>
      <c r="D4" s="1085"/>
      <c r="E4" s="1278" t="s">
        <v>907</v>
      </c>
      <c r="F4" s="1279"/>
      <c r="G4" s="1279"/>
      <c r="H4" s="1086"/>
      <c r="I4" s="1280" t="s">
        <v>908</v>
      </c>
      <c r="J4" s="1282" t="s">
        <v>909</v>
      </c>
      <c r="K4" s="1283"/>
      <c r="L4" s="1284"/>
      <c r="M4" s="1282" t="s">
        <v>206</v>
      </c>
      <c r="N4" s="1283"/>
      <c r="O4" s="1284"/>
    </row>
    <row r="5" spans="1:15" ht="26">
      <c r="A5" s="1087" t="s">
        <v>374</v>
      </c>
      <c r="B5" s="1088" t="s">
        <v>375</v>
      </c>
      <c r="C5" s="1088" t="s">
        <v>910</v>
      </c>
      <c r="D5" s="1089" t="s">
        <v>3</v>
      </c>
      <c r="E5" s="1090" t="s">
        <v>911</v>
      </c>
      <c r="F5" s="1091" t="s">
        <v>912</v>
      </c>
      <c r="G5" s="1092" t="s">
        <v>6</v>
      </c>
      <c r="H5" s="1093"/>
      <c r="I5" s="1281"/>
      <c r="J5" s="1094" t="s">
        <v>372</v>
      </c>
      <c r="K5" s="1094" t="s">
        <v>377</v>
      </c>
      <c r="L5" s="1094" t="s">
        <v>376</v>
      </c>
      <c r="M5" s="1095" t="s">
        <v>372</v>
      </c>
      <c r="N5" s="1096" t="s">
        <v>377</v>
      </c>
      <c r="O5" s="1097" t="s">
        <v>376</v>
      </c>
    </row>
    <row r="6" spans="1:15">
      <c r="A6" s="1098"/>
      <c r="B6" s="1099"/>
      <c r="C6" s="1099"/>
      <c r="D6" s="1100"/>
      <c r="E6" s="1099"/>
      <c r="F6" s="1101"/>
      <c r="G6" s="1102"/>
      <c r="H6" s="1102"/>
      <c r="I6" s="1103"/>
      <c r="J6" s="1104"/>
      <c r="K6" s="1104"/>
      <c r="L6" s="1104"/>
      <c r="M6" s="1105"/>
      <c r="N6" s="1106"/>
      <c r="O6" s="1107"/>
    </row>
    <row r="7" spans="1:15" ht="26">
      <c r="A7" s="558">
        <v>1</v>
      </c>
      <c r="B7" s="558">
        <v>14</v>
      </c>
      <c r="C7" s="1108">
        <v>2</v>
      </c>
      <c r="D7" s="559" t="s">
        <v>913</v>
      </c>
      <c r="E7" s="1109" t="s">
        <v>914</v>
      </c>
      <c r="F7" s="1110"/>
      <c r="G7" s="565"/>
      <c r="H7" s="1111" t="s">
        <v>724</v>
      </c>
      <c r="I7" s="1112">
        <v>38295</v>
      </c>
      <c r="J7" s="560">
        <v>1</v>
      </c>
      <c r="K7" s="560">
        <f>L7-J7</f>
        <v>0</v>
      </c>
      <c r="L7" s="560">
        <v>1</v>
      </c>
      <c r="M7" s="563">
        <v>38295</v>
      </c>
      <c r="N7" s="1113">
        <f>O7-M7</f>
        <v>0</v>
      </c>
      <c r="O7" s="1114">
        <f>I7*L7</f>
        <v>38295</v>
      </c>
    </row>
    <row r="8" spans="1:15" ht="26">
      <c r="A8" s="558">
        <v>2</v>
      </c>
      <c r="B8" s="558">
        <v>25</v>
      </c>
      <c r="C8" s="558">
        <v>2</v>
      </c>
      <c r="D8" s="559" t="s">
        <v>991</v>
      </c>
      <c r="E8" s="1109" t="s">
        <v>914</v>
      </c>
      <c r="F8" s="1110"/>
      <c r="G8" s="565"/>
      <c r="H8" s="1213" t="s">
        <v>994</v>
      </c>
      <c r="I8" s="1112">
        <v>47403</v>
      </c>
      <c r="J8" s="560">
        <v>0.75</v>
      </c>
      <c r="K8" s="560">
        <f>L8-J8</f>
        <v>0.25</v>
      </c>
      <c r="L8" s="560">
        <v>1</v>
      </c>
      <c r="M8" s="563">
        <v>35552.25</v>
      </c>
      <c r="N8" s="1113">
        <f>O8-M8</f>
        <v>11850.75</v>
      </c>
      <c r="O8" s="1114">
        <f>I8*L8</f>
        <v>47403</v>
      </c>
    </row>
    <row r="9" spans="1:15" ht="26">
      <c r="A9" s="558">
        <v>2</v>
      </c>
      <c r="B9" s="558">
        <v>33</v>
      </c>
      <c r="C9" s="558"/>
      <c r="D9" s="559" t="s">
        <v>921</v>
      </c>
      <c r="E9" s="1157"/>
      <c r="F9" s="1158"/>
      <c r="G9" s="565"/>
      <c r="H9" s="1213" t="s">
        <v>993</v>
      </c>
      <c r="I9" s="1112">
        <v>26827.200000000001</v>
      </c>
      <c r="J9" s="560">
        <v>0.75</v>
      </c>
      <c r="K9" s="560">
        <f>L9-J9</f>
        <v>0.25</v>
      </c>
      <c r="L9" s="560">
        <v>1</v>
      </c>
      <c r="M9" s="563">
        <v>20120.400000000001</v>
      </c>
      <c r="N9" s="1113">
        <f>O9-M9</f>
        <v>6706.7999999999993</v>
      </c>
      <c r="O9" s="1114">
        <f>I9*L9</f>
        <v>26827.200000000001</v>
      </c>
    </row>
    <row r="10" spans="1:15" ht="26">
      <c r="A10" s="558"/>
      <c r="B10" s="558"/>
      <c r="C10" s="1141"/>
      <c r="D10" s="559" t="s">
        <v>1019</v>
      </c>
      <c r="E10" s="565"/>
      <c r="F10" s="1110"/>
      <c r="G10" s="565"/>
      <c r="H10" s="565"/>
      <c r="I10" s="1112">
        <v>6789.6</v>
      </c>
      <c r="J10" s="560">
        <v>0</v>
      </c>
      <c r="K10" s="560">
        <f t="shared" ref="K10:K11" si="0">L10-J10</f>
        <v>1</v>
      </c>
      <c r="L10" s="560">
        <v>1</v>
      </c>
      <c r="M10" s="564">
        <v>0</v>
      </c>
      <c r="N10" s="1113">
        <f t="shared" ref="N10:N11" si="1">O10-M10</f>
        <v>6789.6</v>
      </c>
      <c r="O10" s="1114">
        <f t="shared" ref="O10:O11" si="2">I10*L10</f>
        <v>6789.6</v>
      </c>
    </row>
    <row r="11" spans="1:15" ht="26">
      <c r="A11" s="558"/>
      <c r="B11" s="558"/>
      <c r="C11" s="558"/>
      <c r="D11" s="559" t="s">
        <v>1020</v>
      </c>
      <c r="E11" s="565"/>
      <c r="F11" s="1110"/>
      <c r="G11" s="565"/>
      <c r="H11" s="565"/>
      <c r="I11" s="1112">
        <v>11592</v>
      </c>
      <c r="J11" s="560">
        <v>0</v>
      </c>
      <c r="K11" s="560">
        <f t="shared" si="0"/>
        <v>1</v>
      </c>
      <c r="L11" s="560">
        <v>1</v>
      </c>
      <c r="M11" s="564">
        <v>0</v>
      </c>
      <c r="N11" s="1113">
        <f t="shared" si="1"/>
        <v>11592</v>
      </c>
      <c r="O11" s="1114">
        <f t="shared" si="2"/>
        <v>11592</v>
      </c>
    </row>
    <row r="12" spans="1:15">
      <c r="A12" s="558"/>
      <c r="B12" s="558"/>
      <c r="C12" s="565"/>
      <c r="D12" s="559"/>
      <c r="E12" s="565"/>
      <c r="F12" s="1110"/>
      <c r="G12" s="565"/>
      <c r="H12" s="565"/>
      <c r="I12" s="1112"/>
      <c r="J12" s="560"/>
      <c r="K12" s="560"/>
      <c r="L12" s="560"/>
      <c r="M12" s="564"/>
      <c r="N12" s="1113"/>
      <c r="O12" s="1114"/>
    </row>
    <row r="13" spans="1:15">
      <c r="A13" s="558"/>
      <c r="B13" s="558"/>
      <c r="C13" s="565"/>
      <c r="D13" s="559"/>
      <c r="E13" s="565"/>
      <c r="F13" s="1110"/>
      <c r="G13" s="565"/>
      <c r="H13" s="565"/>
      <c r="I13" s="1112"/>
      <c r="J13" s="560"/>
      <c r="K13" s="560"/>
      <c r="L13" s="560"/>
      <c r="M13" s="564"/>
      <c r="N13" s="1113"/>
      <c r="O13" s="1114"/>
    </row>
    <row r="14" spans="1:15">
      <c r="A14" s="558"/>
      <c r="B14" s="558"/>
      <c r="C14" s="565"/>
      <c r="D14" s="559"/>
      <c r="E14" s="565"/>
      <c r="F14" s="1110"/>
      <c r="G14" s="565"/>
      <c r="H14" s="565"/>
      <c r="I14" s="1112"/>
      <c r="J14" s="560"/>
      <c r="K14" s="560"/>
      <c r="L14" s="560"/>
      <c r="M14" s="564"/>
      <c r="N14" s="1113"/>
      <c r="O14" s="1114"/>
    </row>
    <row r="15" spans="1:15">
      <c r="A15" s="558"/>
      <c r="B15" s="558"/>
      <c r="C15" s="565"/>
      <c r="D15" s="559"/>
      <c r="E15" s="565"/>
      <c r="F15" s="1110"/>
      <c r="G15" s="565"/>
      <c r="H15" s="565"/>
      <c r="I15" s="1112"/>
      <c r="J15" s="562"/>
      <c r="K15" s="562"/>
      <c r="L15" s="564"/>
      <c r="M15" s="564"/>
      <c r="N15" s="1113">
        <v>0</v>
      </c>
      <c r="O15" s="1114"/>
    </row>
    <row r="16" spans="1:15">
      <c r="A16" s="558"/>
      <c r="B16" s="565"/>
      <c r="C16" s="565"/>
      <c r="D16" s="559"/>
      <c r="E16" s="565"/>
      <c r="F16" s="1110"/>
      <c r="G16" s="565"/>
      <c r="H16" s="565"/>
      <c r="I16" s="1112"/>
      <c r="J16" s="562"/>
      <c r="K16" s="562"/>
      <c r="L16" s="564"/>
      <c r="M16" s="564"/>
      <c r="N16" s="1113">
        <v>0</v>
      </c>
      <c r="O16" s="1114"/>
    </row>
    <row r="17" spans="1:15">
      <c r="A17" s="893"/>
      <c r="B17" s="565"/>
      <c r="C17" s="565"/>
      <c r="D17" s="565"/>
      <c r="E17" s="1115"/>
      <c r="F17" s="1116"/>
      <c r="G17" s="1117"/>
      <c r="H17" s="1117"/>
      <c r="I17" s="1112"/>
      <c r="J17" s="562"/>
      <c r="K17" s="562"/>
      <c r="L17" s="564"/>
      <c r="M17" s="564">
        <v>0</v>
      </c>
      <c r="N17" s="1113">
        <v>0</v>
      </c>
      <c r="O17" s="1118">
        <v>0</v>
      </c>
    </row>
    <row r="18" spans="1:15" ht="15" thickBot="1">
      <c r="A18" s="1268" t="s">
        <v>385</v>
      </c>
      <c r="B18" s="1269"/>
      <c r="C18" s="1269"/>
      <c r="D18" s="1269"/>
      <c r="E18" s="1269"/>
      <c r="F18" s="1269"/>
      <c r="G18" s="1269"/>
      <c r="H18" s="1119"/>
      <c r="I18" s="1120">
        <f>SUM(I7:I15)</f>
        <v>130906.8</v>
      </c>
      <c r="J18" s="566"/>
      <c r="K18" s="566"/>
      <c r="L18" s="566"/>
      <c r="M18" s="566">
        <f>SUM(M7:M17)</f>
        <v>93967.65</v>
      </c>
      <c r="N18" s="1121">
        <f>SUM(N7:N17)</f>
        <v>36939.15</v>
      </c>
      <c r="O18" s="1122">
        <f>SUM(O7:O17)</f>
        <v>130906.8</v>
      </c>
    </row>
    <row r="19" spans="1:15" ht="15" thickTop="1">
      <c r="A19" s="895"/>
      <c r="B19" s="896"/>
      <c r="C19" s="896"/>
      <c r="D19" s="897"/>
      <c r="E19" s="898"/>
      <c r="F19" s="896"/>
      <c r="G19" s="897"/>
      <c r="H19" s="897"/>
      <c r="I19" s="567"/>
      <c r="J19" s="567"/>
      <c r="K19" s="567"/>
      <c r="L19" s="567"/>
      <c r="M19" s="567"/>
      <c r="N19" s="1123">
        <f>SUM(M18)</f>
        <v>93967.65</v>
      </c>
      <c r="O19" s="1124"/>
    </row>
    <row r="20" spans="1:15" ht="15" thickBot="1">
      <c r="A20" s="1125"/>
      <c r="B20" s="896"/>
      <c r="C20" s="896"/>
      <c r="D20" s="897"/>
      <c r="E20" s="898"/>
      <c r="F20" s="896"/>
      <c r="G20" s="897"/>
      <c r="H20" s="897"/>
      <c r="I20" s="567"/>
      <c r="J20" s="568"/>
      <c r="K20" s="569" t="s">
        <v>915</v>
      </c>
      <c r="L20" s="567"/>
      <c r="M20" s="567"/>
      <c r="N20" s="1126">
        <f>SUM(O18)</f>
        <v>130906.8</v>
      </c>
      <c r="O20" s="1127"/>
    </row>
    <row r="21" spans="1:15" ht="15" thickTop="1">
      <c r="A21" s="1128"/>
      <c r="B21" s="1129"/>
      <c r="C21" s="1129"/>
      <c r="D21" s="1129"/>
      <c r="E21" s="1129"/>
      <c r="F21" s="1129"/>
      <c r="G21" s="1129"/>
      <c r="H21" s="1129"/>
      <c r="I21" s="1130"/>
      <c r="J21" s="1129"/>
      <c r="K21" s="1129"/>
      <c r="L21" s="1129"/>
      <c r="M21" s="1129"/>
      <c r="N21" s="1131"/>
      <c r="O21" s="1132"/>
    </row>
    <row r="22" spans="1:15">
      <c r="A22" s="1133"/>
      <c r="G22" s="900"/>
      <c r="H22" s="900"/>
      <c r="N22" s="1134"/>
      <c r="O22" s="1135"/>
    </row>
    <row r="23" spans="1:15" ht="15" thickBot="1">
      <c r="A23" s="1136"/>
      <c r="B23" s="1137"/>
      <c r="C23" s="1137"/>
      <c r="D23" s="1137"/>
      <c r="E23" s="1137"/>
      <c r="F23" s="1137"/>
      <c r="G23" s="1137"/>
      <c r="H23" s="1137"/>
      <c r="I23" s="1138"/>
      <c r="J23" s="1137"/>
      <c r="K23" s="1137"/>
      <c r="L23" s="1137" t="s">
        <v>916</v>
      </c>
      <c r="M23" s="1138"/>
      <c r="N23" s="1139"/>
      <c r="O23" s="1140"/>
    </row>
    <row r="24" spans="1:15" ht="15" thickTop="1">
      <c r="G24" s="900"/>
      <c r="H24" s="900"/>
    </row>
    <row r="25" spans="1:15">
      <c r="G25" s="900"/>
      <c r="H25" s="900"/>
      <c r="O25" s="901">
        <f>I18-O18</f>
        <v>0</v>
      </c>
    </row>
  </sheetData>
  <mergeCells count="5">
    <mergeCell ref="A18:G18"/>
    <mergeCell ref="E4:G4"/>
    <mergeCell ref="I4:I5"/>
    <mergeCell ref="J4:L4"/>
    <mergeCell ref="M4:O4"/>
  </mergeCells>
  <conditionalFormatting sqref="M13:M14 I6:O6 J15:N20 M12:N12 I10:I20 O12:O20 M10:M11">
    <cfRule type="cellIs" dxfId="26" priority="49" operator="lessThan">
      <formula>0</formula>
    </cfRule>
  </conditionalFormatting>
  <conditionalFormatting sqref="J6:L6 J15:L17">
    <cfRule type="cellIs" dxfId="25" priority="48" operator="greaterThan">
      <formula>1</formula>
    </cfRule>
  </conditionalFormatting>
  <conditionalFormatting sqref="I7">
    <cfRule type="cellIs" dxfId="24" priority="37" operator="lessThan">
      <formula>0</formula>
    </cfRule>
  </conditionalFormatting>
  <conditionalFormatting sqref="N14">
    <cfRule type="cellIs" dxfId="23" priority="32" operator="lessThan">
      <formula>0</formula>
    </cfRule>
  </conditionalFormatting>
  <conditionalFormatting sqref="N13">
    <cfRule type="cellIs" dxfId="22" priority="31" operator="lessThan">
      <formula>0</formula>
    </cfRule>
  </conditionalFormatting>
  <conditionalFormatting sqref="O7">
    <cfRule type="cellIs" dxfId="21" priority="15" operator="lessThan">
      <formula>0</formula>
    </cfRule>
  </conditionalFormatting>
  <conditionalFormatting sqref="N7">
    <cfRule type="cellIs" dxfId="20" priority="14" operator="lessThan">
      <formula>0</formula>
    </cfRule>
  </conditionalFormatting>
  <conditionalFormatting sqref="M7">
    <cfRule type="cellIs" dxfId="19" priority="13" operator="lessThan">
      <formula>0</formula>
    </cfRule>
  </conditionalFormatting>
  <conditionalFormatting sqref="I9">
    <cfRule type="cellIs" dxfId="18" priority="8" operator="lessThan">
      <formula>0</formula>
    </cfRule>
  </conditionalFormatting>
  <conditionalFormatting sqref="O9:O11">
    <cfRule type="cellIs" dxfId="17" priority="7" operator="lessThan">
      <formula>0</formula>
    </cfRule>
  </conditionalFormatting>
  <conditionalFormatting sqref="N9:N11">
    <cfRule type="cellIs" dxfId="16" priority="6" operator="lessThan">
      <formula>0</formula>
    </cfRule>
  </conditionalFormatting>
  <conditionalFormatting sqref="M9">
    <cfRule type="cellIs" dxfId="15" priority="5" operator="lessThan">
      <formula>0</formula>
    </cfRule>
  </conditionalFormatting>
  <conditionalFormatting sqref="I8">
    <cfRule type="cellIs" dxfId="14" priority="4" operator="lessThan">
      <formula>0</formula>
    </cfRule>
  </conditionalFormatting>
  <conditionalFormatting sqref="O8">
    <cfRule type="cellIs" dxfId="13" priority="3" operator="lessThan">
      <formula>0</formula>
    </cfRule>
  </conditionalFormatting>
  <conditionalFormatting sqref="N8">
    <cfRule type="cellIs" dxfId="12" priority="2" operator="lessThan">
      <formula>0</formula>
    </cfRule>
  </conditionalFormatting>
  <conditionalFormatting sqref="M8">
    <cfRule type="cellIs" dxfId="11" priority="1" operator="lessThan">
      <formula>0</formula>
    </cfRule>
  </conditionalFormatting>
  <dataValidations count="2">
    <dataValidation type="date" operator="greaterThanOrEqual" allowBlank="1" showInputMessage="1" showErrorMessage="1" error="Date only" sqref="F17:H17 F7:F16" xr:uid="{00000000-0002-0000-0300-000000000000}">
      <formula1>40179</formula1>
    </dataValidation>
    <dataValidation operator="equal" allowBlank="1" error="Access denied ,Cell containing a formula" prompt="Access denied ,Cell containing a formula" sqref="J15:L17 O17 M7:M17" xr:uid="{00000000-0002-0000-0300-000001000000}"/>
  </dataValidations>
  <pageMargins left="0.7" right="0.7" top="0.75" bottom="0.75" header="0.3" footer="0.3"/>
  <pageSetup scale="41"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122"/>
  <sheetViews>
    <sheetView view="pageBreakPreview" topLeftCell="A40" zoomScale="80" zoomScaleNormal="100" zoomScaleSheetLayoutView="80" workbookViewId="0">
      <selection activeCell="I48" sqref="I48"/>
    </sheetView>
  </sheetViews>
  <sheetFormatPr defaultRowHeight="15" customHeight="1"/>
  <cols>
    <col min="1" max="1" width="1.453125" style="1" customWidth="1"/>
    <col min="2" max="2" width="6.36328125" style="137" customWidth="1"/>
    <col min="3" max="3" width="38.54296875" style="1" customWidth="1"/>
    <col min="4" max="4" width="10" style="138" customWidth="1"/>
    <col min="5" max="5" width="4.453125" style="137" customWidth="1"/>
    <col min="6" max="6" width="10" style="1" customWidth="1"/>
    <col min="7" max="9" width="15.453125" style="1" customWidth="1"/>
    <col min="10" max="10" width="15.54296875" style="139" customWidth="1"/>
    <col min="11" max="11" width="8.90625" style="1" customWidth="1"/>
    <col min="12" max="12" width="14.36328125" style="1" customWidth="1"/>
    <col min="13" max="13" width="9.08984375" style="1" customWidth="1"/>
    <col min="14" max="14" width="10.36328125" style="1" customWidth="1"/>
    <col min="15" max="239" width="9.08984375" style="1" customWidth="1"/>
    <col min="240" max="240" width="1.453125" style="1" customWidth="1"/>
    <col min="241" max="241" width="6.36328125" style="1" customWidth="1"/>
    <col min="242" max="242" width="33" style="1" customWidth="1"/>
    <col min="243" max="243" width="7.90625" style="1" customWidth="1"/>
    <col min="244" max="244" width="4.453125" style="1" customWidth="1"/>
    <col min="245" max="245" width="10" style="1" customWidth="1"/>
    <col min="246" max="246" width="8.90625" style="1"/>
    <col min="247" max="247" width="1.453125" style="1" customWidth="1"/>
    <col min="248" max="248" width="6.36328125" style="1" customWidth="1"/>
    <col min="249" max="249" width="35.08984375" style="1" customWidth="1"/>
    <col min="250" max="250" width="7.90625" style="1" customWidth="1"/>
    <col min="251" max="251" width="4.453125" style="1" customWidth="1"/>
    <col min="252" max="252" width="10" style="1" customWidth="1"/>
    <col min="253" max="253" width="12.90625" style="1" customWidth="1"/>
    <col min="254" max="254" width="6.90625" style="1" customWidth="1"/>
    <col min="255" max="255" width="7.90625" style="1" customWidth="1"/>
    <col min="256" max="256" width="13.36328125" style="1" customWidth="1"/>
    <col min="257" max="257" width="7.08984375" style="1" customWidth="1"/>
    <col min="258" max="258" width="7.90625" style="1" customWidth="1"/>
    <col min="259" max="259" width="13.36328125" style="1" customWidth="1"/>
    <col min="260" max="260" width="6.6328125" style="1" customWidth="1"/>
    <col min="261" max="261" width="7.90625" style="1" customWidth="1"/>
    <col min="262" max="262" width="13.36328125" style="1" customWidth="1"/>
    <col min="263" max="263" width="9" style="1" customWidth="1"/>
    <col min="264" max="264" width="9.08984375" style="1" customWidth="1"/>
    <col min="265" max="265" width="11.6328125" style="1" customWidth="1"/>
    <col min="266" max="266" width="11.36328125" style="1" customWidth="1"/>
    <col min="267" max="267" width="8.90625" style="1" customWidth="1"/>
    <col min="268" max="268" width="14.36328125" style="1" customWidth="1"/>
    <col min="269" max="269" width="9.08984375" style="1" customWidth="1"/>
    <col min="270" max="270" width="10.36328125" style="1" customWidth="1"/>
    <col min="271" max="495" width="9.08984375" style="1" customWidth="1"/>
    <col min="496" max="496" width="1.453125" style="1" customWidth="1"/>
    <col min="497" max="497" width="6.36328125" style="1" customWidth="1"/>
    <col min="498" max="498" width="33" style="1" customWidth="1"/>
    <col min="499" max="499" width="7.90625" style="1" customWidth="1"/>
    <col min="500" max="500" width="4.453125" style="1" customWidth="1"/>
    <col min="501" max="501" width="10" style="1" customWidth="1"/>
    <col min="502" max="502" width="8.90625" style="1"/>
    <col min="503" max="503" width="1.453125" style="1" customWidth="1"/>
    <col min="504" max="504" width="6.36328125" style="1" customWidth="1"/>
    <col min="505" max="505" width="35.08984375" style="1" customWidth="1"/>
    <col min="506" max="506" width="7.90625" style="1" customWidth="1"/>
    <col min="507" max="507" width="4.453125" style="1" customWidth="1"/>
    <col min="508" max="508" width="10" style="1" customWidth="1"/>
    <col min="509" max="509" width="12.90625" style="1" customWidth="1"/>
    <col min="510" max="510" width="6.90625" style="1" customWidth="1"/>
    <col min="511" max="511" width="7.90625" style="1" customWidth="1"/>
    <col min="512" max="512" width="13.36328125" style="1" customWidth="1"/>
    <col min="513" max="513" width="7.08984375" style="1" customWidth="1"/>
    <col min="514" max="514" width="7.90625" style="1" customWidth="1"/>
    <col min="515" max="515" width="13.36328125" style="1" customWidth="1"/>
    <col min="516" max="516" width="6.6328125" style="1" customWidth="1"/>
    <col min="517" max="517" width="7.90625" style="1" customWidth="1"/>
    <col min="518" max="518" width="13.36328125" style="1" customWidth="1"/>
    <col min="519" max="519" width="9" style="1" customWidth="1"/>
    <col min="520" max="520" width="9.08984375" style="1" customWidth="1"/>
    <col min="521" max="521" width="11.6328125" style="1" customWidth="1"/>
    <col min="522" max="522" width="11.36328125" style="1" customWidth="1"/>
    <col min="523" max="523" width="8.90625" style="1" customWidth="1"/>
    <col min="524" max="524" width="14.36328125" style="1" customWidth="1"/>
    <col min="525" max="525" width="9.08984375" style="1" customWidth="1"/>
    <col min="526" max="526" width="10.36328125" style="1" customWidth="1"/>
    <col min="527" max="751" width="9.08984375" style="1" customWidth="1"/>
    <col min="752" max="752" width="1.453125" style="1" customWidth="1"/>
    <col min="753" max="753" width="6.36328125" style="1" customWidth="1"/>
    <col min="754" max="754" width="33" style="1" customWidth="1"/>
    <col min="755" max="755" width="7.90625" style="1" customWidth="1"/>
    <col min="756" max="756" width="4.453125" style="1" customWidth="1"/>
    <col min="757" max="757" width="10" style="1" customWidth="1"/>
    <col min="758" max="758" width="8.90625" style="1"/>
    <col min="759" max="759" width="1.453125" style="1" customWidth="1"/>
    <col min="760" max="760" width="6.36328125" style="1" customWidth="1"/>
    <col min="761" max="761" width="35.08984375" style="1" customWidth="1"/>
    <col min="762" max="762" width="7.90625" style="1" customWidth="1"/>
    <col min="763" max="763" width="4.453125" style="1" customWidth="1"/>
    <col min="764" max="764" width="10" style="1" customWidth="1"/>
    <col min="765" max="765" width="12.90625" style="1" customWidth="1"/>
    <col min="766" max="766" width="6.90625" style="1" customWidth="1"/>
    <col min="767" max="767" width="7.90625" style="1" customWidth="1"/>
    <col min="768" max="768" width="13.36328125" style="1" customWidth="1"/>
    <col min="769" max="769" width="7.08984375" style="1" customWidth="1"/>
    <col min="770" max="770" width="7.90625" style="1" customWidth="1"/>
    <col min="771" max="771" width="13.36328125" style="1" customWidth="1"/>
    <col min="772" max="772" width="6.6328125" style="1" customWidth="1"/>
    <col min="773" max="773" width="7.90625" style="1" customWidth="1"/>
    <col min="774" max="774" width="13.36328125" style="1" customWidth="1"/>
    <col min="775" max="775" width="9" style="1" customWidth="1"/>
    <col min="776" max="776" width="9.08984375" style="1" customWidth="1"/>
    <col min="777" max="777" width="11.6328125" style="1" customWidth="1"/>
    <col min="778" max="778" width="11.36328125" style="1" customWidth="1"/>
    <col min="779" max="779" width="8.90625" style="1" customWidth="1"/>
    <col min="780" max="780" width="14.36328125" style="1" customWidth="1"/>
    <col min="781" max="781" width="9.08984375" style="1" customWidth="1"/>
    <col min="782" max="782" width="10.36328125" style="1" customWidth="1"/>
    <col min="783" max="1007" width="9.08984375" style="1" customWidth="1"/>
    <col min="1008" max="1008" width="1.453125" style="1" customWidth="1"/>
    <col min="1009" max="1009" width="6.36328125" style="1" customWidth="1"/>
    <col min="1010" max="1010" width="33" style="1" customWidth="1"/>
    <col min="1011" max="1011" width="7.90625" style="1" customWidth="1"/>
    <col min="1012" max="1012" width="4.453125" style="1" customWidth="1"/>
    <col min="1013" max="1013" width="10" style="1" customWidth="1"/>
    <col min="1014" max="1014" width="8.90625" style="1"/>
    <col min="1015" max="1015" width="1.453125" style="1" customWidth="1"/>
    <col min="1016" max="1016" width="6.36328125" style="1" customWidth="1"/>
    <col min="1017" max="1017" width="35.08984375" style="1" customWidth="1"/>
    <col min="1018" max="1018" width="7.90625" style="1" customWidth="1"/>
    <col min="1019" max="1019" width="4.453125" style="1" customWidth="1"/>
    <col min="1020" max="1020" width="10" style="1" customWidth="1"/>
    <col min="1021" max="1021" width="12.90625" style="1" customWidth="1"/>
    <col min="1022" max="1022" width="6.90625" style="1" customWidth="1"/>
    <col min="1023" max="1023" width="7.90625" style="1" customWidth="1"/>
    <col min="1024" max="1024" width="13.36328125" style="1" customWidth="1"/>
    <col min="1025" max="1025" width="7.08984375" style="1" customWidth="1"/>
    <col min="1026" max="1026" width="7.90625" style="1" customWidth="1"/>
    <col min="1027" max="1027" width="13.36328125" style="1" customWidth="1"/>
    <col min="1028" max="1028" width="6.6328125" style="1" customWidth="1"/>
    <col min="1029" max="1029" width="7.90625" style="1" customWidth="1"/>
    <col min="1030" max="1030" width="13.36328125" style="1" customWidth="1"/>
    <col min="1031" max="1031" width="9" style="1" customWidth="1"/>
    <col min="1032" max="1032" width="9.08984375" style="1" customWidth="1"/>
    <col min="1033" max="1033" width="11.6328125" style="1" customWidth="1"/>
    <col min="1034" max="1034" width="11.36328125" style="1" customWidth="1"/>
    <col min="1035" max="1035" width="8.90625" style="1" customWidth="1"/>
    <col min="1036" max="1036" width="14.36328125" style="1" customWidth="1"/>
    <col min="1037" max="1037" width="9.08984375" style="1" customWidth="1"/>
    <col min="1038" max="1038" width="10.36328125" style="1" customWidth="1"/>
    <col min="1039" max="1263" width="9.08984375" style="1" customWidth="1"/>
    <col min="1264" max="1264" width="1.453125" style="1" customWidth="1"/>
    <col min="1265" max="1265" width="6.36328125" style="1" customWidth="1"/>
    <col min="1266" max="1266" width="33" style="1" customWidth="1"/>
    <col min="1267" max="1267" width="7.90625" style="1" customWidth="1"/>
    <col min="1268" max="1268" width="4.453125" style="1" customWidth="1"/>
    <col min="1269" max="1269" width="10" style="1" customWidth="1"/>
    <col min="1270" max="1270" width="8.90625" style="1"/>
    <col min="1271" max="1271" width="1.453125" style="1" customWidth="1"/>
    <col min="1272" max="1272" width="6.36328125" style="1" customWidth="1"/>
    <col min="1273" max="1273" width="35.08984375" style="1" customWidth="1"/>
    <col min="1274" max="1274" width="7.90625" style="1" customWidth="1"/>
    <col min="1275" max="1275" width="4.453125" style="1" customWidth="1"/>
    <col min="1276" max="1276" width="10" style="1" customWidth="1"/>
    <col min="1277" max="1277" width="12.90625" style="1" customWidth="1"/>
    <col min="1278" max="1278" width="6.90625" style="1" customWidth="1"/>
    <col min="1279" max="1279" width="7.90625" style="1" customWidth="1"/>
    <col min="1280" max="1280" width="13.36328125" style="1" customWidth="1"/>
    <col min="1281" max="1281" width="7.08984375" style="1" customWidth="1"/>
    <col min="1282" max="1282" width="7.90625" style="1" customWidth="1"/>
    <col min="1283" max="1283" width="13.36328125" style="1" customWidth="1"/>
    <col min="1284" max="1284" width="6.6328125" style="1" customWidth="1"/>
    <col min="1285" max="1285" width="7.90625" style="1" customWidth="1"/>
    <col min="1286" max="1286" width="13.36328125" style="1" customWidth="1"/>
    <col min="1287" max="1287" width="9" style="1" customWidth="1"/>
    <col min="1288" max="1288" width="9.08984375" style="1" customWidth="1"/>
    <col min="1289" max="1289" width="11.6328125" style="1" customWidth="1"/>
    <col min="1290" max="1290" width="11.36328125" style="1" customWidth="1"/>
    <col min="1291" max="1291" width="8.90625" style="1" customWidth="1"/>
    <col min="1292" max="1292" width="14.36328125" style="1" customWidth="1"/>
    <col min="1293" max="1293" width="9.08984375" style="1" customWidth="1"/>
    <col min="1294" max="1294" width="10.36328125" style="1" customWidth="1"/>
    <col min="1295" max="1519" width="9.08984375" style="1" customWidth="1"/>
    <col min="1520" max="1520" width="1.453125" style="1" customWidth="1"/>
    <col min="1521" max="1521" width="6.36328125" style="1" customWidth="1"/>
    <col min="1522" max="1522" width="33" style="1" customWidth="1"/>
    <col min="1523" max="1523" width="7.90625" style="1" customWidth="1"/>
    <col min="1524" max="1524" width="4.453125" style="1" customWidth="1"/>
    <col min="1525" max="1525" width="10" style="1" customWidth="1"/>
    <col min="1526" max="1526" width="8.90625" style="1"/>
    <col min="1527" max="1527" width="1.453125" style="1" customWidth="1"/>
    <col min="1528" max="1528" width="6.36328125" style="1" customWidth="1"/>
    <col min="1529" max="1529" width="35.08984375" style="1" customWidth="1"/>
    <col min="1530" max="1530" width="7.90625" style="1" customWidth="1"/>
    <col min="1531" max="1531" width="4.453125" style="1" customWidth="1"/>
    <col min="1532" max="1532" width="10" style="1" customWidth="1"/>
    <col min="1533" max="1533" width="12.90625" style="1" customWidth="1"/>
    <col min="1534" max="1534" width="6.90625" style="1" customWidth="1"/>
    <col min="1535" max="1535" width="7.90625" style="1" customWidth="1"/>
    <col min="1536" max="1536" width="13.36328125" style="1" customWidth="1"/>
    <col min="1537" max="1537" width="7.08984375" style="1" customWidth="1"/>
    <col min="1538" max="1538" width="7.90625" style="1" customWidth="1"/>
    <col min="1539" max="1539" width="13.36328125" style="1" customWidth="1"/>
    <col min="1540" max="1540" width="6.6328125" style="1" customWidth="1"/>
    <col min="1541" max="1541" width="7.90625" style="1" customWidth="1"/>
    <col min="1542" max="1542" width="13.36328125" style="1" customWidth="1"/>
    <col min="1543" max="1543" width="9" style="1" customWidth="1"/>
    <col min="1544" max="1544" width="9.08984375" style="1" customWidth="1"/>
    <col min="1545" max="1545" width="11.6328125" style="1" customWidth="1"/>
    <col min="1546" max="1546" width="11.36328125" style="1" customWidth="1"/>
    <col min="1547" max="1547" width="8.90625" style="1" customWidth="1"/>
    <col min="1548" max="1548" width="14.36328125" style="1" customWidth="1"/>
    <col min="1549" max="1549" width="9.08984375" style="1" customWidth="1"/>
    <col min="1550" max="1550" width="10.36328125" style="1" customWidth="1"/>
    <col min="1551" max="1775" width="9.08984375" style="1" customWidth="1"/>
    <col min="1776" max="1776" width="1.453125" style="1" customWidth="1"/>
    <col min="1777" max="1777" width="6.36328125" style="1" customWidth="1"/>
    <col min="1778" max="1778" width="33" style="1" customWidth="1"/>
    <col min="1779" max="1779" width="7.90625" style="1" customWidth="1"/>
    <col min="1780" max="1780" width="4.453125" style="1" customWidth="1"/>
    <col min="1781" max="1781" width="10" style="1" customWidth="1"/>
    <col min="1782" max="1782" width="8.90625" style="1"/>
    <col min="1783" max="1783" width="1.453125" style="1" customWidth="1"/>
    <col min="1784" max="1784" width="6.36328125" style="1" customWidth="1"/>
    <col min="1785" max="1785" width="35.08984375" style="1" customWidth="1"/>
    <col min="1786" max="1786" width="7.90625" style="1" customWidth="1"/>
    <col min="1787" max="1787" width="4.453125" style="1" customWidth="1"/>
    <col min="1788" max="1788" width="10" style="1" customWidth="1"/>
    <col min="1789" max="1789" width="12.90625" style="1" customWidth="1"/>
    <col min="1790" max="1790" width="6.90625" style="1" customWidth="1"/>
    <col min="1791" max="1791" width="7.90625" style="1" customWidth="1"/>
    <col min="1792" max="1792" width="13.36328125" style="1" customWidth="1"/>
    <col min="1793" max="1793" width="7.08984375" style="1" customWidth="1"/>
    <col min="1794" max="1794" width="7.90625" style="1" customWidth="1"/>
    <col min="1795" max="1795" width="13.36328125" style="1" customWidth="1"/>
    <col min="1796" max="1796" width="6.6328125" style="1" customWidth="1"/>
    <col min="1797" max="1797" width="7.90625" style="1" customWidth="1"/>
    <col min="1798" max="1798" width="13.36328125" style="1" customWidth="1"/>
    <col min="1799" max="1799" width="9" style="1" customWidth="1"/>
    <col min="1800" max="1800" width="9.08984375" style="1" customWidth="1"/>
    <col min="1801" max="1801" width="11.6328125" style="1" customWidth="1"/>
    <col min="1802" max="1802" width="11.36328125" style="1" customWidth="1"/>
    <col min="1803" max="1803" width="8.90625" style="1" customWidth="1"/>
    <col min="1804" max="1804" width="14.36328125" style="1" customWidth="1"/>
    <col min="1805" max="1805" width="9.08984375" style="1" customWidth="1"/>
    <col min="1806" max="1806" width="10.36328125" style="1" customWidth="1"/>
    <col min="1807" max="2031" width="9.08984375" style="1" customWidth="1"/>
    <col min="2032" max="2032" width="1.453125" style="1" customWidth="1"/>
    <col min="2033" max="2033" width="6.36328125" style="1" customWidth="1"/>
    <col min="2034" max="2034" width="33" style="1" customWidth="1"/>
    <col min="2035" max="2035" width="7.90625" style="1" customWidth="1"/>
    <col min="2036" max="2036" width="4.453125" style="1" customWidth="1"/>
    <col min="2037" max="2037" width="10" style="1" customWidth="1"/>
    <col min="2038" max="2038" width="8.90625" style="1"/>
    <col min="2039" max="2039" width="1.453125" style="1" customWidth="1"/>
    <col min="2040" max="2040" width="6.36328125" style="1" customWidth="1"/>
    <col min="2041" max="2041" width="35.08984375" style="1" customWidth="1"/>
    <col min="2042" max="2042" width="7.90625" style="1" customWidth="1"/>
    <col min="2043" max="2043" width="4.453125" style="1" customWidth="1"/>
    <col min="2044" max="2044" width="10" style="1" customWidth="1"/>
    <col min="2045" max="2045" width="12.90625" style="1" customWidth="1"/>
    <col min="2046" max="2046" width="6.90625" style="1" customWidth="1"/>
    <col min="2047" max="2047" width="7.90625" style="1" customWidth="1"/>
    <col min="2048" max="2048" width="13.36328125" style="1" customWidth="1"/>
    <col min="2049" max="2049" width="7.08984375" style="1" customWidth="1"/>
    <col min="2050" max="2050" width="7.90625" style="1" customWidth="1"/>
    <col min="2051" max="2051" width="13.36328125" style="1" customWidth="1"/>
    <col min="2052" max="2052" width="6.6328125" style="1" customWidth="1"/>
    <col min="2053" max="2053" width="7.90625" style="1" customWidth="1"/>
    <col min="2054" max="2054" width="13.36328125" style="1" customWidth="1"/>
    <col min="2055" max="2055" width="9" style="1" customWidth="1"/>
    <col min="2056" max="2056" width="9.08984375" style="1" customWidth="1"/>
    <col min="2057" max="2057" width="11.6328125" style="1" customWidth="1"/>
    <col min="2058" max="2058" width="11.36328125" style="1" customWidth="1"/>
    <col min="2059" max="2059" width="8.90625" style="1" customWidth="1"/>
    <col min="2060" max="2060" width="14.36328125" style="1" customWidth="1"/>
    <col min="2061" max="2061" width="9.08984375" style="1" customWidth="1"/>
    <col min="2062" max="2062" width="10.36328125" style="1" customWidth="1"/>
    <col min="2063" max="2287" width="9.08984375" style="1" customWidth="1"/>
    <col min="2288" max="2288" width="1.453125" style="1" customWidth="1"/>
    <col min="2289" max="2289" width="6.36328125" style="1" customWidth="1"/>
    <col min="2290" max="2290" width="33" style="1" customWidth="1"/>
    <col min="2291" max="2291" width="7.90625" style="1" customWidth="1"/>
    <col min="2292" max="2292" width="4.453125" style="1" customWidth="1"/>
    <col min="2293" max="2293" width="10" style="1" customWidth="1"/>
    <col min="2294" max="2294" width="8.90625" style="1"/>
    <col min="2295" max="2295" width="1.453125" style="1" customWidth="1"/>
    <col min="2296" max="2296" width="6.36328125" style="1" customWidth="1"/>
    <col min="2297" max="2297" width="35.08984375" style="1" customWidth="1"/>
    <col min="2298" max="2298" width="7.90625" style="1" customWidth="1"/>
    <col min="2299" max="2299" width="4.453125" style="1" customWidth="1"/>
    <col min="2300" max="2300" width="10" style="1" customWidth="1"/>
    <col min="2301" max="2301" width="12.90625" style="1" customWidth="1"/>
    <col min="2302" max="2302" width="6.90625" style="1" customWidth="1"/>
    <col min="2303" max="2303" width="7.90625" style="1" customWidth="1"/>
    <col min="2304" max="2304" width="13.36328125" style="1" customWidth="1"/>
    <col min="2305" max="2305" width="7.08984375" style="1" customWidth="1"/>
    <col min="2306" max="2306" width="7.90625" style="1" customWidth="1"/>
    <col min="2307" max="2307" width="13.36328125" style="1" customWidth="1"/>
    <col min="2308" max="2308" width="6.6328125" style="1" customWidth="1"/>
    <col min="2309" max="2309" width="7.90625" style="1" customWidth="1"/>
    <col min="2310" max="2310" width="13.36328125" style="1" customWidth="1"/>
    <col min="2311" max="2311" width="9" style="1" customWidth="1"/>
    <col min="2312" max="2312" width="9.08984375" style="1" customWidth="1"/>
    <col min="2313" max="2313" width="11.6328125" style="1" customWidth="1"/>
    <col min="2314" max="2314" width="11.36328125" style="1" customWidth="1"/>
    <col min="2315" max="2315" width="8.90625" style="1" customWidth="1"/>
    <col min="2316" max="2316" width="14.36328125" style="1" customWidth="1"/>
    <col min="2317" max="2317" width="9.08984375" style="1" customWidth="1"/>
    <col min="2318" max="2318" width="10.36328125" style="1" customWidth="1"/>
    <col min="2319" max="2543" width="9.08984375" style="1" customWidth="1"/>
    <col min="2544" max="2544" width="1.453125" style="1" customWidth="1"/>
    <col min="2545" max="2545" width="6.36328125" style="1" customWidth="1"/>
    <col min="2546" max="2546" width="33" style="1" customWidth="1"/>
    <col min="2547" max="2547" width="7.90625" style="1" customWidth="1"/>
    <col min="2548" max="2548" width="4.453125" style="1" customWidth="1"/>
    <col min="2549" max="2549" width="10" style="1" customWidth="1"/>
    <col min="2550" max="2550" width="8.90625" style="1"/>
    <col min="2551" max="2551" width="1.453125" style="1" customWidth="1"/>
    <col min="2552" max="2552" width="6.36328125" style="1" customWidth="1"/>
    <col min="2553" max="2553" width="35.08984375" style="1" customWidth="1"/>
    <col min="2554" max="2554" width="7.90625" style="1" customWidth="1"/>
    <col min="2555" max="2555" width="4.453125" style="1" customWidth="1"/>
    <col min="2556" max="2556" width="10" style="1" customWidth="1"/>
    <col min="2557" max="2557" width="12.90625" style="1" customWidth="1"/>
    <col min="2558" max="2558" width="6.90625" style="1" customWidth="1"/>
    <col min="2559" max="2559" width="7.90625" style="1" customWidth="1"/>
    <col min="2560" max="2560" width="13.36328125" style="1" customWidth="1"/>
    <col min="2561" max="2561" width="7.08984375" style="1" customWidth="1"/>
    <col min="2562" max="2562" width="7.90625" style="1" customWidth="1"/>
    <col min="2563" max="2563" width="13.36328125" style="1" customWidth="1"/>
    <col min="2564" max="2564" width="6.6328125" style="1" customWidth="1"/>
    <col min="2565" max="2565" width="7.90625" style="1" customWidth="1"/>
    <col min="2566" max="2566" width="13.36328125" style="1" customWidth="1"/>
    <col min="2567" max="2567" width="9" style="1" customWidth="1"/>
    <col min="2568" max="2568" width="9.08984375" style="1" customWidth="1"/>
    <col min="2569" max="2569" width="11.6328125" style="1" customWidth="1"/>
    <col min="2570" max="2570" width="11.36328125" style="1" customWidth="1"/>
    <col min="2571" max="2571" width="8.90625" style="1" customWidth="1"/>
    <col min="2572" max="2572" width="14.36328125" style="1" customWidth="1"/>
    <col min="2573" max="2573" width="9.08984375" style="1" customWidth="1"/>
    <col min="2574" max="2574" width="10.36328125" style="1" customWidth="1"/>
    <col min="2575" max="2799" width="9.08984375" style="1" customWidth="1"/>
    <col min="2800" max="2800" width="1.453125" style="1" customWidth="1"/>
    <col min="2801" max="2801" width="6.36328125" style="1" customWidth="1"/>
    <col min="2802" max="2802" width="33" style="1" customWidth="1"/>
    <col min="2803" max="2803" width="7.90625" style="1" customWidth="1"/>
    <col min="2804" max="2804" width="4.453125" style="1" customWidth="1"/>
    <col min="2805" max="2805" width="10" style="1" customWidth="1"/>
    <col min="2806" max="2806" width="8.90625" style="1"/>
    <col min="2807" max="2807" width="1.453125" style="1" customWidth="1"/>
    <col min="2808" max="2808" width="6.36328125" style="1" customWidth="1"/>
    <col min="2809" max="2809" width="35.08984375" style="1" customWidth="1"/>
    <col min="2810" max="2810" width="7.90625" style="1" customWidth="1"/>
    <col min="2811" max="2811" width="4.453125" style="1" customWidth="1"/>
    <col min="2812" max="2812" width="10" style="1" customWidth="1"/>
    <col min="2813" max="2813" width="12.90625" style="1" customWidth="1"/>
    <col min="2814" max="2814" width="6.90625" style="1" customWidth="1"/>
    <col min="2815" max="2815" width="7.90625" style="1" customWidth="1"/>
    <col min="2816" max="2816" width="13.36328125" style="1" customWidth="1"/>
    <col min="2817" max="2817" width="7.08984375" style="1" customWidth="1"/>
    <col min="2818" max="2818" width="7.90625" style="1" customWidth="1"/>
    <col min="2819" max="2819" width="13.36328125" style="1" customWidth="1"/>
    <col min="2820" max="2820" width="6.6328125" style="1" customWidth="1"/>
    <col min="2821" max="2821" width="7.90625" style="1" customWidth="1"/>
    <col min="2822" max="2822" width="13.36328125" style="1" customWidth="1"/>
    <col min="2823" max="2823" width="9" style="1" customWidth="1"/>
    <col min="2824" max="2824" width="9.08984375" style="1" customWidth="1"/>
    <col min="2825" max="2825" width="11.6328125" style="1" customWidth="1"/>
    <col min="2826" max="2826" width="11.36328125" style="1" customWidth="1"/>
    <col min="2827" max="2827" width="8.90625" style="1" customWidth="1"/>
    <col min="2828" max="2828" width="14.36328125" style="1" customWidth="1"/>
    <col min="2829" max="2829" width="9.08984375" style="1" customWidth="1"/>
    <col min="2830" max="2830" width="10.36328125" style="1" customWidth="1"/>
    <col min="2831" max="3055" width="9.08984375" style="1" customWidth="1"/>
    <col min="3056" max="3056" width="1.453125" style="1" customWidth="1"/>
    <col min="3057" max="3057" width="6.36328125" style="1" customWidth="1"/>
    <col min="3058" max="3058" width="33" style="1" customWidth="1"/>
    <col min="3059" max="3059" width="7.90625" style="1" customWidth="1"/>
    <col min="3060" max="3060" width="4.453125" style="1" customWidth="1"/>
    <col min="3061" max="3061" width="10" style="1" customWidth="1"/>
    <col min="3062" max="3062" width="8.90625" style="1"/>
    <col min="3063" max="3063" width="1.453125" style="1" customWidth="1"/>
    <col min="3064" max="3064" width="6.36328125" style="1" customWidth="1"/>
    <col min="3065" max="3065" width="35.08984375" style="1" customWidth="1"/>
    <col min="3066" max="3066" width="7.90625" style="1" customWidth="1"/>
    <col min="3067" max="3067" width="4.453125" style="1" customWidth="1"/>
    <col min="3068" max="3068" width="10" style="1" customWidth="1"/>
    <col min="3069" max="3069" width="12.90625" style="1" customWidth="1"/>
    <col min="3070" max="3070" width="6.90625" style="1" customWidth="1"/>
    <col min="3071" max="3071" width="7.90625" style="1" customWidth="1"/>
    <col min="3072" max="3072" width="13.36328125" style="1" customWidth="1"/>
    <col min="3073" max="3073" width="7.08984375" style="1" customWidth="1"/>
    <col min="3074" max="3074" width="7.90625" style="1" customWidth="1"/>
    <col min="3075" max="3075" width="13.36328125" style="1" customWidth="1"/>
    <col min="3076" max="3076" width="6.6328125" style="1" customWidth="1"/>
    <col min="3077" max="3077" width="7.90625" style="1" customWidth="1"/>
    <col min="3078" max="3078" width="13.36328125" style="1" customWidth="1"/>
    <col min="3079" max="3079" width="9" style="1" customWidth="1"/>
    <col min="3080" max="3080" width="9.08984375" style="1" customWidth="1"/>
    <col min="3081" max="3081" width="11.6328125" style="1" customWidth="1"/>
    <col min="3082" max="3082" width="11.36328125" style="1" customWidth="1"/>
    <col min="3083" max="3083" width="8.90625" style="1" customWidth="1"/>
    <col min="3084" max="3084" width="14.36328125" style="1" customWidth="1"/>
    <col min="3085" max="3085" width="9.08984375" style="1" customWidth="1"/>
    <col min="3086" max="3086" width="10.36328125" style="1" customWidth="1"/>
    <col min="3087" max="3311" width="9.08984375" style="1" customWidth="1"/>
    <col min="3312" max="3312" width="1.453125" style="1" customWidth="1"/>
    <col min="3313" max="3313" width="6.36328125" style="1" customWidth="1"/>
    <col min="3314" max="3314" width="33" style="1" customWidth="1"/>
    <col min="3315" max="3315" width="7.90625" style="1" customWidth="1"/>
    <col min="3316" max="3316" width="4.453125" style="1" customWidth="1"/>
    <col min="3317" max="3317" width="10" style="1" customWidth="1"/>
    <col min="3318" max="3318" width="8.90625" style="1"/>
    <col min="3319" max="3319" width="1.453125" style="1" customWidth="1"/>
    <col min="3320" max="3320" width="6.36328125" style="1" customWidth="1"/>
    <col min="3321" max="3321" width="35.08984375" style="1" customWidth="1"/>
    <col min="3322" max="3322" width="7.90625" style="1" customWidth="1"/>
    <col min="3323" max="3323" width="4.453125" style="1" customWidth="1"/>
    <col min="3324" max="3324" width="10" style="1" customWidth="1"/>
    <col min="3325" max="3325" width="12.90625" style="1" customWidth="1"/>
    <col min="3326" max="3326" width="6.90625" style="1" customWidth="1"/>
    <col min="3327" max="3327" width="7.90625" style="1" customWidth="1"/>
    <col min="3328" max="3328" width="13.36328125" style="1" customWidth="1"/>
    <col min="3329" max="3329" width="7.08984375" style="1" customWidth="1"/>
    <col min="3330" max="3330" width="7.90625" style="1" customWidth="1"/>
    <col min="3331" max="3331" width="13.36328125" style="1" customWidth="1"/>
    <col min="3332" max="3332" width="6.6328125" style="1" customWidth="1"/>
    <col min="3333" max="3333" width="7.90625" style="1" customWidth="1"/>
    <col min="3334" max="3334" width="13.36328125" style="1" customWidth="1"/>
    <col min="3335" max="3335" width="9" style="1" customWidth="1"/>
    <col min="3336" max="3336" width="9.08984375" style="1" customWidth="1"/>
    <col min="3337" max="3337" width="11.6328125" style="1" customWidth="1"/>
    <col min="3338" max="3338" width="11.36328125" style="1" customWidth="1"/>
    <col min="3339" max="3339" width="8.90625" style="1" customWidth="1"/>
    <col min="3340" max="3340" width="14.36328125" style="1" customWidth="1"/>
    <col min="3341" max="3341" width="9.08984375" style="1" customWidth="1"/>
    <col min="3342" max="3342" width="10.36328125" style="1" customWidth="1"/>
    <col min="3343" max="3567" width="9.08984375" style="1" customWidth="1"/>
    <col min="3568" max="3568" width="1.453125" style="1" customWidth="1"/>
    <col min="3569" max="3569" width="6.36328125" style="1" customWidth="1"/>
    <col min="3570" max="3570" width="33" style="1" customWidth="1"/>
    <col min="3571" max="3571" width="7.90625" style="1" customWidth="1"/>
    <col min="3572" max="3572" width="4.453125" style="1" customWidth="1"/>
    <col min="3573" max="3573" width="10" style="1" customWidth="1"/>
    <col min="3574" max="3574" width="8.90625" style="1"/>
    <col min="3575" max="3575" width="1.453125" style="1" customWidth="1"/>
    <col min="3576" max="3576" width="6.36328125" style="1" customWidth="1"/>
    <col min="3577" max="3577" width="35.08984375" style="1" customWidth="1"/>
    <col min="3578" max="3578" width="7.90625" style="1" customWidth="1"/>
    <col min="3579" max="3579" width="4.453125" style="1" customWidth="1"/>
    <col min="3580" max="3580" width="10" style="1" customWidth="1"/>
    <col min="3581" max="3581" width="12.90625" style="1" customWidth="1"/>
    <col min="3582" max="3582" width="6.90625" style="1" customWidth="1"/>
    <col min="3583" max="3583" width="7.90625" style="1" customWidth="1"/>
    <col min="3584" max="3584" width="13.36328125" style="1" customWidth="1"/>
    <col min="3585" max="3585" width="7.08984375" style="1" customWidth="1"/>
    <col min="3586" max="3586" width="7.90625" style="1" customWidth="1"/>
    <col min="3587" max="3587" width="13.36328125" style="1" customWidth="1"/>
    <col min="3588" max="3588" width="6.6328125" style="1" customWidth="1"/>
    <col min="3589" max="3589" width="7.90625" style="1" customWidth="1"/>
    <col min="3590" max="3590" width="13.36328125" style="1" customWidth="1"/>
    <col min="3591" max="3591" width="9" style="1" customWidth="1"/>
    <col min="3592" max="3592" width="9.08984375" style="1" customWidth="1"/>
    <col min="3593" max="3593" width="11.6328125" style="1" customWidth="1"/>
    <col min="3594" max="3594" width="11.36328125" style="1" customWidth="1"/>
    <col min="3595" max="3595" width="8.90625" style="1" customWidth="1"/>
    <col min="3596" max="3596" width="14.36328125" style="1" customWidth="1"/>
    <col min="3597" max="3597" width="9.08984375" style="1" customWidth="1"/>
    <col min="3598" max="3598" width="10.36328125" style="1" customWidth="1"/>
    <col min="3599" max="3823" width="9.08984375" style="1" customWidth="1"/>
    <col min="3824" max="3824" width="1.453125" style="1" customWidth="1"/>
    <col min="3825" max="3825" width="6.36328125" style="1" customWidth="1"/>
    <col min="3826" max="3826" width="33" style="1" customWidth="1"/>
    <col min="3827" max="3827" width="7.90625" style="1" customWidth="1"/>
    <col min="3828" max="3828" width="4.453125" style="1" customWidth="1"/>
    <col min="3829" max="3829" width="10" style="1" customWidth="1"/>
    <col min="3830" max="3830" width="8.90625" style="1"/>
    <col min="3831" max="3831" width="1.453125" style="1" customWidth="1"/>
    <col min="3832" max="3832" width="6.36328125" style="1" customWidth="1"/>
    <col min="3833" max="3833" width="35.08984375" style="1" customWidth="1"/>
    <col min="3834" max="3834" width="7.90625" style="1" customWidth="1"/>
    <col min="3835" max="3835" width="4.453125" style="1" customWidth="1"/>
    <col min="3836" max="3836" width="10" style="1" customWidth="1"/>
    <col min="3837" max="3837" width="12.90625" style="1" customWidth="1"/>
    <col min="3838" max="3838" width="6.90625" style="1" customWidth="1"/>
    <col min="3839" max="3839" width="7.90625" style="1" customWidth="1"/>
    <col min="3840" max="3840" width="13.36328125" style="1" customWidth="1"/>
    <col min="3841" max="3841" width="7.08984375" style="1" customWidth="1"/>
    <col min="3842" max="3842" width="7.90625" style="1" customWidth="1"/>
    <col min="3843" max="3843" width="13.36328125" style="1" customWidth="1"/>
    <col min="3844" max="3844" width="6.6328125" style="1" customWidth="1"/>
    <col min="3845" max="3845" width="7.90625" style="1" customWidth="1"/>
    <col min="3846" max="3846" width="13.36328125" style="1" customWidth="1"/>
    <col min="3847" max="3847" width="9" style="1" customWidth="1"/>
    <col min="3848" max="3848" width="9.08984375" style="1" customWidth="1"/>
    <col min="3849" max="3849" width="11.6328125" style="1" customWidth="1"/>
    <col min="3850" max="3850" width="11.36328125" style="1" customWidth="1"/>
    <col min="3851" max="3851" width="8.90625" style="1" customWidth="1"/>
    <col min="3852" max="3852" width="14.36328125" style="1" customWidth="1"/>
    <col min="3853" max="3853" width="9.08984375" style="1" customWidth="1"/>
    <col min="3854" max="3854" width="10.36328125" style="1" customWidth="1"/>
    <col min="3855" max="4079" width="9.08984375" style="1" customWidth="1"/>
    <col min="4080" max="4080" width="1.453125" style="1" customWidth="1"/>
    <col min="4081" max="4081" width="6.36328125" style="1" customWidth="1"/>
    <col min="4082" max="4082" width="33" style="1" customWidth="1"/>
    <col min="4083" max="4083" width="7.90625" style="1" customWidth="1"/>
    <col min="4084" max="4084" width="4.453125" style="1" customWidth="1"/>
    <col min="4085" max="4085" width="10" style="1" customWidth="1"/>
    <col min="4086" max="4086" width="8.90625" style="1"/>
    <col min="4087" max="4087" width="1.453125" style="1" customWidth="1"/>
    <col min="4088" max="4088" width="6.36328125" style="1" customWidth="1"/>
    <col min="4089" max="4089" width="35.08984375" style="1" customWidth="1"/>
    <col min="4090" max="4090" width="7.90625" style="1" customWidth="1"/>
    <col min="4091" max="4091" width="4.453125" style="1" customWidth="1"/>
    <col min="4092" max="4092" width="10" style="1" customWidth="1"/>
    <col min="4093" max="4093" width="12.90625" style="1" customWidth="1"/>
    <col min="4094" max="4094" width="6.90625" style="1" customWidth="1"/>
    <col min="4095" max="4095" width="7.90625" style="1" customWidth="1"/>
    <col min="4096" max="4096" width="13.36328125" style="1" customWidth="1"/>
    <col min="4097" max="4097" width="7.08984375" style="1" customWidth="1"/>
    <col min="4098" max="4098" width="7.90625" style="1" customWidth="1"/>
    <col min="4099" max="4099" width="13.36328125" style="1" customWidth="1"/>
    <col min="4100" max="4100" width="6.6328125" style="1" customWidth="1"/>
    <col min="4101" max="4101" width="7.90625" style="1" customWidth="1"/>
    <col min="4102" max="4102" width="13.36328125" style="1" customWidth="1"/>
    <col min="4103" max="4103" width="9" style="1" customWidth="1"/>
    <col min="4104" max="4104" width="9.08984375" style="1" customWidth="1"/>
    <col min="4105" max="4105" width="11.6328125" style="1" customWidth="1"/>
    <col min="4106" max="4106" width="11.36328125" style="1" customWidth="1"/>
    <col min="4107" max="4107" width="8.90625" style="1" customWidth="1"/>
    <col min="4108" max="4108" width="14.36328125" style="1" customWidth="1"/>
    <col min="4109" max="4109" width="9.08984375" style="1" customWidth="1"/>
    <col min="4110" max="4110" width="10.36328125" style="1" customWidth="1"/>
    <col min="4111" max="4335" width="9.08984375" style="1" customWidth="1"/>
    <col min="4336" max="4336" width="1.453125" style="1" customWidth="1"/>
    <col min="4337" max="4337" width="6.36328125" style="1" customWidth="1"/>
    <col min="4338" max="4338" width="33" style="1" customWidth="1"/>
    <col min="4339" max="4339" width="7.90625" style="1" customWidth="1"/>
    <col min="4340" max="4340" width="4.453125" style="1" customWidth="1"/>
    <col min="4341" max="4341" width="10" style="1" customWidth="1"/>
    <col min="4342" max="4342" width="8.90625" style="1"/>
    <col min="4343" max="4343" width="1.453125" style="1" customWidth="1"/>
    <col min="4344" max="4344" width="6.36328125" style="1" customWidth="1"/>
    <col min="4345" max="4345" width="35.08984375" style="1" customWidth="1"/>
    <col min="4346" max="4346" width="7.90625" style="1" customWidth="1"/>
    <col min="4347" max="4347" width="4.453125" style="1" customWidth="1"/>
    <col min="4348" max="4348" width="10" style="1" customWidth="1"/>
    <col min="4349" max="4349" width="12.90625" style="1" customWidth="1"/>
    <col min="4350" max="4350" width="6.90625" style="1" customWidth="1"/>
    <col min="4351" max="4351" width="7.90625" style="1" customWidth="1"/>
    <col min="4352" max="4352" width="13.36328125" style="1" customWidth="1"/>
    <col min="4353" max="4353" width="7.08984375" style="1" customWidth="1"/>
    <col min="4354" max="4354" width="7.90625" style="1" customWidth="1"/>
    <col min="4355" max="4355" width="13.36328125" style="1" customWidth="1"/>
    <col min="4356" max="4356" width="6.6328125" style="1" customWidth="1"/>
    <col min="4357" max="4357" width="7.90625" style="1" customWidth="1"/>
    <col min="4358" max="4358" width="13.36328125" style="1" customWidth="1"/>
    <col min="4359" max="4359" width="9" style="1" customWidth="1"/>
    <col min="4360" max="4360" width="9.08984375" style="1" customWidth="1"/>
    <col min="4361" max="4361" width="11.6328125" style="1" customWidth="1"/>
    <col min="4362" max="4362" width="11.36328125" style="1" customWidth="1"/>
    <col min="4363" max="4363" width="8.90625" style="1" customWidth="1"/>
    <col min="4364" max="4364" width="14.36328125" style="1" customWidth="1"/>
    <col min="4365" max="4365" width="9.08984375" style="1" customWidth="1"/>
    <col min="4366" max="4366" width="10.36328125" style="1" customWidth="1"/>
    <col min="4367" max="4591" width="9.08984375" style="1" customWidth="1"/>
    <col min="4592" max="4592" width="1.453125" style="1" customWidth="1"/>
    <col min="4593" max="4593" width="6.36328125" style="1" customWidth="1"/>
    <col min="4594" max="4594" width="33" style="1" customWidth="1"/>
    <col min="4595" max="4595" width="7.90625" style="1" customWidth="1"/>
    <col min="4596" max="4596" width="4.453125" style="1" customWidth="1"/>
    <col min="4597" max="4597" width="10" style="1" customWidth="1"/>
    <col min="4598" max="4598" width="8.90625" style="1"/>
    <col min="4599" max="4599" width="1.453125" style="1" customWidth="1"/>
    <col min="4600" max="4600" width="6.36328125" style="1" customWidth="1"/>
    <col min="4601" max="4601" width="35.08984375" style="1" customWidth="1"/>
    <col min="4602" max="4602" width="7.90625" style="1" customWidth="1"/>
    <col min="4603" max="4603" width="4.453125" style="1" customWidth="1"/>
    <col min="4604" max="4604" width="10" style="1" customWidth="1"/>
    <col min="4605" max="4605" width="12.90625" style="1" customWidth="1"/>
    <col min="4606" max="4606" width="6.90625" style="1" customWidth="1"/>
    <col min="4607" max="4607" width="7.90625" style="1" customWidth="1"/>
    <col min="4608" max="4608" width="13.36328125" style="1" customWidth="1"/>
    <col min="4609" max="4609" width="7.08984375" style="1" customWidth="1"/>
    <col min="4610" max="4610" width="7.90625" style="1" customWidth="1"/>
    <col min="4611" max="4611" width="13.36328125" style="1" customWidth="1"/>
    <col min="4612" max="4612" width="6.6328125" style="1" customWidth="1"/>
    <col min="4613" max="4613" width="7.90625" style="1" customWidth="1"/>
    <col min="4614" max="4614" width="13.36328125" style="1" customWidth="1"/>
    <col min="4615" max="4615" width="9" style="1" customWidth="1"/>
    <col min="4616" max="4616" width="9.08984375" style="1" customWidth="1"/>
    <col min="4617" max="4617" width="11.6328125" style="1" customWidth="1"/>
    <col min="4618" max="4618" width="11.36328125" style="1" customWidth="1"/>
    <col min="4619" max="4619" width="8.90625" style="1" customWidth="1"/>
    <col min="4620" max="4620" width="14.36328125" style="1" customWidth="1"/>
    <col min="4621" max="4621" width="9.08984375" style="1" customWidth="1"/>
    <col min="4622" max="4622" width="10.36328125" style="1" customWidth="1"/>
    <col min="4623" max="4847" width="9.08984375" style="1" customWidth="1"/>
    <col min="4848" max="4848" width="1.453125" style="1" customWidth="1"/>
    <col min="4849" max="4849" width="6.36328125" style="1" customWidth="1"/>
    <col min="4850" max="4850" width="33" style="1" customWidth="1"/>
    <col min="4851" max="4851" width="7.90625" style="1" customWidth="1"/>
    <col min="4852" max="4852" width="4.453125" style="1" customWidth="1"/>
    <col min="4853" max="4853" width="10" style="1" customWidth="1"/>
    <col min="4854" max="4854" width="8.90625" style="1"/>
    <col min="4855" max="4855" width="1.453125" style="1" customWidth="1"/>
    <col min="4856" max="4856" width="6.36328125" style="1" customWidth="1"/>
    <col min="4857" max="4857" width="35.08984375" style="1" customWidth="1"/>
    <col min="4858" max="4858" width="7.90625" style="1" customWidth="1"/>
    <col min="4859" max="4859" width="4.453125" style="1" customWidth="1"/>
    <col min="4860" max="4860" width="10" style="1" customWidth="1"/>
    <col min="4861" max="4861" width="12.90625" style="1" customWidth="1"/>
    <col min="4862" max="4862" width="6.90625" style="1" customWidth="1"/>
    <col min="4863" max="4863" width="7.90625" style="1" customWidth="1"/>
    <col min="4864" max="4864" width="13.36328125" style="1" customWidth="1"/>
    <col min="4865" max="4865" width="7.08984375" style="1" customWidth="1"/>
    <col min="4866" max="4866" width="7.90625" style="1" customWidth="1"/>
    <col min="4867" max="4867" width="13.36328125" style="1" customWidth="1"/>
    <col min="4868" max="4868" width="6.6328125" style="1" customWidth="1"/>
    <col min="4869" max="4869" width="7.90625" style="1" customWidth="1"/>
    <col min="4870" max="4870" width="13.36328125" style="1" customWidth="1"/>
    <col min="4871" max="4871" width="9" style="1" customWidth="1"/>
    <col min="4872" max="4872" width="9.08984375" style="1" customWidth="1"/>
    <col min="4873" max="4873" width="11.6328125" style="1" customWidth="1"/>
    <col min="4874" max="4874" width="11.36328125" style="1" customWidth="1"/>
    <col min="4875" max="4875" width="8.90625" style="1" customWidth="1"/>
    <col min="4876" max="4876" width="14.36328125" style="1" customWidth="1"/>
    <col min="4877" max="4877" width="9.08984375" style="1" customWidth="1"/>
    <col min="4878" max="4878" width="10.36328125" style="1" customWidth="1"/>
    <col min="4879" max="5103" width="9.08984375" style="1" customWidth="1"/>
    <col min="5104" max="5104" width="1.453125" style="1" customWidth="1"/>
    <col min="5105" max="5105" width="6.36328125" style="1" customWidth="1"/>
    <col min="5106" max="5106" width="33" style="1" customWidth="1"/>
    <col min="5107" max="5107" width="7.90625" style="1" customWidth="1"/>
    <col min="5108" max="5108" width="4.453125" style="1" customWidth="1"/>
    <col min="5109" max="5109" width="10" style="1" customWidth="1"/>
    <col min="5110" max="5110" width="8.90625" style="1"/>
    <col min="5111" max="5111" width="1.453125" style="1" customWidth="1"/>
    <col min="5112" max="5112" width="6.36328125" style="1" customWidth="1"/>
    <col min="5113" max="5113" width="35.08984375" style="1" customWidth="1"/>
    <col min="5114" max="5114" width="7.90625" style="1" customWidth="1"/>
    <col min="5115" max="5115" width="4.453125" style="1" customWidth="1"/>
    <col min="5116" max="5116" width="10" style="1" customWidth="1"/>
    <col min="5117" max="5117" width="12.90625" style="1" customWidth="1"/>
    <col min="5118" max="5118" width="6.90625" style="1" customWidth="1"/>
    <col min="5119" max="5119" width="7.90625" style="1" customWidth="1"/>
    <col min="5120" max="5120" width="13.36328125" style="1" customWidth="1"/>
    <col min="5121" max="5121" width="7.08984375" style="1" customWidth="1"/>
    <col min="5122" max="5122" width="7.90625" style="1" customWidth="1"/>
    <col min="5123" max="5123" width="13.36328125" style="1" customWidth="1"/>
    <col min="5124" max="5124" width="6.6328125" style="1" customWidth="1"/>
    <col min="5125" max="5125" width="7.90625" style="1" customWidth="1"/>
    <col min="5126" max="5126" width="13.36328125" style="1" customWidth="1"/>
    <col min="5127" max="5127" width="9" style="1" customWidth="1"/>
    <col min="5128" max="5128" width="9.08984375" style="1" customWidth="1"/>
    <col min="5129" max="5129" width="11.6328125" style="1" customWidth="1"/>
    <col min="5130" max="5130" width="11.36328125" style="1" customWidth="1"/>
    <col min="5131" max="5131" width="8.90625" style="1" customWidth="1"/>
    <col min="5132" max="5132" width="14.36328125" style="1" customWidth="1"/>
    <col min="5133" max="5133" width="9.08984375" style="1" customWidth="1"/>
    <col min="5134" max="5134" width="10.36328125" style="1" customWidth="1"/>
    <col min="5135" max="5359" width="9.08984375" style="1" customWidth="1"/>
    <col min="5360" max="5360" width="1.453125" style="1" customWidth="1"/>
    <col min="5361" max="5361" width="6.36328125" style="1" customWidth="1"/>
    <col min="5362" max="5362" width="33" style="1" customWidth="1"/>
    <col min="5363" max="5363" width="7.90625" style="1" customWidth="1"/>
    <col min="5364" max="5364" width="4.453125" style="1" customWidth="1"/>
    <col min="5365" max="5365" width="10" style="1" customWidth="1"/>
    <col min="5366" max="5366" width="8.90625" style="1"/>
    <col min="5367" max="5367" width="1.453125" style="1" customWidth="1"/>
    <col min="5368" max="5368" width="6.36328125" style="1" customWidth="1"/>
    <col min="5369" max="5369" width="35.08984375" style="1" customWidth="1"/>
    <col min="5370" max="5370" width="7.90625" style="1" customWidth="1"/>
    <col min="5371" max="5371" width="4.453125" style="1" customWidth="1"/>
    <col min="5372" max="5372" width="10" style="1" customWidth="1"/>
    <col min="5373" max="5373" width="12.90625" style="1" customWidth="1"/>
    <col min="5374" max="5374" width="6.90625" style="1" customWidth="1"/>
    <col min="5375" max="5375" width="7.90625" style="1" customWidth="1"/>
    <col min="5376" max="5376" width="13.36328125" style="1" customWidth="1"/>
    <col min="5377" max="5377" width="7.08984375" style="1" customWidth="1"/>
    <col min="5378" max="5378" width="7.90625" style="1" customWidth="1"/>
    <col min="5379" max="5379" width="13.36328125" style="1" customWidth="1"/>
    <col min="5380" max="5380" width="6.6328125" style="1" customWidth="1"/>
    <col min="5381" max="5381" width="7.90625" style="1" customWidth="1"/>
    <col min="5382" max="5382" width="13.36328125" style="1" customWidth="1"/>
    <col min="5383" max="5383" width="9" style="1" customWidth="1"/>
    <col min="5384" max="5384" width="9.08984375" style="1" customWidth="1"/>
    <col min="5385" max="5385" width="11.6328125" style="1" customWidth="1"/>
    <col min="5386" max="5386" width="11.36328125" style="1" customWidth="1"/>
    <col min="5387" max="5387" width="8.90625" style="1" customWidth="1"/>
    <col min="5388" max="5388" width="14.36328125" style="1" customWidth="1"/>
    <col min="5389" max="5389" width="9.08984375" style="1" customWidth="1"/>
    <col min="5390" max="5390" width="10.36328125" style="1" customWidth="1"/>
    <col min="5391" max="5615" width="9.08984375" style="1" customWidth="1"/>
    <col min="5616" max="5616" width="1.453125" style="1" customWidth="1"/>
    <col min="5617" max="5617" width="6.36328125" style="1" customWidth="1"/>
    <col min="5618" max="5618" width="33" style="1" customWidth="1"/>
    <col min="5619" max="5619" width="7.90625" style="1" customWidth="1"/>
    <col min="5620" max="5620" width="4.453125" style="1" customWidth="1"/>
    <col min="5621" max="5621" width="10" style="1" customWidth="1"/>
    <col min="5622" max="5622" width="8.90625" style="1"/>
    <col min="5623" max="5623" width="1.453125" style="1" customWidth="1"/>
    <col min="5624" max="5624" width="6.36328125" style="1" customWidth="1"/>
    <col min="5625" max="5625" width="35.08984375" style="1" customWidth="1"/>
    <col min="5626" max="5626" width="7.90625" style="1" customWidth="1"/>
    <col min="5627" max="5627" width="4.453125" style="1" customWidth="1"/>
    <col min="5628" max="5628" width="10" style="1" customWidth="1"/>
    <col min="5629" max="5629" width="12.90625" style="1" customWidth="1"/>
    <col min="5630" max="5630" width="6.90625" style="1" customWidth="1"/>
    <col min="5631" max="5631" width="7.90625" style="1" customWidth="1"/>
    <col min="5632" max="5632" width="13.36328125" style="1" customWidth="1"/>
    <col min="5633" max="5633" width="7.08984375" style="1" customWidth="1"/>
    <col min="5634" max="5634" width="7.90625" style="1" customWidth="1"/>
    <col min="5635" max="5635" width="13.36328125" style="1" customWidth="1"/>
    <col min="5636" max="5636" width="6.6328125" style="1" customWidth="1"/>
    <col min="5637" max="5637" width="7.90625" style="1" customWidth="1"/>
    <col min="5638" max="5638" width="13.36328125" style="1" customWidth="1"/>
    <col min="5639" max="5639" width="9" style="1" customWidth="1"/>
    <col min="5640" max="5640" width="9.08984375" style="1" customWidth="1"/>
    <col min="5641" max="5641" width="11.6328125" style="1" customWidth="1"/>
    <col min="5642" max="5642" width="11.36328125" style="1" customWidth="1"/>
    <col min="5643" max="5643" width="8.90625" style="1" customWidth="1"/>
    <col min="5644" max="5644" width="14.36328125" style="1" customWidth="1"/>
    <col min="5645" max="5645" width="9.08984375" style="1" customWidth="1"/>
    <col min="5646" max="5646" width="10.36328125" style="1" customWidth="1"/>
    <col min="5647" max="5871" width="9.08984375" style="1" customWidth="1"/>
    <col min="5872" max="5872" width="1.453125" style="1" customWidth="1"/>
    <col min="5873" max="5873" width="6.36328125" style="1" customWidth="1"/>
    <col min="5874" max="5874" width="33" style="1" customWidth="1"/>
    <col min="5875" max="5875" width="7.90625" style="1" customWidth="1"/>
    <col min="5876" max="5876" width="4.453125" style="1" customWidth="1"/>
    <col min="5877" max="5877" width="10" style="1" customWidth="1"/>
    <col min="5878" max="5878" width="8.90625" style="1"/>
    <col min="5879" max="5879" width="1.453125" style="1" customWidth="1"/>
    <col min="5880" max="5880" width="6.36328125" style="1" customWidth="1"/>
    <col min="5881" max="5881" width="35.08984375" style="1" customWidth="1"/>
    <col min="5882" max="5882" width="7.90625" style="1" customWidth="1"/>
    <col min="5883" max="5883" width="4.453125" style="1" customWidth="1"/>
    <col min="5884" max="5884" width="10" style="1" customWidth="1"/>
    <col min="5885" max="5885" width="12.90625" style="1" customWidth="1"/>
    <col min="5886" max="5886" width="6.90625" style="1" customWidth="1"/>
    <col min="5887" max="5887" width="7.90625" style="1" customWidth="1"/>
    <col min="5888" max="5888" width="13.36328125" style="1" customWidth="1"/>
    <col min="5889" max="5889" width="7.08984375" style="1" customWidth="1"/>
    <col min="5890" max="5890" width="7.90625" style="1" customWidth="1"/>
    <col min="5891" max="5891" width="13.36328125" style="1" customWidth="1"/>
    <col min="5892" max="5892" width="6.6328125" style="1" customWidth="1"/>
    <col min="5893" max="5893" width="7.90625" style="1" customWidth="1"/>
    <col min="5894" max="5894" width="13.36328125" style="1" customWidth="1"/>
    <col min="5895" max="5895" width="9" style="1" customWidth="1"/>
    <col min="5896" max="5896" width="9.08984375" style="1" customWidth="1"/>
    <col min="5897" max="5897" width="11.6328125" style="1" customWidth="1"/>
    <col min="5898" max="5898" width="11.36328125" style="1" customWidth="1"/>
    <col min="5899" max="5899" width="8.90625" style="1" customWidth="1"/>
    <col min="5900" max="5900" width="14.36328125" style="1" customWidth="1"/>
    <col min="5901" max="5901" width="9.08984375" style="1" customWidth="1"/>
    <col min="5902" max="5902" width="10.36328125" style="1" customWidth="1"/>
    <col min="5903" max="6127" width="9.08984375" style="1" customWidth="1"/>
    <col min="6128" max="6128" width="1.453125" style="1" customWidth="1"/>
    <col min="6129" max="6129" width="6.36328125" style="1" customWidth="1"/>
    <col min="6130" max="6130" width="33" style="1" customWidth="1"/>
    <col min="6131" max="6131" width="7.90625" style="1" customWidth="1"/>
    <col min="6132" max="6132" width="4.453125" style="1" customWidth="1"/>
    <col min="6133" max="6133" width="10" style="1" customWidth="1"/>
    <col min="6134" max="6134" width="8.90625" style="1"/>
    <col min="6135" max="6135" width="1.453125" style="1" customWidth="1"/>
    <col min="6136" max="6136" width="6.36328125" style="1" customWidth="1"/>
    <col min="6137" max="6137" width="35.08984375" style="1" customWidth="1"/>
    <col min="6138" max="6138" width="7.90625" style="1" customWidth="1"/>
    <col min="6139" max="6139" width="4.453125" style="1" customWidth="1"/>
    <col min="6140" max="6140" width="10" style="1" customWidth="1"/>
    <col min="6141" max="6141" width="12.90625" style="1" customWidth="1"/>
    <col min="6142" max="6142" width="6.90625" style="1" customWidth="1"/>
    <col min="6143" max="6143" width="7.90625" style="1" customWidth="1"/>
    <col min="6144" max="6144" width="13.36328125" style="1" customWidth="1"/>
    <col min="6145" max="6145" width="7.08984375" style="1" customWidth="1"/>
    <col min="6146" max="6146" width="7.90625" style="1" customWidth="1"/>
    <col min="6147" max="6147" width="13.36328125" style="1" customWidth="1"/>
    <col min="6148" max="6148" width="6.6328125" style="1" customWidth="1"/>
    <col min="6149" max="6149" width="7.90625" style="1" customWidth="1"/>
    <col min="6150" max="6150" width="13.36328125" style="1" customWidth="1"/>
    <col min="6151" max="6151" width="9" style="1" customWidth="1"/>
    <col min="6152" max="6152" width="9.08984375" style="1" customWidth="1"/>
    <col min="6153" max="6153" width="11.6328125" style="1" customWidth="1"/>
    <col min="6154" max="6154" width="11.36328125" style="1" customWidth="1"/>
    <col min="6155" max="6155" width="8.90625" style="1" customWidth="1"/>
    <col min="6156" max="6156" width="14.36328125" style="1" customWidth="1"/>
    <col min="6157" max="6157" width="9.08984375" style="1" customWidth="1"/>
    <col min="6158" max="6158" width="10.36328125" style="1" customWidth="1"/>
    <col min="6159" max="6383" width="9.08984375" style="1" customWidth="1"/>
    <col min="6384" max="6384" width="1.453125" style="1" customWidth="1"/>
    <col min="6385" max="6385" width="6.36328125" style="1" customWidth="1"/>
    <col min="6386" max="6386" width="33" style="1" customWidth="1"/>
    <col min="6387" max="6387" width="7.90625" style="1" customWidth="1"/>
    <col min="6388" max="6388" width="4.453125" style="1" customWidth="1"/>
    <col min="6389" max="6389" width="10" style="1" customWidth="1"/>
    <col min="6390" max="6390" width="8.90625" style="1"/>
    <col min="6391" max="6391" width="1.453125" style="1" customWidth="1"/>
    <col min="6392" max="6392" width="6.36328125" style="1" customWidth="1"/>
    <col min="6393" max="6393" width="35.08984375" style="1" customWidth="1"/>
    <col min="6394" max="6394" width="7.90625" style="1" customWidth="1"/>
    <col min="6395" max="6395" width="4.453125" style="1" customWidth="1"/>
    <col min="6396" max="6396" width="10" style="1" customWidth="1"/>
    <col min="6397" max="6397" width="12.90625" style="1" customWidth="1"/>
    <col min="6398" max="6398" width="6.90625" style="1" customWidth="1"/>
    <col min="6399" max="6399" width="7.90625" style="1" customWidth="1"/>
    <col min="6400" max="6400" width="13.36328125" style="1" customWidth="1"/>
    <col min="6401" max="6401" width="7.08984375" style="1" customWidth="1"/>
    <col min="6402" max="6402" width="7.90625" style="1" customWidth="1"/>
    <col min="6403" max="6403" width="13.36328125" style="1" customWidth="1"/>
    <col min="6404" max="6404" width="6.6328125" style="1" customWidth="1"/>
    <col min="6405" max="6405" width="7.90625" style="1" customWidth="1"/>
    <col min="6406" max="6406" width="13.36328125" style="1" customWidth="1"/>
    <col min="6407" max="6407" width="9" style="1" customWidth="1"/>
    <col min="6408" max="6408" width="9.08984375" style="1" customWidth="1"/>
    <col min="6409" max="6409" width="11.6328125" style="1" customWidth="1"/>
    <col min="6410" max="6410" width="11.36328125" style="1" customWidth="1"/>
    <col min="6411" max="6411" width="8.90625" style="1" customWidth="1"/>
    <col min="6412" max="6412" width="14.36328125" style="1" customWidth="1"/>
    <col min="6413" max="6413" width="9.08984375" style="1" customWidth="1"/>
    <col min="6414" max="6414" width="10.36328125" style="1" customWidth="1"/>
    <col min="6415" max="6639" width="9.08984375" style="1" customWidth="1"/>
    <col min="6640" max="6640" width="1.453125" style="1" customWidth="1"/>
    <col min="6641" max="6641" width="6.36328125" style="1" customWidth="1"/>
    <col min="6642" max="6642" width="33" style="1" customWidth="1"/>
    <col min="6643" max="6643" width="7.90625" style="1" customWidth="1"/>
    <col min="6644" max="6644" width="4.453125" style="1" customWidth="1"/>
    <col min="6645" max="6645" width="10" style="1" customWidth="1"/>
    <col min="6646" max="6646" width="8.90625" style="1"/>
    <col min="6647" max="6647" width="1.453125" style="1" customWidth="1"/>
    <col min="6648" max="6648" width="6.36328125" style="1" customWidth="1"/>
    <col min="6649" max="6649" width="35.08984375" style="1" customWidth="1"/>
    <col min="6650" max="6650" width="7.90625" style="1" customWidth="1"/>
    <col min="6651" max="6651" width="4.453125" style="1" customWidth="1"/>
    <col min="6652" max="6652" width="10" style="1" customWidth="1"/>
    <col min="6653" max="6653" width="12.90625" style="1" customWidth="1"/>
    <col min="6654" max="6654" width="6.90625" style="1" customWidth="1"/>
    <col min="6655" max="6655" width="7.90625" style="1" customWidth="1"/>
    <col min="6656" max="6656" width="13.36328125" style="1" customWidth="1"/>
    <col min="6657" max="6657" width="7.08984375" style="1" customWidth="1"/>
    <col min="6658" max="6658" width="7.90625" style="1" customWidth="1"/>
    <col min="6659" max="6659" width="13.36328125" style="1" customWidth="1"/>
    <col min="6660" max="6660" width="6.6328125" style="1" customWidth="1"/>
    <col min="6661" max="6661" width="7.90625" style="1" customWidth="1"/>
    <col min="6662" max="6662" width="13.36328125" style="1" customWidth="1"/>
    <col min="6663" max="6663" width="9" style="1" customWidth="1"/>
    <col min="6664" max="6664" width="9.08984375" style="1" customWidth="1"/>
    <col min="6665" max="6665" width="11.6328125" style="1" customWidth="1"/>
    <col min="6666" max="6666" width="11.36328125" style="1" customWidth="1"/>
    <col min="6667" max="6667" width="8.90625" style="1" customWidth="1"/>
    <col min="6668" max="6668" width="14.36328125" style="1" customWidth="1"/>
    <col min="6669" max="6669" width="9.08984375" style="1" customWidth="1"/>
    <col min="6670" max="6670" width="10.36328125" style="1" customWidth="1"/>
    <col min="6671" max="6895" width="9.08984375" style="1" customWidth="1"/>
    <col min="6896" max="6896" width="1.453125" style="1" customWidth="1"/>
    <col min="6897" max="6897" width="6.36328125" style="1" customWidth="1"/>
    <col min="6898" max="6898" width="33" style="1" customWidth="1"/>
    <col min="6899" max="6899" width="7.90625" style="1" customWidth="1"/>
    <col min="6900" max="6900" width="4.453125" style="1" customWidth="1"/>
    <col min="6901" max="6901" width="10" style="1" customWidth="1"/>
    <col min="6902" max="6902" width="8.90625" style="1"/>
    <col min="6903" max="6903" width="1.453125" style="1" customWidth="1"/>
    <col min="6904" max="6904" width="6.36328125" style="1" customWidth="1"/>
    <col min="6905" max="6905" width="35.08984375" style="1" customWidth="1"/>
    <col min="6906" max="6906" width="7.90625" style="1" customWidth="1"/>
    <col min="6907" max="6907" width="4.453125" style="1" customWidth="1"/>
    <col min="6908" max="6908" width="10" style="1" customWidth="1"/>
    <col min="6909" max="6909" width="12.90625" style="1" customWidth="1"/>
    <col min="6910" max="6910" width="6.90625" style="1" customWidth="1"/>
    <col min="6911" max="6911" width="7.90625" style="1" customWidth="1"/>
    <col min="6912" max="6912" width="13.36328125" style="1" customWidth="1"/>
    <col min="6913" max="6913" width="7.08984375" style="1" customWidth="1"/>
    <col min="6914" max="6914" width="7.90625" style="1" customWidth="1"/>
    <col min="6915" max="6915" width="13.36328125" style="1" customWidth="1"/>
    <col min="6916" max="6916" width="6.6328125" style="1" customWidth="1"/>
    <col min="6917" max="6917" width="7.90625" style="1" customWidth="1"/>
    <col min="6918" max="6918" width="13.36328125" style="1" customWidth="1"/>
    <col min="6919" max="6919" width="9" style="1" customWidth="1"/>
    <col min="6920" max="6920" width="9.08984375" style="1" customWidth="1"/>
    <col min="6921" max="6921" width="11.6328125" style="1" customWidth="1"/>
    <col min="6922" max="6922" width="11.36328125" style="1" customWidth="1"/>
    <col min="6923" max="6923" width="8.90625" style="1" customWidth="1"/>
    <col min="6924" max="6924" width="14.36328125" style="1" customWidth="1"/>
    <col min="6925" max="6925" width="9.08984375" style="1" customWidth="1"/>
    <col min="6926" max="6926" width="10.36328125" style="1" customWidth="1"/>
    <col min="6927" max="7151" width="9.08984375" style="1" customWidth="1"/>
    <col min="7152" max="7152" width="1.453125" style="1" customWidth="1"/>
    <col min="7153" max="7153" width="6.36328125" style="1" customWidth="1"/>
    <col min="7154" max="7154" width="33" style="1" customWidth="1"/>
    <col min="7155" max="7155" width="7.90625" style="1" customWidth="1"/>
    <col min="7156" max="7156" width="4.453125" style="1" customWidth="1"/>
    <col min="7157" max="7157" width="10" style="1" customWidth="1"/>
    <col min="7158" max="7158" width="8.90625" style="1"/>
    <col min="7159" max="7159" width="1.453125" style="1" customWidth="1"/>
    <col min="7160" max="7160" width="6.36328125" style="1" customWidth="1"/>
    <col min="7161" max="7161" width="35.08984375" style="1" customWidth="1"/>
    <col min="7162" max="7162" width="7.90625" style="1" customWidth="1"/>
    <col min="7163" max="7163" width="4.453125" style="1" customWidth="1"/>
    <col min="7164" max="7164" width="10" style="1" customWidth="1"/>
    <col min="7165" max="7165" width="12.90625" style="1" customWidth="1"/>
    <col min="7166" max="7166" width="6.90625" style="1" customWidth="1"/>
    <col min="7167" max="7167" width="7.90625" style="1" customWidth="1"/>
    <col min="7168" max="7168" width="13.36328125" style="1" customWidth="1"/>
    <col min="7169" max="7169" width="7.08984375" style="1" customWidth="1"/>
    <col min="7170" max="7170" width="7.90625" style="1" customWidth="1"/>
    <col min="7171" max="7171" width="13.36328125" style="1" customWidth="1"/>
    <col min="7172" max="7172" width="6.6328125" style="1" customWidth="1"/>
    <col min="7173" max="7173" width="7.90625" style="1" customWidth="1"/>
    <col min="7174" max="7174" width="13.36328125" style="1" customWidth="1"/>
    <col min="7175" max="7175" width="9" style="1" customWidth="1"/>
    <col min="7176" max="7176" width="9.08984375" style="1" customWidth="1"/>
    <col min="7177" max="7177" width="11.6328125" style="1" customWidth="1"/>
    <col min="7178" max="7178" width="11.36328125" style="1" customWidth="1"/>
    <col min="7179" max="7179" width="8.90625" style="1" customWidth="1"/>
    <col min="7180" max="7180" width="14.36328125" style="1" customWidth="1"/>
    <col min="7181" max="7181" width="9.08984375" style="1" customWidth="1"/>
    <col min="7182" max="7182" width="10.36328125" style="1" customWidth="1"/>
    <col min="7183" max="7407" width="9.08984375" style="1" customWidth="1"/>
    <col min="7408" max="7408" width="1.453125" style="1" customWidth="1"/>
    <col min="7409" max="7409" width="6.36328125" style="1" customWidth="1"/>
    <col min="7410" max="7410" width="33" style="1" customWidth="1"/>
    <col min="7411" max="7411" width="7.90625" style="1" customWidth="1"/>
    <col min="7412" max="7412" width="4.453125" style="1" customWidth="1"/>
    <col min="7413" max="7413" width="10" style="1" customWidth="1"/>
    <col min="7414" max="7414" width="8.90625" style="1"/>
    <col min="7415" max="7415" width="1.453125" style="1" customWidth="1"/>
    <col min="7416" max="7416" width="6.36328125" style="1" customWidth="1"/>
    <col min="7417" max="7417" width="35.08984375" style="1" customWidth="1"/>
    <col min="7418" max="7418" width="7.90625" style="1" customWidth="1"/>
    <col min="7419" max="7419" width="4.453125" style="1" customWidth="1"/>
    <col min="7420" max="7420" width="10" style="1" customWidth="1"/>
    <col min="7421" max="7421" width="12.90625" style="1" customWidth="1"/>
    <col min="7422" max="7422" width="6.90625" style="1" customWidth="1"/>
    <col min="7423" max="7423" width="7.90625" style="1" customWidth="1"/>
    <col min="7424" max="7424" width="13.36328125" style="1" customWidth="1"/>
    <col min="7425" max="7425" width="7.08984375" style="1" customWidth="1"/>
    <col min="7426" max="7426" width="7.90625" style="1" customWidth="1"/>
    <col min="7427" max="7427" width="13.36328125" style="1" customWidth="1"/>
    <col min="7428" max="7428" width="6.6328125" style="1" customWidth="1"/>
    <col min="7429" max="7429" width="7.90625" style="1" customWidth="1"/>
    <col min="7430" max="7430" width="13.36328125" style="1" customWidth="1"/>
    <col min="7431" max="7431" width="9" style="1" customWidth="1"/>
    <col min="7432" max="7432" width="9.08984375" style="1" customWidth="1"/>
    <col min="7433" max="7433" width="11.6328125" style="1" customWidth="1"/>
    <col min="7434" max="7434" width="11.36328125" style="1" customWidth="1"/>
    <col min="7435" max="7435" width="8.90625" style="1" customWidth="1"/>
    <col min="7436" max="7436" width="14.36328125" style="1" customWidth="1"/>
    <col min="7437" max="7437" width="9.08984375" style="1" customWidth="1"/>
    <col min="7438" max="7438" width="10.36328125" style="1" customWidth="1"/>
    <col min="7439" max="7663" width="9.08984375" style="1" customWidth="1"/>
    <col min="7664" max="7664" width="1.453125" style="1" customWidth="1"/>
    <col min="7665" max="7665" width="6.36328125" style="1" customWidth="1"/>
    <col min="7666" max="7666" width="33" style="1" customWidth="1"/>
    <col min="7667" max="7667" width="7.90625" style="1" customWidth="1"/>
    <col min="7668" max="7668" width="4.453125" style="1" customWidth="1"/>
    <col min="7669" max="7669" width="10" style="1" customWidth="1"/>
    <col min="7670" max="7670" width="8.90625" style="1"/>
    <col min="7671" max="7671" width="1.453125" style="1" customWidth="1"/>
    <col min="7672" max="7672" width="6.36328125" style="1" customWidth="1"/>
    <col min="7673" max="7673" width="35.08984375" style="1" customWidth="1"/>
    <col min="7674" max="7674" width="7.90625" style="1" customWidth="1"/>
    <col min="7675" max="7675" width="4.453125" style="1" customWidth="1"/>
    <col min="7676" max="7676" width="10" style="1" customWidth="1"/>
    <col min="7677" max="7677" width="12.90625" style="1" customWidth="1"/>
    <col min="7678" max="7678" width="6.90625" style="1" customWidth="1"/>
    <col min="7679" max="7679" width="7.90625" style="1" customWidth="1"/>
    <col min="7680" max="7680" width="13.36328125" style="1" customWidth="1"/>
    <col min="7681" max="7681" width="7.08984375" style="1" customWidth="1"/>
    <col min="7682" max="7682" width="7.90625" style="1" customWidth="1"/>
    <col min="7683" max="7683" width="13.36328125" style="1" customWidth="1"/>
    <col min="7684" max="7684" width="6.6328125" style="1" customWidth="1"/>
    <col min="7685" max="7685" width="7.90625" style="1" customWidth="1"/>
    <col min="7686" max="7686" width="13.36328125" style="1" customWidth="1"/>
    <col min="7687" max="7687" width="9" style="1" customWidth="1"/>
    <col min="7688" max="7688" width="9.08984375" style="1" customWidth="1"/>
    <col min="7689" max="7689" width="11.6328125" style="1" customWidth="1"/>
    <col min="7690" max="7690" width="11.36328125" style="1" customWidth="1"/>
    <col min="7691" max="7691" width="8.90625" style="1" customWidth="1"/>
    <col min="7692" max="7692" width="14.36328125" style="1" customWidth="1"/>
    <col min="7693" max="7693" width="9.08984375" style="1" customWidth="1"/>
    <col min="7694" max="7694" width="10.36328125" style="1" customWidth="1"/>
    <col min="7695" max="7919" width="9.08984375" style="1" customWidth="1"/>
    <col min="7920" max="7920" width="1.453125" style="1" customWidth="1"/>
    <col min="7921" max="7921" width="6.36328125" style="1" customWidth="1"/>
    <col min="7922" max="7922" width="33" style="1" customWidth="1"/>
    <col min="7923" max="7923" width="7.90625" style="1" customWidth="1"/>
    <col min="7924" max="7924" width="4.453125" style="1" customWidth="1"/>
    <col min="7925" max="7925" width="10" style="1" customWidth="1"/>
    <col min="7926" max="7926" width="8.90625" style="1"/>
    <col min="7927" max="7927" width="1.453125" style="1" customWidth="1"/>
    <col min="7928" max="7928" width="6.36328125" style="1" customWidth="1"/>
    <col min="7929" max="7929" width="35.08984375" style="1" customWidth="1"/>
    <col min="7930" max="7930" width="7.90625" style="1" customWidth="1"/>
    <col min="7931" max="7931" width="4.453125" style="1" customWidth="1"/>
    <col min="7932" max="7932" width="10" style="1" customWidth="1"/>
    <col min="7933" max="7933" width="12.90625" style="1" customWidth="1"/>
    <col min="7934" max="7934" width="6.90625" style="1" customWidth="1"/>
    <col min="7935" max="7935" width="7.90625" style="1" customWidth="1"/>
    <col min="7936" max="7936" width="13.36328125" style="1" customWidth="1"/>
    <col min="7937" max="7937" width="7.08984375" style="1" customWidth="1"/>
    <col min="7938" max="7938" width="7.90625" style="1" customWidth="1"/>
    <col min="7939" max="7939" width="13.36328125" style="1" customWidth="1"/>
    <col min="7940" max="7940" width="6.6328125" style="1" customWidth="1"/>
    <col min="7941" max="7941" width="7.90625" style="1" customWidth="1"/>
    <col min="7942" max="7942" width="13.36328125" style="1" customWidth="1"/>
    <col min="7943" max="7943" width="9" style="1" customWidth="1"/>
    <col min="7944" max="7944" width="9.08984375" style="1" customWidth="1"/>
    <col min="7945" max="7945" width="11.6328125" style="1" customWidth="1"/>
    <col min="7946" max="7946" width="11.36328125" style="1" customWidth="1"/>
    <col min="7947" max="7947" width="8.90625" style="1" customWidth="1"/>
    <col min="7948" max="7948" width="14.36328125" style="1" customWidth="1"/>
    <col min="7949" max="7949" width="9.08984375" style="1" customWidth="1"/>
    <col min="7950" max="7950" width="10.36328125" style="1" customWidth="1"/>
    <col min="7951" max="8175" width="9.08984375" style="1" customWidth="1"/>
    <col min="8176" max="8176" width="1.453125" style="1" customWidth="1"/>
    <col min="8177" max="8177" width="6.36328125" style="1" customWidth="1"/>
    <col min="8178" max="8178" width="33" style="1" customWidth="1"/>
    <col min="8179" max="8179" width="7.90625" style="1" customWidth="1"/>
    <col min="8180" max="8180" width="4.453125" style="1" customWidth="1"/>
    <col min="8181" max="8181" width="10" style="1" customWidth="1"/>
    <col min="8182" max="8182" width="8.90625" style="1"/>
    <col min="8183" max="8183" width="1.453125" style="1" customWidth="1"/>
    <col min="8184" max="8184" width="6.36328125" style="1" customWidth="1"/>
    <col min="8185" max="8185" width="35.08984375" style="1" customWidth="1"/>
    <col min="8186" max="8186" width="7.90625" style="1" customWidth="1"/>
    <col min="8187" max="8187" width="4.453125" style="1" customWidth="1"/>
    <col min="8188" max="8188" width="10" style="1" customWidth="1"/>
    <col min="8189" max="8189" width="12.90625" style="1" customWidth="1"/>
    <col min="8190" max="8190" width="6.90625" style="1" customWidth="1"/>
    <col min="8191" max="8191" width="7.90625" style="1" customWidth="1"/>
    <col min="8192" max="8192" width="13.36328125" style="1" customWidth="1"/>
    <col min="8193" max="8193" width="7.08984375" style="1" customWidth="1"/>
    <col min="8194" max="8194" width="7.90625" style="1" customWidth="1"/>
    <col min="8195" max="8195" width="13.36328125" style="1" customWidth="1"/>
    <col min="8196" max="8196" width="6.6328125" style="1" customWidth="1"/>
    <col min="8197" max="8197" width="7.90625" style="1" customWidth="1"/>
    <col min="8198" max="8198" width="13.36328125" style="1" customWidth="1"/>
    <col min="8199" max="8199" width="9" style="1" customWidth="1"/>
    <col min="8200" max="8200" width="9.08984375" style="1" customWidth="1"/>
    <col min="8201" max="8201" width="11.6328125" style="1" customWidth="1"/>
    <col min="8202" max="8202" width="11.36328125" style="1" customWidth="1"/>
    <col min="8203" max="8203" width="8.90625" style="1" customWidth="1"/>
    <col min="8204" max="8204" width="14.36328125" style="1" customWidth="1"/>
    <col min="8205" max="8205" width="9.08984375" style="1" customWidth="1"/>
    <col min="8206" max="8206" width="10.36328125" style="1" customWidth="1"/>
    <col min="8207" max="8431" width="9.08984375" style="1" customWidth="1"/>
    <col min="8432" max="8432" width="1.453125" style="1" customWidth="1"/>
    <col min="8433" max="8433" width="6.36328125" style="1" customWidth="1"/>
    <col min="8434" max="8434" width="33" style="1" customWidth="1"/>
    <col min="8435" max="8435" width="7.90625" style="1" customWidth="1"/>
    <col min="8436" max="8436" width="4.453125" style="1" customWidth="1"/>
    <col min="8437" max="8437" width="10" style="1" customWidth="1"/>
    <col min="8438" max="8438" width="8.90625" style="1"/>
    <col min="8439" max="8439" width="1.453125" style="1" customWidth="1"/>
    <col min="8440" max="8440" width="6.36328125" style="1" customWidth="1"/>
    <col min="8441" max="8441" width="35.08984375" style="1" customWidth="1"/>
    <col min="8442" max="8442" width="7.90625" style="1" customWidth="1"/>
    <col min="8443" max="8443" width="4.453125" style="1" customWidth="1"/>
    <col min="8444" max="8444" width="10" style="1" customWidth="1"/>
    <col min="8445" max="8445" width="12.90625" style="1" customWidth="1"/>
    <col min="8446" max="8446" width="6.90625" style="1" customWidth="1"/>
    <col min="8447" max="8447" width="7.90625" style="1" customWidth="1"/>
    <col min="8448" max="8448" width="13.36328125" style="1" customWidth="1"/>
    <col min="8449" max="8449" width="7.08984375" style="1" customWidth="1"/>
    <col min="8450" max="8450" width="7.90625" style="1" customWidth="1"/>
    <col min="8451" max="8451" width="13.36328125" style="1" customWidth="1"/>
    <col min="8452" max="8452" width="6.6328125" style="1" customWidth="1"/>
    <col min="8453" max="8453" width="7.90625" style="1" customWidth="1"/>
    <col min="8454" max="8454" width="13.36328125" style="1" customWidth="1"/>
    <col min="8455" max="8455" width="9" style="1" customWidth="1"/>
    <col min="8456" max="8456" width="9.08984375" style="1" customWidth="1"/>
    <col min="8457" max="8457" width="11.6328125" style="1" customWidth="1"/>
    <col min="8458" max="8458" width="11.36328125" style="1" customWidth="1"/>
    <col min="8459" max="8459" width="8.90625" style="1" customWidth="1"/>
    <col min="8460" max="8460" width="14.36328125" style="1" customWidth="1"/>
    <col min="8461" max="8461" width="9.08984375" style="1" customWidth="1"/>
    <col min="8462" max="8462" width="10.36328125" style="1" customWidth="1"/>
    <col min="8463" max="8687" width="9.08984375" style="1" customWidth="1"/>
    <col min="8688" max="8688" width="1.453125" style="1" customWidth="1"/>
    <col min="8689" max="8689" width="6.36328125" style="1" customWidth="1"/>
    <col min="8690" max="8690" width="33" style="1" customWidth="1"/>
    <col min="8691" max="8691" width="7.90625" style="1" customWidth="1"/>
    <col min="8692" max="8692" width="4.453125" style="1" customWidth="1"/>
    <col min="8693" max="8693" width="10" style="1" customWidth="1"/>
    <col min="8694" max="8694" width="8.90625" style="1"/>
    <col min="8695" max="8695" width="1.453125" style="1" customWidth="1"/>
    <col min="8696" max="8696" width="6.36328125" style="1" customWidth="1"/>
    <col min="8697" max="8697" width="35.08984375" style="1" customWidth="1"/>
    <col min="8698" max="8698" width="7.90625" style="1" customWidth="1"/>
    <col min="8699" max="8699" width="4.453125" style="1" customWidth="1"/>
    <col min="8700" max="8700" width="10" style="1" customWidth="1"/>
    <col min="8701" max="8701" width="12.90625" style="1" customWidth="1"/>
    <col min="8702" max="8702" width="6.90625" style="1" customWidth="1"/>
    <col min="8703" max="8703" width="7.90625" style="1" customWidth="1"/>
    <col min="8704" max="8704" width="13.36328125" style="1" customWidth="1"/>
    <col min="8705" max="8705" width="7.08984375" style="1" customWidth="1"/>
    <col min="8706" max="8706" width="7.90625" style="1" customWidth="1"/>
    <col min="8707" max="8707" width="13.36328125" style="1" customWidth="1"/>
    <col min="8708" max="8708" width="6.6328125" style="1" customWidth="1"/>
    <col min="8709" max="8709" width="7.90625" style="1" customWidth="1"/>
    <col min="8710" max="8710" width="13.36328125" style="1" customWidth="1"/>
    <col min="8711" max="8711" width="9" style="1" customWidth="1"/>
    <col min="8712" max="8712" width="9.08984375" style="1" customWidth="1"/>
    <col min="8713" max="8713" width="11.6328125" style="1" customWidth="1"/>
    <col min="8714" max="8714" width="11.36328125" style="1" customWidth="1"/>
    <col min="8715" max="8715" width="8.90625" style="1" customWidth="1"/>
    <col min="8716" max="8716" width="14.36328125" style="1" customWidth="1"/>
    <col min="8717" max="8717" width="9.08984375" style="1" customWidth="1"/>
    <col min="8718" max="8718" width="10.36328125" style="1" customWidth="1"/>
    <col min="8719" max="8943" width="9.08984375" style="1" customWidth="1"/>
    <col min="8944" max="8944" width="1.453125" style="1" customWidth="1"/>
    <col min="8945" max="8945" width="6.36328125" style="1" customWidth="1"/>
    <col min="8946" max="8946" width="33" style="1" customWidth="1"/>
    <col min="8947" max="8947" width="7.90625" style="1" customWidth="1"/>
    <col min="8948" max="8948" width="4.453125" style="1" customWidth="1"/>
    <col min="8949" max="8949" width="10" style="1" customWidth="1"/>
    <col min="8950" max="8950" width="8.90625" style="1"/>
    <col min="8951" max="8951" width="1.453125" style="1" customWidth="1"/>
    <col min="8952" max="8952" width="6.36328125" style="1" customWidth="1"/>
    <col min="8953" max="8953" width="35.08984375" style="1" customWidth="1"/>
    <col min="8954" max="8954" width="7.90625" style="1" customWidth="1"/>
    <col min="8955" max="8955" width="4.453125" style="1" customWidth="1"/>
    <col min="8956" max="8956" width="10" style="1" customWidth="1"/>
    <col min="8957" max="8957" width="12.90625" style="1" customWidth="1"/>
    <col min="8958" max="8958" width="6.90625" style="1" customWidth="1"/>
    <col min="8959" max="8959" width="7.90625" style="1" customWidth="1"/>
    <col min="8960" max="8960" width="13.36328125" style="1" customWidth="1"/>
    <col min="8961" max="8961" width="7.08984375" style="1" customWidth="1"/>
    <col min="8962" max="8962" width="7.90625" style="1" customWidth="1"/>
    <col min="8963" max="8963" width="13.36328125" style="1" customWidth="1"/>
    <col min="8964" max="8964" width="6.6328125" style="1" customWidth="1"/>
    <col min="8965" max="8965" width="7.90625" style="1" customWidth="1"/>
    <col min="8966" max="8966" width="13.36328125" style="1" customWidth="1"/>
    <col min="8967" max="8967" width="9" style="1" customWidth="1"/>
    <col min="8968" max="8968" width="9.08984375" style="1" customWidth="1"/>
    <col min="8969" max="8969" width="11.6328125" style="1" customWidth="1"/>
    <col min="8970" max="8970" width="11.36328125" style="1" customWidth="1"/>
    <col min="8971" max="8971" width="8.90625" style="1" customWidth="1"/>
    <col min="8972" max="8972" width="14.36328125" style="1" customWidth="1"/>
    <col min="8973" max="8973" width="9.08984375" style="1" customWidth="1"/>
    <col min="8974" max="8974" width="10.36328125" style="1" customWidth="1"/>
    <col min="8975" max="9199" width="9.08984375" style="1" customWidth="1"/>
    <col min="9200" max="9200" width="1.453125" style="1" customWidth="1"/>
    <col min="9201" max="9201" width="6.36328125" style="1" customWidth="1"/>
    <col min="9202" max="9202" width="33" style="1" customWidth="1"/>
    <col min="9203" max="9203" width="7.90625" style="1" customWidth="1"/>
    <col min="9204" max="9204" width="4.453125" style="1" customWidth="1"/>
    <col min="9205" max="9205" width="10" style="1" customWidth="1"/>
    <col min="9206" max="9206" width="8.90625" style="1"/>
    <col min="9207" max="9207" width="1.453125" style="1" customWidth="1"/>
    <col min="9208" max="9208" width="6.36328125" style="1" customWidth="1"/>
    <col min="9209" max="9209" width="35.08984375" style="1" customWidth="1"/>
    <col min="9210" max="9210" width="7.90625" style="1" customWidth="1"/>
    <col min="9211" max="9211" width="4.453125" style="1" customWidth="1"/>
    <col min="9212" max="9212" width="10" style="1" customWidth="1"/>
    <col min="9213" max="9213" width="12.90625" style="1" customWidth="1"/>
    <col min="9214" max="9214" width="6.90625" style="1" customWidth="1"/>
    <col min="9215" max="9215" width="7.90625" style="1" customWidth="1"/>
    <col min="9216" max="9216" width="13.36328125" style="1" customWidth="1"/>
    <col min="9217" max="9217" width="7.08984375" style="1" customWidth="1"/>
    <col min="9218" max="9218" width="7.90625" style="1" customWidth="1"/>
    <col min="9219" max="9219" width="13.36328125" style="1" customWidth="1"/>
    <col min="9220" max="9220" width="6.6328125" style="1" customWidth="1"/>
    <col min="9221" max="9221" width="7.90625" style="1" customWidth="1"/>
    <col min="9222" max="9222" width="13.36328125" style="1" customWidth="1"/>
    <col min="9223" max="9223" width="9" style="1" customWidth="1"/>
    <col min="9224" max="9224" width="9.08984375" style="1" customWidth="1"/>
    <col min="9225" max="9225" width="11.6328125" style="1" customWidth="1"/>
    <col min="9226" max="9226" width="11.36328125" style="1" customWidth="1"/>
    <col min="9227" max="9227" width="8.90625" style="1" customWidth="1"/>
    <col min="9228" max="9228" width="14.36328125" style="1" customWidth="1"/>
    <col min="9229" max="9229" width="9.08984375" style="1" customWidth="1"/>
    <col min="9230" max="9230" width="10.36328125" style="1" customWidth="1"/>
    <col min="9231" max="9455" width="9.08984375" style="1" customWidth="1"/>
    <col min="9456" max="9456" width="1.453125" style="1" customWidth="1"/>
    <col min="9457" max="9457" width="6.36328125" style="1" customWidth="1"/>
    <col min="9458" max="9458" width="33" style="1" customWidth="1"/>
    <col min="9459" max="9459" width="7.90625" style="1" customWidth="1"/>
    <col min="9460" max="9460" width="4.453125" style="1" customWidth="1"/>
    <col min="9461" max="9461" width="10" style="1" customWidth="1"/>
    <col min="9462" max="9462" width="8.90625" style="1"/>
    <col min="9463" max="9463" width="1.453125" style="1" customWidth="1"/>
    <col min="9464" max="9464" width="6.36328125" style="1" customWidth="1"/>
    <col min="9465" max="9465" width="35.08984375" style="1" customWidth="1"/>
    <col min="9466" max="9466" width="7.90625" style="1" customWidth="1"/>
    <col min="9467" max="9467" width="4.453125" style="1" customWidth="1"/>
    <col min="9468" max="9468" width="10" style="1" customWidth="1"/>
    <col min="9469" max="9469" width="12.90625" style="1" customWidth="1"/>
    <col min="9470" max="9470" width="6.90625" style="1" customWidth="1"/>
    <col min="9471" max="9471" width="7.90625" style="1" customWidth="1"/>
    <col min="9472" max="9472" width="13.36328125" style="1" customWidth="1"/>
    <col min="9473" max="9473" width="7.08984375" style="1" customWidth="1"/>
    <col min="9474" max="9474" width="7.90625" style="1" customWidth="1"/>
    <col min="9475" max="9475" width="13.36328125" style="1" customWidth="1"/>
    <col min="9476" max="9476" width="6.6328125" style="1" customWidth="1"/>
    <col min="9477" max="9477" width="7.90625" style="1" customWidth="1"/>
    <col min="9478" max="9478" width="13.36328125" style="1" customWidth="1"/>
    <col min="9479" max="9479" width="9" style="1" customWidth="1"/>
    <col min="9480" max="9480" width="9.08984375" style="1" customWidth="1"/>
    <col min="9481" max="9481" width="11.6328125" style="1" customWidth="1"/>
    <col min="9482" max="9482" width="11.36328125" style="1" customWidth="1"/>
    <col min="9483" max="9483" width="8.90625" style="1" customWidth="1"/>
    <col min="9484" max="9484" width="14.36328125" style="1" customWidth="1"/>
    <col min="9485" max="9485" width="9.08984375" style="1" customWidth="1"/>
    <col min="9486" max="9486" width="10.36328125" style="1" customWidth="1"/>
    <col min="9487" max="9711" width="9.08984375" style="1" customWidth="1"/>
    <col min="9712" max="9712" width="1.453125" style="1" customWidth="1"/>
    <col min="9713" max="9713" width="6.36328125" style="1" customWidth="1"/>
    <col min="9714" max="9714" width="33" style="1" customWidth="1"/>
    <col min="9715" max="9715" width="7.90625" style="1" customWidth="1"/>
    <col min="9716" max="9716" width="4.453125" style="1" customWidth="1"/>
    <col min="9717" max="9717" width="10" style="1" customWidth="1"/>
    <col min="9718" max="9718" width="8.90625" style="1"/>
    <col min="9719" max="9719" width="1.453125" style="1" customWidth="1"/>
    <col min="9720" max="9720" width="6.36328125" style="1" customWidth="1"/>
    <col min="9721" max="9721" width="35.08984375" style="1" customWidth="1"/>
    <col min="9722" max="9722" width="7.90625" style="1" customWidth="1"/>
    <col min="9723" max="9723" width="4.453125" style="1" customWidth="1"/>
    <col min="9724" max="9724" width="10" style="1" customWidth="1"/>
    <col min="9725" max="9725" width="12.90625" style="1" customWidth="1"/>
    <col min="9726" max="9726" width="6.90625" style="1" customWidth="1"/>
    <col min="9727" max="9727" width="7.90625" style="1" customWidth="1"/>
    <col min="9728" max="9728" width="13.36328125" style="1" customWidth="1"/>
    <col min="9729" max="9729" width="7.08984375" style="1" customWidth="1"/>
    <col min="9730" max="9730" width="7.90625" style="1" customWidth="1"/>
    <col min="9731" max="9731" width="13.36328125" style="1" customWidth="1"/>
    <col min="9732" max="9732" width="6.6328125" style="1" customWidth="1"/>
    <col min="9733" max="9733" width="7.90625" style="1" customWidth="1"/>
    <col min="9734" max="9734" width="13.36328125" style="1" customWidth="1"/>
    <col min="9735" max="9735" width="9" style="1" customWidth="1"/>
    <col min="9736" max="9736" width="9.08984375" style="1" customWidth="1"/>
    <col min="9737" max="9737" width="11.6328125" style="1" customWidth="1"/>
    <col min="9738" max="9738" width="11.36328125" style="1" customWidth="1"/>
    <col min="9739" max="9739" width="8.90625" style="1" customWidth="1"/>
    <col min="9740" max="9740" width="14.36328125" style="1" customWidth="1"/>
    <col min="9741" max="9741" width="9.08984375" style="1" customWidth="1"/>
    <col min="9742" max="9742" width="10.36328125" style="1" customWidth="1"/>
    <col min="9743" max="9967" width="9.08984375" style="1" customWidth="1"/>
    <col min="9968" max="9968" width="1.453125" style="1" customWidth="1"/>
    <col min="9969" max="9969" width="6.36328125" style="1" customWidth="1"/>
    <col min="9970" max="9970" width="33" style="1" customWidth="1"/>
    <col min="9971" max="9971" width="7.90625" style="1" customWidth="1"/>
    <col min="9972" max="9972" width="4.453125" style="1" customWidth="1"/>
    <col min="9973" max="9973" width="10" style="1" customWidth="1"/>
    <col min="9974" max="9974" width="8.90625" style="1"/>
    <col min="9975" max="9975" width="1.453125" style="1" customWidth="1"/>
    <col min="9976" max="9976" width="6.36328125" style="1" customWidth="1"/>
    <col min="9977" max="9977" width="35.08984375" style="1" customWidth="1"/>
    <col min="9978" max="9978" width="7.90625" style="1" customWidth="1"/>
    <col min="9979" max="9979" width="4.453125" style="1" customWidth="1"/>
    <col min="9980" max="9980" width="10" style="1" customWidth="1"/>
    <col min="9981" max="9981" width="12.90625" style="1" customWidth="1"/>
    <col min="9982" max="9982" width="6.90625" style="1" customWidth="1"/>
    <col min="9983" max="9983" width="7.90625" style="1" customWidth="1"/>
    <col min="9984" max="9984" width="13.36328125" style="1" customWidth="1"/>
    <col min="9985" max="9985" width="7.08984375" style="1" customWidth="1"/>
    <col min="9986" max="9986" width="7.90625" style="1" customWidth="1"/>
    <col min="9987" max="9987" width="13.36328125" style="1" customWidth="1"/>
    <col min="9988" max="9988" width="6.6328125" style="1" customWidth="1"/>
    <col min="9989" max="9989" width="7.90625" style="1" customWidth="1"/>
    <col min="9990" max="9990" width="13.36328125" style="1" customWidth="1"/>
    <col min="9991" max="9991" width="9" style="1" customWidth="1"/>
    <col min="9992" max="9992" width="9.08984375" style="1" customWidth="1"/>
    <col min="9993" max="9993" width="11.6328125" style="1" customWidth="1"/>
    <col min="9994" max="9994" width="11.36328125" style="1" customWidth="1"/>
    <col min="9995" max="9995" width="8.90625" style="1" customWidth="1"/>
    <col min="9996" max="9996" width="14.36328125" style="1" customWidth="1"/>
    <col min="9997" max="9997" width="9.08984375" style="1" customWidth="1"/>
    <col min="9998" max="9998" width="10.36328125" style="1" customWidth="1"/>
    <col min="9999" max="10223" width="9.08984375" style="1" customWidth="1"/>
    <col min="10224" max="10224" width="1.453125" style="1" customWidth="1"/>
    <col min="10225" max="10225" width="6.36328125" style="1" customWidth="1"/>
    <col min="10226" max="10226" width="33" style="1" customWidth="1"/>
    <col min="10227" max="10227" width="7.90625" style="1" customWidth="1"/>
    <col min="10228" max="10228" width="4.453125" style="1" customWidth="1"/>
    <col min="10229" max="10229" width="10" style="1" customWidth="1"/>
    <col min="10230" max="10230" width="8.90625" style="1"/>
    <col min="10231" max="10231" width="1.453125" style="1" customWidth="1"/>
    <col min="10232" max="10232" width="6.36328125" style="1" customWidth="1"/>
    <col min="10233" max="10233" width="35.08984375" style="1" customWidth="1"/>
    <col min="10234" max="10234" width="7.90625" style="1" customWidth="1"/>
    <col min="10235" max="10235" width="4.453125" style="1" customWidth="1"/>
    <col min="10236" max="10236" width="10" style="1" customWidth="1"/>
    <col min="10237" max="10237" width="12.90625" style="1" customWidth="1"/>
    <col min="10238" max="10238" width="6.90625" style="1" customWidth="1"/>
    <col min="10239" max="10239" width="7.90625" style="1" customWidth="1"/>
    <col min="10240" max="10240" width="13.36328125" style="1" customWidth="1"/>
    <col min="10241" max="10241" width="7.08984375" style="1" customWidth="1"/>
    <col min="10242" max="10242" width="7.90625" style="1" customWidth="1"/>
    <col min="10243" max="10243" width="13.36328125" style="1" customWidth="1"/>
    <col min="10244" max="10244" width="6.6328125" style="1" customWidth="1"/>
    <col min="10245" max="10245" width="7.90625" style="1" customWidth="1"/>
    <col min="10246" max="10246" width="13.36328125" style="1" customWidth="1"/>
    <col min="10247" max="10247" width="9" style="1" customWidth="1"/>
    <col min="10248" max="10248" width="9.08984375" style="1" customWidth="1"/>
    <col min="10249" max="10249" width="11.6328125" style="1" customWidth="1"/>
    <col min="10250" max="10250" width="11.36328125" style="1" customWidth="1"/>
    <col min="10251" max="10251" width="8.90625" style="1" customWidth="1"/>
    <col min="10252" max="10252" width="14.36328125" style="1" customWidth="1"/>
    <col min="10253" max="10253" width="9.08984375" style="1" customWidth="1"/>
    <col min="10254" max="10254" width="10.36328125" style="1" customWidth="1"/>
    <col min="10255" max="10479" width="9.08984375" style="1" customWidth="1"/>
    <col min="10480" max="10480" width="1.453125" style="1" customWidth="1"/>
    <col min="10481" max="10481" width="6.36328125" style="1" customWidth="1"/>
    <col min="10482" max="10482" width="33" style="1" customWidth="1"/>
    <col min="10483" max="10483" width="7.90625" style="1" customWidth="1"/>
    <col min="10484" max="10484" width="4.453125" style="1" customWidth="1"/>
    <col min="10485" max="10485" width="10" style="1" customWidth="1"/>
    <col min="10486" max="10486" width="8.90625" style="1"/>
    <col min="10487" max="10487" width="1.453125" style="1" customWidth="1"/>
    <col min="10488" max="10488" width="6.36328125" style="1" customWidth="1"/>
    <col min="10489" max="10489" width="35.08984375" style="1" customWidth="1"/>
    <col min="10490" max="10490" width="7.90625" style="1" customWidth="1"/>
    <col min="10491" max="10491" width="4.453125" style="1" customWidth="1"/>
    <col min="10492" max="10492" width="10" style="1" customWidth="1"/>
    <col min="10493" max="10493" width="12.90625" style="1" customWidth="1"/>
    <col min="10494" max="10494" width="6.90625" style="1" customWidth="1"/>
    <col min="10495" max="10495" width="7.90625" style="1" customWidth="1"/>
    <col min="10496" max="10496" width="13.36328125" style="1" customWidth="1"/>
    <col min="10497" max="10497" width="7.08984375" style="1" customWidth="1"/>
    <col min="10498" max="10498" width="7.90625" style="1" customWidth="1"/>
    <col min="10499" max="10499" width="13.36328125" style="1" customWidth="1"/>
    <col min="10500" max="10500" width="6.6328125" style="1" customWidth="1"/>
    <col min="10501" max="10501" width="7.90625" style="1" customWidth="1"/>
    <col min="10502" max="10502" width="13.36328125" style="1" customWidth="1"/>
    <col min="10503" max="10503" width="9" style="1" customWidth="1"/>
    <col min="10504" max="10504" width="9.08984375" style="1" customWidth="1"/>
    <col min="10505" max="10505" width="11.6328125" style="1" customWidth="1"/>
    <col min="10506" max="10506" width="11.36328125" style="1" customWidth="1"/>
    <col min="10507" max="10507" width="8.90625" style="1" customWidth="1"/>
    <col min="10508" max="10508" width="14.36328125" style="1" customWidth="1"/>
    <col min="10509" max="10509" width="9.08984375" style="1" customWidth="1"/>
    <col min="10510" max="10510" width="10.36328125" style="1" customWidth="1"/>
    <col min="10511" max="10735" width="9.08984375" style="1" customWidth="1"/>
    <col min="10736" max="10736" width="1.453125" style="1" customWidth="1"/>
    <col min="10737" max="10737" width="6.36328125" style="1" customWidth="1"/>
    <col min="10738" max="10738" width="33" style="1" customWidth="1"/>
    <col min="10739" max="10739" width="7.90625" style="1" customWidth="1"/>
    <col min="10740" max="10740" width="4.453125" style="1" customWidth="1"/>
    <col min="10741" max="10741" width="10" style="1" customWidth="1"/>
    <col min="10742" max="10742" width="8.90625" style="1"/>
    <col min="10743" max="10743" width="1.453125" style="1" customWidth="1"/>
    <col min="10744" max="10744" width="6.36328125" style="1" customWidth="1"/>
    <col min="10745" max="10745" width="35.08984375" style="1" customWidth="1"/>
    <col min="10746" max="10746" width="7.90625" style="1" customWidth="1"/>
    <col min="10747" max="10747" width="4.453125" style="1" customWidth="1"/>
    <col min="10748" max="10748" width="10" style="1" customWidth="1"/>
    <col min="10749" max="10749" width="12.90625" style="1" customWidth="1"/>
    <col min="10750" max="10750" width="6.90625" style="1" customWidth="1"/>
    <col min="10751" max="10751" width="7.90625" style="1" customWidth="1"/>
    <col min="10752" max="10752" width="13.36328125" style="1" customWidth="1"/>
    <col min="10753" max="10753" width="7.08984375" style="1" customWidth="1"/>
    <col min="10754" max="10754" width="7.90625" style="1" customWidth="1"/>
    <col min="10755" max="10755" width="13.36328125" style="1" customWidth="1"/>
    <col min="10756" max="10756" width="6.6328125" style="1" customWidth="1"/>
    <col min="10757" max="10757" width="7.90625" style="1" customWidth="1"/>
    <col min="10758" max="10758" width="13.36328125" style="1" customWidth="1"/>
    <col min="10759" max="10759" width="9" style="1" customWidth="1"/>
    <col min="10760" max="10760" width="9.08984375" style="1" customWidth="1"/>
    <col min="10761" max="10761" width="11.6328125" style="1" customWidth="1"/>
    <col min="10762" max="10762" width="11.36328125" style="1" customWidth="1"/>
    <col min="10763" max="10763" width="8.90625" style="1" customWidth="1"/>
    <col min="10764" max="10764" width="14.36328125" style="1" customWidth="1"/>
    <col min="10765" max="10765" width="9.08984375" style="1" customWidth="1"/>
    <col min="10766" max="10766" width="10.36328125" style="1" customWidth="1"/>
    <col min="10767" max="10991" width="9.08984375" style="1" customWidth="1"/>
    <col min="10992" max="10992" width="1.453125" style="1" customWidth="1"/>
    <col min="10993" max="10993" width="6.36328125" style="1" customWidth="1"/>
    <col min="10994" max="10994" width="33" style="1" customWidth="1"/>
    <col min="10995" max="10995" width="7.90625" style="1" customWidth="1"/>
    <col min="10996" max="10996" width="4.453125" style="1" customWidth="1"/>
    <col min="10997" max="10997" width="10" style="1" customWidth="1"/>
    <col min="10998" max="10998" width="8.90625" style="1"/>
    <col min="10999" max="10999" width="1.453125" style="1" customWidth="1"/>
    <col min="11000" max="11000" width="6.36328125" style="1" customWidth="1"/>
    <col min="11001" max="11001" width="35.08984375" style="1" customWidth="1"/>
    <col min="11002" max="11002" width="7.90625" style="1" customWidth="1"/>
    <col min="11003" max="11003" width="4.453125" style="1" customWidth="1"/>
    <col min="11004" max="11004" width="10" style="1" customWidth="1"/>
    <col min="11005" max="11005" width="12.90625" style="1" customWidth="1"/>
    <col min="11006" max="11006" width="6.90625" style="1" customWidth="1"/>
    <col min="11007" max="11007" width="7.90625" style="1" customWidth="1"/>
    <col min="11008" max="11008" width="13.36328125" style="1" customWidth="1"/>
    <col min="11009" max="11009" width="7.08984375" style="1" customWidth="1"/>
    <col min="11010" max="11010" width="7.90625" style="1" customWidth="1"/>
    <col min="11011" max="11011" width="13.36328125" style="1" customWidth="1"/>
    <col min="11012" max="11012" width="6.6328125" style="1" customWidth="1"/>
    <col min="11013" max="11013" width="7.90625" style="1" customWidth="1"/>
    <col min="11014" max="11014" width="13.36328125" style="1" customWidth="1"/>
    <col min="11015" max="11015" width="9" style="1" customWidth="1"/>
    <col min="11016" max="11016" width="9.08984375" style="1" customWidth="1"/>
    <col min="11017" max="11017" width="11.6328125" style="1" customWidth="1"/>
    <col min="11018" max="11018" width="11.36328125" style="1" customWidth="1"/>
    <col min="11019" max="11019" width="8.90625" style="1" customWidth="1"/>
    <col min="11020" max="11020" width="14.36328125" style="1" customWidth="1"/>
    <col min="11021" max="11021" width="9.08984375" style="1" customWidth="1"/>
    <col min="11022" max="11022" width="10.36328125" style="1" customWidth="1"/>
    <col min="11023" max="11247" width="9.08984375" style="1" customWidth="1"/>
    <col min="11248" max="11248" width="1.453125" style="1" customWidth="1"/>
    <col min="11249" max="11249" width="6.36328125" style="1" customWidth="1"/>
    <col min="11250" max="11250" width="33" style="1" customWidth="1"/>
    <col min="11251" max="11251" width="7.90625" style="1" customWidth="1"/>
    <col min="11252" max="11252" width="4.453125" style="1" customWidth="1"/>
    <col min="11253" max="11253" width="10" style="1" customWidth="1"/>
    <col min="11254" max="11254" width="8.90625" style="1"/>
    <col min="11255" max="11255" width="1.453125" style="1" customWidth="1"/>
    <col min="11256" max="11256" width="6.36328125" style="1" customWidth="1"/>
    <col min="11257" max="11257" width="35.08984375" style="1" customWidth="1"/>
    <col min="11258" max="11258" width="7.90625" style="1" customWidth="1"/>
    <col min="11259" max="11259" width="4.453125" style="1" customWidth="1"/>
    <col min="11260" max="11260" width="10" style="1" customWidth="1"/>
    <col min="11261" max="11261" width="12.90625" style="1" customWidth="1"/>
    <col min="11262" max="11262" width="6.90625" style="1" customWidth="1"/>
    <col min="11263" max="11263" width="7.90625" style="1" customWidth="1"/>
    <col min="11264" max="11264" width="13.36328125" style="1" customWidth="1"/>
    <col min="11265" max="11265" width="7.08984375" style="1" customWidth="1"/>
    <col min="11266" max="11266" width="7.90625" style="1" customWidth="1"/>
    <col min="11267" max="11267" width="13.36328125" style="1" customWidth="1"/>
    <col min="11268" max="11268" width="6.6328125" style="1" customWidth="1"/>
    <col min="11269" max="11269" width="7.90625" style="1" customWidth="1"/>
    <col min="11270" max="11270" width="13.36328125" style="1" customWidth="1"/>
    <col min="11271" max="11271" width="9" style="1" customWidth="1"/>
    <col min="11272" max="11272" width="9.08984375" style="1" customWidth="1"/>
    <col min="11273" max="11273" width="11.6328125" style="1" customWidth="1"/>
    <col min="11274" max="11274" width="11.36328125" style="1" customWidth="1"/>
    <col min="11275" max="11275" width="8.90625" style="1" customWidth="1"/>
    <col min="11276" max="11276" width="14.36328125" style="1" customWidth="1"/>
    <col min="11277" max="11277" width="9.08984375" style="1" customWidth="1"/>
    <col min="11278" max="11278" width="10.36328125" style="1" customWidth="1"/>
    <col min="11279" max="11503" width="9.08984375" style="1" customWidth="1"/>
    <col min="11504" max="11504" width="1.453125" style="1" customWidth="1"/>
    <col min="11505" max="11505" width="6.36328125" style="1" customWidth="1"/>
    <col min="11506" max="11506" width="33" style="1" customWidth="1"/>
    <col min="11507" max="11507" width="7.90625" style="1" customWidth="1"/>
    <col min="11508" max="11508" width="4.453125" style="1" customWidth="1"/>
    <col min="11509" max="11509" width="10" style="1" customWidth="1"/>
    <col min="11510" max="11510" width="8.90625" style="1"/>
    <col min="11511" max="11511" width="1.453125" style="1" customWidth="1"/>
    <col min="11512" max="11512" width="6.36328125" style="1" customWidth="1"/>
    <col min="11513" max="11513" width="35.08984375" style="1" customWidth="1"/>
    <col min="11514" max="11514" width="7.90625" style="1" customWidth="1"/>
    <col min="11515" max="11515" width="4.453125" style="1" customWidth="1"/>
    <col min="11516" max="11516" width="10" style="1" customWidth="1"/>
    <col min="11517" max="11517" width="12.90625" style="1" customWidth="1"/>
    <col min="11518" max="11518" width="6.90625" style="1" customWidth="1"/>
    <col min="11519" max="11519" width="7.90625" style="1" customWidth="1"/>
    <col min="11520" max="11520" width="13.36328125" style="1" customWidth="1"/>
    <col min="11521" max="11521" width="7.08984375" style="1" customWidth="1"/>
    <col min="11522" max="11522" width="7.90625" style="1" customWidth="1"/>
    <col min="11523" max="11523" width="13.36328125" style="1" customWidth="1"/>
    <col min="11524" max="11524" width="6.6328125" style="1" customWidth="1"/>
    <col min="11525" max="11525" width="7.90625" style="1" customWidth="1"/>
    <col min="11526" max="11526" width="13.36328125" style="1" customWidth="1"/>
    <col min="11527" max="11527" width="9" style="1" customWidth="1"/>
    <col min="11528" max="11528" width="9.08984375" style="1" customWidth="1"/>
    <col min="11529" max="11529" width="11.6328125" style="1" customWidth="1"/>
    <col min="11530" max="11530" width="11.36328125" style="1" customWidth="1"/>
    <col min="11531" max="11531" width="8.90625" style="1" customWidth="1"/>
    <col min="11532" max="11532" width="14.36328125" style="1" customWidth="1"/>
    <col min="11533" max="11533" width="9.08984375" style="1" customWidth="1"/>
    <col min="11534" max="11534" width="10.36328125" style="1" customWidth="1"/>
    <col min="11535" max="11759" width="9.08984375" style="1" customWidth="1"/>
    <col min="11760" max="11760" width="1.453125" style="1" customWidth="1"/>
    <col min="11761" max="11761" width="6.36328125" style="1" customWidth="1"/>
    <col min="11762" max="11762" width="33" style="1" customWidth="1"/>
    <col min="11763" max="11763" width="7.90625" style="1" customWidth="1"/>
    <col min="11764" max="11764" width="4.453125" style="1" customWidth="1"/>
    <col min="11765" max="11765" width="10" style="1" customWidth="1"/>
    <col min="11766" max="11766" width="8.90625" style="1"/>
    <col min="11767" max="11767" width="1.453125" style="1" customWidth="1"/>
    <col min="11768" max="11768" width="6.36328125" style="1" customWidth="1"/>
    <col min="11769" max="11769" width="35.08984375" style="1" customWidth="1"/>
    <col min="11770" max="11770" width="7.90625" style="1" customWidth="1"/>
    <col min="11771" max="11771" width="4.453125" style="1" customWidth="1"/>
    <col min="11772" max="11772" width="10" style="1" customWidth="1"/>
    <col min="11773" max="11773" width="12.90625" style="1" customWidth="1"/>
    <col min="11774" max="11774" width="6.90625" style="1" customWidth="1"/>
    <col min="11775" max="11775" width="7.90625" style="1" customWidth="1"/>
    <col min="11776" max="11776" width="13.36328125" style="1" customWidth="1"/>
    <col min="11777" max="11777" width="7.08984375" style="1" customWidth="1"/>
    <col min="11778" max="11778" width="7.90625" style="1" customWidth="1"/>
    <col min="11779" max="11779" width="13.36328125" style="1" customWidth="1"/>
    <col min="11780" max="11780" width="6.6328125" style="1" customWidth="1"/>
    <col min="11781" max="11781" width="7.90625" style="1" customWidth="1"/>
    <col min="11782" max="11782" width="13.36328125" style="1" customWidth="1"/>
    <col min="11783" max="11783" width="9" style="1" customWidth="1"/>
    <col min="11784" max="11784" width="9.08984375" style="1" customWidth="1"/>
    <col min="11785" max="11785" width="11.6328125" style="1" customWidth="1"/>
    <col min="11786" max="11786" width="11.36328125" style="1" customWidth="1"/>
    <col min="11787" max="11787" width="8.90625" style="1" customWidth="1"/>
    <col min="11788" max="11788" width="14.36328125" style="1" customWidth="1"/>
    <col min="11789" max="11789" width="9.08984375" style="1" customWidth="1"/>
    <col min="11790" max="11790" width="10.36328125" style="1" customWidth="1"/>
    <col min="11791" max="12015" width="9.08984375" style="1" customWidth="1"/>
    <col min="12016" max="12016" width="1.453125" style="1" customWidth="1"/>
    <col min="12017" max="12017" width="6.36328125" style="1" customWidth="1"/>
    <col min="12018" max="12018" width="33" style="1" customWidth="1"/>
    <col min="12019" max="12019" width="7.90625" style="1" customWidth="1"/>
    <col min="12020" max="12020" width="4.453125" style="1" customWidth="1"/>
    <col min="12021" max="12021" width="10" style="1" customWidth="1"/>
    <col min="12022" max="12022" width="8.90625" style="1"/>
    <col min="12023" max="12023" width="1.453125" style="1" customWidth="1"/>
    <col min="12024" max="12024" width="6.36328125" style="1" customWidth="1"/>
    <col min="12025" max="12025" width="35.08984375" style="1" customWidth="1"/>
    <col min="12026" max="12026" width="7.90625" style="1" customWidth="1"/>
    <col min="12027" max="12027" width="4.453125" style="1" customWidth="1"/>
    <col min="12028" max="12028" width="10" style="1" customWidth="1"/>
    <col min="12029" max="12029" width="12.90625" style="1" customWidth="1"/>
    <col min="12030" max="12030" width="6.90625" style="1" customWidth="1"/>
    <col min="12031" max="12031" width="7.90625" style="1" customWidth="1"/>
    <col min="12032" max="12032" width="13.36328125" style="1" customWidth="1"/>
    <col min="12033" max="12033" width="7.08984375" style="1" customWidth="1"/>
    <col min="12034" max="12034" width="7.90625" style="1" customWidth="1"/>
    <col min="12035" max="12035" width="13.36328125" style="1" customWidth="1"/>
    <col min="12036" max="12036" width="6.6328125" style="1" customWidth="1"/>
    <col min="12037" max="12037" width="7.90625" style="1" customWidth="1"/>
    <col min="12038" max="12038" width="13.36328125" style="1" customWidth="1"/>
    <col min="12039" max="12039" width="9" style="1" customWidth="1"/>
    <col min="12040" max="12040" width="9.08984375" style="1" customWidth="1"/>
    <col min="12041" max="12041" width="11.6328125" style="1" customWidth="1"/>
    <col min="12042" max="12042" width="11.36328125" style="1" customWidth="1"/>
    <col min="12043" max="12043" width="8.90625" style="1" customWidth="1"/>
    <col min="12044" max="12044" width="14.36328125" style="1" customWidth="1"/>
    <col min="12045" max="12045" width="9.08984375" style="1" customWidth="1"/>
    <col min="12046" max="12046" width="10.36328125" style="1" customWidth="1"/>
    <col min="12047" max="12271" width="9.08984375" style="1" customWidth="1"/>
    <col min="12272" max="12272" width="1.453125" style="1" customWidth="1"/>
    <col min="12273" max="12273" width="6.36328125" style="1" customWidth="1"/>
    <col min="12274" max="12274" width="33" style="1" customWidth="1"/>
    <col min="12275" max="12275" width="7.90625" style="1" customWidth="1"/>
    <col min="12276" max="12276" width="4.453125" style="1" customWidth="1"/>
    <col min="12277" max="12277" width="10" style="1" customWidth="1"/>
    <col min="12278" max="12278" width="8.90625" style="1"/>
    <col min="12279" max="12279" width="1.453125" style="1" customWidth="1"/>
    <col min="12280" max="12280" width="6.36328125" style="1" customWidth="1"/>
    <col min="12281" max="12281" width="35.08984375" style="1" customWidth="1"/>
    <col min="12282" max="12282" width="7.90625" style="1" customWidth="1"/>
    <col min="12283" max="12283" width="4.453125" style="1" customWidth="1"/>
    <col min="12284" max="12284" width="10" style="1" customWidth="1"/>
    <col min="12285" max="12285" width="12.90625" style="1" customWidth="1"/>
    <col min="12286" max="12286" width="6.90625" style="1" customWidth="1"/>
    <col min="12287" max="12287" width="7.90625" style="1" customWidth="1"/>
    <col min="12288" max="12288" width="13.36328125" style="1" customWidth="1"/>
    <col min="12289" max="12289" width="7.08984375" style="1" customWidth="1"/>
    <col min="12290" max="12290" width="7.90625" style="1" customWidth="1"/>
    <col min="12291" max="12291" width="13.36328125" style="1" customWidth="1"/>
    <col min="12292" max="12292" width="6.6328125" style="1" customWidth="1"/>
    <col min="12293" max="12293" width="7.90625" style="1" customWidth="1"/>
    <col min="12294" max="12294" width="13.36328125" style="1" customWidth="1"/>
    <col min="12295" max="12295" width="9" style="1" customWidth="1"/>
    <col min="12296" max="12296" width="9.08984375" style="1" customWidth="1"/>
    <col min="12297" max="12297" width="11.6328125" style="1" customWidth="1"/>
    <col min="12298" max="12298" width="11.36328125" style="1" customWidth="1"/>
    <col min="12299" max="12299" width="8.90625" style="1" customWidth="1"/>
    <col min="12300" max="12300" width="14.36328125" style="1" customWidth="1"/>
    <col min="12301" max="12301" width="9.08984375" style="1" customWidth="1"/>
    <col min="12302" max="12302" width="10.36328125" style="1" customWidth="1"/>
    <col min="12303" max="12527" width="9.08984375" style="1" customWidth="1"/>
    <col min="12528" max="12528" width="1.453125" style="1" customWidth="1"/>
    <col min="12529" max="12529" width="6.36328125" style="1" customWidth="1"/>
    <col min="12530" max="12530" width="33" style="1" customWidth="1"/>
    <col min="12531" max="12531" width="7.90625" style="1" customWidth="1"/>
    <col min="12532" max="12532" width="4.453125" style="1" customWidth="1"/>
    <col min="12533" max="12533" width="10" style="1" customWidth="1"/>
    <col min="12534" max="12534" width="8.90625" style="1"/>
    <col min="12535" max="12535" width="1.453125" style="1" customWidth="1"/>
    <col min="12536" max="12536" width="6.36328125" style="1" customWidth="1"/>
    <col min="12537" max="12537" width="35.08984375" style="1" customWidth="1"/>
    <col min="12538" max="12538" width="7.90625" style="1" customWidth="1"/>
    <col min="12539" max="12539" width="4.453125" style="1" customWidth="1"/>
    <col min="12540" max="12540" width="10" style="1" customWidth="1"/>
    <col min="12541" max="12541" width="12.90625" style="1" customWidth="1"/>
    <col min="12542" max="12542" width="6.90625" style="1" customWidth="1"/>
    <col min="12543" max="12543" width="7.90625" style="1" customWidth="1"/>
    <col min="12544" max="12544" width="13.36328125" style="1" customWidth="1"/>
    <col min="12545" max="12545" width="7.08984375" style="1" customWidth="1"/>
    <col min="12546" max="12546" width="7.90625" style="1" customWidth="1"/>
    <col min="12547" max="12547" width="13.36328125" style="1" customWidth="1"/>
    <col min="12548" max="12548" width="6.6328125" style="1" customWidth="1"/>
    <col min="12549" max="12549" width="7.90625" style="1" customWidth="1"/>
    <col min="12550" max="12550" width="13.36328125" style="1" customWidth="1"/>
    <col min="12551" max="12551" width="9" style="1" customWidth="1"/>
    <col min="12552" max="12552" width="9.08984375" style="1" customWidth="1"/>
    <col min="12553" max="12553" width="11.6328125" style="1" customWidth="1"/>
    <col min="12554" max="12554" width="11.36328125" style="1" customWidth="1"/>
    <col min="12555" max="12555" width="8.90625" style="1" customWidth="1"/>
    <col min="12556" max="12556" width="14.36328125" style="1" customWidth="1"/>
    <col min="12557" max="12557" width="9.08984375" style="1" customWidth="1"/>
    <col min="12558" max="12558" width="10.36328125" style="1" customWidth="1"/>
    <col min="12559" max="12783" width="9.08984375" style="1" customWidth="1"/>
    <col min="12784" max="12784" width="1.453125" style="1" customWidth="1"/>
    <col min="12785" max="12785" width="6.36328125" style="1" customWidth="1"/>
    <col min="12786" max="12786" width="33" style="1" customWidth="1"/>
    <col min="12787" max="12787" width="7.90625" style="1" customWidth="1"/>
    <col min="12788" max="12788" width="4.453125" style="1" customWidth="1"/>
    <col min="12789" max="12789" width="10" style="1" customWidth="1"/>
    <col min="12790" max="12790" width="8.90625" style="1"/>
    <col min="12791" max="12791" width="1.453125" style="1" customWidth="1"/>
    <col min="12792" max="12792" width="6.36328125" style="1" customWidth="1"/>
    <col min="12793" max="12793" width="35.08984375" style="1" customWidth="1"/>
    <col min="12794" max="12794" width="7.90625" style="1" customWidth="1"/>
    <col min="12795" max="12795" width="4.453125" style="1" customWidth="1"/>
    <col min="12796" max="12796" width="10" style="1" customWidth="1"/>
    <col min="12797" max="12797" width="12.90625" style="1" customWidth="1"/>
    <col min="12798" max="12798" width="6.90625" style="1" customWidth="1"/>
    <col min="12799" max="12799" width="7.90625" style="1" customWidth="1"/>
    <col min="12800" max="12800" width="13.36328125" style="1" customWidth="1"/>
    <col min="12801" max="12801" width="7.08984375" style="1" customWidth="1"/>
    <col min="12802" max="12802" width="7.90625" style="1" customWidth="1"/>
    <col min="12803" max="12803" width="13.36328125" style="1" customWidth="1"/>
    <col min="12804" max="12804" width="6.6328125" style="1" customWidth="1"/>
    <col min="12805" max="12805" width="7.90625" style="1" customWidth="1"/>
    <col min="12806" max="12806" width="13.36328125" style="1" customWidth="1"/>
    <col min="12807" max="12807" width="9" style="1" customWidth="1"/>
    <col min="12808" max="12808" width="9.08984375" style="1" customWidth="1"/>
    <col min="12809" max="12809" width="11.6328125" style="1" customWidth="1"/>
    <col min="12810" max="12810" width="11.36328125" style="1" customWidth="1"/>
    <col min="12811" max="12811" width="8.90625" style="1" customWidth="1"/>
    <col min="12812" max="12812" width="14.36328125" style="1" customWidth="1"/>
    <col min="12813" max="12813" width="9.08984375" style="1" customWidth="1"/>
    <col min="12814" max="12814" width="10.36328125" style="1" customWidth="1"/>
    <col min="12815" max="13039" width="9.08984375" style="1" customWidth="1"/>
    <col min="13040" max="13040" width="1.453125" style="1" customWidth="1"/>
    <col min="13041" max="13041" width="6.36328125" style="1" customWidth="1"/>
    <col min="13042" max="13042" width="33" style="1" customWidth="1"/>
    <col min="13043" max="13043" width="7.90625" style="1" customWidth="1"/>
    <col min="13044" max="13044" width="4.453125" style="1" customWidth="1"/>
    <col min="13045" max="13045" width="10" style="1" customWidth="1"/>
    <col min="13046" max="13046" width="8.90625" style="1"/>
    <col min="13047" max="13047" width="1.453125" style="1" customWidth="1"/>
    <col min="13048" max="13048" width="6.36328125" style="1" customWidth="1"/>
    <col min="13049" max="13049" width="35.08984375" style="1" customWidth="1"/>
    <col min="13050" max="13050" width="7.90625" style="1" customWidth="1"/>
    <col min="13051" max="13051" width="4.453125" style="1" customWidth="1"/>
    <col min="13052" max="13052" width="10" style="1" customWidth="1"/>
    <col min="13053" max="13053" width="12.90625" style="1" customWidth="1"/>
    <col min="13054" max="13054" width="6.90625" style="1" customWidth="1"/>
    <col min="13055" max="13055" width="7.90625" style="1" customWidth="1"/>
    <col min="13056" max="13056" width="13.36328125" style="1" customWidth="1"/>
    <col min="13057" max="13057" width="7.08984375" style="1" customWidth="1"/>
    <col min="13058" max="13058" width="7.90625" style="1" customWidth="1"/>
    <col min="13059" max="13059" width="13.36328125" style="1" customWidth="1"/>
    <col min="13060" max="13060" width="6.6328125" style="1" customWidth="1"/>
    <col min="13061" max="13061" width="7.90625" style="1" customWidth="1"/>
    <col min="13062" max="13062" width="13.36328125" style="1" customWidth="1"/>
    <col min="13063" max="13063" width="9" style="1" customWidth="1"/>
    <col min="13064" max="13064" width="9.08984375" style="1" customWidth="1"/>
    <col min="13065" max="13065" width="11.6328125" style="1" customWidth="1"/>
    <col min="13066" max="13066" width="11.36328125" style="1" customWidth="1"/>
    <col min="13067" max="13067" width="8.90625" style="1" customWidth="1"/>
    <col min="13068" max="13068" width="14.36328125" style="1" customWidth="1"/>
    <col min="13069" max="13069" width="9.08984375" style="1" customWidth="1"/>
    <col min="13070" max="13070" width="10.36328125" style="1" customWidth="1"/>
    <col min="13071" max="13295" width="9.08984375" style="1" customWidth="1"/>
    <col min="13296" max="13296" width="1.453125" style="1" customWidth="1"/>
    <col min="13297" max="13297" width="6.36328125" style="1" customWidth="1"/>
    <col min="13298" max="13298" width="33" style="1" customWidth="1"/>
    <col min="13299" max="13299" width="7.90625" style="1" customWidth="1"/>
    <col min="13300" max="13300" width="4.453125" style="1" customWidth="1"/>
    <col min="13301" max="13301" width="10" style="1" customWidth="1"/>
    <col min="13302" max="13302" width="8.90625" style="1"/>
    <col min="13303" max="13303" width="1.453125" style="1" customWidth="1"/>
    <col min="13304" max="13304" width="6.36328125" style="1" customWidth="1"/>
    <col min="13305" max="13305" width="35.08984375" style="1" customWidth="1"/>
    <col min="13306" max="13306" width="7.90625" style="1" customWidth="1"/>
    <col min="13307" max="13307" width="4.453125" style="1" customWidth="1"/>
    <col min="13308" max="13308" width="10" style="1" customWidth="1"/>
    <col min="13309" max="13309" width="12.90625" style="1" customWidth="1"/>
    <col min="13310" max="13310" width="6.90625" style="1" customWidth="1"/>
    <col min="13311" max="13311" width="7.90625" style="1" customWidth="1"/>
    <col min="13312" max="13312" width="13.36328125" style="1" customWidth="1"/>
    <col min="13313" max="13313" width="7.08984375" style="1" customWidth="1"/>
    <col min="13314" max="13314" width="7.90625" style="1" customWidth="1"/>
    <col min="13315" max="13315" width="13.36328125" style="1" customWidth="1"/>
    <col min="13316" max="13316" width="6.6328125" style="1" customWidth="1"/>
    <col min="13317" max="13317" width="7.90625" style="1" customWidth="1"/>
    <col min="13318" max="13318" width="13.36328125" style="1" customWidth="1"/>
    <col min="13319" max="13319" width="9" style="1" customWidth="1"/>
    <col min="13320" max="13320" width="9.08984375" style="1" customWidth="1"/>
    <col min="13321" max="13321" width="11.6328125" style="1" customWidth="1"/>
    <col min="13322" max="13322" width="11.36328125" style="1" customWidth="1"/>
    <col min="13323" max="13323" width="8.90625" style="1" customWidth="1"/>
    <col min="13324" max="13324" width="14.36328125" style="1" customWidth="1"/>
    <col min="13325" max="13325" width="9.08984375" style="1" customWidth="1"/>
    <col min="13326" max="13326" width="10.36328125" style="1" customWidth="1"/>
    <col min="13327" max="13551" width="9.08984375" style="1" customWidth="1"/>
    <col min="13552" max="13552" width="1.453125" style="1" customWidth="1"/>
    <col min="13553" max="13553" width="6.36328125" style="1" customWidth="1"/>
    <col min="13554" max="13554" width="33" style="1" customWidth="1"/>
    <col min="13555" max="13555" width="7.90625" style="1" customWidth="1"/>
    <col min="13556" max="13556" width="4.453125" style="1" customWidth="1"/>
    <col min="13557" max="13557" width="10" style="1" customWidth="1"/>
    <col min="13558" max="13558" width="8.90625" style="1"/>
    <col min="13559" max="13559" width="1.453125" style="1" customWidth="1"/>
    <col min="13560" max="13560" width="6.36328125" style="1" customWidth="1"/>
    <col min="13561" max="13561" width="35.08984375" style="1" customWidth="1"/>
    <col min="13562" max="13562" width="7.90625" style="1" customWidth="1"/>
    <col min="13563" max="13563" width="4.453125" style="1" customWidth="1"/>
    <col min="13564" max="13564" width="10" style="1" customWidth="1"/>
    <col min="13565" max="13565" width="12.90625" style="1" customWidth="1"/>
    <col min="13566" max="13566" width="6.90625" style="1" customWidth="1"/>
    <col min="13567" max="13567" width="7.90625" style="1" customWidth="1"/>
    <col min="13568" max="13568" width="13.36328125" style="1" customWidth="1"/>
    <col min="13569" max="13569" width="7.08984375" style="1" customWidth="1"/>
    <col min="13570" max="13570" width="7.90625" style="1" customWidth="1"/>
    <col min="13571" max="13571" width="13.36328125" style="1" customWidth="1"/>
    <col min="13572" max="13572" width="6.6328125" style="1" customWidth="1"/>
    <col min="13573" max="13573" width="7.90625" style="1" customWidth="1"/>
    <col min="13574" max="13574" width="13.36328125" style="1" customWidth="1"/>
    <col min="13575" max="13575" width="9" style="1" customWidth="1"/>
    <col min="13576" max="13576" width="9.08984375" style="1" customWidth="1"/>
    <col min="13577" max="13577" width="11.6328125" style="1" customWidth="1"/>
    <col min="13578" max="13578" width="11.36328125" style="1" customWidth="1"/>
    <col min="13579" max="13579" width="8.90625" style="1" customWidth="1"/>
    <col min="13580" max="13580" width="14.36328125" style="1" customWidth="1"/>
    <col min="13581" max="13581" width="9.08984375" style="1" customWidth="1"/>
    <col min="13582" max="13582" width="10.36328125" style="1" customWidth="1"/>
    <col min="13583" max="13807" width="9.08984375" style="1" customWidth="1"/>
    <col min="13808" max="13808" width="1.453125" style="1" customWidth="1"/>
    <col min="13809" max="13809" width="6.36328125" style="1" customWidth="1"/>
    <col min="13810" max="13810" width="33" style="1" customWidth="1"/>
    <col min="13811" max="13811" width="7.90625" style="1" customWidth="1"/>
    <col min="13812" max="13812" width="4.453125" style="1" customWidth="1"/>
    <col min="13813" max="13813" width="10" style="1" customWidth="1"/>
    <col min="13814" max="13814" width="8.90625" style="1"/>
    <col min="13815" max="13815" width="1.453125" style="1" customWidth="1"/>
    <col min="13816" max="13816" width="6.36328125" style="1" customWidth="1"/>
    <col min="13817" max="13817" width="35.08984375" style="1" customWidth="1"/>
    <col min="13818" max="13818" width="7.90625" style="1" customWidth="1"/>
    <col min="13819" max="13819" width="4.453125" style="1" customWidth="1"/>
    <col min="13820" max="13820" width="10" style="1" customWidth="1"/>
    <col min="13821" max="13821" width="12.90625" style="1" customWidth="1"/>
    <col min="13822" max="13822" width="6.90625" style="1" customWidth="1"/>
    <col min="13823" max="13823" width="7.90625" style="1" customWidth="1"/>
    <col min="13824" max="13824" width="13.36328125" style="1" customWidth="1"/>
    <col min="13825" max="13825" width="7.08984375" style="1" customWidth="1"/>
    <col min="13826" max="13826" width="7.90625" style="1" customWidth="1"/>
    <col min="13827" max="13827" width="13.36328125" style="1" customWidth="1"/>
    <col min="13828" max="13828" width="6.6328125" style="1" customWidth="1"/>
    <col min="13829" max="13829" width="7.90625" style="1" customWidth="1"/>
    <col min="13830" max="13830" width="13.36328125" style="1" customWidth="1"/>
    <col min="13831" max="13831" width="9" style="1" customWidth="1"/>
    <col min="13832" max="13832" width="9.08984375" style="1" customWidth="1"/>
    <col min="13833" max="13833" width="11.6328125" style="1" customWidth="1"/>
    <col min="13834" max="13834" width="11.36328125" style="1" customWidth="1"/>
    <col min="13835" max="13835" width="8.90625" style="1" customWidth="1"/>
    <col min="13836" max="13836" width="14.36328125" style="1" customWidth="1"/>
    <col min="13837" max="13837" width="9.08984375" style="1" customWidth="1"/>
    <col min="13838" max="13838" width="10.36328125" style="1" customWidth="1"/>
    <col min="13839" max="14063" width="9.08984375" style="1" customWidth="1"/>
    <col min="14064" max="14064" width="1.453125" style="1" customWidth="1"/>
    <col min="14065" max="14065" width="6.36328125" style="1" customWidth="1"/>
    <col min="14066" max="14066" width="33" style="1" customWidth="1"/>
    <col min="14067" max="14067" width="7.90625" style="1" customWidth="1"/>
    <col min="14068" max="14068" width="4.453125" style="1" customWidth="1"/>
    <col min="14069" max="14069" width="10" style="1" customWidth="1"/>
    <col min="14070" max="14070" width="8.90625" style="1"/>
    <col min="14071" max="14071" width="1.453125" style="1" customWidth="1"/>
    <col min="14072" max="14072" width="6.36328125" style="1" customWidth="1"/>
    <col min="14073" max="14073" width="35.08984375" style="1" customWidth="1"/>
    <col min="14074" max="14074" width="7.90625" style="1" customWidth="1"/>
    <col min="14075" max="14075" width="4.453125" style="1" customWidth="1"/>
    <col min="14076" max="14076" width="10" style="1" customWidth="1"/>
    <col min="14077" max="14077" width="12.90625" style="1" customWidth="1"/>
    <col min="14078" max="14078" width="6.90625" style="1" customWidth="1"/>
    <col min="14079" max="14079" width="7.90625" style="1" customWidth="1"/>
    <col min="14080" max="14080" width="13.36328125" style="1" customWidth="1"/>
    <col min="14081" max="14081" width="7.08984375" style="1" customWidth="1"/>
    <col min="14082" max="14082" width="7.90625" style="1" customWidth="1"/>
    <col min="14083" max="14083" width="13.36328125" style="1" customWidth="1"/>
    <col min="14084" max="14084" width="6.6328125" style="1" customWidth="1"/>
    <col min="14085" max="14085" width="7.90625" style="1" customWidth="1"/>
    <col min="14086" max="14086" width="13.36328125" style="1" customWidth="1"/>
    <col min="14087" max="14087" width="9" style="1" customWidth="1"/>
    <col min="14088" max="14088" width="9.08984375" style="1" customWidth="1"/>
    <col min="14089" max="14089" width="11.6328125" style="1" customWidth="1"/>
    <col min="14090" max="14090" width="11.36328125" style="1" customWidth="1"/>
    <col min="14091" max="14091" width="8.90625" style="1" customWidth="1"/>
    <col min="14092" max="14092" width="14.36328125" style="1" customWidth="1"/>
    <col min="14093" max="14093" width="9.08984375" style="1" customWidth="1"/>
    <col min="14094" max="14094" width="10.36328125" style="1" customWidth="1"/>
    <col min="14095" max="14319" width="9.08984375" style="1" customWidth="1"/>
    <col min="14320" max="14320" width="1.453125" style="1" customWidth="1"/>
    <col min="14321" max="14321" width="6.36328125" style="1" customWidth="1"/>
    <col min="14322" max="14322" width="33" style="1" customWidth="1"/>
    <col min="14323" max="14323" width="7.90625" style="1" customWidth="1"/>
    <col min="14324" max="14324" width="4.453125" style="1" customWidth="1"/>
    <col min="14325" max="14325" width="10" style="1" customWidth="1"/>
    <col min="14326" max="14326" width="8.90625" style="1"/>
    <col min="14327" max="14327" width="1.453125" style="1" customWidth="1"/>
    <col min="14328" max="14328" width="6.36328125" style="1" customWidth="1"/>
    <col min="14329" max="14329" width="35.08984375" style="1" customWidth="1"/>
    <col min="14330" max="14330" width="7.90625" style="1" customWidth="1"/>
    <col min="14331" max="14331" width="4.453125" style="1" customWidth="1"/>
    <col min="14332" max="14332" width="10" style="1" customWidth="1"/>
    <col min="14333" max="14333" width="12.90625" style="1" customWidth="1"/>
    <col min="14334" max="14334" width="6.90625" style="1" customWidth="1"/>
    <col min="14335" max="14335" width="7.90625" style="1" customWidth="1"/>
    <col min="14336" max="14336" width="13.36328125" style="1" customWidth="1"/>
    <col min="14337" max="14337" width="7.08984375" style="1" customWidth="1"/>
    <col min="14338" max="14338" width="7.90625" style="1" customWidth="1"/>
    <col min="14339" max="14339" width="13.36328125" style="1" customWidth="1"/>
    <col min="14340" max="14340" width="6.6328125" style="1" customWidth="1"/>
    <col min="14341" max="14341" width="7.90625" style="1" customWidth="1"/>
    <col min="14342" max="14342" width="13.36328125" style="1" customWidth="1"/>
    <col min="14343" max="14343" width="9" style="1" customWidth="1"/>
    <col min="14344" max="14344" width="9.08984375" style="1" customWidth="1"/>
    <col min="14345" max="14345" width="11.6328125" style="1" customWidth="1"/>
    <col min="14346" max="14346" width="11.36328125" style="1" customWidth="1"/>
    <col min="14347" max="14347" width="8.90625" style="1" customWidth="1"/>
    <col min="14348" max="14348" width="14.36328125" style="1" customWidth="1"/>
    <col min="14349" max="14349" width="9.08984375" style="1" customWidth="1"/>
    <col min="14350" max="14350" width="10.36328125" style="1" customWidth="1"/>
    <col min="14351" max="14575" width="9.08984375" style="1" customWidth="1"/>
    <col min="14576" max="14576" width="1.453125" style="1" customWidth="1"/>
    <col min="14577" max="14577" width="6.36328125" style="1" customWidth="1"/>
    <col min="14578" max="14578" width="33" style="1" customWidth="1"/>
    <col min="14579" max="14579" width="7.90625" style="1" customWidth="1"/>
    <col min="14580" max="14580" width="4.453125" style="1" customWidth="1"/>
    <col min="14581" max="14581" width="10" style="1" customWidth="1"/>
    <col min="14582" max="14582" width="8.90625" style="1"/>
    <col min="14583" max="14583" width="1.453125" style="1" customWidth="1"/>
    <col min="14584" max="14584" width="6.36328125" style="1" customWidth="1"/>
    <col min="14585" max="14585" width="35.08984375" style="1" customWidth="1"/>
    <col min="14586" max="14586" width="7.90625" style="1" customWidth="1"/>
    <col min="14587" max="14587" width="4.453125" style="1" customWidth="1"/>
    <col min="14588" max="14588" width="10" style="1" customWidth="1"/>
    <col min="14589" max="14589" width="12.90625" style="1" customWidth="1"/>
    <col min="14590" max="14590" width="6.90625" style="1" customWidth="1"/>
    <col min="14591" max="14591" width="7.90625" style="1" customWidth="1"/>
    <col min="14592" max="14592" width="13.36328125" style="1" customWidth="1"/>
    <col min="14593" max="14593" width="7.08984375" style="1" customWidth="1"/>
    <col min="14594" max="14594" width="7.90625" style="1" customWidth="1"/>
    <col min="14595" max="14595" width="13.36328125" style="1" customWidth="1"/>
    <col min="14596" max="14596" width="6.6328125" style="1" customWidth="1"/>
    <col min="14597" max="14597" width="7.90625" style="1" customWidth="1"/>
    <col min="14598" max="14598" width="13.36328125" style="1" customWidth="1"/>
    <col min="14599" max="14599" width="9" style="1" customWidth="1"/>
    <col min="14600" max="14600" width="9.08984375" style="1" customWidth="1"/>
    <col min="14601" max="14601" width="11.6328125" style="1" customWidth="1"/>
    <col min="14602" max="14602" width="11.36328125" style="1" customWidth="1"/>
    <col min="14603" max="14603" width="8.90625" style="1" customWidth="1"/>
    <col min="14604" max="14604" width="14.36328125" style="1" customWidth="1"/>
    <col min="14605" max="14605" width="9.08984375" style="1" customWidth="1"/>
    <col min="14606" max="14606" width="10.36328125" style="1" customWidth="1"/>
    <col min="14607" max="14831" width="9.08984375" style="1" customWidth="1"/>
    <col min="14832" max="14832" width="1.453125" style="1" customWidth="1"/>
    <col min="14833" max="14833" width="6.36328125" style="1" customWidth="1"/>
    <col min="14834" max="14834" width="33" style="1" customWidth="1"/>
    <col min="14835" max="14835" width="7.90625" style="1" customWidth="1"/>
    <col min="14836" max="14836" width="4.453125" style="1" customWidth="1"/>
    <col min="14837" max="14837" width="10" style="1" customWidth="1"/>
    <col min="14838" max="14838" width="8.90625" style="1"/>
    <col min="14839" max="14839" width="1.453125" style="1" customWidth="1"/>
    <col min="14840" max="14840" width="6.36328125" style="1" customWidth="1"/>
    <col min="14841" max="14841" width="35.08984375" style="1" customWidth="1"/>
    <col min="14842" max="14842" width="7.90625" style="1" customWidth="1"/>
    <col min="14843" max="14843" width="4.453125" style="1" customWidth="1"/>
    <col min="14844" max="14844" width="10" style="1" customWidth="1"/>
    <col min="14845" max="14845" width="12.90625" style="1" customWidth="1"/>
    <col min="14846" max="14846" width="6.90625" style="1" customWidth="1"/>
    <col min="14847" max="14847" width="7.90625" style="1" customWidth="1"/>
    <col min="14848" max="14848" width="13.36328125" style="1" customWidth="1"/>
    <col min="14849" max="14849" width="7.08984375" style="1" customWidth="1"/>
    <col min="14850" max="14850" width="7.90625" style="1" customWidth="1"/>
    <col min="14851" max="14851" width="13.36328125" style="1" customWidth="1"/>
    <col min="14852" max="14852" width="6.6328125" style="1" customWidth="1"/>
    <col min="14853" max="14853" width="7.90625" style="1" customWidth="1"/>
    <col min="14854" max="14854" width="13.36328125" style="1" customWidth="1"/>
    <col min="14855" max="14855" width="9" style="1" customWidth="1"/>
    <col min="14856" max="14856" width="9.08984375" style="1" customWidth="1"/>
    <col min="14857" max="14857" width="11.6328125" style="1" customWidth="1"/>
    <col min="14858" max="14858" width="11.36328125" style="1" customWidth="1"/>
    <col min="14859" max="14859" width="8.90625" style="1" customWidth="1"/>
    <col min="14860" max="14860" width="14.36328125" style="1" customWidth="1"/>
    <col min="14861" max="14861" width="9.08984375" style="1" customWidth="1"/>
    <col min="14862" max="14862" width="10.36328125" style="1" customWidth="1"/>
    <col min="14863" max="15087" width="9.08984375" style="1" customWidth="1"/>
    <col min="15088" max="15088" width="1.453125" style="1" customWidth="1"/>
    <col min="15089" max="15089" width="6.36328125" style="1" customWidth="1"/>
    <col min="15090" max="15090" width="33" style="1" customWidth="1"/>
    <col min="15091" max="15091" width="7.90625" style="1" customWidth="1"/>
    <col min="15092" max="15092" width="4.453125" style="1" customWidth="1"/>
    <col min="15093" max="15093" width="10" style="1" customWidth="1"/>
    <col min="15094" max="15094" width="8.90625" style="1"/>
    <col min="15095" max="15095" width="1.453125" style="1" customWidth="1"/>
    <col min="15096" max="15096" width="6.36328125" style="1" customWidth="1"/>
    <col min="15097" max="15097" width="35.08984375" style="1" customWidth="1"/>
    <col min="15098" max="15098" width="7.90625" style="1" customWidth="1"/>
    <col min="15099" max="15099" width="4.453125" style="1" customWidth="1"/>
    <col min="15100" max="15100" width="10" style="1" customWidth="1"/>
    <col min="15101" max="15101" width="12.90625" style="1" customWidth="1"/>
    <col min="15102" max="15102" width="6.90625" style="1" customWidth="1"/>
    <col min="15103" max="15103" width="7.90625" style="1" customWidth="1"/>
    <col min="15104" max="15104" width="13.36328125" style="1" customWidth="1"/>
    <col min="15105" max="15105" width="7.08984375" style="1" customWidth="1"/>
    <col min="15106" max="15106" width="7.90625" style="1" customWidth="1"/>
    <col min="15107" max="15107" width="13.36328125" style="1" customWidth="1"/>
    <col min="15108" max="15108" width="6.6328125" style="1" customWidth="1"/>
    <col min="15109" max="15109" width="7.90625" style="1" customWidth="1"/>
    <col min="15110" max="15110" width="13.36328125" style="1" customWidth="1"/>
    <col min="15111" max="15111" width="9" style="1" customWidth="1"/>
    <col min="15112" max="15112" width="9.08984375" style="1" customWidth="1"/>
    <col min="15113" max="15113" width="11.6328125" style="1" customWidth="1"/>
    <col min="15114" max="15114" width="11.36328125" style="1" customWidth="1"/>
    <col min="15115" max="15115" width="8.90625" style="1" customWidth="1"/>
    <col min="15116" max="15116" width="14.36328125" style="1" customWidth="1"/>
    <col min="15117" max="15117" width="9.08984375" style="1" customWidth="1"/>
    <col min="15118" max="15118" width="10.36328125" style="1" customWidth="1"/>
    <col min="15119" max="15343" width="9.08984375" style="1" customWidth="1"/>
    <col min="15344" max="15344" width="1.453125" style="1" customWidth="1"/>
    <col min="15345" max="15345" width="6.36328125" style="1" customWidth="1"/>
    <col min="15346" max="15346" width="33" style="1" customWidth="1"/>
    <col min="15347" max="15347" width="7.90625" style="1" customWidth="1"/>
    <col min="15348" max="15348" width="4.453125" style="1" customWidth="1"/>
    <col min="15349" max="15349" width="10" style="1" customWidth="1"/>
    <col min="15350" max="15350" width="8.90625" style="1"/>
    <col min="15351" max="15351" width="1.453125" style="1" customWidth="1"/>
    <col min="15352" max="15352" width="6.36328125" style="1" customWidth="1"/>
    <col min="15353" max="15353" width="35.08984375" style="1" customWidth="1"/>
    <col min="15354" max="15354" width="7.90625" style="1" customWidth="1"/>
    <col min="15355" max="15355" width="4.453125" style="1" customWidth="1"/>
    <col min="15356" max="15356" width="10" style="1" customWidth="1"/>
    <col min="15357" max="15357" width="12.90625" style="1" customWidth="1"/>
    <col min="15358" max="15358" width="6.90625" style="1" customWidth="1"/>
    <col min="15359" max="15359" width="7.90625" style="1" customWidth="1"/>
    <col min="15360" max="15360" width="13.36328125" style="1" customWidth="1"/>
    <col min="15361" max="15361" width="7.08984375" style="1" customWidth="1"/>
    <col min="15362" max="15362" width="7.90625" style="1" customWidth="1"/>
    <col min="15363" max="15363" width="13.36328125" style="1" customWidth="1"/>
    <col min="15364" max="15364" width="6.6328125" style="1" customWidth="1"/>
    <col min="15365" max="15365" width="7.90625" style="1" customWidth="1"/>
    <col min="15366" max="15366" width="13.36328125" style="1" customWidth="1"/>
    <col min="15367" max="15367" width="9" style="1" customWidth="1"/>
    <col min="15368" max="15368" width="9.08984375" style="1" customWidth="1"/>
    <col min="15369" max="15369" width="11.6328125" style="1" customWidth="1"/>
    <col min="15370" max="15370" width="11.36328125" style="1" customWidth="1"/>
    <col min="15371" max="15371" width="8.90625" style="1" customWidth="1"/>
    <col min="15372" max="15372" width="14.36328125" style="1" customWidth="1"/>
    <col min="15373" max="15373" width="9.08984375" style="1" customWidth="1"/>
    <col min="15374" max="15374" width="10.36328125" style="1" customWidth="1"/>
    <col min="15375" max="15599" width="9.08984375" style="1" customWidth="1"/>
    <col min="15600" max="15600" width="1.453125" style="1" customWidth="1"/>
    <col min="15601" max="15601" width="6.36328125" style="1" customWidth="1"/>
    <col min="15602" max="15602" width="33" style="1" customWidth="1"/>
    <col min="15603" max="15603" width="7.90625" style="1" customWidth="1"/>
    <col min="15604" max="15604" width="4.453125" style="1" customWidth="1"/>
    <col min="15605" max="15605" width="10" style="1" customWidth="1"/>
    <col min="15606" max="15606" width="8.90625" style="1"/>
    <col min="15607" max="15607" width="1.453125" style="1" customWidth="1"/>
    <col min="15608" max="15608" width="6.36328125" style="1" customWidth="1"/>
    <col min="15609" max="15609" width="35.08984375" style="1" customWidth="1"/>
    <col min="15610" max="15610" width="7.90625" style="1" customWidth="1"/>
    <col min="15611" max="15611" width="4.453125" style="1" customWidth="1"/>
    <col min="15612" max="15612" width="10" style="1" customWidth="1"/>
    <col min="15613" max="15613" width="12.90625" style="1" customWidth="1"/>
    <col min="15614" max="15614" width="6.90625" style="1" customWidth="1"/>
    <col min="15615" max="15615" width="7.90625" style="1" customWidth="1"/>
    <col min="15616" max="15616" width="13.36328125" style="1" customWidth="1"/>
    <col min="15617" max="15617" width="7.08984375" style="1" customWidth="1"/>
    <col min="15618" max="15618" width="7.90625" style="1" customWidth="1"/>
    <col min="15619" max="15619" width="13.36328125" style="1" customWidth="1"/>
    <col min="15620" max="15620" width="6.6328125" style="1" customWidth="1"/>
    <col min="15621" max="15621" width="7.90625" style="1" customWidth="1"/>
    <col min="15622" max="15622" width="13.36328125" style="1" customWidth="1"/>
    <col min="15623" max="15623" width="9" style="1" customWidth="1"/>
    <col min="15624" max="15624" width="9.08984375" style="1" customWidth="1"/>
    <col min="15625" max="15625" width="11.6328125" style="1" customWidth="1"/>
    <col min="15626" max="15626" width="11.36328125" style="1" customWidth="1"/>
    <col min="15627" max="15627" width="8.90625" style="1" customWidth="1"/>
    <col min="15628" max="15628" width="14.36328125" style="1" customWidth="1"/>
    <col min="15629" max="15629" width="9.08984375" style="1" customWidth="1"/>
    <col min="15630" max="15630" width="10.36328125" style="1" customWidth="1"/>
    <col min="15631" max="15855" width="9.08984375" style="1" customWidth="1"/>
    <col min="15856" max="15856" width="1.453125" style="1" customWidth="1"/>
    <col min="15857" max="15857" width="6.36328125" style="1" customWidth="1"/>
    <col min="15858" max="15858" width="33" style="1" customWidth="1"/>
    <col min="15859" max="15859" width="7.90625" style="1" customWidth="1"/>
    <col min="15860" max="15860" width="4.453125" style="1" customWidth="1"/>
    <col min="15861" max="15861" width="10" style="1" customWidth="1"/>
    <col min="15862" max="15862" width="8.90625" style="1"/>
    <col min="15863" max="15863" width="1.453125" style="1" customWidth="1"/>
    <col min="15864" max="15864" width="6.36328125" style="1" customWidth="1"/>
    <col min="15865" max="15865" width="35.08984375" style="1" customWidth="1"/>
    <col min="15866" max="15866" width="7.90625" style="1" customWidth="1"/>
    <col min="15867" max="15867" width="4.453125" style="1" customWidth="1"/>
    <col min="15868" max="15868" width="10" style="1" customWidth="1"/>
    <col min="15869" max="15869" width="12.90625" style="1" customWidth="1"/>
    <col min="15870" max="15870" width="6.90625" style="1" customWidth="1"/>
    <col min="15871" max="15871" width="7.90625" style="1" customWidth="1"/>
    <col min="15872" max="15872" width="13.36328125" style="1" customWidth="1"/>
    <col min="15873" max="15873" width="7.08984375" style="1" customWidth="1"/>
    <col min="15874" max="15874" width="7.90625" style="1" customWidth="1"/>
    <col min="15875" max="15875" width="13.36328125" style="1" customWidth="1"/>
    <col min="15876" max="15876" width="6.6328125" style="1" customWidth="1"/>
    <col min="15877" max="15877" width="7.90625" style="1" customWidth="1"/>
    <col min="15878" max="15878" width="13.36328125" style="1" customWidth="1"/>
    <col min="15879" max="15879" width="9" style="1" customWidth="1"/>
    <col min="15880" max="15880" width="9.08984375" style="1" customWidth="1"/>
    <col min="15881" max="15881" width="11.6328125" style="1" customWidth="1"/>
    <col min="15882" max="15882" width="11.36328125" style="1" customWidth="1"/>
    <col min="15883" max="15883" width="8.90625" style="1" customWidth="1"/>
    <col min="15884" max="15884" width="14.36328125" style="1" customWidth="1"/>
    <col min="15885" max="15885" width="9.08984375" style="1" customWidth="1"/>
    <col min="15886" max="15886" width="10.36328125" style="1" customWidth="1"/>
    <col min="15887" max="16111" width="9.08984375" style="1" customWidth="1"/>
    <col min="16112" max="16112" width="1.453125" style="1" customWidth="1"/>
    <col min="16113" max="16113" width="6.36328125" style="1" customWidth="1"/>
    <col min="16114" max="16114" width="33" style="1" customWidth="1"/>
    <col min="16115" max="16115" width="7.90625" style="1" customWidth="1"/>
    <col min="16116" max="16116" width="4.453125" style="1" customWidth="1"/>
    <col min="16117" max="16117" width="10" style="1" customWidth="1"/>
    <col min="16118" max="16118" width="8.90625" style="1"/>
    <col min="16119" max="16119" width="1.453125" style="1" customWidth="1"/>
    <col min="16120" max="16120" width="6.36328125" style="1" customWidth="1"/>
    <col min="16121" max="16121" width="35.08984375" style="1" customWidth="1"/>
    <col min="16122" max="16122" width="7.90625" style="1" customWidth="1"/>
    <col min="16123" max="16123" width="4.453125" style="1" customWidth="1"/>
    <col min="16124" max="16124" width="10" style="1" customWidth="1"/>
    <col min="16125" max="16125" width="12.90625" style="1" customWidth="1"/>
    <col min="16126" max="16126" width="6.90625" style="1" customWidth="1"/>
    <col min="16127" max="16127" width="7.90625" style="1" customWidth="1"/>
    <col min="16128" max="16128" width="13.36328125" style="1" customWidth="1"/>
    <col min="16129" max="16129" width="7.08984375" style="1" customWidth="1"/>
    <col min="16130" max="16130" width="7.90625" style="1" customWidth="1"/>
    <col min="16131" max="16131" width="13.36328125" style="1" customWidth="1"/>
    <col min="16132" max="16132" width="6.6328125" style="1" customWidth="1"/>
    <col min="16133" max="16133" width="7.90625" style="1" customWidth="1"/>
    <col min="16134" max="16134" width="13.36328125" style="1" customWidth="1"/>
    <col min="16135" max="16135" width="9" style="1" customWidth="1"/>
    <col min="16136" max="16136" width="9.08984375" style="1" customWidth="1"/>
    <col min="16137" max="16137" width="11.6328125" style="1" customWidth="1"/>
    <col min="16138" max="16138" width="11.36328125" style="1" customWidth="1"/>
    <col min="16139" max="16139" width="8.90625" style="1" customWidth="1"/>
    <col min="16140" max="16140" width="14.36328125" style="1" customWidth="1"/>
    <col min="16141" max="16141" width="9.08984375" style="1" customWidth="1"/>
    <col min="16142" max="16142" width="10.36328125" style="1" customWidth="1"/>
    <col min="16143" max="16367" width="9.08984375" style="1" customWidth="1"/>
    <col min="16368" max="16368" width="1.453125" style="1" customWidth="1"/>
    <col min="16369" max="16369" width="6.36328125" style="1" customWidth="1"/>
    <col min="16370" max="16370" width="33" style="1" customWidth="1"/>
    <col min="16371" max="16371" width="7.90625" style="1" customWidth="1"/>
    <col min="16372" max="16372" width="4.453125" style="1" customWidth="1"/>
    <col min="16373" max="16384" width="10" style="1" customWidth="1"/>
  </cols>
  <sheetData>
    <row r="1" spans="1:10" ht="15" customHeight="1">
      <c r="A1" s="1" t="s">
        <v>115</v>
      </c>
    </row>
    <row r="2" spans="1:10" ht="15" customHeight="1">
      <c r="A2" s="1" t="s">
        <v>116</v>
      </c>
    </row>
    <row r="3" spans="1:10" ht="15" customHeight="1">
      <c r="A3" s="1" t="s">
        <v>117</v>
      </c>
    </row>
    <row r="4" spans="1:10" ht="15" customHeight="1" thickBot="1"/>
    <row r="5" spans="1:10" ht="17.75" customHeight="1" thickTop="1">
      <c r="B5" s="1289" t="s">
        <v>2</v>
      </c>
      <c r="C5" s="1289" t="s">
        <v>3</v>
      </c>
      <c r="D5" s="1291" t="s">
        <v>4</v>
      </c>
      <c r="E5" s="1293" t="s">
        <v>5</v>
      </c>
      <c r="F5" s="1285" t="s">
        <v>6</v>
      </c>
      <c r="G5" s="1285" t="s">
        <v>7</v>
      </c>
      <c r="H5" s="1285" t="s">
        <v>737</v>
      </c>
      <c r="I5" s="1285"/>
      <c r="J5" s="1286" t="s">
        <v>1</v>
      </c>
    </row>
    <row r="6" spans="1:10" ht="14.75" customHeight="1" thickBot="1">
      <c r="B6" s="1290"/>
      <c r="C6" s="1290"/>
      <c r="D6" s="1292"/>
      <c r="E6" s="1294"/>
      <c r="F6" s="1295"/>
      <c r="G6" s="1295"/>
      <c r="H6" s="191" t="s">
        <v>145</v>
      </c>
      <c r="I6" s="191" t="s">
        <v>146</v>
      </c>
      <c r="J6" s="1287"/>
    </row>
    <row r="7" spans="1:10" ht="15" customHeight="1" thickTop="1">
      <c r="B7" s="21"/>
      <c r="C7" s="3"/>
      <c r="D7" s="6"/>
      <c r="E7" s="7"/>
      <c r="F7" s="8"/>
      <c r="G7" s="9"/>
      <c r="H7" s="9"/>
      <c r="I7" s="9"/>
      <c r="J7" s="192"/>
    </row>
    <row r="8" spans="1:10" ht="15" customHeight="1">
      <c r="B8" s="21"/>
      <c r="C8" s="3" t="s">
        <v>63</v>
      </c>
      <c r="D8" s="6"/>
      <c r="E8" s="7"/>
      <c r="F8" s="8"/>
      <c r="G8" s="9"/>
      <c r="H8" s="9"/>
      <c r="I8" s="9"/>
      <c r="J8" s="193"/>
    </row>
    <row r="9" spans="1:10" ht="15" customHeight="1">
      <c r="B9" s="21"/>
      <c r="C9" s="3"/>
      <c r="D9" s="6"/>
      <c r="E9" s="7"/>
      <c r="F9" s="8"/>
      <c r="G9" s="9"/>
      <c r="H9" s="9"/>
      <c r="I9" s="9"/>
      <c r="J9" s="193"/>
    </row>
    <row r="10" spans="1:10" ht="15" customHeight="1">
      <c r="B10" s="21"/>
      <c r="C10" s="3" t="s">
        <v>64</v>
      </c>
      <c r="D10" s="6"/>
      <c r="E10" s="7"/>
      <c r="F10" s="8"/>
      <c r="G10" s="9"/>
      <c r="H10" s="9"/>
      <c r="I10" s="9"/>
      <c r="J10" s="193"/>
    </row>
    <row r="11" spans="1:10" ht="15" customHeight="1">
      <c r="B11" s="21"/>
      <c r="C11" s="3" t="s">
        <v>65</v>
      </c>
      <c r="D11" s="6"/>
      <c r="E11" s="7"/>
      <c r="F11" s="8"/>
      <c r="G11" s="9"/>
      <c r="H11" s="9"/>
      <c r="I11" s="9"/>
      <c r="J11" s="193"/>
    </row>
    <row r="12" spans="1:10" ht="15" customHeight="1">
      <c r="B12" s="21"/>
      <c r="C12" s="3"/>
      <c r="D12" s="6"/>
      <c r="E12" s="7"/>
      <c r="F12" s="8"/>
      <c r="G12" s="9"/>
      <c r="H12" s="9"/>
      <c r="I12" s="9"/>
      <c r="J12" s="193"/>
    </row>
    <row r="13" spans="1:10" ht="13.5">
      <c r="B13" s="32" t="s">
        <v>11</v>
      </c>
      <c r="C13" s="37" t="s">
        <v>66</v>
      </c>
      <c r="D13" s="24">
        <v>730.82999999999993</v>
      </c>
      <c r="E13" s="15" t="s">
        <v>15</v>
      </c>
      <c r="F13" s="11">
        <v>90</v>
      </c>
      <c r="G13" s="34">
        <f>D13*F13</f>
        <v>65774.7</v>
      </c>
      <c r="H13" s="34">
        <f>'1.Ceiling Tiles '!K188*0.9</f>
        <v>102.402</v>
      </c>
      <c r="I13" s="34">
        <f>H13*F13</f>
        <v>9216.18</v>
      </c>
      <c r="J13" s="193"/>
    </row>
    <row r="14" spans="1:10" ht="15" customHeight="1">
      <c r="B14" s="32"/>
      <c r="C14" s="35"/>
      <c r="D14" s="24"/>
      <c r="E14" s="15"/>
      <c r="F14" s="11"/>
      <c r="G14" s="34"/>
      <c r="H14" s="34"/>
      <c r="I14" s="34"/>
      <c r="J14" s="193"/>
    </row>
    <row r="15" spans="1:10" ht="15" customHeight="1">
      <c r="B15" s="32" t="s">
        <v>16</v>
      </c>
      <c r="C15" s="35" t="s">
        <v>67</v>
      </c>
      <c r="D15" s="24">
        <v>475.72</v>
      </c>
      <c r="E15" s="15" t="s">
        <v>15</v>
      </c>
      <c r="F15" s="11">
        <v>55</v>
      </c>
      <c r="G15" s="34">
        <f>D15*F15</f>
        <v>26164.600000000002</v>
      </c>
      <c r="H15" s="34">
        <f>'1.Ceiling Tiles '!K75*0.9</f>
        <v>385.57799999999992</v>
      </c>
      <c r="I15" s="34">
        <f>H15*F15</f>
        <v>21206.789999999997</v>
      </c>
      <c r="J15" s="194"/>
    </row>
    <row r="16" spans="1:10" ht="15" customHeight="1">
      <c r="B16" s="32"/>
      <c r="C16" s="5"/>
      <c r="D16" s="24"/>
      <c r="E16" s="15"/>
      <c r="F16" s="11"/>
      <c r="G16" s="34"/>
      <c r="H16" s="34"/>
      <c r="I16" s="34"/>
      <c r="J16" s="195"/>
    </row>
    <row r="17" spans="2:12" ht="15" customHeight="1">
      <c r="B17" s="32"/>
      <c r="C17" s="328" t="s">
        <v>68</v>
      </c>
      <c r="D17" s="24"/>
      <c r="E17" s="15"/>
      <c r="F17" s="11"/>
      <c r="G17" s="34"/>
      <c r="H17" s="34"/>
      <c r="I17" s="34"/>
      <c r="J17" s="195"/>
    </row>
    <row r="18" spans="2:12" ht="15" customHeight="1">
      <c r="B18" s="32"/>
      <c r="C18" s="3" t="s">
        <v>64</v>
      </c>
      <c r="D18" s="24"/>
      <c r="E18" s="15"/>
      <c r="F18" s="11"/>
      <c r="G18" s="34"/>
      <c r="H18" s="34"/>
      <c r="I18" s="34"/>
      <c r="J18" s="195"/>
    </row>
    <row r="19" spans="2:12" ht="15" customHeight="1">
      <c r="B19" s="32" t="s">
        <v>69</v>
      </c>
      <c r="C19" s="35" t="s">
        <v>70</v>
      </c>
      <c r="D19" s="24">
        <v>448.29</v>
      </c>
      <c r="E19" s="15" t="s">
        <v>15</v>
      </c>
      <c r="F19" s="11">
        <v>160</v>
      </c>
      <c r="G19" s="34">
        <f>D19*F19</f>
        <v>71726.400000000009</v>
      </c>
      <c r="H19" s="34">
        <f>'1.Ceiling Tiles '!K201</f>
        <v>292.99</v>
      </c>
      <c r="I19" s="34">
        <f>H19*F19</f>
        <v>46878.400000000001</v>
      </c>
      <c r="J19" s="196"/>
    </row>
    <row r="20" spans="2:12" ht="15" customHeight="1">
      <c r="B20" s="32"/>
      <c r="C20" s="5"/>
      <c r="D20" s="24"/>
      <c r="E20" s="15"/>
      <c r="F20" s="11"/>
      <c r="G20" s="34"/>
      <c r="H20" s="34"/>
      <c r="I20" s="34"/>
      <c r="J20" s="196"/>
    </row>
    <row r="21" spans="2:12" ht="15" customHeight="1">
      <c r="B21" s="32" t="s">
        <v>71</v>
      </c>
      <c r="C21" s="35" t="s">
        <v>72</v>
      </c>
      <c r="D21" s="24">
        <v>441.52000000000004</v>
      </c>
      <c r="E21" s="15" t="s">
        <v>15</v>
      </c>
      <c r="F21" s="11">
        <v>125</v>
      </c>
      <c r="G21" s="34">
        <f>D21*F21</f>
        <v>55190.000000000007</v>
      </c>
      <c r="H21" s="34">
        <f>'1.Ceiling Tiles '!K226</f>
        <v>420.37000000000006</v>
      </c>
      <c r="I21" s="34">
        <f>H21*F21</f>
        <v>52546.250000000007</v>
      </c>
      <c r="J21" s="194"/>
    </row>
    <row r="22" spans="2:12" ht="15" customHeight="1">
      <c r="B22" s="32"/>
      <c r="C22" s="35"/>
      <c r="D22" s="24"/>
      <c r="E22" s="15"/>
      <c r="F22" s="11"/>
      <c r="G22" s="34"/>
      <c r="H22" s="34"/>
      <c r="I22" s="34"/>
      <c r="J22" s="196"/>
    </row>
    <row r="23" spans="2:12" ht="15" customHeight="1">
      <c r="B23" s="32" t="s">
        <v>73</v>
      </c>
      <c r="C23" s="35" t="s">
        <v>66</v>
      </c>
      <c r="D23" s="24">
        <v>129.46</v>
      </c>
      <c r="E23" s="15" t="s">
        <v>15</v>
      </c>
      <c r="F23" s="11">
        <v>90</v>
      </c>
      <c r="G23" s="34">
        <f>D23*F23</f>
        <v>11651.400000000001</v>
      </c>
      <c r="H23" s="34"/>
      <c r="I23" s="34"/>
      <c r="J23" s="195"/>
    </row>
    <row r="24" spans="2:12" ht="15" customHeight="1">
      <c r="B24" s="32"/>
      <c r="C24" s="5"/>
      <c r="D24" s="24"/>
      <c r="E24" s="15"/>
      <c r="F24" s="11"/>
      <c r="G24" s="34"/>
      <c r="H24" s="34"/>
      <c r="I24" s="34"/>
      <c r="J24" s="195"/>
    </row>
    <row r="25" spans="2:12" ht="15" customHeight="1">
      <c r="B25" s="32" t="s">
        <v>74</v>
      </c>
      <c r="C25" s="35" t="s">
        <v>75</v>
      </c>
      <c r="D25" s="24">
        <v>45.67</v>
      </c>
      <c r="E25" s="15" t="s">
        <v>15</v>
      </c>
      <c r="F25" s="11">
        <v>55</v>
      </c>
      <c r="G25" s="34">
        <f>D25*F25</f>
        <v>2511.85</v>
      </c>
      <c r="H25" s="34"/>
      <c r="I25" s="34"/>
      <c r="J25" s="196"/>
    </row>
    <row r="26" spans="2:12" ht="22.5" customHeight="1">
      <c r="B26" s="32"/>
      <c r="C26" s="37"/>
      <c r="D26" s="38"/>
      <c r="E26" s="15"/>
      <c r="F26" s="11"/>
      <c r="G26" s="34"/>
      <c r="H26" s="18"/>
      <c r="I26" s="34"/>
      <c r="J26" s="197"/>
    </row>
    <row r="27" spans="2:12" ht="26.25" customHeight="1">
      <c r="B27" s="32"/>
      <c r="C27" s="5" t="s">
        <v>76</v>
      </c>
      <c r="D27" s="38"/>
      <c r="E27" s="15"/>
      <c r="F27" s="11"/>
      <c r="G27" s="34"/>
      <c r="H27" s="34"/>
      <c r="I27" s="34"/>
      <c r="J27" s="196"/>
    </row>
    <row r="28" spans="2:12" ht="30" customHeight="1">
      <c r="B28" s="32"/>
      <c r="C28" s="5" t="s">
        <v>77</v>
      </c>
      <c r="D28" s="38"/>
      <c r="E28" s="15"/>
      <c r="F28" s="11"/>
      <c r="G28" s="34"/>
      <c r="H28" s="34"/>
      <c r="I28" s="34"/>
      <c r="J28" s="196"/>
    </row>
    <row r="29" spans="2:12" ht="30" customHeight="1">
      <c r="B29" s="32"/>
      <c r="C29" s="3" t="s">
        <v>64</v>
      </c>
      <c r="D29" s="38"/>
      <c r="E29" s="15"/>
      <c r="F29" s="11"/>
      <c r="G29" s="34"/>
      <c r="H29" s="34"/>
      <c r="I29" s="34"/>
      <c r="J29" s="196"/>
    </row>
    <row r="30" spans="2:12" ht="28.5" customHeight="1">
      <c r="B30" s="32" t="s">
        <v>78</v>
      </c>
      <c r="C30" s="37" t="s">
        <v>79</v>
      </c>
      <c r="D30" s="24">
        <v>290.18200000000002</v>
      </c>
      <c r="E30" s="15" t="s">
        <v>15</v>
      </c>
      <c r="F30" s="11">
        <v>90</v>
      </c>
      <c r="G30" s="34">
        <f>D30*F30</f>
        <v>26116.38</v>
      </c>
      <c r="H30" s="34"/>
      <c r="I30" s="34"/>
      <c r="J30" s="196"/>
      <c r="L30" s="1" t="s">
        <v>917</v>
      </c>
    </row>
    <row r="31" spans="2:12" ht="18.75" customHeight="1">
      <c r="B31" s="32"/>
      <c r="C31" s="129" t="s">
        <v>80</v>
      </c>
      <c r="D31" s="24"/>
      <c r="E31" s="15"/>
      <c r="F31" s="11"/>
      <c r="G31" s="34"/>
      <c r="H31" s="34"/>
      <c r="I31" s="34"/>
      <c r="J31" s="196"/>
    </row>
    <row r="32" spans="2:12" ht="30.75" customHeight="1">
      <c r="B32" s="32" t="s">
        <v>81</v>
      </c>
      <c r="C32" s="37" t="s">
        <v>82</v>
      </c>
      <c r="D32" s="24">
        <v>11.34</v>
      </c>
      <c r="E32" s="15" t="s">
        <v>15</v>
      </c>
      <c r="F32" s="11">
        <v>120</v>
      </c>
      <c r="G32" s="34">
        <f>D32*F32</f>
        <v>1360.8</v>
      </c>
      <c r="H32" s="34"/>
      <c r="I32" s="34"/>
      <c r="J32" s="196"/>
    </row>
    <row r="33" spans="2:11" ht="18" customHeight="1">
      <c r="B33" s="32"/>
      <c r="C33" s="37"/>
      <c r="D33" s="24"/>
      <c r="E33" s="15"/>
      <c r="F33" s="11"/>
      <c r="G33" s="34"/>
      <c r="H33" s="34"/>
      <c r="I33" s="34"/>
      <c r="J33" s="196"/>
    </row>
    <row r="34" spans="2:11" ht="30.75" customHeight="1">
      <c r="B34" s="32" t="s">
        <v>83</v>
      </c>
      <c r="C34" s="37" t="s">
        <v>84</v>
      </c>
      <c r="D34" s="24">
        <v>2</v>
      </c>
      <c r="E34" s="15" t="s">
        <v>85</v>
      </c>
      <c r="F34" s="11">
        <v>285</v>
      </c>
      <c r="G34" s="34">
        <f>D34*F34</f>
        <v>570</v>
      </c>
      <c r="H34" s="34"/>
      <c r="I34" s="34"/>
      <c r="J34" s="196"/>
    </row>
    <row r="35" spans="2:11" ht="14.25" customHeight="1">
      <c r="B35" s="32"/>
      <c r="C35" s="37"/>
      <c r="D35" s="24"/>
      <c r="E35" s="15"/>
      <c r="F35" s="11"/>
      <c r="G35" s="34"/>
      <c r="H35" s="34"/>
      <c r="I35" s="34"/>
      <c r="J35" s="196"/>
    </row>
    <row r="36" spans="2:11" ht="27" customHeight="1">
      <c r="B36" s="32" t="s">
        <v>86</v>
      </c>
      <c r="C36" s="37" t="s">
        <v>87</v>
      </c>
      <c r="D36" s="24">
        <v>1</v>
      </c>
      <c r="E36" s="15" t="s">
        <v>85</v>
      </c>
      <c r="F36" s="11">
        <v>250</v>
      </c>
      <c r="G36" s="34">
        <f>D36*F36</f>
        <v>250</v>
      </c>
      <c r="H36" s="34"/>
      <c r="I36" s="34"/>
      <c r="J36" s="196"/>
    </row>
    <row r="37" spans="2:11" ht="27" customHeight="1">
      <c r="B37" s="32"/>
      <c r="C37" s="37"/>
      <c r="D37" s="24"/>
      <c r="E37" s="15"/>
      <c r="F37" s="11"/>
      <c r="G37" s="34"/>
      <c r="H37" s="34"/>
      <c r="I37" s="34"/>
      <c r="J37" s="196"/>
    </row>
    <row r="38" spans="2:11" ht="15" customHeight="1">
      <c r="B38" s="71"/>
      <c r="C38" s="5" t="s">
        <v>918</v>
      </c>
      <c r="D38" s="24"/>
      <c r="E38" s="65"/>
      <c r="F38" s="11"/>
      <c r="G38" s="18"/>
      <c r="H38" s="18"/>
      <c r="I38" s="18"/>
      <c r="J38" s="195"/>
    </row>
    <row r="39" spans="2:11" ht="15" customHeight="1">
      <c r="B39" s="71"/>
      <c r="C39" s="129" t="s">
        <v>80</v>
      </c>
      <c r="D39" s="24"/>
      <c r="E39" s="65"/>
      <c r="F39" s="11"/>
      <c r="G39" s="18"/>
      <c r="H39" s="18"/>
      <c r="I39" s="18"/>
      <c r="J39" s="195"/>
    </row>
    <row r="40" spans="2:11" ht="23">
      <c r="B40" s="32" t="s">
        <v>88</v>
      </c>
      <c r="C40" s="37" t="s">
        <v>89</v>
      </c>
      <c r="D40" s="24">
        <v>164.07639999999998</v>
      </c>
      <c r="E40" s="15" t="s">
        <v>15</v>
      </c>
      <c r="F40" s="11">
        <v>160</v>
      </c>
      <c r="G40" s="34">
        <f>D40*F40</f>
        <v>26252.223999999995</v>
      </c>
      <c r="H40" s="34">
        <f>+'Partition Work-VO 01'!P29</f>
        <v>164.07639999999998</v>
      </c>
      <c r="I40" s="34">
        <f>H40*F40</f>
        <v>26252.223999999995</v>
      </c>
      <c r="J40" s="196"/>
    </row>
    <row r="41" spans="2:11" ht="11.5">
      <c r="B41" s="32"/>
      <c r="C41" s="37"/>
      <c r="D41" s="24"/>
      <c r="E41" s="65"/>
      <c r="F41" s="11"/>
      <c r="G41" s="34"/>
      <c r="H41" s="34"/>
      <c r="I41" s="34"/>
      <c r="J41" s="196"/>
      <c r="K41" s="74"/>
    </row>
    <row r="42" spans="2:11" ht="43.75" customHeight="1">
      <c r="B42" s="32" t="s">
        <v>90</v>
      </c>
      <c r="C42" s="130" t="s">
        <v>91</v>
      </c>
      <c r="D42" s="78">
        <v>38.304000000000002</v>
      </c>
      <c r="E42" s="79" t="s">
        <v>39</v>
      </c>
      <c r="F42" s="80">
        <v>135</v>
      </c>
      <c r="G42" s="34">
        <f>D42*F42</f>
        <v>5171.04</v>
      </c>
      <c r="H42" s="34">
        <f>+'Partition Work-VO 01'!P36</f>
        <v>38.304000000000002</v>
      </c>
      <c r="I42" s="34">
        <f>H42*F42</f>
        <v>5171.04</v>
      </c>
      <c r="J42" s="196"/>
      <c r="K42" s="74"/>
    </row>
    <row r="43" spans="2:11" ht="11.5">
      <c r="B43" s="32"/>
      <c r="C43" s="81"/>
      <c r="D43" s="24"/>
      <c r="E43" s="65"/>
      <c r="F43" s="11"/>
      <c r="G43" s="18"/>
      <c r="H43" s="34"/>
      <c r="I43" s="34"/>
      <c r="J43" s="196"/>
      <c r="K43" s="74"/>
    </row>
    <row r="44" spans="2:11" ht="11.5">
      <c r="B44" s="32" t="s">
        <v>92</v>
      </c>
      <c r="C44" s="130" t="s">
        <v>93</v>
      </c>
      <c r="D44" s="78">
        <v>123.42800000000001</v>
      </c>
      <c r="E44" s="79" t="s">
        <v>39</v>
      </c>
      <c r="F44" s="1154">
        <v>110</v>
      </c>
      <c r="G44" s="34">
        <f>D44*F44</f>
        <v>13577.080000000002</v>
      </c>
      <c r="H44" s="34">
        <f>+'Partition Work-VO 01'!P46</f>
        <v>111.08520000000001</v>
      </c>
      <c r="I44" s="34">
        <f>H44*F44</f>
        <v>12219.372000000001</v>
      </c>
      <c r="J44" s="195"/>
      <c r="K44" s="74"/>
    </row>
    <row r="45" spans="2:11" ht="11.5">
      <c r="B45" s="32"/>
      <c r="C45" s="130"/>
      <c r="D45" s="78"/>
      <c r="E45" s="79"/>
      <c r="F45" s="80"/>
      <c r="G45" s="18"/>
      <c r="H45" s="34"/>
      <c r="I45" s="34"/>
      <c r="J45" s="195"/>
      <c r="K45" s="74"/>
    </row>
    <row r="46" spans="2:11" ht="11.5">
      <c r="B46" s="32"/>
      <c r="C46" s="5" t="s">
        <v>94</v>
      </c>
      <c r="D46" s="84"/>
      <c r="E46" s="85"/>
      <c r="F46" s="86"/>
      <c r="G46" s="87"/>
      <c r="H46" s="87"/>
      <c r="I46" s="87"/>
      <c r="J46" s="195"/>
      <c r="K46" s="74"/>
    </row>
    <row r="47" spans="2:11" ht="11.5">
      <c r="B47" s="82"/>
      <c r="C47" s="70"/>
      <c r="D47" s="84"/>
      <c r="E47" s="85"/>
      <c r="F47" s="86"/>
      <c r="G47" s="87"/>
      <c r="H47" s="87"/>
      <c r="I47" s="87"/>
      <c r="J47" s="195"/>
      <c r="K47" s="74"/>
    </row>
    <row r="48" spans="2:11" ht="11.5">
      <c r="B48" s="32" t="s">
        <v>95</v>
      </c>
      <c r="C48" s="130" t="s">
        <v>96</v>
      </c>
      <c r="D48" s="78">
        <v>537.68799999999999</v>
      </c>
      <c r="E48" s="79" t="s">
        <v>39</v>
      </c>
      <c r="F48" s="80">
        <v>18</v>
      </c>
      <c r="G48" s="34">
        <f>D48*F48</f>
        <v>9678.384</v>
      </c>
      <c r="H48" s="34">
        <f>+'Partition Work-VO 01'!P77</f>
        <v>483.91919999999999</v>
      </c>
      <c r="I48" s="34">
        <f>H48*F48</f>
        <v>8710.5455999999995</v>
      </c>
      <c r="J48" s="195"/>
      <c r="K48" s="74"/>
    </row>
    <row r="49" spans="1:11" ht="11.5">
      <c r="A49" s="198"/>
      <c r="B49" s="131"/>
      <c r="C49" s="132"/>
      <c r="D49" s="133"/>
      <c r="E49" s="134"/>
      <c r="F49" s="135"/>
      <c r="G49" s="136"/>
      <c r="H49" s="136"/>
      <c r="I49" s="136"/>
      <c r="J49" s="199"/>
      <c r="K49" s="74"/>
    </row>
    <row r="50" spans="1:11" ht="11.5">
      <c r="B50" s="88"/>
      <c r="C50" s="89"/>
      <c r="D50" s="78"/>
      <c r="E50" s="79"/>
      <c r="F50" s="80"/>
      <c r="G50" s="90"/>
      <c r="H50" s="90"/>
      <c r="I50" s="90"/>
      <c r="J50" s="196"/>
      <c r="K50" s="74"/>
    </row>
    <row r="51" spans="1:11" ht="11.5">
      <c r="B51" s="88"/>
      <c r="C51" s="128" t="s">
        <v>97</v>
      </c>
      <c r="D51" s="78"/>
      <c r="E51" s="79"/>
      <c r="F51" s="80"/>
      <c r="G51" s="90"/>
      <c r="H51" s="90"/>
      <c r="I51" s="90"/>
      <c r="J51" s="196"/>
      <c r="K51" s="74"/>
    </row>
    <row r="52" spans="1:11" ht="11.5">
      <c r="B52" s="88"/>
      <c r="C52" s="91"/>
      <c r="D52" s="78"/>
      <c r="E52" s="79"/>
      <c r="F52" s="80"/>
      <c r="G52" s="90"/>
      <c r="H52" s="90"/>
      <c r="I52" s="90"/>
      <c r="J52" s="196"/>
      <c r="K52" s="74"/>
    </row>
    <row r="53" spans="1:11" ht="11.5">
      <c r="B53" s="21" t="s">
        <v>98</v>
      </c>
      <c r="C53" s="5" t="s">
        <v>13</v>
      </c>
      <c r="D53" s="6"/>
      <c r="E53" s="7"/>
      <c r="F53" s="8"/>
      <c r="G53" s="9"/>
      <c r="H53" s="9"/>
      <c r="I53" s="9"/>
      <c r="J53" s="196"/>
      <c r="K53" s="74"/>
    </row>
    <row r="54" spans="1:11" ht="11.5">
      <c r="B54" s="21"/>
      <c r="C54" s="3"/>
      <c r="D54" s="6"/>
      <c r="E54" s="7"/>
      <c r="F54" s="8"/>
      <c r="G54" s="9"/>
      <c r="H54" s="9"/>
      <c r="I54" s="9"/>
      <c r="J54" s="196"/>
      <c r="K54" s="74"/>
    </row>
    <row r="55" spans="1:11" ht="57.5">
      <c r="B55" s="32" t="s">
        <v>99</v>
      </c>
      <c r="C55" s="33" t="s">
        <v>14</v>
      </c>
      <c r="D55" s="24">
        <v>470.41999999999996</v>
      </c>
      <c r="E55" s="15" t="s">
        <v>15</v>
      </c>
      <c r="F55" s="11">
        <v>140</v>
      </c>
      <c r="G55" s="34">
        <f>D55*F55</f>
        <v>65858.799999999988</v>
      </c>
      <c r="H55" s="34">
        <f>D55*0.7*0.9</f>
        <v>296.36459999999994</v>
      </c>
      <c r="I55" s="34">
        <f>H55*F55</f>
        <v>41491.043999999994</v>
      </c>
      <c r="J55" s="196"/>
      <c r="K55" s="74"/>
    </row>
    <row r="56" spans="1:11" ht="11.5">
      <c r="B56" s="88"/>
      <c r="C56" s="91"/>
      <c r="D56" s="78"/>
      <c r="E56" s="79"/>
      <c r="F56" s="80"/>
      <c r="G56" s="90"/>
      <c r="H56" s="90"/>
      <c r="I56" s="90"/>
      <c r="J56" s="196"/>
      <c r="K56" s="74"/>
    </row>
    <row r="57" spans="1:11" ht="28.25" customHeight="1">
      <c r="B57" s="32" t="s">
        <v>100</v>
      </c>
      <c r="C57" s="91" t="s">
        <v>101</v>
      </c>
      <c r="D57" s="24">
        <v>470.41999999999996</v>
      </c>
      <c r="E57" s="15" t="s">
        <v>15</v>
      </c>
      <c r="F57" s="11">
        <v>40</v>
      </c>
      <c r="G57" s="34">
        <f>D57*F57</f>
        <v>18816.8</v>
      </c>
      <c r="H57" s="34"/>
      <c r="I57" s="34"/>
      <c r="J57" s="196"/>
      <c r="K57" s="74"/>
    </row>
    <row r="58" spans="1:11" ht="11.5">
      <c r="B58" s="88"/>
      <c r="C58" s="91"/>
      <c r="D58" s="78"/>
      <c r="E58" s="79"/>
      <c r="F58" s="80"/>
      <c r="G58" s="90"/>
      <c r="H58" s="90"/>
      <c r="I58" s="90"/>
      <c r="J58" s="196"/>
      <c r="K58" s="74"/>
    </row>
    <row r="59" spans="1:11" ht="13.5">
      <c r="B59" s="32" t="s">
        <v>102</v>
      </c>
      <c r="C59" s="91" t="s">
        <v>103</v>
      </c>
      <c r="D59" s="24">
        <v>470.41999999999996</v>
      </c>
      <c r="E59" s="15" t="s">
        <v>15</v>
      </c>
      <c r="F59" s="11">
        <v>28</v>
      </c>
      <c r="G59" s="34">
        <f>D59*F59</f>
        <v>13171.759999999998</v>
      </c>
      <c r="H59" s="34"/>
      <c r="I59" s="34"/>
      <c r="J59" s="196"/>
      <c r="K59" s="74"/>
    </row>
    <row r="60" spans="1:11" ht="11.5">
      <c r="B60" s="88"/>
      <c r="C60" s="91"/>
      <c r="D60" s="78"/>
      <c r="E60" s="79"/>
      <c r="F60" s="80"/>
      <c r="G60" s="90"/>
      <c r="H60" s="90"/>
      <c r="I60" s="90"/>
      <c r="J60" s="196"/>
      <c r="K60" s="74"/>
    </row>
    <row r="61" spans="1:11" ht="34.5">
      <c r="B61" s="32" t="s">
        <v>104</v>
      </c>
      <c r="C61" s="37" t="s">
        <v>23</v>
      </c>
      <c r="D61" s="24">
        <v>7</v>
      </c>
      <c r="E61" s="15" t="s">
        <v>85</v>
      </c>
      <c r="F61" s="11">
        <v>1850</v>
      </c>
      <c r="G61" s="34">
        <f>D61*F61</f>
        <v>12950</v>
      </c>
      <c r="H61" s="34"/>
      <c r="I61" s="34"/>
      <c r="J61" s="196"/>
      <c r="K61" s="74"/>
    </row>
    <row r="62" spans="1:11" ht="11.5">
      <c r="B62" s="88"/>
      <c r="C62" s="91"/>
      <c r="D62" s="78"/>
      <c r="E62" s="79"/>
      <c r="F62" s="80"/>
      <c r="G62" s="90"/>
      <c r="H62" s="90"/>
      <c r="I62" s="90"/>
      <c r="J62" s="196"/>
      <c r="K62" s="74"/>
    </row>
    <row r="63" spans="1:11" ht="13.5">
      <c r="B63" s="32" t="s">
        <v>105</v>
      </c>
      <c r="C63" s="91" t="s">
        <v>106</v>
      </c>
      <c r="D63" s="24">
        <v>276.36</v>
      </c>
      <c r="E63" s="15" t="s">
        <v>15</v>
      </c>
      <c r="F63" s="11">
        <v>28</v>
      </c>
      <c r="G63" s="34">
        <f>D63*F63</f>
        <v>7738.08</v>
      </c>
      <c r="H63" s="34">
        <f>D63*70%</f>
        <v>193.452</v>
      </c>
      <c r="I63" s="34">
        <f>H63*F63</f>
        <v>5416.6559999999999</v>
      </c>
      <c r="J63" s="196"/>
      <c r="K63" s="74">
        <f>(3.52*6*10.4)+(3.52*3*5.25)</f>
        <v>275.08800000000002</v>
      </c>
    </row>
    <row r="64" spans="1:11" ht="11.5">
      <c r="B64" s="88"/>
      <c r="C64" s="91"/>
      <c r="D64" s="78"/>
      <c r="E64" s="79"/>
      <c r="F64" s="80"/>
      <c r="G64" s="90"/>
      <c r="H64" s="90"/>
      <c r="I64" s="90"/>
      <c r="J64" s="196"/>
      <c r="K64" s="74"/>
    </row>
    <row r="65" spans="2:12" ht="13.5">
      <c r="B65" s="32" t="s">
        <v>107</v>
      </c>
      <c r="C65" s="37" t="s">
        <v>108</v>
      </c>
      <c r="D65" s="24">
        <v>276.36</v>
      </c>
      <c r="E65" s="15" t="s">
        <v>15</v>
      </c>
      <c r="F65" s="11">
        <v>15</v>
      </c>
      <c r="G65" s="34">
        <f>D65*F65</f>
        <v>4145.4000000000005</v>
      </c>
      <c r="H65" s="34">
        <f>276.36</f>
        <v>276.36</v>
      </c>
      <c r="I65" s="34">
        <f>H65*F65</f>
        <v>4145.4000000000005</v>
      </c>
      <c r="J65" s="196">
        <f>SUM(G55:G65)</f>
        <v>122680.83999999998</v>
      </c>
      <c r="K65" s="74">
        <f>(3.52*6*10.4)+(3.52*3*5.25)</f>
        <v>275.08800000000002</v>
      </c>
    </row>
    <row r="66" spans="2:12" ht="11.5">
      <c r="B66" s="96"/>
      <c r="C66" s="95"/>
      <c r="D66" s="78"/>
      <c r="E66" s="79"/>
      <c r="F66" s="80"/>
      <c r="G66" s="90"/>
      <c r="H66" s="90"/>
      <c r="I66" s="90"/>
      <c r="J66" s="196"/>
      <c r="K66" s="74"/>
    </row>
    <row r="67" spans="2:12" ht="22.5" customHeight="1">
      <c r="B67" s="1288" t="s">
        <v>147</v>
      </c>
      <c r="C67" s="1259"/>
      <c r="D67" s="55"/>
      <c r="E67" s="56"/>
      <c r="F67" s="57"/>
      <c r="G67" s="200">
        <f>SUM(G8:G66)</f>
        <v>438675.69800000003</v>
      </c>
      <c r="H67" s="200"/>
      <c r="I67" s="201">
        <f>SUM(I7:I65)</f>
        <v>233253.90159999998</v>
      </c>
      <c r="J67" s="202" t="e">
        <f>AVERAGE(#REF!)</f>
        <v>#REF!</v>
      </c>
      <c r="L67" s="203"/>
    </row>
    <row r="69" spans="2:12" ht="15" customHeight="1">
      <c r="G69" s="203"/>
      <c r="H69" s="203"/>
      <c r="I69" s="203"/>
    </row>
    <row r="71" spans="2:12" ht="15" customHeight="1">
      <c r="G71" s="203"/>
      <c r="H71" s="203"/>
      <c r="I71" s="203"/>
    </row>
    <row r="77" spans="2:12" ht="15" customHeight="1">
      <c r="J77" s="204"/>
    </row>
    <row r="121" spans="2:5" ht="15" customHeight="1">
      <c r="B121" s="1"/>
      <c r="D121" s="1"/>
      <c r="E121" s="1"/>
    </row>
    <row r="122" spans="2:5" ht="15" customHeight="1">
      <c r="B122" s="1"/>
      <c r="D122" s="1"/>
      <c r="E122" s="1"/>
    </row>
  </sheetData>
  <sheetProtection selectLockedCells="1" selectUnlockedCells="1"/>
  <mergeCells count="9">
    <mergeCell ref="H5:I5"/>
    <mergeCell ref="J5:J6"/>
    <mergeCell ref="B67:C67"/>
    <mergeCell ref="B5:B6"/>
    <mergeCell ref="C5:C6"/>
    <mergeCell ref="D5:D6"/>
    <mergeCell ref="E5:E6"/>
    <mergeCell ref="F5:F6"/>
    <mergeCell ref="G5:G6"/>
  </mergeCells>
  <pageMargins left="0.15763888888888888" right="0.15763888888888888" top="7.8472222222222221E-2" bottom="7.8472222222222221E-2" header="0.51180555555555551" footer="7.8472222222222221E-2"/>
  <pageSetup paperSize="9" scale="76" firstPageNumber="0" fitToHeight="0" orientation="portrait" r:id="rId1"/>
  <headerFooter alignWithMargins="0">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A851C-B60E-4E6A-9E00-A7FE40B6B0DA}">
  <dimension ref="A1:L265"/>
  <sheetViews>
    <sheetView view="pageBreakPreview" zoomScaleNormal="100" zoomScaleSheetLayoutView="100" workbookViewId="0">
      <selection activeCell="L17" sqref="L17:L28"/>
    </sheetView>
  </sheetViews>
  <sheetFormatPr defaultRowHeight="14.5"/>
  <cols>
    <col min="1" max="1" width="11.26953125" customWidth="1"/>
    <col min="2" max="2" width="12" customWidth="1"/>
    <col min="3" max="3" width="13.26953125" customWidth="1"/>
    <col min="4" max="4" width="8.1796875" customWidth="1"/>
    <col min="5" max="5" width="18.453125" customWidth="1"/>
    <col min="8" max="8" width="7.54296875" customWidth="1"/>
    <col min="11" max="12" width="12.54296875" customWidth="1"/>
  </cols>
  <sheetData>
    <row r="1" spans="1:12">
      <c r="A1" s="346" t="s">
        <v>115</v>
      </c>
      <c r="B1" s="205"/>
      <c r="C1" s="205"/>
      <c r="D1" s="1145"/>
      <c r="E1" s="1311"/>
      <c r="F1" s="1311"/>
      <c r="G1" s="1311"/>
      <c r="H1" s="206"/>
      <c r="I1" s="206"/>
      <c r="J1" s="206"/>
      <c r="K1" s="207"/>
      <c r="L1" s="207"/>
    </row>
    <row r="2" spans="1:12">
      <c r="A2" s="346" t="s">
        <v>116</v>
      </c>
      <c r="B2" s="209"/>
      <c r="C2" s="209"/>
      <c r="D2" s="210"/>
      <c r="E2" s="210"/>
      <c r="F2" s="1146"/>
      <c r="G2" s="1146"/>
      <c r="H2" s="211"/>
      <c r="I2" s="211"/>
      <c r="J2" s="211"/>
      <c r="K2" s="1146"/>
      <c r="L2" s="347">
        <v>44866</v>
      </c>
    </row>
    <row r="3" spans="1:12">
      <c r="A3" s="346" t="s">
        <v>253</v>
      </c>
      <c r="B3" s="209"/>
      <c r="C3" s="209"/>
      <c r="D3" s="210"/>
      <c r="E3" s="210"/>
      <c r="F3" s="1146"/>
      <c r="G3" s="1146"/>
      <c r="H3" s="211"/>
      <c r="I3" s="211"/>
      <c r="J3" s="211"/>
      <c r="K3" s="1146"/>
      <c r="L3" s="348" t="s">
        <v>1021</v>
      </c>
    </row>
    <row r="4" spans="1:12">
      <c r="A4" s="208"/>
      <c r="B4" s="209"/>
      <c r="C4" s="209"/>
      <c r="D4" s="212"/>
      <c r="E4" s="1312"/>
      <c r="F4" s="1312"/>
      <c r="G4" s="1312"/>
      <c r="H4" s="1312"/>
      <c r="I4" s="211"/>
      <c r="J4" s="211"/>
      <c r="K4" s="1146"/>
      <c r="L4" s="1146"/>
    </row>
    <row r="5" spans="1:12">
      <c r="A5" s="212" t="s">
        <v>149</v>
      </c>
      <c r="B5" s="648" t="s">
        <v>539</v>
      </c>
      <c r="C5" s="649"/>
      <c r="D5" s="650"/>
      <c r="E5" s="650"/>
      <c r="F5" s="329"/>
      <c r="G5" s="329"/>
      <c r="H5" s="330"/>
      <c r="I5" s="1313"/>
      <c r="J5" s="1313"/>
      <c r="K5" s="1313"/>
      <c r="L5" s="213"/>
    </row>
    <row r="6" spans="1:12">
      <c r="A6" s="214" t="s">
        <v>151</v>
      </c>
      <c r="B6" s="215"/>
      <c r="C6" s="215"/>
      <c r="D6" s="216"/>
      <c r="E6" s="216"/>
      <c r="F6" s="215"/>
      <c r="G6" s="215"/>
      <c r="H6" s="215"/>
      <c r="I6" s="218"/>
      <c r="J6" s="218"/>
      <c r="K6" s="215"/>
      <c r="L6" s="215"/>
    </row>
    <row r="7" spans="1:12">
      <c r="A7" s="219"/>
      <c r="B7" s="632"/>
      <c r="C7" s="632"/>
      <c r="D7" s="1314"/>
      <c r="E7" s="1314"/>
      <c r="F7" s="331"/>
      <c r="G7" s="331"/>
      <c r="H7" s="331" t="s">
        <v>152</v>
      </c>
      <c r="I7" s="332"/>
      <c r="J7" s="332"/>
      <c r="K7" s="333" t="s">
        <v>153</v>
      </c>
      <c r="L7" s="334" t="s">
        <v>154</v>
      </c>
    </row>
    <row r="8" spans="1:12">
      <c r="A8" s="220" t="s">
        <v>155</v>
      </c>
      <c r="B8" s="220"/>
      <c r="C8" s="220" t="s">
        <v>156</v>
      </c>
      <c r="D8" s="220" t="s">
        <v>124</v>
      </c>
      <c r="E8" s="220" t="s">
        <v>157</v>
      </c>
      <c r="F8" s="335" t="s">
        <v>158</v>
      </c>
      <c r="G8" s="337" t="s">
        <v>161</v>
      </c>
      <c r="H8" s="338" t="s">
        <v>162</v>
      </c>
      <c r="I8" s="651" t="s">
        <v>239</v>
      </c>
      <c r="J8" s="651" t="s">
        <v>540</v>
      </c>
      <c r="K8" s="652" t="s">
        <v>163</v>
      </c>
      <c r="L8" s="336" t="s">
        <v>164</v>
      </c>
    </row>
    <row r="9" spans="1:12">
      <c r="A9" s="222"/>
      <c r="B9" s="222"/>
      <c r="C9" s="223"/>
      <c r="D9" s="224"/>
      <c r="E9" s="224"/>
      <c r="F9" s="225"/>
      <c r="G9" s="225"/>
      <c r="H9" s="225"/>
      <c r="I9" s="226"/>
      <c r="J9" s="226"/>
      <c r="K9" s="225"/>
      <c r="L9" s="225"/>
    </row>
    <row r="10" spans="1:12">
      <c r="A10" s="227">
        <v>1</v>
      </c>
      <c r="B10" s="228" t="s">
        <v>165</v>
      </c>
      <c r="C10" s="228"/>
      <c r="D10" s="1300" t="s">
        <v>166</v>
      </c>
      <c r="E10" s="1301"/>
      <c r="F10" s="1301"/>
      <c r="G10" s="1301"/>
      <c r="H10" s="1301"/>
      <c r="I10" s="1301"/>
      <c r="J10" s="1301"/>
      <c r="K10" s="1302"/>
      <c r="L10" s="229"/>
    </row>
    <row r="11" spans="1:12">
      <c r="A11" s="228"/>
      <c r="B11" s="228" t="s">
        <v>165</v>
      </c>
      <c r="C11" s="228"/>
      <c r="D11" s="230" t="s">
        <v>167</v>
      </c>
      <c r="E11" s="230"/>
      <c r="F11" s="231"/>
      <c r="G11" s="231"/>
      <c r="H11" s="231"/>
      <c r="I11" s="232"/>
      <c r="J11" s="232"/>
      <c r="K11" s="233"/>
      <c r="L11" s="233"/>
    </row>
    <row r="12" spans="1:12">
      <c r="A12" s="228"/>
      <c r="B12" s="228" t="s">
        <v>165</v>
      </c>
      <c r="C12" s="228" t="s">
        <v>168</v>
      </c>
      <c r="D12" s="230" t="s">
        <v>169</v>
      </c>
      <c r="E12" s="230" t="s">
        <v>170</v>
      </c>
      <c r="F12" s="231">
        <v>1</v>
      </c>
      <c r="G12" s="232">
        <v>5.0199999999999996</v>
      </c>
      <c r="H12" s="232" t="s">
        <v>39</v>
      </c>
      <c r="I12" s="232"/>
      <c r="J12" s="232"/>
      <c r="K12" s="233">
        <f>SUM(G12)</f>
        <v>5.0199999999999996</v>
      </c>
      <c r="L12" s="233">
        <f>+K12</f>
        <v>5.0199999999999996</v>
      </c>
    </row>
    <row r="13" spans="1:12">
      <c r="A13" s="228"/>
      <c r="B13" s="228" t="s">
        <v>165</v>
      </c>
      <c r="C13" s="228"/>
      <c r="D13" s="230" t="s">
        <v>171</v>
      </c>
      <c r="E13" s="230" t="s">
        <v>170</v>
      </c>
      <c r="F13" s="231">
        <v>1</v>
      </c>
      <c r="G13" s="232">
        <v>5.0199999999999996</v>
      </c>
      <c r="H13" s="232" t="s">
        <v>39</v>
      </c>
      <c r="I13" s="221"/>
      <c r="J13" s="221"/>
      <c r="K13" s="233">
        <f>SUM(G13)</f>
        <v>5.0199999999999996</v>
      </c>
      <c r="L13" s="233">
        <f>+K13</f>
        <v>5.0199999999999996</v>
      </c>
    </row>
    <row r="14" spans="1:12">
      <c r="A14" s="228"/>
      <c r="B14" s="228" t="s">
        <v>165</v>
      </c>
      <c r="C14" s="228"/>
      <c r="D14" s="230" t="s">
        <v>172</v>
      </c>
      <c r="E14" s="230" t="s">
        <v>170</v>
      </c>
      <c r="F14" s="231">
        <v>1</v>
      </c>
      <c r="G14" s="232">
        <v>5.0199999999999996</v>
      </c>
      <c r="H14" s="232" t="s">
        <v>39</v>
      </c>
      <c r="I14" s="235"/>
      <c r="J14" s="235"/>
      <c r="K14" s="233">
        <f t="shared" ref="K14:K28" si="0">SUM(G14)</f>
        <v>5.0199999999999996</v>
      </c>
      <c r="L14" s="233">
        <f>+K14</f>
        <v>5.0199999999999996</v>
      </c>
    </row>
    <row r="15" spans="1:12">
      <c r="A15" s="228"/>
      <c r="B15" s="228" t="s">
        <v>165</v>
      </c>
      <c r="C15" s="228"/>
      <c r="D15" s="230" t="s">
        <v>173</v>
      </c>
      <c r="E15" s="230" t="s">
        <v>170</v>
      </c>
      <c r="F15" s="231">
        <v>1</v>
      </c>
      <c r="G15" s="232">
        <v>5.0199999999999996</v>
      </c>
      <c r="H15" s="232" t="s">
        <v>39</v>
      </c>
      <c r="I15" s="235"/>
      <c r="J15" s="235"/>
      <c r="K15" s="233">
        <f t="shared" si="0"/>
        <v>5.0199999999999996</v>
      </c>
      <c r="L15" s="233">
        <f>K15*80%</f>
        <v>4.016</v>
      </c>
    </row>
    <row r="16" spans="1:12">
      <c r="A16" s="228"/>
      <c r="B16" s="228" t="s">
        <v>165</v>
      </c>
      <c r="C16" s="228"/>
      <c r="D16" s="230" t="s">
        <v>174</v>
      </c>
      <c r="E16" s="230" t="s">
        <v>170</v>
      </c>
      <c r="F16" s="231">
        <v>1</v>
      </c>
      <c r="G16" s="232">
        <v>5.0199999999999996</v>
      </c>
      <c r="H16" s="232" t="s">
        <v>39</v>
      </c>
      <c r="I16" s="235"/>
      <c r="J16" s="235"/>
      <c r="K16" s="233">
        <f t="shared" si="0"/>
        <v>5.0199999999999996</v>
      </c>
      <c r="L16" s="233">
        <f>+K16</f>
        <v>5.0199999999999996</v>
      </c>
    </row>
    <row r="17" spans="1:12">
      <c r="A17" s="228"/>
      <c r="B17" s="228" t="s">
        <v>165</v>
      </c>
      <c r="C17" s="228"/>
      <c r="D17" s="230" t="s">
        <v>175</v>
      </c>
      <c r="E17" s="230" t="s">
        <v>170</v>
      </c>
      <c r="F17" s="231">
        <v>1</v>
      </c>
      <c r="G17" s="232">
        <v>5.0199999999999996</v>
      </c>
      <c r="H17" s="232" t="s">
        <v>39</v>
      </c>
      <c r="I17" s="235"/>
      <c r="J17" s="235"/>
      <c r="K17" s="653">
        <f t="shared" si="0"/>
        <v>5.0199999999999996</v>
      </c>
      <c r="L17" s="233">
        <f>+K17*0.9</f>
        <v>4.5179999999999998</v>
      </c>
    </row>
    <row r="18" spans="1:12">
      <c r="A18" s="228"/>
      <c r="B18" s="228" t="s">
        <v>165</v>
      </c>
      <c r="C18" s="228"/>
      <c r="D18" s="230" t="s">
        <v>176</v>
      </c>
      <c r="E18" s="230" t="s">
        <v>170</v>
      </c>
      <c r="F18" s="231">
        <v>1</v>
      </c>
      <c r="G18" s="232">
        <v>5.0199999999999996</v>
      </c>
      <c r="H18" s="232" t="s">
        <v>39</v>
      </c>
      <c r="I18" s="235"/>
      <c r="J18" s="235"/>
      <c r="K18" s="653">
        <f t="shared" si="0"/>
        <v>5.0199999999999996</v>
      </c>
      <c r="L18" s="233">
        <f t="shared" ref="L18:L28" si="1">+K18*0.9</f>
        <v>4.5179999999999998</v>
      </c>
    </row>
    <row r="19" spans="1:12">
      <c r="A19" s="228"/>
      <c r="B19" s="228" t="s">
        <v>165</v>
      </c>
      <c r="C19" s="228"/>
      <c r="D19" s="230" t="s">
        <v>177</v>
      </c>
      <c r="E19" s="230" t="s">
        <v>170</v>
      </c>
      <c r="F19" s="231">
        <v>1</v>
      </c>
      <c r="G19" s="232">
        <v>5.0199999999999996</v>
      </c>
      <c r="H19" s="232" t="s">
        <v>39</v>
      </c>
      <c r="I19" s="235"/>
      <c r="J19" s="235"/>
      <c r="K19" s="653">
        <f t="shared" si="0"/>
        <v>5.0199999999999996</v>
      </c>
      <c r="L19" s="233">
        <f t="shared" si="1"/>
        <v>4.5179999999999998</v>
      </c>
    </row>
    <row r="20" spans="1:12">
      <c r="A20" s="228"/>
      <c r="B20" s="228" t="s">
        <v>165</v>
      </c>
      <c r="C20" s="228"/>
      <c r="D20" s="230" t="s">
        <v>178</v>
      </c>
      <c r="E20" s="230" t="s">
        <v>170</v>
      </c>
      <c r="F20" s="231">
        <v>1</v>
      </c>
      <c r="G20" s="232">
        <v>5.0199999999999996</v>
      </c>
      <c r="H20" s="232" t="s">
        <v>39</v>
      </c>
      <c r="I20" s="235"/>
      <c r="J20" s="235"/>
      <c r="K20" s="653">
        <f t="shared" si="0"/>
        <v>5.0199999999999996</v>
      </c>
      <c r="L20" s="233">
        <f t="shared" si="1"/>
        <v>4.5179999999999998</v>
      </c>
    </row>
    <row r="21" spans="1:12">
      <c r="A21" s="228"/>
      <c r="B21" s="228" t="s">
        <v>165</v>
      </c>
      <c r="C21" s="228"/>
      <c r="D21" s="230" t="s">
        <v>179</v>
      </c>
      <c r="E21" s="230" t="s">
        <v>170</v>
      </c>
      <c r="F21" s="231">
        <v>1</v>
      </c>
      <c r="G21" s="232">
        <v>5.0199999999999996</v>
      </c>
      <c r="H21" s="232" t="s">
        <v>39</v>
      </c>
      <c r="I21" s="235"/>
      <c r="J21" s="235"/>
      <c r="K21" s="653">
        <f t="shared" si="0"/>
        <v>5.0199999999999996</v>
      </c>
      <c r="L21" s="233">
        <f t="shared" si="1"/>
        <v>4.5179999999999998</v>
      </c>
    </row>
    <row r="22" spans="1:12">
      <c r="A22" s="228"/>
      <c r="B22" s="228" t="s">
        <v>165</v>
      </c>
      <c r="C22" s="228"/>
      <c r="D22" s="230" t="s">
        <v>180</v>
      </c>
      <c r="E22" s="230" t="s">
        <v>170</v>
      </c>
      <c r="F22" s="231">
        <v>1</v>
      </c>
      <c r="G22" s="232">
        <v>5.0199999999999996</v>
      </c>
      <c r="H22" s="232" t="s">
        <v>39</v>
      </c>
      <c r="I22" s="235"/>
      <c r="J22" s="235"/>
      <c r="K22" s="653">
        <f t="shared" si="0"/>
        <v>5.0199999999999996</v>
      </c>
      <c r="L22" s="233">
        <f t="shared" si="1"/>
        <v>4.5179999999999998</v>
      </c>
    </row>
    <row r="23" spans="1:12">
      <c r="A23" s="228"/>
      <c r="B23" s="228" t="s">
        <v>165</v>
      </c>
      <c r="C23" s="228"/>
      <c r="D23" s="230" t="s">
        <v>181</v>
      </c>
      <c r="E23" s="230" t="s">
        <v>170</v>
      </c>
      <c r="F23" s="231">
        <v>1</v>
      </c>
      <c r="G23" s="232">
        <v>5.0199999999999996</v>
      </c>
      <c r="H23" s="232" t="s">
        <v>39</v>
      </c>
      <c r="I23" s="235"/>
      <c r="J23" s="235"/>
      <c r="K23" s="653">
        <f t="shared" si="0"/>
        <v>5.0199999999999996</v>
      </c>
      <c r="L23" s="233">
        <f t="shared" si="1"/>
        <v>4.5179999999999998</v>
      </c>
    </row>
    <row r="24" spans="1:12">
      <c r="A24" s="228"/>
      <c r="B24" s="228" t="s">
        <v>165</v>
      </c>
      <c r="C24" s="228"/>
      <c r="D24" s="230" t="s">
        <v>182</v>
      </c>
      <c r="E24" s="230" t="s">
        <v>170</v>
      </c>
      <c r="F24" s="231">
        <v>1</v>
      </c>
      <c r="G24" s="232">
        <v>5.0199999999999996</v>
      </c>
      <c r="H24" s="232" t="s">
        <v>39</v>
      </c>
      <c r="I24" s="235"/>
      <c r="J24" s="235"/>
      <c r="K24" s="653">
        <f t="shared" si="0"/>
        <v>5.0199999999999996</v>
      </c>
      <c r="L24" s="233">
        <f t="shared" si="1"/>
        <v>4.5179999999999998</v>
      </c>
    </row>
    <row r="25" spans="1:12">
      <c r="A25" s="228"/>
      <c r="B25" s="228" t="s">
        <v>165</v>
      </c>
      <c r="C25" s="228"/>
      <c r="D25" s="230" t="s">
        <v>183</v>
      </c>
      <c r="E25" s="230" t="s">
        <v>170</v>
      </c>
      <c r="F25" s="231">
        <v>1</v>
      </c>
      <c r="G25" s="232">
        <v>5.0199999999999996</v>
      </c>
      <c r="H25" s="232" t="s">
        <v>39</v>
      </c>
      <c r="I25" s="235"/>
      <c r="J25" s="235"/>
      <c r="K25" s="653">
        <f t="shared" si="0"/>
        <v>5.0199999999999996</v>
      </c>
      <c r="L25" s="233">
        <f t="shared" si="1"/>
        <v>4.5179999999999998</v>
      </c>
    </row>
    <row r="26" spans="1:12">
      <c r="A26" s="228"/>
      <c r="B26" s="228" t="s">
        <v>165</v>
      </c>
      <c r="C26" s="228"/>
      <c r="D26" s="230" t="s">
        <v>184</v>
      </c>
      <c r="E26" s="230" t="s">
        <v>170</v>
      </c>
      <c r="F26" s="231">
        <v>1</v>
      </c>
      <c r="G26" s="232">
        <v>5.0199999999999996</v>
      </c>
      <c r="H26" s="232" t="s">
        <v>39</v>
      </c>
      <c r="I26" s="235"/>
      <c r="J26" s="235"/>
      <c r="K26" s="653">
        <f t="shared" si="0"/>
        <v>5.0199999999999996</v>
      </c>
      <c r="L26" s="233">
        <f t="shared" si="1"/>
        <v>4.5179999999999998</v>
      </c>
    </row>
    <row r="27" spans="1:12">
      <c r="A27" s="228"/>
      <c r="B27" s="228" t="s">
        <v>165</v>
      </c>
      <c r="C27" s="228"/>
      <c r="D27" s="230" t="s">
        <v>185</v>
      </c>
      <c r="E27" s="230" t="s">
        <v>170</v>
      </c>
      <c r="F27" s="231">
        <v>1</v>
      </c>
      <c r="G27" s="232">
        <v>5.0199999999999996</v>
      </c>
      <c r="H27" s="232" t="s">
        <v>39</v>
      </c>
      <c r="I27" s="235"/>
      <c r="J27" s="235"/>
      <c r="K27" s="653">
        <f t="shared" si="0"/>
        <v>5.0199999999999996</v>
      </c>
      <c r="L27" s="233">
        <f t="shared" si="1"/>
        <v>4.5179999999999998</v>
      </c>
    </row>
    <row r="28" spans="1:12">
      <c r="A28" s="228"/>
      <c r="B28" s="228" t="s">
        <v>165</v>
      </c>
      <c r="C28" s="228"/>
      <c r="D28" s="230" t="s">
        <v>136</v>
      </c>
      <c r="E28" s="230" t="s">
        <v>170</v>
      </c>
      <c r="F28" s="231">
        <v>1</v>
      </c>
      <c r="G28" s="232">
        <v>5.0199999999999996</v>
      </c>
      <c r="H28" s="232" t="s">
        <v>39</v>
      </c>
      <c r="I28" s="235"/>
      <c r="J28" s="235"/>
      <c r="K28" s="653">
        <f t="shared" si="0"/>
        <v>5.0199999999999996</v>
      </c>
      <c r="L28" s="233">
        <f t="shared" si="1"/>
        <v>4.5179999999999998</v>
      </c>
    </row>
    <row r="29" spans="1:12">
      <c r="A29" s="228"/>
      <c r="B29" s="228"/>
      <c r="C29" s="228"/>
      <c r="D29" s="230"/>
      <c r="E29" s="230"/>
      <c r="F29" s="231"/>
      <c r="G29" s="232"/>
      <c r="H29" s="232"/>
      <c r="I29" s="235"/>
      <c r="J29" s="235"/>
      <c r="K29" s="236"/>
      <c r="L29" s="236"/>
    </row>
    <row r="30" spans="1:12">
      <c r="A30" s="228"/>
      <c r="B30" s="228"/>
      <c r="C30" s="228"/>
      <c r="D30" s="230" t="s">
        <v>186</v>
      </c>
      <c r="E30" s="230"/>
      <c r="F30" s="231"/>
      <c r="G30" s="232"/>
      <c r="H30" s="232"/>
      <c r="I30" s="235"/>
      <c r="J30" s="235"/>
      <c r="K30" s="236"/>
      <c r="L30" s="236"/>
    </row>
    <row r="31" spans="1:12">
      <c r="A31" s="228"/>
      <c r="B31" s="228" t="s">
        <v>165</v>
      </c>
      <c r="C31" s="228" t="s">
        <v>168</v>
      </c>
      <c r="D31" s="230" t="s">
        <v>172</v>
      </c>
      <c r="E31" s="230" t="s">
        <v>187</v>
      </c>
      <c r="F31" s="231">
        <v>1</v>
      </c>
      <c r="G31" s="232">
        <v>9.36</v>
      </c>
      <c r="H31" s="232" t="s">
        <v>39</v>
      </c>
      <c r="I31" s="232"/>
      <c r="J31" s="235"/>
      <c r="K31" s="233">
        <f t="shared" ref="K31:K44" si="2">SUM(G31)</f>
        <v>9.36</v>
      </c>
      <c r="L31" s="233">
        <f>+K31</f>
        <v>9.36</v>
      </c>
    </row>
    <row r="32" spans="1:12">
      <c r="A32" s="228"/>
      <c r="B32" s="228" t="s">
        <v>165</v>
      </c>
      <c r="C32" s="228"/>
      <c r="D32" s="230" t="s">
        <v>173</v>
      </c>
      <c r="E32" s="230" t="s">
        <v>187</v>
      </c>
      <c r="F32" s="231">
        <v>1</v>
      </c>
      <c r="G32" s="232">
        <v>9.36</v>
      </c>
      <c r="H32" s="232" t="s">
        <v>39</v>
      </c>
      <c r="I32" s="235"/>
      <c r="J32" s="235"/>
      <c r="K32" s="233">
        <f t="shared" si="2"/>
        <v>9.36</v>
      </c>
      <c r="L32" s="233">
        <f t="shared" ref="L32:L44" si="3">+K32</f>
        <v>9.36</v>
      </c>
    </row>
    <row r="33" spans="1:12">
      <c r="A33" s="228"/>
      <c r="B33" s="228" t="s">
        <v>165</v>
      </c>
      <c r="C33" s="228"/>
      <c r="D33" s="230" t="s">
        <v>175</v>
      </c>
      <c r="E33" s="230" t="s">
        <v>187</v>
      </c>
      <c r="F33" s="231">
        <v>1</v>
      </c>
      <c r="G33" s="232">
        <v>9.36</v>
      </c>
      <c r="H33" s="232" t="s">
        <v>39</v>
      </c>
      <c r="I33" s="235"/>
      <c r="J33" s="235"/>
      <c r="K33" s="233">
        <f t="shared" si="2"/>
        <v>9.36</v>
      </c>
      <c r="L33" s="233">
        <f t="shared" si="3"/>
        <v>9.36</v>
      </c>
    </row>
    <row r="34" spans="1:12">
      <c r="A34" s="228"/>
      <c r="B34" s="228" t="s">
        <v>165</v>
      </c>
      <c r="C34" s="228"/>
      <c r="D34" s="230" t="s">
        <v>176</v>
      </c>
      <c r="E34" s="230" t="s">
        <v>187</v>
      </c>
      <c r="F34" s="231">
        <v>1</v>
      </c>
      <c r="G34" s="232">
        <v>9.36</v>
      </c>
      <c r="H34" s="232" t="s">
        <v>39</v>
      </c>
      <c r="I34" s="235"/>
      <c r="J34" s="235"/>
      <c r="K34" s="233">
        <f t="shared" si="2"/>
        <v>9.36</v>
      </c>
      <c r="L34" s="233">
        <f t="shared" si="3"/>
        <v>9.36</v>
      </c>
    </row>
    <row r="35" spans="1:12">
      <c r="A35" s="228"/>
      <c r="B35" s="228" t="s">
        <v>165</v>
      </c>
      <c r="C35" s="228"/>
      <c r="D35" s="230" t="s">
        <v>177</v>
      </c>
      <c r="E35" s="230" t="s">
        <v>187</v>
      </c>
      <c r="F35" s="231">
        <v>1</v>
      </c>
      <c r="G35" s="232">
        <v>9.36</v>
      </c>
      <c r="H35" s="232" t="s">
        <v>39</v>
      </c>
      <c r="I35" s="235"/>
      <c r="J35" s="235"/>
      <c r="K35" s="233">
        <f t="shared" si="2"/>
        <v>9.36</v>
      </c>
      <c r="L35" s="233">
        <f t="shared" si="3"/>
        <v>9.36</v>
      </c>
    </row>
    <row r="36" spans="1:12">
      <c r="A36" s="228"/>
      <c r="B36" s="228" t="s">
        <v>165</v>
      </c>
      <c r="C36" s="228"/>
      <c r="D36" s="230" t="s">
        <v>178</v>
      </c>
      <c r="E36" s="230" t="s">
        <v>187</v>
      </c>
      <c r="F36" s="231">
        <v>1</v>
      </c>
      <c r="G36" s="232">
        <v>9.36</v>
      </c>
      <c r="H36" s="232" t="s">
        <v>39</v>
      </c>
      <c r="I36" s="235"/>
      <c r="J36" s="235"/>
      <c r="K36" s="233">
        <f t="shared" si="2"/>
        <v>9.36</v>
      </c>
      <c r="L36" s="233">
        <f t="shared" si="3"/>
        <v>9.36</v>
      </c>
    </row>
    <row r="37" spans="1:12">
      <c r="A37" s="228"/>
      <c r="B37" s="228" t="s">
        <v>165</v>
      </c>
      <c r="C37" s="228"/>
      <c r="D37" s="230" t="s">
        <v>179</v>
      </c>
      <c r="E37" s="230" t="s">
        <v>187</v>
      </c>
      <c r="F37" s="231">
        <v>1</v>
      </c>
      <c r="G37" s="232">
        <v>9.36</v>
      </c>
      <c r="H37" s="232" t="s">
        <v>39</v>
      </c>
      <c r="I37" s="235"/>
      <c r="J37" s="235"/>
      <c r="K37" s="233">
        <f t="shared" si="2"/>
        <v>9.36</v>
      </c>
      <c r="L37" s="233">
        <f t="shared" si="3"/>
        <v>9.36</v>
      </c>
    </row>
    <row r="38" spans="1:12">
      <c r="A38" s="228"/>
      <c r="B38" s="228" t="s">
        <v>165</v>
      </c>
      <c r="C38" s="228"/>
      <c r="D38" s="230" t="s">
        <v>180</v>
      </c>
      <c r="E38" s="230" t="s">
        <v>187</v>
      </c>
      <c r="F38" s="231">
        <v>1</v>
      </c>
      <c r="G38" s="232">
        <v>9.36</v>
      </c>
      <c r="H38" s="232" t="s">
        <v>39</v>
      </c>
      <c r="I38" s="235"/>
      <c r="J38" s="235"/>
      <c r="K38" s="233">
        <f t="shared" si="2"/>
        <v>9.36</v>
      </c>
      <c r="L38" s="233">
        <f t="shared" si="3"/>
        <v>9.36</v>
      </c>
    </row>
    <row r="39" spans="1:12">
      <c r="A39" s="228"/>
      <c r="B39" s="228" t="s">
        <v>165</v>
      </c>
      <c r="C39" s="228"/>
      <c r="D39" s="230" t="s">
        <v>181</v>
      </c>
      <c r="E39" s="230" t="s">
        <v>187</v>
      </c>
      <c r="F39" s="231">
        <v>1</v>
      </c>
      <c r="G39" s="232">
        <v>9.36</v>
      </c>
      <c r="H39" s="232" t="s">
        <v>39</v>
      </c>
      <c r="I39" s="235"/>
      <c r="J39" s="235"/>
      <c r="K39" s="233">
        <f t="shared" si="2"/>
        <v>9.36</v>
      </c>
      <c r="L39" s="233">
        <f t="shared" si="3"/>
        <v>9.36</v>
      </c>
    </row>
    <row r="40" spans="1:12">
      <c r="A40" s="228"/>
      <c r="B40" s="228" t="s">
        <v>165</v>
      </c>
      <c r="C40" s="228"/>
      <c r="D40" s="230" t="s">
        <v>182</v>
      </c>
      <c r="E40" s="230" t="s">
        <v>187</v>
      </c>
      <c r="F40" s="231">
        <v>1</v>
      </c>
      <c r="G40" s="232">
        <v>9.36</v>
      </c>
      <c r="H40" s="232" t="s">
        <v>39</v>
      </c>
      <c r="I40" s="235"/>
      <c r="J40" s="235"/>
      <c r="K40" s="233">
        <f t="shared" si="2"/>
        <v>9.36</v>
      </c>
      <c r="L40" s="233">
        <f t="shared" si="3"/>
        <v>9.36</v>
      </c>
    </row>
    <row r="41" spans="1:12">
      <c r="A41" s="228"/>
      <c r="B41" s="228" t="s">
        <v>165</v>
      </c>
      <c r="C41" s="228"/>
      <c r="D41" s="230" t="s">
        <v>183</v>
      </c>
      <c r="E41" s="230" t="s">
        <v>187</v>
      </c>
      <c r="F41" s="231">
        <v>1</v>
      </c>
      <c r="G41" s="232">
        <v>9.36</v>
      </c>
      <c r="H41" s="232" t="s">
        <v>39</v>
      </c>
      <c r="I41" s="235"/>
      <c r="J41" s="235"/>
      <c r="K41" s="233">
        <f t="shared" si="2"/>
        <v>9.36</v>
      </c>
      <c r="L41" s="233">
        <f t="shared" si="3"/>
        <v>9.36</v>
      </c>
    </row>
    <row r="42" spans="1:12">
      <c r="A42" s="228"/>
      <c r="B42" s="228" t="s">
        <v>165</v>
      </c>
      <c r="C42" s="228"/>
      <c r="D42" s="230" t="s">
        <v>184</v>
      </c>
      <c r="E42" s="230" t="s">
        <v>187</v>
      </c>
      <c r="F42" s="231">
        <v>1</v>
      </c>
      <c r="G42" s="232">
        <v>9.36</v>
      </c>
      <c r="H42" s="232" t="s">
        <v>39</v>
      </c>
      <c r="I42" s="235"/>
      <c r="J42" s="235"/>
      <c r="K42" s="233">
        <f t="shared" si="2"/>
        <v>9.36</v>
      </c>
      <c r="L42" s="233">
        <f t="shared" si="3"/>
        <v>9.36</v>
      </c>
    </row>
    <row r="43" spans="1:12">
      <c r="A43" s="228"/>
      <c r="B43" s="228" t="s">
        <v>165</v>
      </c>
      <c r="C43" s="228"/>
      <c r="D43" s="230" t="s">
        <v>185</v>
      </c>
      <c r="E43" s="230" t="s">
        <v>187</v>
      </c>
      <c r="F43" s="231">
        <v>1</v>
      </c>
      <c r="G43" s="232">
        <v>9.36</v>
      </c>
      <c r="H43" s="232" t="s">
        <v>39</v>
      </c>
      <c r="I43" s="235"/>
      <c r="J43" s="235"/>
      <c r="K43" s="233">
        <f t="shared" si="2"/>
        <v>9.36</v>
      </c>
      <c r="L43" s="233">
        <f t="shared" si="3"/>
        <v>9.36</v>
      </c>
    </row>
    <row r="44" spans="1:12">
      <c r="A44" s="228"/>
      <c r="B44" s="228" t="s">
        <v>165</v>
      </c>
      <c r="C44" s="228"/>
      <c r="D44" s="230" t="s">
        <v>136</v>
      </c>
      <c r="E44" s="230" t="s">
        <v>187</v>
      </c>
      <c r="F44" s="231">
        <v>1</v>
      </c>
      <c r="G44" s="232">
        <v>9.36</v>
      </c>
      <c r="H44" s="232" t="s">
        <v>39</v>
      </c>
      <c r="I44" s="235"/>
      <c r="J44" s="235"/>
      <c r="K44" s="233">
        <f t="shared" si="2"/>
        <v>9.36</v>
      </c>
      <c r="L44" s="233">
        <f t="shared" si="3"/>
        <v>9.36</v>
      </c>
    </row>
    <row r="45" spans="1:12">
      <c r="A45" s="228"/>
      <c r="B45" s="228"/>
      <c r="C45" s="228"/>
      <c r="D45" s="230"/>
      <c r="E45" s="230"/>
      <c r="F45" s="231"/>
      <c r="G45" s="232"/>
      <c r="H45" s="232"/>
      <c r="I45" s="235"/>
      <c r="J45" s="235"/>
      <c r="K45" s="236"/>
      <c r="L45" s="236"/>
    </row>
    <row r="46" spans="1:12">
      <c r="A46" s="228"/>
      <c r="B46" s="228" t="s">
        <v>165</v>
      </c>
      <c r="C46" s="228" t="s">
        <v>168</v>
      </c>
      <c r="D46" s="230" t="s">
        <v>174</v>
      </c>
      <c r="E46" s="230" t="s">
        <v>188</v>
      </c>
      <c r="F46" s="231">
        <v>1</v>
      </c>
      <c r="G46" s="232">
        <v>25.21</v>
      </c>
      <c r="H46" s="232" t="s">
        <v>39</v>
      </c>
      <c r="I46" s="232"/>
      <c r="J46" s="232"/>
      <c r="K46" s="233">
        <f t="shared" ref="K46" si="4">SUM(G46)</f>
        <v>25.21</v>
      </c>
      <c r="L46" s="233">
        <f>+K46</f>
        <v>25.21</v>
      </c>
    </row>
    <row r="47" spans="1:12">
      <c r="A47" s="228"/>
      <c r="B47" s="228"/>
      <c r="C47" s="228"/>
      <c r="D47" s="230"/>
      <c r="E47" s="230"/>
      <c r="F47" s="231"/>
      <c r="G47" s="232"/>
      <c r="H47" s="232"/>
      <c r="I47" s="235"/>
      <c r="J47" s="235"/>
      <c r="K47" s="236"/>
      <c r="L47" s="236"/>
    </row>
    <row r="48" spans="1:12">
      <c r="A48" s="228"/>
      <c r="B48" s="228"/>
      <c r="C48" s="228"/>
      <c r="D48" s="237"/>
      <c r="E48" s="238"/>
      <c r="F48" s="239"/>
      <c r="G48" s="240"/>
      <c r="H48" s="240"/>
      <c r="I48" s="240"/>
      <c r="J48" s="240"/>
      <c r="K48" s="233"/>
      <c r="L48" s="233"/>
    </row>
    <row r="49" spans="1:12">
      <c r="A49" s="228">
        <v>2</v>
      </c>
      <c r="B49" s="228" t="s">
        <v>189</v>
      </c>
      <c r="C49" s="228" t="s">
        <v>190</v>
      </c>
      <c r="D49" s="241" t="s">
        <v>166</v>
      </c>
      <c r="E49" s="242"/>
      <c r="F49" s="242"/>
      <c r="G49" s="242"/>
      <c r="H49" s="242"/>
      <c r="I49" s="242"/>
      <c r="J49" s="242"/>
      <c r="K49" s="233"/>
      <c r="L49" s="233"/>
    </row>
    <row r="50" spans="1:12">
      <c r="A50" s="228"/>
      <c r="B50" s="228" t="s">
        <v>189</v>
      </c>
      <c r="C50" s="228" t="s">
        <v>190</v>
      </c>
      <c r="D50" s="230" t="s">
        <v>173</v>
      </c>
      <c r="E50" s="230" t="s">
        <v>170</v>
      </c>
      <c r="F50" s="231">
        <v>1</v>
      </c>
      <c r="G50" s="232">
        <v>14.01</v>
      </c>
      <c r="H50" s="232" t="s">
        <v>39</v>
      </c>
      <c r="I50" s="232"/>
      <c r="J50" s="232"/>
      <c r="K50" s="233">
        <f t="shared" ref="K50:K51" si="5">SUM(G50)</f>
        <v>14.01</v>
      </c>
      <c r="L50" s="233">
        <f>+K50</f>
        <v>14.01</v>
      </c>
    </row>
    <row r="51" spans="1:12">
      <c r="A51" s="228"/>
      <c r="B51" s="228" t="s">
        <v>189</v>
      </c>
      <c r="C51" s="228" t="s">
        <v>190</v>
      </c>
      <c r="D51" s="230" t="s">
        <v>174</v>
      </c>
      <c r="E51" s="230" t="s">
        <v>170</v>
      </c>
      <c r="F51" s="231">
        <v>1</v>
      </c>
      <c r="G51" s="232">
        <v>14.01</v>
      </c>
      <c r="H51" s="232" t="s">
        <v>39</v>
      </c>
      <c r="I51" s="232"/>
      <c r="J51" s="232"/>
      <c r="K51" s="233">
        <f t="shared" si="5"/>
        <v>14.01</v>
      </c>
      <c r="L51" s="233">
        <f>+K51</f>
        <v>14.01</v>
      </c>
    </row>
    <row r="52" spans="1:12">
      <c r="A52" s="228"/>
      <c r="B52" s="228" t="s">
        <v>189</v>
      </c>
      <c r="C52" s="228" t="s">
        <v>190</v>
      </c>
      <c r="D52" s="230" t="s">
        <v>191</v>
      </c>
      <c r="E52" s="230" t="s">
        <v>170</v>
      </c>
      <c r="F52" s="231">
        <v>1</v>
      </c>
      <c r="G52" s="232">
        <v>14.01</v>
      </c>
      <c r="H52" s="232" t="s">
        <v>39</v>
      </c>
      <c r="I52" s="232"/>
      <c r="J52" s="232"/>
      <c r="K52" s="233"/>
      <c r="L52" s="233"/>
    </row>
    <row r="53" spans="1:12">
      <c r="A53" s="228"/>
      <c r="B53" s="228" t="s">
        <v>189</v>
      </c>
      <c r="C53" s="228" t="s">
        <v>190</v>
      </c>
      <c r="D53" s="230" t="s">
        <v>185</v>
      </c>
      <c r="E53" s="230" t="s">
        <v>170</v>
      </c>
      <c r="F53" s="231">
        <v>1</v>
      </c>
      <c r="G53" s="232">
        <v>14.01</v>
      </c>
      <c r="H53" s="232" t="s">
        <v>39</v>
      </c>
      <c r="I53" s="232"/>
      <c r="J53" s="232"/>
      <c r="K53" s="233"/>
      <c r="L53" s="233"/>
    </row>
    <row r="54" spans="1:12">
      <c r="A54" s="228"/>
      <c r="B54" s="228" t="s">
        <v>189</v>
      </c>
      <c r="C54" s="228" t="s">
        <v>190</v>
      </c>
      <c r="D54" s="230" t="s">
        <v>192</v>
      </c>
      <c r="E54" s="230" t="s">
        <v>170</v>
      </c>
      <c r="F54" s="231">
        <v>1</v>
      </c>
      <c r="G54" s="232">
        <v>14.01</v>
      </c>
      <c r="H54" s="232" t="s">
        <v>39</v>
      </c>
      <c r="I54" s="232"/>
      <c r="J54" s="232"/>
      <c r="K54" s="233">
        <f t="shared" ref="K54:K57" si="6">SUM(G54)</f>
        <v>14.01</v>
      </c>
      <c r="L54" s="233">
        <f>+K54</f>
        <v>14.01</v>
      </c>
    </row>
    <row r="55" spans="1:12">
      <c r="A55" s="228"/>
      <c r="B55" s="228" t="s">
        <v>189</v>
      </c>
      <c r="C55" s="228" t="s">
        <v>190</v>
      </c>
      <c r="D55" s="230" t="s">
        <v>193</v>
      </c>
      <c r="E55" s="230" t="s">
        <v>170</v>
      </c>
      <c r="F55" s="231">
        <v>1</v>
      </c>
      <c r="G55" s="232">
        <v>14.01</v>
      </c>
      <c r="H55" s="232" t="s">
        <v>39</v>
      </c>
      <c r="I55" s="232"/>
      <c r="J55" s="232"/>
      <c r="K55" s="233">
        <f t="shared" si="6"/>
        <v>14.01</v>
      </c>
      <c r="L55" s="233">
        <f>+K55</f>
        <v>14.01</v>
      </c>
    </row>
    <row r="56" spans="1:12">
      <c r="A56" s="228"/>
      <c r="B56" s="228" t="s">
        <v>189</v>
      </c>
      <c r="C56" s="228" t="s">
        <v>190</v>
      </c>
      <c r="D56" s="230" t="s">
        <v>194</v>
      </c>
      <c r="E56" s="230" t="s">
        <v>170</v>
      </c>
      <c r="F56" s="231">
        <v>1</v>
      </c>
      <c r="G56" s="232">
        <v>14.01</v>
      </c>
      <c r="H56" s="232" t="s">
        <v>39</v>
      </c>
      <c r="I56" s="232"/>
      <c r="J56" s="232"/>
      <c r="K56" s="233">
        <f t="shared" si="6"/>
        <v>14.01</v>
      </c>
      <c r="L56" s="233">
        <f>+K56</f>
        <v>14.01</v>
      </c>
    </row>
    <row r="57" spans="1:12">
      <c r="A57" s="228"/>
      <c r="B57" s="228" t="s">
        <v>189</v>
      </c>
      <c r="C57" s="228" t="s">
        <v>190</v>
      </c>
      <c r="D57" s="230" t="s">
        <v>195</v>
      </c>
      <c r="E57" s="230" t="s">
        <v>170</v>
      </c>
      <c r="F57" s="231">
        <v>1</v>
      </c>
      <c r="G57" s="232">
        <v>14.01</v>
      </c>
      <c r="H57" s="232" t="s">
        <v>39</v>
      </c>
      <c r="I57" s="232"/>
      <c r="J57" s="232"/>
      <c r="K57" s="233">
        <f t="shared" si="6"/>
        <v>14.01</v>
      </c>
      <c r="L57" s="233">
        <f>+K57</f>
        <v>14.01</v>
      </c>
    </row>
    <row r="58" spans="1:12">
      <c r="A58" s="228"/>
      <c r="B58" s="228" t="s">
        <v>189</v>
      </c>
      <c r="C58" s="228" t="s">
        <v>190</v>
      </c>
      <c r="D58" s="230" t="s">
        <v>196</v>
      </c>
      <c r="E58" s="230" t="s">
        <v>170</v>
      </c>
      <c r="F58" s="231">
        <v>1</v>
      </c>
      <c r="G58" s="232"/>
      <c r="H58" s="232" t="s">
        <v>39</v>
      </c>
      <c r="I58" s="232"/>
      <c r="J58" s="232"/>
      <c r="K58" s="233">
        <f>G59</f>
        <v>0</v>
      </c>
      <c r="L58" s="233"/>
    </row>
    <row r="59" spans="1:12">
      <c r="A59" s="228"/>
      <c r="B59" s="228" t="s">
        <v>189</v>
      </c>
      <c r="C59" s="228" t="s">
        <v>190</v>
      </c>
      <c r="D59" s="230" t="s">
        <v>197</v>
      </c>
      <c r="E59" s="230" t="s">
        <v>170</v>
      </c>
      <c r="F59" s="231">
        <v>1</v>
      </c>
      <c r="G59" s="232"/>
      <c r="H59" s="232" t="s">
        <v>39</v>
      </c>
      <c r="I59" s="232"/>
      <c r="J59" s="232"/>
      <c r="K59" s="233">
        <f>G60</f>
        <v>0</v>
      </c>
      <c r="L59" s="233"/>
    </row>
    <row r="60" spans="1:12">
      <c r="A60" s="228"/>
      <c r="B60" s="228"/>
      <c r="C60" s="228"/>
      <c r="D60" s="230"/>
      <c r="E60" s="230"/>
      <c r="F60" s="231"/>
      <c r="G60" s="232"/>
      <c r="H60" s="232"/>
      <c r="I60" s="232"/>
      <c r="J60" s="232"/>
      <c r="K60" s="233"/>
      <c r="L60" s="233"/>
    </row>
    <row r="61" spans="1:12">
      <c r="A61" s="228"/>
      <c r="B61" s="228" t="s">
        <v>189</v>
      </c>
      <c r="C61" s="228" t="s">
        <v>190</v>
      </c>
      <c r="D61" s="230" t="s">
        <v>173</v>
      </c>
      <c r="E61" s="230" t="s">
        <v>198</v>
      </c>
      <c r="F61" s="231">
        <v>1</v>
      </c>
      <c r="G61" s="232">
        <v>9.64</v>
      </c>
      <c r="H61" s="232" t="s">
        <v>39</v>
      </c>
      <c r="I61" s="232"/>
      <c r="J61" s="232"/>
      <c r="K61" s="233">
        <f t="shared" ref="K61:K62" si="7">SUM(G61)</f>
        <v>9.64</v>
      </c>
      <c r="L61" s="233">
        <f>+K61</f>
        <v>9.64</v>
      </c>
    </row>
    <row r="62" spans="1:12">
      <c r="A62" s="228"/>
      <c r="B62" s="228" t="s">
        <v>189</v>
      </c>
      <c r="C62" s="228" t="s">
        <v>190</v>
      </c>
      <c r="D62" s="230" t="s">
        <v>174</v>
      </c>
      <c r="E62" s="230" t="s">
        <v>198</v>
      </c>
      <c r="F62" s="231">
        <v>1</v>
      </c>
      <c r="G62" s="232">
        <v>9.64</v>
      </c>
      <c r="H62" s="232" t="s">
        <v>39</v>
      </c>
      <c r="I62" s="232"/>
      <c r="J62" s="232"/>
      <c r="K62" s="233">
        <f t="shared" si="7"/>
        <v>9.64</v>
      </c>
      <c r="L62" s="233">
        <f>+K62</f>
        <v>9.64</v>
      </c>
    </row>
    <row r="63" spans="1:12">
      <c r="A63" s="228"/>
      <c r="B63" s="228" t="s">
        <v>189</v>
      </c>
      <c r="C63" s="228" t="s">
        <v>190</v>
      </c>
      <c r="D63" s="230" t="s">
        <v>191</v>
      </c>
      <c r="E63" s="230" t="s">
        <v>198</v>
      </c>
      <c r="F63" s="231">
        <v>1</v>
      </c>
      <c r="G63" s="232">
        <v>9.64</v>
      </c>
      <c r="H63" s="232" t="s">
        <v>39</v>
      </c>
      <c r="I63" s="232"/>
      <c r="J63" s="232"/>
      <c r="K63" s="233"/>
      <c r="L63" s="233"/>
    </row>
    <row r="64" spans="1:12">
      <c r="A64" s="228"/>
      <c r="B64" s="228" t="s">
        <v>189</v>
      </c>
      <c r="C64" s="228" t="s">
        <v>190</v>
      </c>
      <c r="D64" s="230" t="s">
        <v>185</v>
      </c>
      <c r="E64" s="230" t="s">
        <v>198</v>
      </c>
      <c r="F64" s="231">
        <v>1</v>
      </c>
      <c r="G64" s="232">
        <v>9.64</v>
      </c>
      <c r="H64" s="232" t="s">
        <v>39</v>
      </c>
      <c r="I64" s="232"/>
      <c r="J64" s="232"/>
      <c r="K64" s="233"/>
      <c r="L64" s="233"/>
    </row>
    <row r="65" spans="1:12">
      <c r="A65" s="228"/>
      <c r="B65" s="228" t="s">
        <v>189</v>
      </c>
      <c r="C65" s="228" t="s">
        <v>190</v>
      </c>
      <c r="D65" s="230" t="s">
        <v>192</v>
      </c>
      <c r="E65" s="230" t="s">
        <v>198</v>
      </c>
      <c r="F65" s="231">
        <v>1</v>
      </c>
      <c r="G65" s="232">
        <v>9.64</v>
      </c>
      <c r="H65" s="232" t="s">
        <v>39</v>
      </c>
      <c r="I65" s="232"/>
      <c r="J65" s="232"/>
      <c r="K65" s="233">
        <f t="shared" ref="K65:K69" si="8">SUM(G65)</f>
        <v>9.64</v>
      </c>
      <c r="L65" s="233">
        <f t="shared" ref="L65:L72" si="9">+K65</f>
        <v>9.64</v>
      </c>
    </row>
    <row r="66" spans="1:12">
      <c r="A66" s="228"/>
      <c r="B66" s="228" t="s">
        <v>189</v>
      </c>
      <c r="C66" s="228" t="s">
        <v>190</v>
      </c>
      <c r="D66" s="230" t="s">
        <v>193</v>
      </c>
      <c r="E66" s="230" t="s">
        <v>198</v>
      </c>
      <c r="F66" s="231">
        <v>1</v>
      </c>
      <c r="G66" s="232">
        <v>9.64</v>
      </c>
      <c r="H66" s="232" t="s">
        <v>39</v>
      </c>
      <c r="I66" s="232"/>
      <c r="J66" s="232"/>
      <c r="K66" s="233">
        <f t="shared" si="8"/>
        <v>9.64</v>
      </c>
      <c r="L66" s="233">
        <f t="shared" si="9"/>
        <v>9.64</v>
      </c>
    </row>
    <row r="67" spans="1:12">
      <c r="A67" s="228"/>
      <c r="B67" s="228" t="s">
        <v>189</v>
      </c>
      <c r="C67" s="228" t="s">
        <v>190</v>
      </c>
      <c r="D67" s="230" t="s">
        <v>194</v>
      </c>
      <c r="E67" s="230" t="s">
        <v>198</v>
      </c>
      <c r="F67" s="231">
        <v>1</v>
      </c>
      <c r="G67" s="232">
        <v>9.64</v>
      </c>
      <c r="H67" s="232" t="s">
        <v>39</v>
      </c>
      <c r="I67" s="232"/>
      <c r="J67" s="232"/>
      <c r="K67" s="233">
        <f t="shared" si="8"/>
        <v>9.64</v>
      </c>
      <c r="L67" s="233">
        <f t="shared" si="9"/>
        <v>9.64</v>
      </c>
    </row>
    <row r="68" spans="1:12">
      <c r="A68" s="228"/>
      <c r="B68" s="228" t="s">
        <v>189</v>
      </c>
      <c r="C68" s="228" t="s">
        <v>190</v>
      </c>
      <c r="D68" s="230" t="s">
        <v>195</v>
      </c>
      <c r="E68" s="230" t="s">
        <v>198</v>
      </c>
      <c r="F68" s="231">
        <v>1</v>
      </c>
      <c r="G68" s="232">
        <v>9.64</v>
      </c>
      <c r="H68" s="232" t="s">
        <v>39</v>
      </c>
      <c r="I68" s="232"/>
      <c r="J68" s="232"/>
      <c r="K68" s="233">
        <f t="shared" si="8"/>
        <v>9.64</v>
      </c>
      <c r="L68" s="233">
        <f t="shared" si="9"/>
        <v>9.64</v>
      </c>
    </row>
    <row r="69" spans="1:12">
      <c r="A69" s="228"/>
      <c r="B69" s="228" t="s">
        <v>189</v>
      </c>
      <c r="C69" s="228" t="s">
        <v>190</v>
      </c>
      <c r="D69" s="230" t="s">
        <v>196</v>
      </c>
      <c r="E69" s="230" t="s">
        <v>198</v>
      </c>
      <c r="F69" s="231">
        <v>1</v>
      </c>
      <c r="G69" s="232">
        <v>9.64</v>
      </c>
      <c r="H69" s="232" t="s">
        <v>39</v>
      </c>
      <c r="I69" s="232"/>
      <c r="J69" s="232"/>
      <c r="K69" s="233">
        <f t="shared" si="8"/>
        <v>9.64</v>
      </c>
      <c r="L69" s="233">
        <f t="shared" si="9"/>
        <v>9.64</v>
      </c>
    </row>
    <row r="70" spans="1:12">
      <c r="A70" s="228"/>
      <c r="B70" s="228" t="s">
        <v>189</v>
      </c>
      <c r="C70" s="228" t="s">
        <v>190</v>
      </c>
      <c r="D70" s="230" t="s">
        <v>197</v>
      </c>
      <c r="E70" s="230" t="s">
        <v>198</v>
      </c>
      <c r="F70" s="231">
        <v>1</v>
      </c>
      <c r="G70" s="232">
        <v>9.64</v>
      </c>
      <c r="H70" s="232" t="s">
        <v>39</v>
      </c>
      <c r="I70" s="232"/>
      <c r="J70" s="232"/>
      <c r="K70" s="233">
        <f>SUM(G70)</f>
        <v>9.64</v>
      </c>
      <c r="L70" s="233">
        <f t="shared" si="9"/>
        <v>9.64</v>
      </c>
    </row>
    <row r="71" spans="1:12">
      <c r="A71" s="228"/>
      <c r="B71" s="228"/>
      <c r="C71" s="228"/>
      <c r="D71" s="230"/>
      <c r="E71" s="230"/>
      <c r="F71" s="231"/>
      <c r="G71" s="232"/>
      <c r="H71" s="232"/>
      <c r="I71" s="232"/>
      <c r="J71" s="232"/>
      <c r="K71" s="233"/>
      <c r="L71" s="233">
        <f t="shared" si="9"/>
        <v>0</v>
      </c>
    </row>
    <row r="72" spans="1:12">
      <c r="A72" s="228"/>
      <c r="B72" s="227" t="s">
        <v>189</v>
      </c>
      <c r="C72" s="228" t="s">
        <v>190</v>
      </c>
      <c r="D72" s="230" t="s">
        <v>174</v>
      </c>
      <c r="E72" s="230" t="s">
        <v>199</v>
      </c>
      <c r="F72" s="231">
        <v>1</v>
      </c>
      <c r="G72" s="232">
        <v>25.65</v>
      </c>
      <c r="H72" s="232" t="s">
        <v>39</v>
      </c>
      <c r="I72" s="232"/>
      <c r="J72" s="232"/>
      <c r="K72" s="233">
        <f>SUM(G72)</f>
        <v>25.65</v>
      </c>
      <c r="L72" s="233">
        <f t="shared" si="9"/>
        <v>25.65</v>
      </c>
    </row>
    <row r="73" spans="1:12">
      <c r="A73" s="228"/>
      <c r="B73" s="228"/>
      <c r="C73" s="228"/>
      <c r="D73" s="230"/>
      <c r="E73" s="230"/>
      <c r="F73" s="231"/>
      <c r="G73" s="232"/>
      <c r="H73" s="232"/>
      <c r="I73" s="232"/>
      <c r="J73" s="232"/>
      <c r="K73" s="233"/>
      <c r="L73" s="233"/>
    </row>
    <row r="74" spans="1:12">
      <c r="A74" s="228"/>
      <c r="B74" s="228"/>
      <c r="C74" s="228"/>
      <c r="D74" s="230"/>
      <c r="E74" s="230"/>
      <c r="F74" s="231"/>
      <c r="G74" s="235"/>
      <c r="H74" s="232"/>
      <c r="I74" s="232"/>
      <c r="J74" s="232"/>
      <c r="K74" s="231"/>
      <c r="L74" s="231"/>
    </row>
    <row r="75" spans="1:12" ht="15" thickBot="1">
      <c r="A75" s="243"/>
      <c r="B75" s="243"/>
      <c r="C75" s="243"/>
      <c r="D75" s="244"/>
      <c r="E75" s="244"/>
      <c r="F75" s="245"/>
      <c r="G75" s="246">
        <f>SUM(G11:G73)</f>
        <v>475.71999999999986</v>
      </c>
      <c r="H75" s="247"/>
      <c r="I75" s="247"/>
      <c r="J75" s="247"/>
      <c r="K75" s="246">
        <f>SUM(K11:K73)</f>
        <v>428.4199999999999</v>
      </c>
      <c r="L75" s="246">
        <f>SUM(L11:L73)</f>
        <v>421.39199999999994</v>
      </c>
    </row>
    <row r="76" spans="1:12" ht="15" thickTop="1">
      <c r="A76" s="402"/>
      <c r="B76" s="402"/>
      <c r="C76" s="402"/>
      <c r="D76" s="403"/>
      <c r="E76" s="403"/>
      <c r="F76" s="375"/>
      <c r="G76" s="375"/>
      <c r="H76" s="375"/>
      <c r="I76" s="404"/>
      <c r="J76" s="404"/>
      <c r="K76" s="654"/>
      <c r="L76" s="654"/>
    </row>
    <row r="77" spans="1:12">
      <c r="A77" s="655"/>
      <c r="B77" s="1309" t="s">
        <v>66</v>
      </c>
      <c r="C77" s="1310"/>
      <c r="D77" s="1310"/>
      <c r="E77" s="1310"/>
      <c r="F77" s="1310"/>
      <c r="G77" s="1310"/>
      <c r="H77" s="656"/>
      <c r="I77" s="657"/>
      <c r="J77" s="657"/>
      <c r="K77" s="658"/>
      <c r="L77" s="659"/>
    </row>
    <row r="78" spans="1:12">
      <c r="A78" s="402"/>
      <c r="B78" s="402"/>
      <c r="C78" s="402"/>
      <c r="D78" s="403"/>
      <c r="E78" s="403"/>
      <c r="F78" s="375"/>
      <c r="G78" s="375"/>
      <c r="H78" s="375"/>
      <c r="I78" s="404"/>
      <c r="J78" s="404"/>
      <c r="K78" s="660"/>
      <c r="L78" s="660"/>
    </row>
    <row r="79" spans="1:12">
      <c r="A79" s="227" t="s">
        <v>165</v>
      </c>
      <c r="B79" s="228"/>
      <c r="C79" s="1300" t="s">
        <v>166</v>
      </c>
      <c r="D79" s="1301"/>
      <c r="E79" s="1301"/>
      <c r="F79" s="1301"/>
      <c r="G79" s="1301"/>
      <c r="H79" s="1301"/>
      <c r="I79" s="1301"/>
      <c r="J79" s="1301"/>
      <c r="K79" s="1302"/>
      <c r="L79" s="660"/>
    </row>
    <row r="80" spans="1:12">
      <c r="A80" s="227" t="s">
        <v>165</v>
      </c>
      <c r="B80" s="228"/>
      <c r="C80" s="230" t="s">
        <v>541</v>
      </c>
      <c r="D80" s="230"/>
      <c r="E80" s="231"/>
      <c r="F80" s="231"/>
      <c r="G80" s="231"/>
      <c r="H80" s="232"/>
      <c r="I80" s="232"/>
      <c r="J80" s="232"/>
      <c r="K80" s="233"/>
      <c r="L80" s="660"/>
    </row>
    <row r="81" spans="1:12">
      <c r="A81" s="227" t="s">
        <v>165</v>
      </c>
      <c r="B81" s="228" t="s">
        <v>168</v>
      </c>
      <c r="C81" s="230" t="s">
        <v>542</v>
      </c>
      <c r="D81" s="230" t="s">
        <v>170</v>
      </c>
      <c r="E81" s="231">
        <v>1</v>
      </c>
      <c r="F81" s="234"/>
      <c r="G81" s="231"/>
      <c r="H81" s="232">
        <v>5.0199999999999996</v>
      </c>
      <c r="I81" s="232"/>
      <c r="J81" s="232"/>
      <c r="K81" s="653">
        <f t="shared" ref="K81:K87" si="10">SUM(H81)</f>
        <v>5.0199999999999996</v>
      </c>
      <c r="L81" s="660"/>
    </row>
    <row r="82" spans="1:12">
      <c r="A82" s="227" t="s">
        <v>165</v>
      </c>
      <c r="B82" s="228"/>
      <c r="C82" s="230" t="s">
        <v>543</v>
      </c>
      <c r="D82" s="230" t="s">
        <v>170</v>
      </c>
      <c r="E82" s="231">
        <v>1</v>
      </c>
      <c r="F82" s="234"/>
      <c r="G82" s="231"/>
      <c r="H82" s="232">
        <v>5.0199999999999996</v>
      </c>
      <c r="I82" s="232"/>
      <c r="J82" s="232"/>
      <c r="K82" s="653">
        <f>SUM(H82)</f>
        <v>5.0199999999999996</v>
      </c>
      <c r="L82" s="660"/>
    </row>
    <row r="83" spans="1:12">
      <c r="A83" s="227" t="s">
        <v>165</v>
      </c>
      <c r="B83" s="228"/>
      <c r="C83" s="230" t="s">
        <v>544</v>
      </c>
      <c r="D83" s="230" t="s">
        <v>170</v>
      </c>
      <c r="E83" s="231">
        <v>1</v>
      </c>
      <c r="F83" s="234"/>
      <c r="G83" s="231"/>
      <c r="H83" s="232">
        <v>5.0199999999999996</v>
      </c>
      <c r="I83" s="232"/>
      <c r="J83" s="232"/>
      <c r="K83" s="653">
        <f t="shared" si="10"/>
        <v>5.0199999999999996</v>
      </c>
      <c r="L83" s="660"/>
    </row>
    <row r="84" spans="1:12">
      <c r="A84" s="227" t="s">
        <v>165</v>
      </c>
      <c r="B84" s="228"/>
      <c r="C84" s="230" t="s">
        <v>192</v>
      </c>
      <c r="D84" s="230" t="s">
        <v>170</v>
      </c>
      <c r="E84" s="231">
        <v>1</v>
      </c>
      <c r="F84" s="234"/>
      <c r="G84" s="231"/>
      <c r="H84" s="232">
        <v>5.0199999999999996</v>
      </c>
      <c r="I84" s="232"/>
      <c r="J84" s="232"/>
      <c r="K84" s="653">
        <f t="shared" si="10"/>
        <v>5.0199999999999996</v>
      </c>
      <c r="L84" s="660"/>
    </row>
    <row r="85" spans="1:12">
      <c r="A85" s="227" t="s">
        <v>165</v>
      </c>
      <c r="B85" s="228"/>
      <c r="C85" s="230" t="s">
        <v>193</v>
      </c>
      <c r="D85" s="230" t="s">
        <v>170</v>
      </c>
      <c r="E85" s="231">
        <v>1</v>
      </c>
      <c r="F85" s="234"/>
      <c r="G85" s="231"/>
      <c r="H85" s="232">
        <v>5.0199999999999996</v>
      </c>
      <c r="I85" s="235"/>
      <c r="J85" s="235"/>
      <c r="K85" s="653">
        <f t="shared" si="10"/>
        <v>5.0199999999999996</v>
      </c>
      <c r="L85" s="660"/>
    </row>
    <row r="86" spans="1:12">
      <c r="A86" s="227" t="s">
        <v>165</v>
      </c>
      <c r="B86" s="228"/>
      <c r="C86" s="230" t="s">
        <v>194</v>
      </c>
      <c r="D86" s="230" t="s">
        <v>170</v>
      </c>
      <c r="E86" s="231">
        <v>1</v>
      </c>
      <c r="F86" s="234"/>
      <c r="G86" s="231"/>
      <c r="H86" s="232">
        <v>5.0199999999999996</v>
      </c>
      <c r="I86" s="321"/>
      <c r="J86" s="321"/>
      <c r="K86" s="653">
        <f t="shared" si="10"/>
        <v>5.0199999999999996</v>
      </c>
      <c r="L86" s="660"/>
    </row>
    <row r="87" spans="1:12">
      <c r="A87" s="227" t="s">
        <v>165</v>
      </c>
      <c r="B87" s="228"/>
      <c r="C87" s="230" t="s">
        <v>195</v>
      </c>
      <c r="D87" s="230" t="s">
        <v>170</v>
      </c>
      <c r="E87" s="231">
        <v>1</v>
      </c>
      <c r="F87" s="234"/>
      <c r="G87" s="231"/>
      <c r="H87" s="232">
        <v>5.0199999999999996</v>
      </c>
      <c r="I87" s="321"/>
      <c r="J87" s="321"/>
      <c r="K87" s="653">
        <f t="shared" si="10"/>
        <v>5.0199999999999996</v>
      </c>
      <c r="L87" s="660"/>
    </row>
    <row r="88" spans="1:12">
      <c r="A88" s="662" t="s">
        <v>165</v>
      </c>
      <c r="B88" s="327"/>
      <c r="C88" s="663" t="s">
        <v>196</v>
      </c>
      <c r="D88" s="663" t="s">
        <v>170</v>
      </c>
      <c r="E88" s="322">
        <v>1</v>
      </c>
      <c r="F88" s="664"/>
      <c r="G88" s="322"/>
      <c r="H88" s="235">
        <v>5.0199999999999996</v>
      </c>
      <c r="I88" s="665"/>
      <c r="J88" s="665"/>
      <c r="K88" s="316"/>
      <c r="L88" s="660"/>
    </row>
    <row r="89" spans="1:12">
      <c r="A89" s="402"/>
      <c r="B89" s="402"/>
      <c r="C89" s="402"/>
      <c r="D89" s="403"/>
      <c r="E89" s="403"/>
      <c r="F89" s="375"/>
      <c r="G89" s="375"/>
      <c r="H89" s="375"/>
      <c r="I89" s="404"/>
      <c r="J89" s="404"/>
      <c r="K89" s="660"/>
      <c r="L89" s="660"/>
    </row>
    <row r="90" spans="1:12">
      <c r="A90" s="227" t="s">
        <v>165</v>
      </c>
      <c r="B90" s="228"/>
      <c r="C90" s="230" t="s">
        <v>545</v>
      </c>
      <c r="D90" s="230"/>
      <c r="E90" s="231"/>
      <c r="F90" s="231">
        <v>26</v>
      </c>
      <c r="G90" s="231"/>
      <c r="H90" s="232"/>
      <c r="I90" s="404"/>
      <c r="J90" s="404"/>
      <c r="K90" s="660"/>
      <c r="L90" s="660"/>
    </row>
    <row r="91" spans="1:12">
      <c r="A91" s="227" t="s">
        <v>165</v>
      </c>
      <c r="B91" s="228" t="s">
        <v>168</v>
      </c>
      <c r="C91" s="230" t="s">
        <v>542</v>
      </c>
      <c r="D91" s="230"/>
      <c r="E91" s="231"/>
      <c r="F91" s="231">
        <v>1</v>
      </c>
      <c r="G91" s="231"/>
      <c r="H91" s="232">
        <v>1.88</v>
      </c>
      <c r="I91" s="404"/>
      <c r="J91" s="404"/>
      <c r="K91" s="653">
        <f t="shared" ref="K91:K92" si="11">SUM(H91)</f>
        <v>1.88</v>
      </c>
      <c r="L91" s="660"/>
    </row>
    <row r="92" spans="1:12">
      <c r="A92" s="227" t="s">
        <v>165</v>
      </c>
      <c r="B92" s="228" t="s">
        <v>168</v>
      </c>
      <c r="C92" s="230"/>
      <c r="D92" s="230"/>
      <c r="E92" s="231"/>
      <c r="F92" s="231">
        <v>1</v>
      </c>
      <c r="G92" s="231"/>
      <c r="H92" s="232">
        <v>1.88</v>
      </c>
      <c r="I92" s="404"/>
      <c r="J92" s="404"/>
      <c r="K92" s="653">
        <f t="shared" si="11"/>
        <v>1.88</v>
      </c>
      <c r="L92" s="660"/>
    </row>
    <row r="93" spans="1:12">
      <c r="A93" s="227" t="s">
        <v>165</v>
      </c>
      <c r="B93" s="228" t="s">
        <v>168</v>
      </c>
      <c r="C93" s="230"/>
      <c r="D93" s="230"/>
      <c r="E93" s="231"/>
      <c r="F93" s="231">
        <v>1</v>
      </c>
      <c r="G93" s="231"/>
      <c r="H93" s="232">
        <v>1.88</v>
      </c>
      <c r="I93" s="404"/>
      <c r="J93" s="404"/>
      <c r="K93" s="660"/>
      <c r="L93" s="660"/>
    </row>
    <row r="94" spans="1:12">
      <c r="A94" s="227" t="s">
        <v>165</v>
      </c>
      <c r="B94" s="228" t="s">
        <v>168</v>
      </c>
      <c r="C94" s="230"/>
      <c r="D94" s="230"/>
      <c r="E94" s="231"/>
      <c r="F94" s="231">
        <v>1</v>
      </c>
      <c r="G94" s="231"/>
      <c r="H94" s="232">
        <v>1.88</v>
      </c>
      <c r="I94" s="404"/>
      <c r="J94" s="404"/>
      <c r="K94" s="660"/>
      <c r="L94" s="660"/>
    </row>
    <row r="95" spans="1:12">
      <c r="A95" s="227" t="s">
        <v>165</v>
      </c>
      <c r="B95" s="228" t="s">
        <v>168</v>
      </c>
      <c r="C95" s="230"/>
      <c r="D95" s="230"/>
      <c r="E95" s="231"/>
      <c r="F95" s="231">
        <v>1</v>
      </c>
      <c r="G95" s="231"/>
      <c r="H95" s="232">
        <v>1.88</v>
      </c>
      <c r="I95" s="404"/>
      <c r="J95" s="404"/>
      <c r="K95" s="660"/>
      <c r="L95" s="660"/>
    </row>
    <row r="96" spans="1:12">
      <c r="A96" s="227" t="s">
        <v>165</v>
      </c>
      <c r="B96" s="228" t="s">
        <v>168</v>
      </c>
      <c r="C96" s="230"/>
      <c r="D96" s="230"/>
      <c r="E96" s="231"/>
      <c r="F96" s="231">
        <v>1</v>
      </c>
      <c r="G96" s="231"/>
      <c r="H96" s="232">
        <v>1.88</v>
      </c>
      <c r="I96" s="404"/>
      <c r="J96" s="404"/>
      <c r="K96" s="660"/>
      <c r="L96" s="660"/>
    </row>
    <row r="97" spans="1:12">
      <c r="A97" s="227" t="s">
        <v>165</v>
      </c>
      <c r="B97" s="228" t="s">
        <v>168</v>
      </c>
      <c r="C97" s="230"/>
      <c r="D97" s="230"/>
      <c r="E97" s="231"/>
      <c r="F97" s="231">
        <v>1</v>
      </c>
      <c r="G97" s="231"/>
      <c r="H97" s="232">
        <v>1.88</v>
      </c>
      <c r="I97" s="404"/>
      <c r="J97" s="404"/>
      <c r="K97" s="660"/>
      <c r="L97" s="660"/>
    </row>
    <row r="98" spans="1:12">
      <c r="A98" s="227" t="s">
        <v>165</v>
      </c>
      <c r="B98" s="228" t="s">
        <v>168</v>
      </c>
      <c r="C98" s="230"/>
      <c r="D98" s="230"/>
      <c r="E98" s="231"/>
      <c r="F98" s="231">
        <v>1</v>
      </c>
      <c r="G98" s="231"/>
      <c r="H98" s="232">
        <v>1.88</v>
      </c>
      <c r="I98" s="404"/>
      <c r="J98" s="404"/>
      <c r="K98" s="660"/>
      <c r="L98" s="660"/>
    </row>
    <row r="99" spans="1:12">
      <c r="A99" s="227" t="s">
        <v>165</v>
      </c>
      <c r="B99" s="228" t="s">
        <v>168</v>
      </c>
      <c r="C99" s="230"/>
      <c r="D99" s="230"/>
      <c r="E99" s="231"/>
      <c r="F99" s="231">
        <v>1</v>
      </c>
      <c r="G99" s="231"/>
      <c r="H99" s="232">
        <v>1.88</v>
      </c>
      <c r="I99" s="404"/>
      <c r="J99" s="404"/>
      <c r="K99" s="660"/>
      <c r="L99" s="660"/>
    </row>
    <row r="100" spans="1:12">
      <c r="A100" s="227" t="s">
        <v>165</v>
      </c>
      <c r="B100" s="228" t="s">
        <v>168</v>
      </c>
      <c r="C100" s="230"/>
      <c r="D100" s="230"/>
      <c r="E100" s="231"/>
      <c r="F100" s="231">
        <v>1</v>
      </c>
      <c r="G100" s="231"/>
      <c r="H100" s="232">
        <v>1.88</v>
      </c>
      <c r="I100" s="404"/>
      <c r="J100" s="404"/>
      <c r="K100" s="660"/>
      <c r="L100" s="660"/>
    </row>
    <row r="101" spans="1:12">
      <c r="A101" s="227" t="s">
        <v>165</v>
      </c>
      <c r="B101" s="228" t="s">
        <v>168</v>
      </c>
      <c r="C101" s="230"/>
      <c r="D101" s="230"/>
      <c r="E101" s="231"/>
      <c r="F101" s="231">
        <v>1</v>
      </c>
      <c r="G101" s="231"/>
      <c r="H101" s="232">
        <v>1.88</v>
      </c>
      <c r="I101" s="404"/>
      <c r="J101" s="404"/>
      <c r="K101" s="660"/>
      <c r="L101" s="660"/>
    </row>
    <row r="102" spans="1:12">
      <c r="A102" s="227" t="s">
        <v>165</v>
      </c>
      <c r="B102" s="228" t="s">
        <v>168</v>
      </c>
      <c r="C102" s="230"/>
      <c r="D102" s="230"/>
      <c r="E102" s="231"/>
      <c r="F102" s="231">
        <v>1</v>
      </c>
      <c r="G102" s="231"/>
      <c r="H102" s="232">
        <v>1.88</v>
      </c>
      <c r="I102" s="404"/>
      <c r="J102" s="404"/>
      <c r="K102" s="660"/>
      <c r="L102" s="660"/>
    </row>
    <row r="103" spans="1:12">
      <c r="A103" s="227" t="s">
        <v>165</v>
      </c>
      <c r="B103" s="228" t="s">
        <v>168</v>
      </c>
      <c r="C103" s="230"/>
      <c r="D103" s="230"/>
      <c r="E103" s="231"/>
      <c r="F103" s="231">
        <v>1</v>
      </c>
      <c r="G103" s="231"/>
      <c r="H103" s="232">
        <v>1.88</v>
      </c>
      <c r="I103" s="404"/>
      <c r="J103" s="404"/>
      <c r="K103" s="660"/>
      <c r="L103" s="660"/>
    </row>
    <row r="104" spans="1:12">
      <c r="A104" s="227" t="s">
        <v>165</v>
      </c>
      <c r="B104" s="228" t="s">
        <v>168</v>
      </c>
      <c r="C104" s="230"/>
      <c r="D104" s="230"/>
      <c r="E104" s="231"/>
      <c r="F104" s="231">
        <v>1</v>
      </c>
      <c r="G104" s="231"/>
      <c r="H104" s="232">
        <v>1.88</v>
      </c>
      <c r="I104" s="404"/>
      <c r="J104" s="404"/>
      <c r="K104" s="660"/>
      <c r="L104" s="660"/>
    </row>
    <row r="105" spans="1:12">
      <c r="A105" s="227" t="s">
        <v>165</v>
      </c>
      <c r="B105" s="228" t="s">
        <v>168</v>
      </c>
      <c r="C105" s="230"/>
      <c r="D105" s="230"/>
      <c r="E105" s="231"/>
      <c r="F105" s="231">
        <v>1</v>
      </c>
      <c r="G105" s="231"/>
      <c r="H105" s="232">
        <v>1.88</v>
      </c>
      <c r="I105" s="404"/>
      <c r="J105" s="404"/>
      <c r="K105" s="660"/>
      <c r="L105" s="660"/>
    </row>
    <row r="106" spans="1:12">
      <c r="A106" s="227" t="s">
        <v>165</v>
      </c>
      <c r="B106" s="228" t="s">
        <v>168</v>
      </c>
      <c r="C106" s="230"/>
      <c r="D106" s="230"/>
      <c r="E106" s="231"/>
      <c r="F106" s="231">
        <v>1</v>
      </c>
      <c r="G106" s="231"/>
      <c r="H106" s="232">
        <v>1.88</v>
      </c>
      <c r="I106" s="404"/>
      <c r="J106" s="404"/>
      <c r="K106" s="660"/>
      <c r="L106" s="660"/>
    </row>
    <row r="107" spans="1:12">
      <c r="A107" s="227" t="s">
        <v>165</v>
      </c>
      <c r="B107" s="228" t="s">
        <v>168</v>
      </c>
      <c r="C107" s="230"/>
      <c r="D107" s="230"/>
      <c r="E107" s="231"/>
      <c r="F107" s="231">
        <v>1</v>
      </c>
      <c r="G107" s="231"/>
      <c r="H107" s="232">
        <v>1.88</v>
      </c>
      <c r="I107" s="404"/>
      <c r="J107" s="404"/>
      <c r="K107" s="660"/>
      <c r="L107" s="660"/>
    </row>
    <row r="108" spans="1:12">
      <c r="A108" s="227" t="s">
        <v>165</v>
      </c>
      <c r="B108" s="228" t="s">
        <v>168</v>
      </c>
      <c r="C108" s="230"/>
      <c r="D108" s="230"/>
      <c r="E108" s="231"/>
      <c r="F108" s="231">
        <v>1</v>
      </c>
      <c r="G108" s="231"/>
      <c r="H108" s="232">
        <v>1.88</v>
      </c>
      <c r="I108" s="404"/>
      <c r="J108" s="404"/>
      <c r="K108" s="660"/>
      <c r="L108" s="660"/>
    </row>
    <row r="109" spans="1:12">
      <c r="A109" s="227" t="s">
        <v>165</v>
      </c>
      <c r="B109" s="228" t="s">
        <v>168</v>
      </c>
      <c r="C109" s="230"/>
      <c r="D109" s="230"/>
      <c r="E109" s="231"/>
      <c r="F109" s="231">
        <v>1</v>
      </c>
      <c r="G109" s="231"/>
      <c r="H109" s="232">
        <v>1.88</v>
      </c>
      <c r="I109" s="404"/>
      <c r="J109" s="404"/>
      <c r="K109" s="660"/>
      <c r="L109" s="660"/>
    </row>
    <row r="110" spans="1:12">
      <c r="A110" s="227" t="s">
        <v>165</v>
      </c>
      <c r="B110" s="228" t="s">
        <v>168</v>
      </c>
      <c r="C110" s="230"/>
      <c r="D110" s="230"/>
      <c r="E110" s="231"/>
      <c r="F110" s="231">
        <v>1</v>
      </c>
      <c r="G110" s="231"/>
      <c r="H110" s="232">
        <v>1.88</v>
      </c>
      <c r="I110" s="404"/>
      <c r="J110" s="404"/>
      <c r="K110" s="660"/>
      <c r="L110" s="660"/>
    </row>
    <row r="111" spans="1:12">
      <c r="A111" s="227" t="s">
        <v>165</v>
      </c>
      <c r="B111" s="228" t="s">
        <v>168</v>
      </c>
      <c r="C111" s="230"/>
      <c r="D111" s="230"/>
      <c r="E111" s="231"/>
      <c r="F111" s="231">
        <v>1</v>
      </c>
      <c r="G111" s="231"/>
      <c r="H111" s="232">
        <v>1.88</v>
      </c>
      <c r="I111" s="404"/>
      <c r="J111" s="404"/>
      <c r="K111" s="660"/>
      <c r="L111" s="660"/>
    </row>
    <row r="112" spans="1:12">
      <c r="A112" s="227" t="s">
        <v>165</v>
      </c>
      <c r="B112" s="228" t="s">
        <v>168</v>
      </c>
      <c r="C112" s="230"/>
      <c r="D112" s="230"/>
      <c r="E112" s="231"/>
      <c r="F112" s="231">
        <v>1</v>
      </c>
      <c r="G112" s="231"/>
      <c r="H112" s="232">
        <v>1.88</v>
      </c>
      <c r="I112" s="404"/>
      <c r="J112" s="404"/>
      <c r="K112" s="660"/>
      <c r="L112" s="660"/>
    </row>
    <row r="113" spans="1:12">
      <c r="A113" s="227" t="s">
        <v>165</v>
      </c>
      <c r="B113" s="228" t="s">
        <v>168</v>
      </c>
      <c r="C113" s="230"/>
      <c r="D113" s="230"/>
      <c r="E113" s="231"/>
      <c r="F113" s="231">
        <v>1</v>
      </c>
      <c r="G113" s="231"/>
      <c r="H113" s="232">
        <v>1.88</v>
      </c>
      <c r="I113" s="404"/>
      <c r="J113" s="404"/>
      <c r="K113" s="660"/>
      <c r="L113" s="660"/>
    </row>
    <row r="114" spans="1:12">
      <c r="A114" s="227" t="s">
        <v>165</v>
      </c>
      <c r="B114" s="228" t="s">
        <v>168</v>
      </c>
      <c r="C114" s="230"/>
      <c r="D114" s="230"/>
      <c r="E114" s="231"/>
      <c r="F114" s="231">
        <v>1</v>
      </c>
      <c r="G114" s="231"/>
      <c r="H114" s="232">
        <v>1.88</v>
      </c>
      <c r="I114" s="404"/>
      <c r="J114" s="404"/>
      <c r="K114" s="660"/>
      <c r="L114" s="660"/>
    </row>
    <row r="115" spans="1:12">
      <c r="A115" s="227" t="s">
        <v>165</v>
      </c>
      <c r="B115" s="228" t="s">
        <v>168</v>
      </c>
      <c r="C115" s="230"/>
      <c r="D115" s="230"/>
      <c r="E115" s="231"/>
      <c r="F115" s="231">
        <v>1</v>
      </c>
      <c r="G115" s="231"/>
      <c r="H115" s="232">
        <v>1.88</v>
      </c>
      <c r="I115" s="404"/>
      <c r="J115" s="404"/>
      <c r="K115" s="660"/>
      <c r="L115" s="660"/>
    </row>
    <row r="116" spans="1:12">
      <c r="A116" s="227" t="s">
        <v>165</v>
      </c>
      <c r="B116" s="228" t="s">
        <v>168</v>
      </c>
      <c r="C116" s="230" t="s">
        <v>196</v>
      </c>
      <c r="D116" s="230"/>
      <c r="E116" s="231"/>
      <c r="F116" s="231">
        <v>1</v>
      </c>
      <c r="G116" s="231"/>
      <c r="H116" s="232">
        <v>1.88</v>
      </c>
      <c r="I116" s="404"/>
      <c r="J116" s="404"/>
      <c r="K116" s="660"/>
      <c r="L116" s="660"/>
    </row>
    <row r="117" spans="1:12">
      <c r="A117" s="227"/>
      <c r="B117" s="228"/>
      <c r="C117" s="230"/>
      <c r="D117" s="230"/>
      <c r="E117" s="231"/>
      <c r="F117" s="234"/>
      <c r="G117" s="231"/>
      <c r="H117" s="232"/>
      <c r="I117" s="404"/>
      <c r="J117" s="404"/>
      <c r="K117" s="660"/>
      <c r="L117" s="660"/>
    </row>
    <row r="118" spans="1:12">
      <c r="A118" s="227"/>
      <c r="B118" s="228"/>
      <c r="C118" s="230"/>
      <c r="D118" s="230"/>
      <c r="E118" s="231"/>
      <c r="F118" s="234"/>
      <c r="G118" s="231"/>
      <c r="H118" s="232"/>
      <c r="I118" s="404"/>
      <c r="J118" s="404"/>
      <c r="K118" s="660"/>
      <c r="L118" s="660"/>
    </row>
    <row r="119" spans="1:12">
      <c r="A119" s="227"/>
      <c r="B119" s="228"/>
      <c r="C119" s="230"/>
      <c r="D119" s="230"/>
      <c r="E119" s="231"/>
      <c r="F119" s="234"/>
      <c r="G119" s="231"/>
      <c r="H119" s="232"/>
      <c r="I119" s="404"/>
      <c r="J119" s="404"/>
      <c r="K119" s="660"/>
      <c r="L119" s="660"/>
    </row>
    <row r="120" spans="1:12">
      <c r="A120" s="227" t="s">
        <v>165</v>
      </c>
      <c r="B120" s="228"/>
      <c r="C120" s="230" t="s">
        <v>546</v>
      </c>
      <c r="D120" s="230"/>
      <c r="E120" s="231"/>
      <c r="F120" s="231"/>
      <c r="G120" s="231"/>
      <c r="H120" s="232"/>
      <c r="I120" s="404"/>
      <c r="J120" s="404"/>
      <c r="K120" s="660"/>
      <c r="L120" s="660"/>
    </row>
    <row r="121" spans="1:12">
      <c r="A121" s="227" t="s">
        <v>165</v>
      </c>
      <c r="B121" s="228" t="s">
        <v>168</v>
      </c>
      <c r="C121" s="230" t="s">
        <v>542</v>
      </c>
      <c r="D121" s="230"/>
      <c r="E121" s="230" t="s">
        <v>547</v>
      </c>
      <c r="F121" s="231">
        <v>1</v>
      </c>
      <c r="G121" s="231"/>
      <c r="H121" s="232">
        <v>18.34</v>
      </c>
      <c r="I121" s="404"/>
      <c r="J121" s="404"/>
      <c r="K121" s="660"/>
      <c r="L121" s="660"/>
    </row>
    <row r="122" spans="1:12">
      <c r="A122" s="227"/>
      <c r="B122" s="228"/>
      <c r="C122" s="230"/>
      <c r="D122" s="230"/>
      <c r="E122" s="230" t="s">
        <v>547</v>
      </c>
      <c r="F122" s="231">
        <v>1</v>
      </c>
      <c r="G122" s="231"/>
      <c r="H122" s="232">
        <v>18.34</v>
      </c>
      <c r="I122" s="404"/>
      <c r="J122" s="404"/>
      <c r="K122" s="660"/>
      <c r="L122" s="660"/>
    </row>
    <row r="123" spans="1:12">
      <c r="A123" s="227"/>
      <c r="B123" s="228"/>
      <c r="C123" s="230"/>
      <c r="D123" s="230"/>
      <c r="E123" s="230" t="s">
        <v>547</v>
      </c>
      <c r="F123" s="231">
        <v>1</v>
      </c>
      <c r="G123" s="231"/>
      <c r="H123" s="232">
        <v>18.34</v>
      </c>
      <c r="I123" s="404"/>
      <c r="J123" s="404"/>
      <c r="K123" s="660"/>
      <c r="L123" s="660"/>
    </row>
    <row r="124" spans="1:12">
      <c r="A124" s="227"/>
      <c r="B124" s="228"/>
      <c r="C124" s="230"/>
      <c r="D124" s="230"/>
      <c r="E124" s="230" t="s">
        <v>547</v>
      </c>
      <c r="F124" s="231">
        <v>1</v>
      </c>
      <c r="G124" s="231"/>
      <c r="H124" s="232">
        <v>18.34</v>
      </c>
      <c r="I124" s="404"/>
      <c r="J124" s="404"/>
      <c r="K124" s="660"/>
      <c r="L124" s="660"/>
    </row>
    <row r="125" spans="1:12">
      <c r="A125" s="227"/>
      <c r="B125" s="228"/>
      <c r="C125" s="230"/>
      <c r="D125" s="230"/>
      <c r="E125" s="230" t="s">
        <v>547</v>
      </c>
      <c r="F125" s="231">
        <v>1</v>
      </c>
      <c r="G125" s="231"/>
      <c r="H125" s="232">
        <v>18.34</v>
      </c>
      <c r="I125" s="404"/>
      <c r="J125" s="404"/>
      <c r="K125" s="660"/>
      <c r="L125" s="660"/>
    </row>
    <row r="126" spans="1:12">
      <c r="A126" s="227"/>
      <c r="B126" s="228"/>
      <c r="C126" s="230"/>
      <c r="D126" s="230"/>
      <c r="E126" s="230" t="s">
        <v>547</v>
      </c>
      <c r="F126" s="231">
        <v>1</v>
      </c>
      <c r="G126" s="231"/>
      <c r="H126" s="232">
        <v>18.34</v>
      </c>
      <c r="I126" s="404"/>
      <c r="J126" s="404"/>
      <c r="K126" s="660"/>
      <c r="L126" s="660"/>
    </row>
    <row r="127" spans="1:12">
      <c r="A127" s="227"/>
      <c r="B127" s="228"/>
      <c r="C127" s="230"/>
      <c r="D127" s="230"/>
      <c r="E127" s="230" t="s">
        <v>547</v>
      </c>
      <c r="F127" s="231">
        <v>1</v>
      </c>
      <c r="G127" s="231"/>
      <c r="H127" s="232">
        <v>18.34</v>
      </c>
      <c r="I127" s="404"/>
      <c r="J127" s="404"/>
      <c r="K127" s="660"/>
      <c r="L127" s="660"/>
    </row>
    <row r="128" spans="1:12">
      <c r="A128" s="227"/>
      <c r="B128" s="228"/>
      <c r="C128" s="230"/>
      <c r="D128" s="230"/>
      <c r="E128" s="230" t="s">
        <v>547</v>
      </c>
      <c r="F128" s="231">
        <v>1</v>
      </c>
      <c r="G128" s="231"/>
      <c r="H128" s="232">
        <v>18.34</v>
      </c>
      <c r="I128" s="404"/>
      <c r="J128" s="404"/>
      <c r="K128" s="660"/>
      <c r="L128" s="660"/>
    </row>
    <row r="129" spans="1:12">
      <c r="A129" s="227"/>
      <c r="B129" s="228"/>
      <c r="C129" s="230"/>
      <c r="D129" s="230"/>
      <c r="E129" s="230" t="s">
        <v>547</v>
      </c>
      <c r="F129" s="231">
        <v>1</v>
      </c>
      <c r="G129" s="231"/>
      <c r="H129" s="232">
        <v>18.34</v>
      </c>
      <c r="I129" s="404"/>
      <c r="J129" s="404"/>
      <c r="K129" s="660"/>
      <c r="L129" s="660"/>
    </row>
    <row r="130" spans="1:12">
      <c r="A130" s="227"/>
      <c r="B130" s="228"/>
      <c r="C130" s="230"/>
      <c r="D130" s="230"/>
      <c r="E130" s="230" t="s">
        <v>547</v>
      </c>
      <c r="F130" s="231">
        <v>1</v>
      </c>
      <c r="G130" s="231"/>
      <c r="H130" s="232">
        <v>18.34</v>
      </c>
      <c r="I130" s="404"/>
      <c r="J130" s="404"/>
      <c r="K130" s="660"/>
      <c r="L130" s="660"/>
    </row>
    <row r="131" spans="1:12">
      <c r="A131" s="227"/>
      <c r="B131" s="228"/>
      <c r="C131" s="230"/>
      <c r="D131" s="230"/>
      <c r="E131" s="230" t="s">
        <v>547</v>
      </c>
      <c r="F131" s="231">
        <v>1</v>
      </c>
      <c r="G131" s="231"/>
      <c r="H131" s="232">
        <v>18.34</v>
      </c>
      <c r="I131" s="404"/>
      <c r="J131" s="404"/>
      <c r="K131" s="660"/>
      <c r="L131" s="660"/>
    </row>
    <row r="132" spans="1:12">
      <c r="A132" s="227"/>
      <c r="B132" s="228"/>
      <c r="C132" s="230"/>
      <c r="D132" s="230"/>
      <c r="E132" s="230" t="s">
        <v>547</v>
      </c>
      <c r="F132" s="231">
        <v>1</v>
      </c>
      <c r="G132" s="231"/>
      <c r="H132" s="232">
        <v>18.34</v>
      </c>
      <c r="I132" s="404"/>
      <c r="J132" s="404"/>
      <c r="K132" s="660"/>
      <c r="L132" s="660"/>
    </row>
    <row r="133" spans="1:12">
      <c r="A133" s="227"/>
      <c r="B133" s="228"/>
      <c r="C133" s="230"/>
      <c r="D133" s="230"/>
      <c r="E133" s="230" t="s">
        <v>547</v>
      </c>
      <c r="F133" s="231">
        <v>1</v>
      </c>
      <c r="G133" s="231"/>
      <c r="H133" s="232">
        <v>18.34</v>
      </c>
      <c r="I133" s="404"/>
      <c r="J133" s="404"/>
      <c r="K133" s="660"/>
      <c r="L133" s="660"/>
    </row>
    <row r="134" spans="1:12">
      <c r="A134" s="227"/>
      <c r="B134" s="228"/>
      <c r="C134" s="230"/>
      <c r="D134" s="230"/>
      <c r="E134" s="230" t="s">
        <v>547</v>
      </c>
      <c r="F134" s="231">
        <v>1</v>
      </c>
      <c r="G134" s="231"/>
      <c r="H134" s="232">
        <v>18.34</v>
      </c>
      <c r="I134" s="404"/>
      <c r="J134" s="404"/>
      <c r="K134" s="660"/>
      <c r="L134" s="660"/>
    </row>
    <row r="135" spans="1:12">
      <c r="A135" s="227"/>
      <c r="B135" s="228"/>
      <c r="C135" s="230"/>
      <c r="D135" s="230"/>
      <c r="E135" s="230" t="s">
        <v>547</v>
      </c>
      <c r="F135" s="231">
        <v>1</v>
      </c>
      <c r="G135" s="231"/>
      <c r="H135" s="232">
        <v>18.34</v>
      </c>
      <c r="I135" s="404"/>
      <c r="J135" s="404"/>
      <c r="K135" s="660"/>
      <c r="L135" s="660"/>
    </row>
    <row r="136" spans="1:12">
      <c r="A136" s="227"/>
      <c r="B136" s="228"/>
      <c r="C136" s="230"/>
      <c r="D136" s="230"/>
      <c r="E136" s="230" t="s">
        <v>547</v>
      </c>
      <c r="F136" s="231">
        <v>1</v>
      </c>
      <c r="G136" s="231"/>
      <c r="H136" s="232">
        <v>18.34</v>
      </c>
      <c r="I136" s="404"/>
      <c r="J136" s="404"/>
      <c r="K136" s="660"/>
      <c r="L136" s="660"/>
    </row>
    <row r="137" spans="1:12">
      <c r="A137" s="227"/>
      <c r="B137" s="228"/>
      <c r="C137" s="230"/>
      <c r="D137" s="230"/>
      <c r="E137" s="230" t="s">
        <v>547</v>
      </c>
      <c r="F137" s="231">
        <v>1</v>
      </c>
      <c r="G137" s="231"/>
      <c r="H137" s="232">
        <v>18.34</v>
      </c>
      <c r="I137" s="404"/>
      <c r="J137" s="404"/>
      <c r="K137" s="660"/>
      <c r="L137" s="660"/>
    </row>
    <row r="138" spans="1:12">
      <c r="A138" s="227"/>
      <c r="B138" s="228"/>
      <c r="C138" s="230"/>
      <c r="D138" s="230"/>
      <c r="E138" s="230" t="s">
        <v>547</v>
      </c>
      <c r="F138" s="231">
        <v>1</v>
      </c>
      <c r="G138" s="231"/>
      <c r="H138" s="232">
        <v>18.34</v>
      </c>
      <c r="I138" s="404"/>
      <c r="J138" s="404"/>
      <c r="K138" s="660"/>
      <c r="L138" s="660"/>
    </row>
    <row r="139" spans="1:12">
      <c r="A139" s="227"/>
      <c r="B139" s="228"/>
      <c r="C139" s="230"/>
      <c r="D139" s="230"/>
      <c r="E139" s="230" t="s">
        <v>547</v>
      </c>
      <c r="F139" s="231">
        <v>1</v>
      </c>
      <c r="G139" s="231"/>
      <c r="H139" s="232">
        <v>18.34</v>
      </c>
      <c r="I139" s="404"/>
      <c r="J139" s="404"/>
      <c r="K139" s="660"/>
      <c r="L139" s="660"/>
    </row>
    <row r="140" spans="1:12">
      <c r="A140" s="227"/>
      <c r="B140" s="228"/>
      <c r="C140" s="230"/>
      <c r="D140" s="230"/>
      <c r="E140" s="230" t="s">
        <v>547</v>
      </c>
      <c r="F140" s="231">
        <v>1</v>
      </c>
      <c r="G140" s="231"/>
      <c r="H140" s="232">
        <v>18.34</v>
      </c>
      <c r="I140" s="404"/>
      <c r="J140" s="404"/>
      <c r="K140" s="660"/>
      <c r="L140" s="660"/>
    </row>
    <row r="141" spans="1:12">
      <c r="A141" s="227"/>
      <c r="B141" s="228"/>
      <c r="C141" s="230"/>
      <c r="D141" s="230"/>
      <c r="E141" s="230" t="s">
        <v>547</v>
      </c>
      <c r="F141" s="231">
        <v>1</v>
      </c>
      <c r="G141" s="231"/>
      <c r="H141" s="232">
        <v>18.34</v>
      </c>
      <c r="I141" s="404"/>
      <c r="J141" s="404"/>
      <c r="K141" s="660"/>
      <c r="L141" s="660"/>
    </row>
    <row r="142" spans="1:12">
      <c r="A142" s="227"/>
      <c r="B142" s="228"/>
      <c r="C142" s="230"/>
      <c r="D142" s="230"/>
      <c r="E142" s="230" t="s">
        <v>547</v>
      </c>
      <c r="F142" s="231">
        <v>1</v>
      </c>
      <c r="G142" s="231"/>
      <c r="H142" s="232">
        <v>18.34</v>
      </c>
      <c r="I142" s="404"/>
      <c r="J142" s="404"/>
      <c r="K142" s="660"/>
      <c r="L142" s="660"/>
    </row>
    <row r="143" spans="1:12">
      <c r="A143" s="227"/>
      <c r="B143" s="228"/>
      <c r="C143" s="230"/>
      <c r="D143" s="230"/>
      <c r="E143" s="230" t="s">
        <v>547</v>
      </c>
      <c r="F143" s="231">
        <v>1</v>
      </c>
      <c r="G143" s="231"/>
      <c r="H143" s="232">
        <v>18.34</v>
      </c>
      <c r="I143" s="404"/>
      <c r="J143" s="404"/>
      <c r="K143" s="660"/>
      <c r="L143" s="660"/>
    </row>
    <row r="144" spans="1:12">
      <c r="A144" s="227"/>
      <c r="B144" s="228"/>
      <c r="C144" s="230"/>
      <c r="D144" s="230"/>
      <c r="E144" s="230" t="s">
        <v>547</v>
      </c>
      <c r="F144" s="231">
        <v>1</v>
      </c>
      <c r="G144" s="231"/>
      <c r="H144" s="232">
        <v>18.34</v>
      </c>
      <c r="I144" s="404"/>
      <c r="J144" s="404"/>
      <c r="K144" s="660"/>
      <c r="L144" s="660"/>
    </row>
    <row r="145" spans="1:12">
      <c r="A145" s="227"/>
      <c r="B145" s="228"/>
      <c r="C145" s="230"/>
      <c r="D145" s="230"/>
      <c r="E145" s="230" t="s">
        <v>547</v>
      </c>
      <c r="F145" s="231">
        <v>1</v>
      </c>
      <c r="G145" s="231"/>
      <c r="H145" s="232">
        <v>18.34</v>
      </c>
      <c r="I145" s="404"/>
      <c r="J145" s="404"/>
      <c r="K145" s="660"/>
      <c r="L145" s="660"/>
    </row>
    <row r="146" spans="1:12">
      <c r="A146" s="227"/>
      <c r="B146" s="228"/>
      <c r="C146" s="230"/>
      <c r="D146" s="230"/>
      <c r="E146" s="230" t="s">
        <v>547</v>
      </c>
      <c r="F146" s="231">
        <v>1</v>
      </c>
      <c r="G146" s="231"/>
      <c r="H146" s="232">
        <v>18.34</v>
      </c>
      <c r="I146" s="404"/>
      <c r="J146" s="404"/>
      <c r="K146" s="660"/>
      <c r="L146" s="660"/>
    </row>
    <row r="147" spans="1:12">
      <c r="A147" s="227"/>
      <c r="B147" s="228"/>
      <c r="C147" s="230" t="s">
        <v>196</v>
      </c>
      <c r="D147" s="230"/>
      <c r="E147" s="230" t="s">
        <v>547</v>
      </c>
      <c r="F147" s="231">
        <v>1</v>
      </c>
      <c r="G147" s="231"/>
      <c r="H147" s="232">
        <v>18.34</v>
      </c>
      <c r="I147" s="404"/>
      <c r="J147" s="404"/>
      <c r="K147" s="660"/>
      <c r="L147" s="660"/>
    </row>
    <row r="148" spans="1:12">
      <c r="A148" s="227"/>
      <c r="B148" s="228"/>
      <c r="C148" s="230"/>
      <c r="D148" s="230"/>
      <c r="E148" s="230"/>
      <c r="F148" s="231"/>
      <c r="G148" s="231"/>
      <c r="H148" s="232"/>
      <c r="I148" s="404"/>
      <c r="J148" s="404"/>
      <c r="K148" s="660"/>
      <c r="L148" s="660"/>
    </row>
    <row r="149" spans="1:12">
      <c r="A149" s="227"/>
      <c r="B149" s="228"/>
      <c r="C149" s="230"/>
      <c r="D149" s="230"/>
      <c r="E149" s="230"/>
      <c r="F149" s="231"/>
      <c r="G149" s="231"/>
      <c r="H149" s="232"/>
      <c r="I149" s="404"/>
      <c r="J149" s="404"/>
      <c r="K149" s="660"/>
      <c r="L149" s="660"/>
    </row>
    <row r="150" spans="1:12">
      <c r="A150" s="227"/>
      <c r="B150" s="227" t="s">
        <v>165</v>
      </c>
      <c r="C150" s="228"/>
      <c r="D150" s="230" t="s">
        <v>548</v>
      </c>
      <c r="E150" s="230"/>
      <c r="F150" s="231">
        <v>11</v>
      </c>
      <c r="G150" s="234"/>
      <c r="H150" s="231"/>
      <c r="I150" s="404"/>
      <c r="J150" s="404"/>
      <c r="K150" s="660"/>
      <c r="L150" s="660"/>
    </row>
    <row r="151" spans="1:12">
      <c r="A151" s="227"/>
      <c r="B151" s="227" t="s">
        <v>165</v>
      </c>
      <c r="C151" s="228" t="s">
        <v>168</v>
      </c>
      <c r="D151" s="230" t="s">
        <v>873</v>
      </c>
      <c r="E151" s="230" t="s">
        <v>187</v>
      </c>
      <c r="F151" s="231">
        <v>1</v>
      </c>
      <c r="G151" s="234"/>
      <c r="H151" s="232">
        <v>9.36</v>
      </c>
      <c r="I151" s="404"/>
      <c r="J151" s="404"/>
      <c r="K151" s="653">
        <f t="shared" ref="K151:K152" si="12">SUM(H151)</f>
        <v>9.36</v>
      </c>
      <c r="L151" s="660"/>
    </row>
    <row r="152" spans="1:12">
      <c r="A152" s="227"/>
      <c r="B152" s="228"/>
      <c r="C152" s="230"/>
      <c r="D152" s="230" t="s">
        <v>169</v>
      </c>
      <c r="E152" s="230" t="s">
        <v>187</v>
      </c>
      <c r="F152" s="231">
        <v>1</v>
      </c>
      <c r="G152" s="234"/>
      <c r="H152" s="232">
        <v>9.36</v>
      </c>
      <c r="I152" s="404"/>
      <c r="J152" s="404"/>
      <c r="K152" s="653">
        <f t="shared" si="12"/>
        <v>9.36</v>
      </c>
      <c r="L152" s="660"/>
    </row>
    <row r="153" spans="1:12">
      <c r="A153" s="227"/>
      <c r="B153" s="228"/>
      <c r="C153" s="230"/>
      <c r="D153" s="230" t="s">
        <v>171</v>
      </c>
      <c r="E153" s="230" t="s">
        <v>187</v>
      </c>
      <c r="F153" s="231">
        <v>1</v>
      </c>
      <c r="G153" s="234"/>
      <c r="H153" s="232">
        <v>9.36</v>
      </c>
      <c r="I153" s="404"/>
      <c r="J153" s="404"/>
      <c r="K153" s="660"/>
      <c r="L153" s="660"/>
    </row>
    <row r="154" spans="1:12">
      <c r="A154" s="227"/>
      <c r="B154" s="228"/>
      <c r="C154" s="230"/>
      <c r="D154" s="230" t="s">
        <v>174</v>
      </c>
      <c r="E154" s="230" t="s">
        <v>187</v>
      </c>
      <c r="F154" s="231">
        <v>1</v>
      </c>
      <c r="G154" s="234"/>
      <c r="H154" s="232">
        <v>9.36</v>
      </c>
      <c r="I154" s="404"/>
      <c r="J154" s="404"/>
      <c r="K154" s="660"/>
      <c r="L154" s="660"/>
    </row>
    <row r="155" spans="1:12">
      <c r="A155" s="227"/>
      <c r="B155" s="228"/>
      <c r="C155" s="230"/>
      <c r="D155" s="230" t="s">
        <v>543</v>
      </c>
      <c r="E155" s="230" t="s">
        <v>187</v>
      </c>
      <c r="F155" s="231">
        <v>1</v>
      </c>
      <c r="G155" s="234"/>
      <c r="H155" s="232">
        <v>9.36</v>
      </c>
      <c r="I155" s="404"/>
      <c r="J155" s="404"/>
      <c r="K155" s="233">
        <f>SUM(H155)</f>
        <v>9.36</v>
      </c>
      <c r="L155" s="660"/>
    </row>
    <row r="156" spans="1:12">
      <c r="A156" s="227"/>
      <c r="B156" s="228"/>
      <c r="C156" s="230"/>
      <c r="D156" s="230" t="s">
        <v>544</v>
      </c>
      <c r="E156" s="230" t="s">
        <v>187</v>
      </c>
      <c r="F156" s="231">
        <v>1</v>
      </c>
      <c r="G156" s="234"/>
      <c r="H156" s="232">
        <v>9.36</v>
      </c>
      <c r="I156" s="404"/>
      <c r="J156" s="404"/>
      <c r="K156" s="233">
        <f t="shared" ref="K156:K160" si="13">SUM(H156)</f>
        <v>9.36</v>
      </c>
      <c r="L156" s="660"/>
    </row>
    <row r="157" spans="1:12">
      <c r="A157" s="227"/>
      <c r="B157" s="228"/>
      <c r="C157" s="230"/>
      <c r="D157" s="230" t="s">
        <v>192</v>
      </c>
      <c r="E157" s="230" t="s">
        <v>187</v>
      </c>
      <c r="F157" s="231">
        <v>1</v>
      </c>
      <c r="G157" s="234"/>
      <c r="H157" s="232">
        <v>9.36</v>
      </c>
      <c r="I157" s="404"/>
      <c r="J157" s="404"/>
      <c r="K157" s="233">
        <f t="shared" si="13"/>
        <v>9.36</v>
      </c>
      <c r="L157" s="660"/>
    </row>
    <row r="158" spans="1:12">
      <c r="A158" s="227"/>
      <c r="B158" s="228"/>
      <c r="C158" s="230"/>
      <c r="D158" s="230" t="s">
        <v>193</v>
      </c>
      <c r="E158" s="230" t="s">
        <v>187</v>
      </c>
      <c r="F158" s="231">
        <v>1</v>
      </c>
      <c r="G158" s="234"/>
      <c r="H158" s="232">
        <v>9.36</v>
      </c>
      <c r="I158" s="404"/>
      <c r="J158" s="404"/>
      <c r="K158" s="233">
        <f t="shared" si="13"/>
        <v>9.36</v>
      </c>
      <c r="L158" s="660"/>
    </row>
    <row r="159" spans="1:12">
      <c r="A159" s="227"/>
      <c r="B159" s="228"/>
      <c r="C159" s="230"/>
      <c r="D159" s="230" t="s">
        <v>194</v>
      </c>
      <c r="E159" s="230" t="s">
        <v>187</v>
      </c>
      <c r="F159" s="231">
        <v>1</v>
      </c>
      <c r="G159" s="234"/>
      <c r="H159" s="232">
        <v>9.36</v>
      </c>
      <c r="I159" s="404"/>
      <c r="J159" s="404"/>
      <c r="K159" s="233">
        <f t="shared" si="13"/>
        <v>9.36</v>
      </c>
      <c r="L159" s="660"/>
    </row>
    <row r="160" spans="1:12">
      <c r="A160" s="227"/>
      <c r="B160" s="228"/>
      <c r="C160" s="230"/>
      <c r="D160" s="230" t="s">
        <v>195</v>
      </c>
      <c r="E160" s="230" t="s">
        <v>187</v>
      </c>
      <c r="F160" s="231">
        <v>1</v>
      </c>
      <c r="G160" s="234"/>
      <c r="H160" s="232">
        <v>9.36</v>
      </c>
      <c r="I160" s="404"/>
      <c r="J160" s="404"/>
      <c r="K160" s="233">
        <f t="shared" si="13"/>
        <v>9.36</v>
      </c>
      <c r="L160" s="660"/>
    </row>
    <row r="161" spans="1:12">
      <c r="A161" s="227"/>
      <c r="B161" s="228"/>
      <c r="C161" s="230"/>
      <c r="D161" s="230" t="s">
        <v>196</v>
      </c>
      <c r="E161" s="230" t="s">
        <v>187</v>
      </c>
      <c r="F161" s="231">
        <v>1</v>
      </c>
      <c r="G161" s="234"/>
      <c r="H161" s="232">
        <v>9.36</v>
      </c>
      <c r="I161" s="404"/>
      <c r="J161" s="404"/>
      <c r="K161" s="660"/>
      <c r="L161" s="660"/>
    </row>
    <row r="162" spans="1:12">
      <c r="A162" s="227"/>
      <c r="B162" s="228"/>
      <c r="C162" s="230"/>
      <c r="D162" s="230"/>
      <c r="E162" s="230"/>
      <c r="F162" s="231"/>
      <c r="G162" s="234"/>
      <c r="H162" s="232"/>
      <c r="I162" s="404"/>
      <c r="J162" s="404"/>
      <c r="K162" s="660"/>
      <c r="L162" s="660"/>
    </row>
    <row r="163" spans="1:12">
      <c r="A163" s="227"/>
      <c r="B163" s="228"/>
      <c r="C163" s="230"/>
      <c r="D163" s="230"/>
      <c r="E163" s="230"/>
      <c r="F163" s="231"/>
      <c r="G163" s="231"/>
      <c r="H163" s="232"/>
      <c r="I163" s="404"/>
      <c r="J163" s="404"/>
      <c r="K163" s="660"/>
      <c r="L163" s="660"/>
    </row>
    <row r="164" spans="1:12">
      <c r="A164" s="227"/>
      <c r="B164" s="227" t="s">
        <v>189</v>
      </c>
      <c r="C164" s="228" t="s">
        <v>190</v>
      </c>
      <c r="D164" s="241" t="s">
        <v>166</v>
      </c>
      <c r="E164" s="242"/>
      <c r="F164" s="242"/>
      <c r="G164" s="242"/>
      <c r="H164" s="242"/>
      <c r="I164" s="404"/>
      <c r="J164" s="404"/>
      <c r="K164" s="660"/>
      <c r="L164" s="660"/>
    </row>
    <row r="165" spans="1:12">
      <c r="A165" s="227"/>
      <c r="B165" s="228"/>
      <c r="C165" s="228"/>
      <c r="D165" s="230" t="s">
        <v>132</v>
      </c>
      <c r="E165" s="230" t="s">
        <v>170</v>
      </c>
      <c r="F165" s="231">
        <v>1</v>
      </c>
      <c r="G165" s="234"/>
      <c r="H165" s="232">
        <v>14.01</v>
      </c>
      <c r="I165" s="404"/>
      <c r="J165" s="404"/>
      <c r="K165" s="660"/>
      <c r="L165" s="660"/>
    </row>
    <row r="166" spans="1:12">
      <c r="A166" s="227"/>
      <c r="B166" s="228"/>
      <c r="C166" s="228"/>
      <c r="D166" s="230" t="s">
        <v>136</v>
      </c>
      <c r="E166" s="230" t="s">
        <v>170</v>
      </c>
      <c r="F166" s="231">
        <v>1</v>
      </c>
      <c r="G166" s="234"/>
      <c r="H166" s="232">
        <v>14.01</v>
      </c>
      <c r="I166" s="404"/>
      <c r="J166" s="404"/>
      <c r="K166" s="660"/>
      <c r="L166" s="660"/>
    </row>
    <row r="167" spans="1:12">
      <c r="A167" s="227"/>
      <c r="B167" s="228"/>
      <c r="C167" s="228"/>
      <c r="D167" s="230" t="s">
        <v>549</v>
      </c>
      <c r="E167" s="230" t="s">
        <v>170</v>
      </c>
      <c r="F167" s="231">
        <v>1</v>
      </c>
      <c r="G167" s="234"/>
      <c r="H167" s="232">
        <v>14.01</v>
      </c>
      <c r="I167" s="404"/>
      <c r="J167" s="404"/>
      <c r="K167" s="660"/>
      <c r="L167" s="660"/>
    </row>
    <row r="168" spans="1:12">
      <c r="A168" s="227"/>
      <c r="B168" s="228"/>
      <c r="C168" s="228"/>
      <c r="D168" s="230" t="s">
        <v>136</v>
      </c>
      <c r="E168" s="230" t="s">
        <v>198</v>
      </c>
      <c r="F168" s="231">
        <v>1</v>
      </c>
      <c r="G168" s="234"/>
      <c r="H168" s="232">
        <v>9.64</v>
      </c>
      <c r="I168" s="404"/>
      <c r="J168" s="404"/>
      <c r="K168" s="660"/>
      <c r="L168" s="660"/>
    </row>
    <row r="169" spans="1:12">
      <c r="A169" s="227"/>
      <c r="B169" s="228"/>
      <c r="C169" s="228"/>
      <c r="D169" s="230" t="s">
        <v>549</v>
      </c>
      <c r="E169" s="230" t="s">
        <v>198</v>
      </c>
      <c r="F169" s="231">
        <v>1</v>
      </c>
      <c r="G169" s="234"/>
      <c r="H169" s="232">
        <v>9.64</v>
      </c>
      <c r="I169" s="404"/>
      <c r="J169" s="404"/>
      <c r="K169" s="660"/>
      <c r="L169" s="660"/>
    </row>
    <row r="170" spans="1:12">
      <c r="A170" s="227"/>
      <c r="B170" s="228"/>
      <c r="C170" s="228"/>
      <c r="D170" s="230" t="s">
        <v>173</v>
      </c>
      <c r="E170" s="230" t="s">
        <v>550</v>
      </c>
      <c r="F170" s="231">
        <v>1</v>
      </c>
      <c r="G170" s="234"/>
      <c r="H170" s="232">
        <v>2.5</v>
      </c>
      <c r="I170" s="404"/>
      <c r="J170" s="404"/>
      <c r="K170" s="660"/>
      <c r="L170" s="660"/>
    </row>
    <row r="171" spans="1:12">
      <c r="A171" s="227"/>
      <c r="B171" s="228"/>
      <c r="C171" s="228"/>
      <c r="D171" s="230" t="s">
        <v>174</v>
      </c>
      <c r="E171" s="230" t="s">
        <v>550</v>
      </c>
      <c r="F171" s="231">
        <v>1</v>
      </c>
      <c r="G171" s="234"/>
      <c r="H171" s="232">
        <v>2.5</v>
      </c>
      <c r="I171" s="404"/>
      <c r="J171" s="404"/>
      <c r="K171" s="660"/>
      <c r="L171" s="660"/>
    </row>
    <row r="172" spans="1:12">
      <c r="A172" s="227"/>
      <c r="B172" s="228"/>
      <c r="C172" s="228"/>
      <c r="D172" s="230" t="s">
        <v>136</v>
      </c>
      <c r="E172" s="230" t="s">
        <v>550</v>
      </c>
      <c r="F172" s="231">
        <v>1</v>
      </c>
      <c r="G172" s="234"/>
      <c r="H172" s="232">
        <v>2.5</v>
      </c>
      <c r="I172" s="404"/>
      <c r="J172" s="404"/>
      <c r="K172" s="660"/>
      <c r="L172" s="660"/>
    </row>
    <row r="173" spans="1:12">
      <c r="A173" s="227"/>
      <c r="B173" s="228"/>
      <c r="C173" s="228"/>
      <c r="D173" s="230" t="s">
        <v>192</v>
      </c>
      <c r="E173" s="230" t="s">
        <v>550</v>
      </c>
      <c r="F173" s="231">
        <v>1</v>
      </c>
      <c r="G173" s="234"/>
      <c r="H173" s="232">
        <v>2.5</v>
      </c>
      <c r="I173" s="404"/>
      <c r="J173" s="404"/>
      <c r="K173" s="660"/>
      <c r="L173" s="660"/>
    </row>
    <row r="174" spans="1:12">
      <c r="A174" s="227"/>
      <c r="B174" s="228"/>
      <c r="C174" s="228"/>
      <c r="D174" s="230" t="s">
        <v>193</v>
      </c>
      <c r="E174" s="230" t="s">
        <v>550</v>
      </c>
      <c r="F174" s="231">
        <v>1</v>
      </c>
      <c r="G174" s="234"/>
      <c r="H174" s="232">
        <v>2.5</v>
      </c>
      <c r="I174" s="404"/>
      <c r="J174" s="404"/>
      <c r="K174" s="660"/>
      <c r="L174" s="660"/>
    </row>
    <row r="175" spans="1:12">
      <c r="A175" s="227"/>
      <c r="B175" s="228"/>
      <c r="C175" s="228"/>
      <c r="D175" s="230" t="s">
        <v>194</v>
      </c>
      <c r="E175" s="230" t="s">
        <v>550</v>
      </c>
      <c r="F175" s="231">
        <v>1</v>
      </c>
      <c r="G175" s="234"/>
      <c r="H175" s="232">
        <v>2.5</v>
      </c>
      <c r="I175" s="404"/>
      <c r="J175" s="404"/>
      <c r="K175" s="660"/>
      <c r="L175" s="660"/>
    </row>
    <row r="176" spans="1:12">
      <c r="A176" s="227"/>
      <c r="B176" s="228"/>
      <c r="C176" s="228"/>
      <c r="D176" s="230" t="s">
        <v>195</v>
      </c>
      <c r="E176" s="230" t="s">
        <v>550</v>
      </c>
      <c r="F176" s="231">
        <v>1</v>
      </c>
      <c r="G176" s="234"/>
      <c r="H176" s="232">
        <v>2.5</v>
      </c>
      <c r="I176" s="404"/>
      <c r="J176" s="404"/>
      <c r="K176" s="660"/>
      <c r="L176" s="660"/>
    </row>
    <row r="177" spans="1:12">
      <c r="A177" s="227"/>
      <c r="B177" s="228"/>
      <c r="C177" s="228"/>
      <c r="D177" s="230" t="s">
        <v>197</v>
      </c>
      <c r="E177" s="230" t="s">
        <v>550</v>
      </c>
      <c r="F177" s="231">
        <v>1</v>
      </c>
      <c r="G177" s="234"/>
      <c r="H177" s="232">
        <v>2.5</v>
      </c>
      <c r="I177" s="404"/>
      <c r="J177" s="404"/>
      <c r="K177" s="660"/>
      <c r="L177" s="660"/>
    </row>
    <row r="178" spans="1:12">
      <c r="A178" s="227"/>
      <c r="B178" s="228"/>
      <c r="C178" s="228"/>
      <c r="D178" s="230" t="s">
        <v>549</v>
      </c>
      <c r="E178" s="230" t="s">
        <v>550</v>
      </c>
      <c r="F178" s="231">
        <v>1</v>
      </c>
      <c r="G178" s="234"/>
      <c r="H178" s="232">
        <v>2.5</v>
      </c>
      <c r="I178" s="404"/>
      <c r="J178" s="404"/>
      <c r="K178" s="660"/>
      <c r="L178" s="660"/>
    </row>
    <row r="179" spans="1:12">
      <c r="A179" s="227"/>
      <c r="B179" s="228"/>
      <c r="C179" s="230"/>
      <c r="D179" s="230"/>
      <c r="E179" s="231"/>
      <c r="F179" s="234"/>
      <c r="G179" s="231"/>
      <c r="H179" s="232"/>
      <c r="I179" s="404"/>
      <c r="J179" s="404"/>
      <c r="K179" s="660"/>
      <c r="L179" s="660"/>
    </row>
    <row r="180" spans="1:12">
      <c r="A180" s="227"/>
      <c r="B180" s="228"/>
      <c r="C180" s="230"/>
      <c r="D180" s="230"/>
      <c r="E180" s="231"/>
      <c r="F180" s="234"/>
      <c r="G180" s="231"/>
      <c r="H180" s="232"/>
      <c r="I180" s="404"/>
      <c r="J180" s="404"/>
      <c r="K180" s="660"/>
      <c r="L180" s="660"/>
    </row>
    <row r="181" spans="1:12">
      <c r="A181" s="227"/>
      <c r="B181" s="228"/>
      <c r="C181" s="230"/>
      <c r="D181" s="230"/>
      <c r="E181" s="231"/>
      <c r="F181" s="234"/>
      <c r="G181" s="231"/>
      <c r="H181" s="232"/>
      <c r="I181" s="404"/>
      <c r="J181" s="404"/>
      <c r="K181" s="660"/>
      <c r="L181" s="660"/>
    </row>
    <row r="182" spans="1:12">
      <c r="A182" s="227"/>
      <c r="B182" s="228"/>
      <c r="C182" s="230"/>
      <c r="D182" s="230"/>
      <c r="E182" s="231"/>
      <c r="F182" s="234"/>
      <c r="G182" s="231"/>
      <c r="H182" s="232"/>
      <c r="I182" s="404"/>
      <c r="J182" s="404"/>
      <c r="K182" s="660"/>
      <c r="L182" s="660"/>
    </row>
    <row r="183" spans="1:12">
      <c r="A183" s="227"/>
      <c r="B183" s="228"/>
      <c r="C183" s="230"/>
      <c r="D183" s="230"/>
      <c r="E183" s="231"/>
      <c r="F183" s="234"/>
      <c r="G183" s="231"/>
      <c r="H183" s="232"/>
      <c r="I183" s="404"/>
      <c r="J183" s="404"/>
      <c r="K183" s="660"/>
      <c r="L183" s="660"/>
    </row>
    <row r="184" spans="1:12">
      <c r="A184" s="227"/>
      <c r="B184" s="228"/>
      <c r="C184" s="230"/>
      <c r="D184" s="230"/>
      <c r="E184" s="231"/>
      <c r="F184" s="234"/>
      <c r="G184" s="231"/>
      <c r="H184" s="232"/>
      <c r="I184" s="404"/>
      <c r="J184" s="404"/>
      <c r="K184" s="660"/>
      <c r="L184" s="660"/>
    </row>
    <row r="185" spans="1:12">
      <c r="A185" s="227"/>
      <c r="B185" s="228"/>
      <c r="C185" s="230"/>
      <c r="D185" s="230"/>
      <c r="E185" s="231"/>
      <c r="F185" s="234"/>
      <c r="G185" s="231"/>
      <c r="H185" s="232"/>
      <c r="I185" s="404"/>
      <c r="J185" s="404"/>
      <c r="K185" s="660"/>
      <c r="L185" s="660"/>
    </row>
    <row r="186" spans="1:12">
      <c r="A186" s="227"/>
      <c r="B186" s="228"/>
      <c r="C186" s="230"/>
      <c r="D186" s="230"/>
      <c r="E186" s="231"/>
      <c r="F186" s="234"/>
      <c r="G186" s="231"/>
      <c r="H186" s="232"/>
      <c r="I186" s="404"/>
      <c r="J186" s="404"/>
      <c r="K186" s="660"/>
      <c r="L186" s="660"/>
    </row>
    <row r="187" spans="1:12">
      <c r="A187" s="228"/>
      <c r="B187" s="228"/>
      <c r="C187" s="230"/>
      <c r="D187" s="230"/>
      <c r="E187" s="231"/>
      <c r="F187" s="234"/>
      <c r="G187" s="231"/>
      <c r="H187" s="232"/>
      <c r="I187" s="404"/>
      <c r="J187" s="404"/>
      <c r="K187" s="660"/>
      <c r="L187" s="660"/>
    </row>
    <row r="188" spans="1:12" ht="15" thickBot="1">
      <c r="A188" s="402"/>
      <c r="B188" s="402"/>
      <c r="C188" s="402"/>
      <c r="D188" s="403"/>
      <c r="E188" s="403"/>
      <c r="F188" s="375"/>
      <c r="G188" s="375"/>
      <c r="H188" s="666">
        <v>730</v>
      </c>
      <c r="I188" s="404"/>
      <c r="J188" s="404"/>
      <c r="K188" s="246">
        <f>SUM(K80:K179)</f>
        <v>113.78</v>
      </c>
      <c r="L188" s="660"/>
    </row>
    <row r="189" spans="1:12" ht="15" thickTop="1">
      <c r="A189" s="402"/>
      <c r="B189" s="402"/>
      <c r="C189" s="402"/>
      <c r="D189" s="403"/>
      <c r="E189" s="403"/>
      <c r="F189" s="375"/>
      <c r="G189" s="375"/>
      <c r="H189" s="666"/>
      <c r="I189" s="404"/>
      <c r="J189" s="404"/>
      <c r="K189" s="660"/>
      <c r="L189" s="660"/>
    </row>
    <row r="190" spans="1:12">
      <c r="A190" s="227" t="s">
        <v>69</v>
      </c>
      <c r="B190" s="228"/>
      <c r="C190" s="1303" t="s">
        <v>70</v>
      </c>
      <c r="D190" s="1304"/>
      <c r="E190" s="1304"/>
      <c r="F190" s="1304"/>
      <c r="G190" s="1304"/>
      <c r="H190" s="1304"/>
      <c r="I190" s="404"/>
      <c r="J190" s="404"/>
      <c r="K190" s="660"/>
      <c r="L190" s="660"/>
    </row>
    <row r="191" spans="1:12">
      <c r="A191" s="228"/>
      <c r="B191" s="228"/>
      <c r="C191" s="228"/>
      <c r="D191" s="241"/>
      <c r="E191" s="242"/>
      <c r="F191" s="242"/>
      <c r="G191" s="242"/>
      <c r="H191" s="242"/>
      <c r="I191" s="404"/>
      <c r="J191" s="404"/>
      <c r="K191" s="660"/>
      <c r="L191" s="660"/>
    </row>
    <row r="192" spans="1:12">
      <c r="A192" s="228"/>
      <c r="B192" s="228" t="s">
        <v>165</v>
      </c>
      <c r="C192" s="228" t="s">
        <v>551</v>
      </c>
      <c r="D192" s="230" t="s">
        <v>132</v>
      </c>
      <c r="E192" s="230" t="s">
        <v>552</v>
      </c>
      <c r="F192" s="231">
        <v>1</v>
      </c>
      <c r="G192" s="232">
        <v>33.78</v>
      </c>
      <c r="H192" s="232" t="s">
        <v>39</v>
      </c>
      <c r="I192" s="404"/>
      <c r="J192" s="404"/>
      <c r="K192" s="233">
        <f>G192</f>
        <v>33.78</v>
      </c>
      <c r="L192" s="660"/>
    </row>
    <row r="193" spans="1:12">
      <c r="A193" s="228"/>
      <c r="B193" s="228"/>
      <c r="C193" s="228"/>
      <c r="D193" s="241"/>
      <c r="E193" s="242"/>
      <c r="F193" s="242"/>
      <c r="G193" s="242"/>
      <c r="H193" s="242"/>
      <c r="I193" s="404"/>
      <c r="J193" s="404"/>
      <c r="K193" s="660"/>
      <c r="L193" s="660"/>
    </row>
    <row r="194" spans="1:12">
      <c r="A194" s="228"/>
      <c r="B194" s="228" t="s">
        <v>165</v>
      </c>
      <c r="C194" s="667" t="s">
        <v>553</v>
      </c>
      <c r="D194" s="230" t="s">
        <v>132</v>
      </c>
      <c r="E194" s="230" t="s">
        <v>554</v>
      </c>
      <c r="F194" s="231">
        <v>1</v>
      </c>
      <c r="G194" s="232">
        <v>272.75</v>
      </c>
      <c r="H194" s="232" t="s">
        <v>39</v>
      </c>
      <c r="I194" s="232"/>
      <c r="J194" s="232"/>
      <c r="K194" s="233">
        <f>G194</f>
        <v>272.75</v>
      </c>
      <c r="L194" s="233"/>
    </row>
    <row r="195" spans="1:12">
      <c r="A195" s="228"/>
      <c r="B195" s="228" t="s">
        <v>165</v>
      </c>
      <c r="C195" s="228" t="s">
        <v>555</v>
      </c>
      <c r="D195" s="230" t="s">
        <v>132</v>
      </c>
      <c r="E195" s="230" t="s">
        <v>556</v>
      </c>
      <c r="F195" s="231">
        <v>1</v>
      </c>
      <c r="G195" s="232">
        <v>9.57</v>
      </c>
      <c r="H195" s="232" t="s">
        <v>39</v>
      </c>
      <c r="I195" s="404"/>
      <c r="J195" s="404"/>
      <c r="K195" s="233">
        <f t="shared" ref="K195:K196" si="14">G195</f>
        <v>9.57</v>
      </c>
      <c r="L195" s="660"/>
    </row>
    <row r="196" spans="1:12">
      <c r="A196" s="228"/>
      <c r="B196" s="228" t="s">
        <v>165</v>
      </c>
      <c r="C196" s="228" t="s">
        <v>555</v>
      </c>
      <c r="D196" s="230" t="s">
        <v>132</v>
      </c>
      <c r="E196" s="230" t="s">
        <v>557</v>
      </c>
      <c r="F196" s="231">
        <v>1</v>
      </c>
      <c r="G196" s="232">
        <v>10.67</v>
      </c>
      <c r="H196" s="232" t="s">
        <v>39</v>
      </c>
      <c r="I196" s="404"/>
      <c r="J196" s="404"/>
      <c r="K196" s="233">
        <f t="shared" si="14"/>
        <v>10.67</v>
      </c>
      <c r="L196" s="660"/>
    </row>
    <row r="197" spans="1:12">
      <c r="A197" s="228"/>
      <c r="B197" s="228" t="s">
        <v>165</v>
      </c>
      <c r="C197" s="228" t="s">
        <v>555</v>
      </c>
      <c r="D197" s="230" t="s">
        <v>132</v>
      </c>
      <c r="E197" s="230" t="s">
        <v>558</v>
      </c>
      <c r="F197" s="231">
        <v>1</v>
      </c>
      <c r="G197" s="232">
        <v>108.85</v>
      </c>
      <c r="H197" s="232" t="s">
        <v>39</v>
      </c>
      <c r="I197" s="404"/>
      <c r="J197" s="404"/>
      <c r="K197" s="660"/>
      <c r="L197" s="660"/>
    </row>
    <row r="198" spans="1:12">
      <c r="A198" s="228"/>
      <c r="B198" s="228" t="s">
        <v>165</v>
      </c>
      <c r="C198" s="228" t="s">
        <v>555</v>
      </c>
      <c r="D198" s="230" t="s">
        <v>132</v>
      </c>
      <c r="E198" s="230" t="s">
        <v>559</v>
      </c>
      <c r="F198" s="231">
        <v>1</v>
      </c>
      <c r="G198" s="232">
        <v>12.67</v>
      </c>
      <c r="H198" s="232" t="s">
        <v>39</v>
      </c>
      <c r="I198" s="404"/>
      <c r="J198" s="404"/>
      <c r="K198" s="660"/>
      <c r="L198" s="660"/>
    </row>
    <row r="199" spans="1:12">
      <c r="A199" s="228"/>
      <c r="B199" s="228"/>
      <c r="C199" s="228"/>
      <c r="D199" s="230"/>
      <c r="E199" s="230"/>
      <c r="F199" s="231"/>
      <c r="G199" s="232"/>
      <c r="H199" s="232"/>
      <c r="I199" s="404"/>
      <c r="J199" s="404"/>
      <c r="K199" s="660"/>
      <c r="L199" s="660"/>
    </row>
    <row r="200" spans="1:12">
      <c r="A200" s="228"/>
      <c r="B200" s="228"/>
      <c r="C200" s="228"/>
      <c r="D200" s="230"/>
      <c r="E200" s="230"/>
      <c r="F200" s="231"/>
      <c r="G200" s="232"/>
      <c r="H200" s="232"/>
      <c r="I200" s="404"/>
      <c r="J200" s="404"/>
      <c r="K200" s="660"/>
      <c r="L200" s="660"/>
    </row>
    <row r="201" spans="1:12" ht="15" thickBot="1">
      <c r="A201" s="228"/>
      <c r="B201" s="228"/>
      <c r="C201" s="228"/>
      <c r="D201" s="230"/>
      <c r="E201" s="230"/>
      <c r="F201" s="231"/>
      <c r="G201" s="1296" t="s">
        <v>560</v>
      </c>
      <c r="H201" s="1297"/>
      <c r="I201" s="404"/>
      <c r="J201" s="404"/>
      <c r="K201" s="668">
        <f>SUM(K194:K200)</f>
        <v>292.99</v>
      </c>
      <c r="L201" s="660"/>
    </row>
    <row r="202" spans="1:12" ht="15" thickTop="1">
      <c r="A202" s="222"/>
      <c r="B202" s="222"/>
      <c r="C202" s="223"/>
      <c r="D202" s="224"/>
      <c r="E202" s="224"/>
      <c r="F202" s="225"/>
      <c r="G202" s="226"/>
      <c r="H202" s="226"/>
      <c r="I202" s="404"/>
      <c r="J202" s="404"/>
      <c r="K202" s="660"/>
      <c r="L202" s="660"/>
    </row>
    <row r="203" spans="1:12">
      <c r="A203" s="227" t="s">
        <v>71</v>
      </c>
      <c r="B203" s="228"/>
      <c r="C203" s="1305" t="s">
        <v>561</v>
      </c>
      <c r="D203" s="1306"/>
      <c r="E203" s="1306"/>
      <c r="F203" s="1306"/>
      <c r="G203" s="1306"/>
      <c r="H203" s="1306"/>
      <c r="I203" s="404"/>
      <c r="J203" s="404"/>
      <c r="K203" s="660"/>
      <c r="L203" s="660"/>
    </row>
    <row r="204" spans="1:12">
      <c r="A204" s="228"/>
      <c r="B204" s="228"/>
      <c r="C204" s="228"/>
      <c r="D204" s="230"/>
      <c r="E204" s="230"/>
      <c r="F204" s="231"/>
      <c r="G204" s="232"/>
      <c r="H204" s="232"/>
      <c r="I204" s="404"/>
      <c r="J204" s="404"/>
      <c r="K204" s="660"/>
      <c r="L204" s="660"/>
    </row>
    <row r="205" spans="1:12">
      <c r="A205" s="228"/>
      <c r="B205" s="228" t="s">
        <v>165</v>
      </c>
      <c r="C205" s="228" t="s">
        <v>551</v>
      </c>
      <c r="D205" s="230" t="s">
        <v>132</v>
      </c>
      <c r="E205" s="230" t="s">
        <v>562</v>
      </c>
      <c r="F205" s="231">
        <v>1</v>
      </c>
      <c r="G205" s="232">
        <v>23.65</v>
      </c>
      <c r="H205" s="232" t="s">
        <v>39</v>
      </c>
      <c r="I205" s="404"/>
      <c r="J205" s="404"/>
      <c r="K205" s="233">
        <f>G205</f>
        <v>23.65</v>
      </c>
      <c r="L205" s="660"/>
    </row>
    <row r="206" spans="1:12">
      <c r="A206" s="228"/>
      <c r="B206" s="228"/>
      <c r="C206" s="228"/>
      <c r="D206" s="230"/>
      <c r="E206" s="230"/>
      <c r="F206" s="231"/>
      <c r="G206" s="232"/>
      <c r="H206" s="232"/>
      <c r="I206" s="404"/>
      <c r="J206" s="404"/>
      <c r="K206" s="660"/>
      <c r="L206" s="660"/>
    </row>
    <row r="207" spans="1:12">
      <c r="A207" s="228"/>
      <c r="B207" s="228" t="s">
        <v>165</v>
      </c>
      <c r="C207" s="228" t="s">
        <v>553</v>
      </c>
      <c r="D207" s="230" t="s">
        <v>132</v>
      </c>
      <c r="E207" s="230" t="s">
        <v>563</v>
      </c>
      <c r="F207" s="231">
        <v>1</v>
      </c>
      <c r="G207" s="232">
        <v>22.1</v>
      </c>
      <c r="H207" s="232" t="s">
        <v>39</v>
      </c>
      <c r="I207" s="404"/>
      <c r="J207" s="404"/>
      <c r="K207" s="233">
        <f t="shared" ref="K207:K209" si="15">G207</f>
        <v>22.1</v>
      </c>
      <c r="L207" s="660"/>
    </row>
    <row r="208" spans="1:12">
      <c r="A208" s="228"/>
      <c r="B208" s="228" t="s">
        <v>165</v>
      </c>
      <c r="C208" s="228" t="s">
        <v>553</v>
      </c>
      <c r="D208" s="230" t="s">
        <v>132</v>
      </c>
      <c r="E208" s="230" t="s">
        <v>564</v>
      </c>
      <c r="F208" s="231">
        <v>1</v>
      </c>
      <c r="G208" s="232">
        <v>27.88</v>
      </c>
      <c r="H208" s="232" t="s">
        <v>39</v>
      </c>
      <c r="I208" s="404"/>
      <c r="J208" s="404"/>
      <c r="K208" s="233">
        <f t="shared" si="15"/>
        <v>27.88</v>
      </c>
      <c r="L208" s="660"/>
    </row>
    <row r="209" spans="1:12">
      <c r="A209" s="228"/>
      <c r="B209" s="228" t="s">
        <v>165</v>
      </c>
      <c r="C209" s="228" t="s">
        <v>553</v>
      </c>
      <c r="D209" s="230" t="s">
        <v>132</v>
      </c>
      <c r="E209" s="230" t="s">
        <v>565</v>
      </c>
      <c r="F209" s="231">
        <v>1</v>
      </c>
      <c r="G209" s="232">
        <v>5.94</v>
      </c>
      <c r="H209" s="232" t="s">
        <v>39</v>
      </c>
      <c r="I209" s="404"/>
      <c r="J209" s="404"/>
      <c r="K209" s="233">
        <f t="shared" si="15"/>
        <v>5.94</v>
      </c>
      <c r="L209" s="660"/>
    </row>
    <row r="210" spans="1:12">
      <c r="A210" s="228"/>
      <c r="B210" s="228" t="s">
        <v>165</v>
      </c>
      <c r="C210" s="228" t="s">
        <v>553</v>
      </c>
      <c r="D210" s="230" t="s">
        <v>132</v>
      </c>
      <c r="E210" s="230" t="s">
        <v>566</v>
      </c>
      <c r="F210" s="231">
        <v>1</v>
      </c>
      <c r="G210" s="232">
        <v>46.55</v>
      </c>
      <c r="H210" s="232" t="s">
        <v>39</v>
      </c>
      <c r="I210" s="404"/>
      <c r="J210" s="404"/>
      <c r="K210" s="233">
        <f>G210</f>
        <v>46.55</v>
      </c>
      <c r="L210" s="233"/>
    </row>
    <row r="211" spans="1:12">
      <c r="A211" s="228"/>
      <c r="B211" s="228" t="s">
        <v>165</v>
      </c>
      <c r="C211" s="228" t="s">
        <v>553</v>
      </c>
      <c r="D211" s="230" t="s">
        <v>132</v>
      </c>
      <c r="E211" s="230" t="s">
        <v>567</v>
      </c>
      <c r="F211" s="231">
        <v>1</v>
      </c>
      <c r="G211" s="232">
        <v>20.43</v>
      </c>
      <c r="H211" s="232" t="s">
        <v>39</v>
      </c>
      <c r="I211" s="404"/>
      <c r="J211" s="404"/>
      <c r="K211" s="233">
        <f>G211</f>
        <v>20.43</v>
      </c>
      <c r="L211" s="660"/>
    </row>
    <row r="212" spans="1:12">
      <c r="A212" s="228"/>
      <c r="B212" s="228" t="s">
        <v>165</v>
      </c>
      <c r="C212" s="228" t="s">
        <v>553</v>
      </c>
      <c r="D212" s="230" t="s">
        <v>132</v>
      </c>
      <c r="E212" s="230" t="s">
        <v>554</v>
      </c>
      <c r="F212" s="231">
        <v>1</v>
      </c>
      <c r="G212" s="232">
        <v>40.06</v>
      </c>
      <c r="H212" s="232" t="s">
        <v>39</v>
      </c>
      <c r="I212" s="404"/>
      <c r="J212" s="404"/>
      <c r="K212" s="233">
        <f>G212</f>
        <v>40.06</v>
      </c>
      <c r="L212" s="233"/>
    </row>
    <row r="213" spans="1:12">
      <c r="A213" s="228"/>
      <c r="B213" s="228" t="s">
        <v>165</v>
      </c>
      <c r="C213" s="228" t="s">
        <v>553</v>
      </c>
      <c r="D213" s="230" t="s">
        <v>132</v>
      </c>
      <c r="E213" s="230" t="s">
        <v>568</v>
      </c>
      <c r="F213" s="231">
        <v>1</v>
      </c>
      <c r="G213" s="232">
        <v>13.56</v>
      </c>
      <c r="H213" s="232" t="s">
        <v>39</v>
      </c>
      <c r="I213" s="404"/>
      <c r="J213" s="404"/>
      <c r="K213" s="233">
        <f t="shared" ref="K213:K222" si="16">G213</f>
        <v>13.56</v>
      </c>
      <c r="L213" s="660"/>
    </row>
    <row r="214" spans="1:12">
      <c r="A214" s="228"/>
      <c r="B214" s="228" t="s">
        <v>165</v>
      </c>
      <c r="C214" s="228" t="s">
        <v>553</v>
      </c>
      <c r="D214" s="230" t="s">
        <v>132</v>
      </c>
      <c r="E214" s="230" t="s">
        <v>568</v>
      </c>
      <c r="F214" s="231">
        <v>1</v>
      </c>
      <c r="G214" s="232">
        <v>13.15</v>
      </c>
      <c r="H214" s="232" t="s">
        <v>39</v>
      </c>
      <c r="I214" s="404"/>
      <c r="J214" s="404"/>
      <c r="K214" s="233">
        <f t="shared" si="16"/>
        <v>13.15</v>
      </c>
      <c r="L214" s="660"/>
    </row>
    <row r="215" spans="1:12">
      <c r="A215" s="228"/>
      <c r="B215" s="228" t="s">
        <v>165</v>
      </c>
      <c r="C215" s="228" t="s">
        <v>553</v>
      </c>
      <c r="D215" s="230" t="s">
        <v>132</v>
      </c>
      <c r="E215" s="230" t="s">
        <v>569</v>
      </c>
      <c r="F215" s="231">
        <v>1</v>
      </c>
      <c r="G215" s="232">
        <v>5.32</v>
      </c>
      <c r="H215" s="232" t="s">
        <v>39</v>
      </c>
      <c r="I215" s="404"/>
      <c r="J215" s="404"/>
      <c r="K215" s="233">
        <f t="shared" si="16"/>
        <v>5.32</v>
      </c>
      <c r="L215" s="660"/>
    </row>
    <row r="216" spans="1:12">
      <c r="A216" s="228"/>
      <c r="B216" s="228" t="s">
        <v>165</v>
      </c>
      <c r="C216" s="228" t="s">
        <v>553</v>
      </c>
      <c r="D216" s="230" t="s">
        <v>132</v>
      </c>
      <c r="E216" s="230" t="s">
        <v>570</v>
      </c>
      <c r="F216" s="231">
        <v>1</v>
      </c>
      <c r="G216" s="232">
        <v>92.09</v>
      </c>
      <c r="H216" s="232" t="s">
        <v>39</v>
      </c>
      <c r="I216" s="404"/>
      <c r="J216" s="404"/>
      <c r="K216" s="233">
        <f t="shared" si="16"/>
        <v>92.09</v>
      </c>
      <c r="L216" s="660"/>
    </row>
    <row r="217" spans="1:12">
      <c r="A217" s="228"/>
      <c r="B217" s="228" t="s">
        <v>165</v>
      </c>
      <c r="C217" s="228" t="s">
        <v>553</v>
      </c>
      <c r="D217" s="230" t="s">
        <v>132</v>
      </c>
      <c r="E217" s="230" t="s">
        <v>571</v>
      </c>
      <c r="F217" s="231">
        <v>1</v>
      </c>
      <c r="G217" s="232">
        <v>3.5</v>
      </c>
      <c r="H217" s="232" t="s">
        <v>39</v>
      </c>
      <c r="I217" s="404"/>
      <c r="J217" s="404"/>
      <c r="K217" s="233">
        <f t="shared" si="16"/>
        <v>3.5</v>
      </c>
      <c r="L217" s="660"/>
    </row>
    <row r="218" spans="1:12">
      <c r="A218" s="228"/>
      <c r="B218" s="228" t="s">
        <v>165</v>
      </c>
      <c r="C218" s="228" t="s">
        <v>553</v>
      </c>
      <c r="D218" s="230" t="s">
        <v>132</v>
      </c>
      <c r="E218" s="230" t="s">
        <v>567</v>
      </c>
      <c r="F218" s="231">
        <v>1</v>
      </c>
      <c r="G218" s="232">
        <v>4.21</v>
      </c>
      <c r="H218" s="232" t="s">
        <v>39</v>
      </c>
      <c r="I218" s="404"/>
      <c r="J218" s="404"/>
      <c r="K218" s="233">
        <f t="shared" si="16"/>
        <v>4.21</v>
      </c>
      <c r="L218" s="660"/>
    </row>
    <row r="219" spans="1:12">
      <c r="A219" s="228"/>
      <c r="B219" s="228" t="s">
        <v>165</v>
      </c>
      <c r="C219" s="228" t="s">
        <v>553</v>
      </c>
      <c r="D219" s="230" t="s">
        <v>132</v>
      </c>
      <c r="E219" s="230" t="s">
        <v>559</v>
      </c>
      <c r="F219" s="231">
        <v>1</v>
      </c>
      <c r="G219" s="232">
        <v>9.91</v>
      </c>
      <c r="H219" s="232" t="s">
        <v>39</v>
      </c>
      <c r="I219" s="404"/>
      <c r="J219" s="404"/>
      <c r="K219" s="233">
        <f t="shared" si="16"/>
        <v>9.91</v>
      </c>
      <c r="L219" s="660"/>
    </row>
    <row r="220" spans="1:12">
      <c r="A220" s="228"/>
      <c r="B220" s="228" t="s">
        <v>165</v>
      </c>
      <c r="C220" s="228" t="s">
        <v>553</v>
      </c>
      <c r="D220" s="230" t="s">
        <v>132</v>
      </c>
      <c r="E220" s="230" t="s">
        <v>572</v>
      </c>
      <c r="F220" s="231">
        <v>1</v>
      </c>
      <c r="G220" s="232">
        <v>25.01</v>
      </c>
      <c r="H220" s="232" t="s">
        <v>39</v>
      </c>
      <c r="I220" s="404"/>
      <c r="J220" s="404"/>
      <c r="K220" s="233">
        <f t="shared" si="16"/>
        <v>25.01</v>
      </c>
      <c r="L220" s="660"/>
    </row>
    <row r="221" spans="1:12">
      <c r="A221" s="228"/>
      <c r="B221" s="228" t="s">
        <v>165</v>
      </c>
      <c r="C221" s="228" t="s">
        <v>553</v>
      </c>
      <c r="D221" s="230" t="s">
        <v>132</v>
      </c>
      <c r="E221" s="230" t="s">
        <v>573</v>
      </c>
      <c r="F221" s="231">
        <v>1</v>
      </c>
      <c r="G221" s="232">
        <v>63.72</v>
      </c>
      <c r="H221" s="232" t="s">
        <v>39</v>
      </c>
      <c r="I221" s="404"/>
      <c r="J221" s="404"/>
      <c r="K221" s="233">
        <f t="shared" si="16"/>
        <v>63.72</v>
      </c>
      <c r="L221" s="660"/>
    </row>
    <row r="222" spans="1:12">
      <c r="A222" s="228"/>
      <c r="B222" s="228" t="s">
        <v>165</v>
      </c>
      <c r="C222" s="228" t="s">
        <v>553</v>
      </c>
      <c r="D222" s="230" t="s">
        <v>132</v>
      </c>
      <c r="E222" s="230" t="s">
        <v>574</v>
      </c>
      <c r="F222" s="231">
        <v>1</v>
      </c>
      <c r="G222" s="232">
        <v>3.29</v>
      </c>
      <c r="H222" s="232" t="s">
        <v>39</v>
      </c>
      <c r="I222" s="404"/>
      <c r="J222" s="404"/>
      <c r="K222" s="233">
        <f t="shared" si="16"/>
        <v>3.29</v>
      </c>
      <c r="L222" s="660"/>
    </row>
    <row r="223" spans="1:12">
      <c r="A223" s="228"/>
      <c r="B223" s="228" t="s">
        <v>165</v>
      </c>
      <c r="C223" s="228" t="s">
        <v>553</v>
      </c>
      <c r="D223" s="230" t="s">
        <v>132</v>
      </c>
      <c r="E223" s="230" t="s">
        <v>558</v>
      </c>
      <c r="F223" s="231">
        <v>1</v>
      </c>
      <c r="G223" s="232">
        <v>21.15</v>
      </c>
      <c r="H223" s="232" t="s">
        <v>39</v>
      </c>
      <c r="I223" s="404"/>
      <c r="J223" s="404"/>
      <c r="K223" s="660"/>
      <c r="L223" s="660"/>
    </row>
    <row r="224" spans="1:12">
      <c r="A224" s="228"/>
      <c r="B224" s="228"/>
      <c r="C224" s="228"/>
      <c r="D224" s="230"/>
      <c r="E224" s="230"/>
      <c r="F224" s="231"/>
      <c r="G224" s="232"/>
      <c r="H224" s="232"/>
      <c r="I224" s="404"/>
      <c r="J224" s="404"/>
      <c r="K224" s="660"/>
      <c r="L224" s="660"/>
    </row>
    <row r="225" spans="1:12">
      <c r="A225" s="228"/>
      <c r="B225" s="228"/>
      <c r="C225" s="228"/>
      <c r="D225" s="230"/>
      <c r="E225" s="230"/>
      <c r="F225" s="231"/>
      <c r="G225" s="232"/>
      <c r="H225" s="232"/>
      <c r="I225" s="404"/>
      <c r="J225" s="404"/>
      <c r="K225" s="660"/>
      <c r="L225" s="660"/>
    </row>
    <row r="226" spans="1:12" ht="15" thickBot="1">
      <c r="A226" s="228"/>
      <c r="B226" s="228"/>
      <c r="C226" s="228"/>
      <c r="D226" s="230"/>
      <c r="E226" s="230"/>
      <c r="F226" s="231"/>
      <c r="G226" s="1296" t="s">
        <v>560</v>
      </c>
      <c r="H226" s="1297"/>
      <c r="I226" s="404"/>
      <c r="J226" s="404"/>
      <c r="K226" s="669">
        <f>SUM(K205:K225)</f>
        <v>420.37000000000006</v>
      </c>
      <c r="L226" s="660"/>
    </row>
    <row r="227" spans="1:12" ht="15" thickTop="1">
      <c r="A227" s="228"/>
      <c r="B227" s="228"/>
      <c r="C227" s="228"/>
      <c r="D227" s="230"/>
      <c r="E227" s="230"/>
      <c r="F227" s="231"/>
      <c r="G227" s="232"/>
      <c r="H227" s="232"/>
      <c r="I227" s="404"/>
      <c r="J227" s="404"/>
      <c r="K227" s="660"/>
      <c r="L227" s="660"/>
    </row>
    <row r="228" spans="1:12">
      <c r="A228" s="228"/>
      <c r="B228" s="228"/>
      <c r="C228" s="228"/>
      <c r="D228" s="230"/>
      <c r="E228" s="230"/>
      <c r="F228" s="231"/>
      <c r="G228" s="232"/>
      <c r="H228" s="232"/>
      <c r="I228" s="404"/>
      <c r="J228" s="404"/>
      <c r="K228" s="660"/>
      <c r="L228" s="660"/>
    </row>
    <row r="229" spans="1:12">
      <c r="A229" s="227" t="s">
        <v>73</v>
      </c>
      <c r="B229" s="228"/>
      <c r="C229" s="1307" t="s">
        <v>66</v>
      </c>
      <c r="D229" s="1308"/>
      <c r="E229" s="1308"/>
      <c r="F229" s="1308"/>
      <c r="G229" s="1308"/>
      <c r="H229" s="1308"/>
      <c r="I229" s="404"/>
      <c r="J229" s="404"/>
      <c r="K229" s="660"/>
      <c r="L229" s="660"/>
    </row>
    <row r="230" spans="1:12">
      <c r="A230" s="228"/>
      <c r="B230" s="228"/>
      <c r="C230" s="228"/>
      <c r="D230" s="230"/>
      <c r="E230" s="230"/>
      <c r="F230" s="231"/>
      <c r="G230" s="232"/>
      <c r="H230" s="232"/>
      <c r="I230" s="404"/>
      <c r="J230" s="404"/>
      <c r="K230" s="660"/>
      <c r="L230" s="660"/>
    </row>
    <row r="231" spans="1:12">
      <c r="A231" s="228"/>
      <c r="B231" s="228" t="s">
        <v>165</v>
      </c>
      <c r="C231" s="228" t="s">
        <v>555</v>
      </c>
      <c r="D231" s="230" t="s">
        <v>132</v>
      </c>
      <c r="E231" s="230" t="s">
        <v>575</v>
      </c>
      <c r="F231" s="231">
        <v>1</v>
      </c>
      <c r="G231" s="232">
        <v>129.46</v>
      </c>
      <c r="H231" s="232" t="s">
        <v>39</v>
      </c>
      <c r="I231" s="404"/>
      <c r="J231" s="404"/>
      <c r="K231" s="660"/>
      <c r="L231" s="660"/>
    </row>
    <row r="232" spans="1:12">
      <c r="A232" s="228"/>
      <c r="B232" s="228"/>
      <c r="C232" s="228"/>
      <c r="D232" s="230"/>
      <c r="E232" s="230"/>
      <c r="F232" s="231"/>
      <c r="G232" s="232"/>
      <c r="H232" s="232"/>
      <c r="I232" s="404"/>
      <c r="J232" s="404"/>
      <c r="K232" s="660"/>
      <c r="L232" s="660"/>
    </row>
    <row r="233" spans="1:12">
      <c r="A233" s="228"/>
      <c r="B233" s="228"/>
      <c r="C233" s="228"/>
      <c r="D233" s="230"/>
      <c r="E233" s="230"/>
      <c r="F233" s="231"/>
      <c r="G233" s="1296" t="s">
        <v>560</v>
      </c>
      <c r="H233" s="1297"/>
      <c r="I233" s="404"/>
      <c r="J233" s="404"/>
      <c r="K233" s="660"/>
      <c r="L233" s="660"/>
    </row>
    <row r="234" spans="1:12">
      <c r="A234" s="228"/>
      <c r="B234" s="228"/>
      <c r="C234" s="228"/>
      <c r="D234" s="230"/>
      <c r="E234" s="230"/>
      <c r="F234" s="231"/>
      <c r="G234" s="232"/>
      <c r="H234" s="232"/>
      <c r="I234" s="404"/>
      <c r="J234" s="404"/>
      <c r="K234" s="660"/>
      <c r="L234" s="660"/>
    </row>
    <row r="235" spans="1:12">
      <c r="A235" s="228"/>
      <c r="B235" s="228"/>
      <c r="C235" s="228"/>
      <c r="D235" s="230"/>
      <c r="E235" s="230"/>
      <c r="F235" s="231"/>
      <c r="G235" s="232"/>
      <c r="H235" s="232"/>
      <c r="I235" s="404"/>
      <c r="J235" s="404"/>
      <c r="K235" s="660"/>
      <c r="L235" s="660"/>
    </row>
    <row r="236" spans="1:12">
      <c r="A236" s="227" t="s">
        <v>74</v>
      </c>
      <c r="B236" s="228"/>
      <c r="C236" s="1298" t="s">
        <v>150</v>
      </c>
      <c r="D236" s="1299"/>
      <c r="E236" s="1299"/>
      <c r="F236" s="1299"/>
      <c r="G236" s="1299"/>
      <c r="H236" s="1299"/>
      <c r="I236" s="404"/>
      <c r="J236" s="404"/>
      <c r="K236" s="660"/>
      <c r="L236" s="660"/>
    </row>
    <row r="237" spans="1:12">
      <c r="A237" s="228"/>
      <c r="B237" s="228"/>
      <c r="C237" s="228"/>
      <c r="D237" s="230"/>
      <c r="E237" s="230"/>
      <c r="F237" s="231"/>
      <c r="G237" s="232"/>
      <c r="H237" s="232"/>
      <c r="I237" s="404"/>
      <c r="J237" s="404"/>
      <c r="K237" s="660"/>
      <c r="L237" s="660"/>
    </row>
    <row r="238" spans="1:12">
      <c r="A238" s="228"/>
      <c r="B238" s="228" t="s">
        <v>165</v>
      </c>
      <c r="C238" s="228" t="s">
        <v>555</v>
      </c>
      <c r="D238" s="230" t="s">
        <v>132</v>
      </c>
      <c r="E238" s="230" t="s">
        <v>576</v>
      </c>
      <c r="F238" s="231">
        <v>1</v>
      </c>
      <c r="G238" s="232">
        <v>45.67</v>
      </c>
      <c r="H238" s="232" t="s">
        <v>39</v>
      </c>
      <c r="I238" s="404"/>
      <c r="J238" s="404"/>
      <c r="K238" s="660"/>
      <c r="L238" s="660"/>
    </row>
    <row r="239" spans="1:12">
      <c r="A239" s="228"/>
      <c r="B239" s="228"/>
      <c r="C239" s="228"/>
      <c r="D239" s="230"/>
      <c r="E239" s="230"/>
      <c r="F239" s="231"/>
      <c r="G239" s="232"/>
      <c r="H239" s="232"/>
      <c r="I239" s="404"/>
      <c r="J239" s="404"/>
      <c r="K239" s="660"/>
      <c r="L239" s="660"/>
    </row>
    <row r="240" spans="1:12">
      <c r="A240" s="228"/>
      <c r="B240" s="228"/>
      <c r="C240" s="228"/>
      <c r="D240" s="230"/>
      <c r="E240" s="230"/>
      <c r="F240" s="231"/>
      <c r="G240" s="1296" t="s">
        <v>560</v>
      </c>
      <c r="H240" s="1297"/>
      <c r="I240" s="404"/>
      <c r="J240" s="404"/>
      <c r="K240" s="660"/>
      <c r="L240" s="660"/>
    </row>
    <row r="241" spans="1:12">
      <c r="A241" s="402"/>
      <c r="B241" s="402"/>
      <c r="C241" s="402"/>
      <c r="D241" s="403"/>
      <c r="E241" s="403"/>
      <c r="F241" s="375"/>
      <c r="G241" s="375"/>
      <c r="H241" s="666"/>
      <c r="I241" s="404"/>
      <c r="J241" s="404"/>
      <c r="K241" s="660"/>
      <c r="L241" s="660"/>
    </row>
    <row r="242" spans="1:12">
      <c r="A242" s="402"/>
      <c r="B242" s="402"/>
      <c r="C242" s="402"/>
      <c r="D242" s="403"/>
      <c r="E242" s="403"/>
      <c r="F242" s="375"/>
      <c r="G242" s="375"/>
      <c r="H242" s="666"/>
      <c r="I242" s="404"/>
      <c r="J242" s="404"/>
      <c r="K242" s="660"/>
      <c r="L242" s="660"/>
    </row>
    <row r="243" spans="1:12">
      <c r="A243" s="402"/>
      <c r="B243" s="402"/>
      <c r="C243" s="402"/>
      <c r="D243" s="403"/>
      <c r="E243" s="403"/>
      <c r="F243" s="375"/>
      <c r="G243" s="375"/>
      <c r="H243" s="666"/>
      <c r="I243" s="404"/>
      <c r="J243" s="404"/>
      <c r="K243" s="660"/>
      <c r="L243" s="660"/>
    </row>
    <row r="244" spans="1:12">
      <c r="A244" s="402"/>
      <c r="B244" s="402"/>
      <c r="C244" s="402"/>
      <c r="D244" s="403"/>
      <c r="E244" s="403"/>
      <c r="F244" s="375"/>
      <c r="G244" s="375"/>
      <c r="H244" s="666"/>
      <c r="I244" s="404"/>
      <c r="J244" s="404"/>
      <c r="K244" s="660"/>
      <c r="L244" s="660"/>
    </row>
    <row r="245" spans="1:12">
      <c r="A245" s="402"/>
      <c r="B245" s="402"/>
      <c r="C245" s="402"/>
      <c r="D245" s="403"/>
      <c r="E245" s="403"/>
      <c r="F245" s="375"/>
      <c r="G245" s="375"/>
      <c r="H245" s="666"/>
      <c r="I245" s="404"/>
      <c r="J245" s="404"/>
      <c r="K245" s="660"/>
      <c r="L245" s="660"/>
    </row>
    <row r="246" spans="1:12">
      <c r="A246" s="402"/>
      <c r="B246" s="402"/>
      <c r="C246" s="402"/>
      <c r="D246" s="403"/>
      <c r="E246" s="403"/>
      <c r="F246" s="375"/>
      <c r="G246" s="375"/>
      <c r="H246" s="375"/>
      <c r="I246" s="404"/>
      <c r="J246" s="404"/>
      <c r="K246" s="660"/>
      <c r="L246" s="660"/>
    </row>
    <row r="247" spans="1:12">
      <c r="A247" s="251"/>
      <c r="B247" s="252"/>
      <c r="C247" s="252"/>
      <c r="D247" s="253"/>
      <c r="E247" s="253"/>
      <c r="F247" s="254"/>
      <c r="G247" s="254"/>
      <c r="H247" s="254"/>
      <c r="I247" s="256"/>
      <c r="J247" s="256"/>
      <c r="K247" s="250"/>
      <c r="L247" s="250"/>
    </row>
    <row r="248" spans="1:12">
      <c r="A248" s="248"/>
      <c r="B248" s="248"/>
      <c r="C248" s="248"/>
      <c r="D248" s="249"/>
      <c r="E248" s="249"/>
      <c r="F248" s="250"/>
      <c r="G248" s="250"/>
      <c r="H248" s="250"/>
      <c r="I248" s="256"/>
      <c r="J248" s="256"/>
      <c r="K248" s="250"/>
      <c r="L248" s="250"/>
    </row>
    <row r="249" spans="1:12">
      <c r="A249" s="248"/>
      <c r="B249" s="248"/>
      <c r="C249" s="248"/>
      <c r="D249" s="249"/>
      <c r="E249" s="249"/>
      <c r="F249" s="250"/>
      <c r="G249" s="250"/>
      <c r="H249" s="250"/>
      <c r="I249" s="256"/>
      <c r="J249" s="256"/>
      <c r="K249" s="250"/>
      <c r="L249" s="250"/>
    </row>
    <row r="250" spans="1:12">
      <c r="A250" s="248"/>
      <c r="B250" s="248"/>
      <c r="C250" s="248"/>
      <c r="D250" s="249"/>
      <c r="E250" s="249"/>
      <c r="F250" s="250"/>
      <c r="G250" s="250"/>
      <c r="H250" s="250"/>
      <c r="I250" s="256"/>
      <c r="J250" s="256"/>
      <c r="K250" s="250"/>
      <c r="L250" s="250"/>
    </row>
    <row r="251" spans="1:12">
      <c r="A251" s="248"/>
      <c r="B251" s="248"/>
      <c r="C251" s="248"/>
      <c r="D251" s="249"/>
      <c r="E251" s="249"/>
      <c r="F251" s="250"/>
      <c r="G251" s="250"/>
      <c r="H251" s="250"/>
      <c r="I251" s="256"/>
      <c r="J251" s="256"/>
      <c r="K251" s="250"/>
      <c r="L251" s="250"/>
    </row>
    <row r="252" spans="1:12">
      <c r="A252" s="248"/>
      <c r="B252" s="248"/>
      <c r="C252" s="248"/>
      <c r="D252" s="249"/>
      <c r="E252" s="249"/>
      <c r="F252" s="250"/>
      <c r="G252" s="250"/>
      <c r="H252" s="250"/>
      <c r="I252" s="256"/>
      <c r="J252" s="256"/>
      <c r="K252" s="250"/>
      <c r="L252" s="250"/>
    </row>
    <row r="253" spans="1:12">
      <c r="A253" s="248"/>
      <c r="B253" s="248"/>
      <c r="C253" s="248"/>
      <c r="D253" s="249"/>
      <c r="E253" s="249"/>
      <c r="F253" s="250"/>
      <c r="G253" s="250"/>
      <c r="H253" s="250"/>
      <c r="I253" s="256"/>
      <c r="J253" s="256"/>
      <c r="K253" s="250"/>
      <c r="L253" s="250"/>
    </row>
    <row r="254" spans="1:12">
      <c r="A254" s="248"/>
      <c r="B254" s="248"/>
      <c r="C254" s="248"/>
      <c r="D254" s="249"/>
      <c r="E254" s="249"/>
      <c r="F254" s="250"/>
      <c r="G254" s="250"/>
      <c r="H254" s="250"/>
      <c r="I254" s="256"/>
      <c r="J254" s="256"/>
      <c r="K254" s="250"/>
      <c r="L254" s="250"/>
    </row>
    <row r="255" spans="1:12">
      <c r="A255" s="248"/>
      <c r="B255" s="248"/>
      <c r="C255" s="248"/>
      <c r="D255" s="249"/>
      <c r="E255" s="249"/>
      <c r="F255" s="250"/>
      <c r="G255" s="250"/>
      <c r="H255" s="250"/>
      <c r="I255" s="256"/>
      <c r="J255" s="256"/>
      <c r="K255" s="250"/>
      <c r="L255" s="250"/>
    </row>
    <row r="256" spans="1:12">
      <c r="A256" s="248"/>
      <c r="B256" s="248"/>
      <c r="C256" s="248"/>
      <c r="D256" s="249"/>
      <c r="E256" s="249"/>
      <c r="F256" s="250"/>
      <c r="G256" s="250"/>
      <c r="H256" s="250"/>
      <c r="I256" s="256"/>
      <c r="J256" s="256"/>
      <c r="K256" s="250"/>
      <c r="L256" s="250"/>
    </row>
    <row r="257" spans="1:12">
      <c r="A257" s="248"/>
      <c r="B257" s="248"/>
      <c r="C257" s="248"/>
      <c r="D257" s="249"/>
      <c r="E257" s="249"/>
      <c r="F257" s="250"/>
      <c r="G257" s="250"/>
      <c r="H257" s="250"/>
      <c r="I257" s="256"/>
      <c r="J257" s="256"/>
      <c r="K257" s="250"/>
      <c r="L257" s="250"/>
    </row>
    <row r="258" spans="1:12">
      <c r="A258" s="248"/>
      <c r="B258" s="248"/>
      <c r="C258" s="248"/>
      <c r="D258" s="249"/>
      <c r="E258" s="249"/>
      <c r="F258" s="250"/>
      <c r="G258" s="250"/>
      <c r="H258" s="250"/>
      <c r="I258" s="256"/>
      <c r="J258" s="256"/>
      <c r="K258" s="250"/>
      <c r="L258" s="250"/>
    </row>
    <row r="259" spans="1:12">
      <c r="A259" s="248"/>
      <c r="B259" s="248"/>
      <c r="C259" s="248"/>
      <c r="D259" s="249"/>
      <c r="E259" s="249"/>
      <c r="F259" s="250"/>
      <c r="G259" s="250"/>
      <c r="H259" s="250"/>
      <c r="I259" s="256"/>
      <c r="J259" s="256"/>
      <c r="K259" s="250"/>
      <c r="L259" s="250"/>
    </row>
    <row r="260" spans="1:12">
      <c r="A260" s="248"/>
      <c r="B260" s="248"/>
      <c r="C260" s="248"/>
      <c r="D260" s="249"/>
      <c r="E260" s="249"/>
      <c r="F260" s="250"/>
      <c r="G260" s="250"/>
      <c r="H260" s="250"/>
      <c r="I260" s="256"/>
      <c r="J260" s="256"/>
      <c r="K260" s="250"/>
      <c r="L260" s="250"/>
    </row>
    <row r="261" spans="1:12">
      <c r="A261" s="248"/>
      <c r="B261" s="248"/>
      <c r="C261" s="248"/>
      <c r="D261" s="249"/>
      <c r="E261" s="249"/>
      <c r="F261" s="250"/>
      <c r="G261" s="250"/>
      <c r="H261" s="250"/>
      <c r="I261" s="256"/>
      <c r="J261" s="256"/>
      <c r="K261" s="250"/>
      <c r="L261" s="250"/>
    </row>
    <row r="262" spans="1:12">
      <c r="A262" s="248"/>
      <c r="B262" s="248"/>
      <c r="C262" s="248"/>
      <c r="D262" s="249"/>
      <c r="E262" s="249"/>
      <c r="F262" s="250"/>
      <c r="G262" s="250"/>
      <c r="H262" s="250"/>
      <c r="I262" s="256"/>
      <c r="J262" s="256"/>
      <c r="K262" s="250"/>
      <c r="L262" s="250"/>
    </row>
    <row r="263" spans="1:12">
      <c r="A263" s="248"/>
      <c r="B263" s="248"/>
      <c r="C263" s="248"/>
      <c r="D263" s="249"/>
      <c r="E263" s="249"/>
      <c r="F263" s="250"/>
      <c r="G263" s="250"/>
      <c r="H263" s="250"/>
      <c r="I263" s="256"/>
      <c r="J263" s="256"/>
      <c r="K263" s="250"/>
      <c r="L263" s="250"/>
    </row>
    <row r="264" spans="1:12">
      <c r="A264" s="248"/>
      <c r="B264" s="248"/>
      <c r="C264" s="248"/>
      <c r="D264" s="249"/>
      <c r="E264" s="249"/>
      <c r="F264" s="250"/>
      <c r="G264" s="250"/>
      <c r="H264" s="250"/>
      <c r="I264" s="256"/>
      <c r="J264" s="256"/>
      <c r="K264" s="250"/>
      <c r="L264" s="250"/>
    </row>
    <row r="265" spans="1:12">
      <c r="A265" s="248"/>
      <c r="B265" s="248"/>
      <c r="C265" s="248"/>
      <c r="D265" s="249"/>
      <c r="E265" s="249"/>
      <c r="F265" s="250"/>
      <c r="G265" s="250"/>
      <c r="H265" s="250"/>
    </row>
  </sheetData>
  <mergeCells count="15">
    <mergeCell ref="B77:G77"/>
    <mergeCell ref="E1:G1"/>
    <mergeCell ref="E4:H4"/>
    <mergeCell ref="I5:K5"/>
    <mergeCell ref="D7:E7"/>
    <mergeCell ref="D10:K10"/>
    <mergeCell ref="G233:H233"/>
    <mergeCell ref="C236:H236"/>
    <mergeCell ref="G240:H240"/>
    <mergeCell ref="C79:K79"/>
    <mergeCell ref="C190:H190"/>
    <mergeCell ref="G201:H201"/>
    <mergeCell ref="C203:H203"/>
    <mergeCell ref="G226:H226"/>
    <mergeCell ref="C229:H229"/>
  </mergeCells>
  <pageMargins left="0.7" right="0.7" top="0.75" bottom="0.75" header="0.3" footer="0.3"/>
  <pageSetup paperSize="9" scale="5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7"/>
  <sheetViews>
    <sheetView view="pageBreakPreview" topLeftCell="B1" zoomScale="70" zoomScaleNormal="100" zoomScaleSheetLayoutView="70" workbookViewId="0">
      <selection activeCell="K20" sqref="K20"/>
    </sheetView>
  </sheetViews>
  <sheetFormatPr defaultColWidth="25.90625" defaultRowHeight="13"/>
  <cols>
    <col min="1" max="1" width="3.90625" style="265" customWidth="1"/>
    <col min="2" max="2" width="12.54296875" style="304" bestFit="1" customWidth="1"/>
    <col min="3" max="3" width="101.6328125" style="304" bestFit="1" customWidth="1"/>
    <col min="4" max="6" width="11.6328125" style="304" customWidth="1"/>
    <col min="7" max="7" width="11.6328125" style="259" customWidth="1"/>
    <col min="8" max="8" width="11.6328125" style="260" customWidth="1"/>
    <col min="9" max="11" width="14.453125" style="260" customWidth="1"/>
    <col min="12" max="12" width="17" style="260" customWidth="1"/>
    <col min="13" max="13" width="9.08984375" style="262" customWidth="1"/>
    <col min="14" max="14" width="16.1796875" style="1142" customWidth="1"/>
    <col min="15" max="15" width="18.81640625" style="262" customWidth="1"/>
    <col min="16" max="252" width="9.08984375" style="262" customWidth="1"/>
    <col min="253" max="253" width="6.08984375" style="262" customWidth="1"/>
    <col min="254" max="254" width="25.90625" style="262"/>
    <col min="255" max="255" width="1" style="262" customWidth="1"/>
    <col min="256" max="256" width="13.36328125" style="262" customWidth="1"/>
    <col min="257" max="257" width="59.54296875" style="262" customWidth="1"/>
    <col min="258" max="262" width="11.6328125" style="262" customWidth="1"/>
    <col min="263" max="266" width="14.453125" style="262" customWidth="1"/>
    <col min="267" max="267" width="17" style="262" customWidth="1"/>
    <col min="268" max="268" width="0.90625" style="262" customWidth="1"/>
    <col min="269" max="508" width="9.08984375" style="262" customWidth="1"/>
    <col min="509" max="509" width="6.08984375" style="262" customWidth="1"/>
    <col min="510" max="510" width="25.90625" style="262"/>
    <col min="511" max="511" width="1" style="262" customWidth="1"/>
    <col min="512" max="512" width="13.36328125" style="262" customWidth="1"/>
    <col min="513" max="513" width="59.54296875" style="262" customWidth="1"/>
    <col min="514" max="518" width="11.6328125" style="262" customWidth="1"/>
    <col min="519" max="522" width="14.453125" style="262" customWidth="1"/>
    <col min="523" max="523" width="17" style="262" customWidth="1"/>
    <col min="524" max="524" width="0.90625" style="262" customWidth="1"/>
    <col min="525" max="764" width="9.08984375" style="262" customWidth="1"/>
    <col min="765" max="765" width="6.08984375" style="262" customWidth="1"/>
    <col min="766" max="766" width="25.90625" style="262"/>
    <col min="767" max="767" width="1" style="262" customWidth="1"/>
    <col min="768" max="768" width="13.36328125" style="262" customWidth="1"/>
    <col min="769" max="769" width="59.54296875" style="262" customWidth="1"/>
    <col min="770" max="774" width="11.6328125" style="262" customWidth="1"/>
    <col min="775" max="778" width="14.453125" style="262" customWidth="1"/>
    <col min="779" max="779" width="17" style="262" customWidth="1"/>
    <col min="780" max="780" width="0.90625" style="262" customWidth="1"/>
    <col min="781" max="1020" width="9.08984375" style="262" customWidth="1"/>
    <col min="1021" max="1021" width="6.08984375" style="262" customWidth="1"/>
    <col min="1022" max="1022" width="25.90625" style="262"/>
    <col min="1023" max="1023" width="1" style="262" customWidth="1"/>
    <col min="1024" max="1024" width="13.36328125" style="262" customWidth="1"/>
    <col min="1025" max="1025" width="59.54296875" style="262" customWidth="1"/>
    <col min="1026" max="1030" width="11.6328125" style="262" customWidth="1"/>
    <col min="1031" max="1034" width="14.453125" style="262" customWidth="1"/>
    <col min="1035" max="1035" width="17" style="262" customWidth="1"/>
    <col min="1036" max="1036" width="0.90625" style="262" customWidth="1"/>
    <col min="1037" max="1276" width="9.08984375" style="262" customWidth="1"/>
    <col min="1277" max="1277" width="6.08984375" style="262" customWidth="1"/>
    <col min="1278" max="1278" width="25.90625" style="262"/>
    <col min="1279" max="1279" width="1" style="262" customWidth="1"/>
    <col min="1280" max="1280" width="13.36328125" style="262" customWidth="1"/>
    <col min="1281" max="1281" width="59.54296875" style="262" customWidth="1"/>
    <col min="1282" max="1286" width="11.6328125" style="262" customWidth="1"/>
    <col min="1287" max="1290" width="14.453125" style="262" customWidth="1"/>
    <col min="1291" max="1291" width="17" style="262" customWidth="1"/>
    <col min="1292" max="1292" width="0.90625" style="262" customWidth="1"/>
    <col min="1293" max="1532" width="9.08984375" style="262" customWidth="1"/>
    <col min="1533" max="1533" width="6.08984375" style="262" customWidth="1"/>
    <col min="1534" max="1534" width="25.90625" style="262"/>
    <col min="1535" max="1535" width="1" style="262" customWidth="1"/>
    <col min="1536" max="1536" width="13.36328125" style="262" customWidth="1"/>
    <col min="1537" max="1537" width="59.54296875" style="262" customWidth="1"/>
    <col min="1538" max="1542" width="11.6328125" style="262" customWidth="1"/>
    <col min="1543" max="1546" width="14.453125" style="262" customWidth="1"/>
    <col min="1547" max="1547" width="17" style="262" customWidth="1"/>
    <col min="1548" max="1548" width="0.90625" style="262" customWidth="1"/>
    <col min="1549" max="1788" width="9.08984375" style="262" customWidth="1"/>
    <col min="1789" max="1789" width="6.08984375" style="262" customWidth="1"/>
    <col min="1790" max="1790" width="25.90625" style="262"/>
    <col min="1791" max="1791" width="1" style="262" customWidth="1"/>
    <col min="1792" max="1792" width="13.36328125" style="262" customWidth="1"/>
    <col min="1793" max="1793" width="59.54296875" style="262" customWidth="1"/>
    <col min="1794" max="1798" width="11.6328125" style="262" customWidth="1"/>
    <col min="1799" max="1802" width="14.453125" style="262" customWidth="1"/>
    <col min="1803" max="1803" width="17" style="262" customWidth="1"/>
    <col min="1804" max="1804" width="0.90625" style="262" customWidth="1"/>
    <col min="1805" max="2044" width="9.08984375" style="262" customWidth="1"/>
    <col min="2045" max="2045" width="6.08984375" style="262" customWidth="1"/>
    <col min="2046" max="2046" width="25.90625" style="262"/>
    <col min="2047" max="2047" width="1" style="262" customWidth="1"/>
    <col min="2048" max="2048" width="13.36328125" style="262" customWidth="1"/>
    <col min="2049" max="2049" width="59.54296875" style="262" customWidth="1"/>
    <col min="2050" max="2054" width="11.6328125" style="262" customWidth="1"/>
    <col min="2055" max="2058" width="14.453125" style="262" customWidth="1"/>
    <col min="2059" max="2059" width="17" style="262" customWidth="1"/>
    <col min="2060" max="2060" width="0.90625" style="262" customWidth="1"/>
    <col min="2061" max="2300" width="9.08984375" style="262" customWidth="1"/>
    <col min="2301" max="2301" width="6.08984375" style="262" customWidth="1"/>
    <col min="2302" max="2302" width="25.90625" style="262"/>
    <col min="2303" max="2303" width="1" style="262" customWidth="1"/>
    <col min="2304" max="2304" width="13.36328125" style="262" customWidth="1"/>
    <col min="2305" max="2305" width="59.54296875" style="262" customWidth="1"/>
    <col min="2306" max="2310" width="11.6328125" style="262" customWidth="1"/>
    <col min="2311" max="2314" width="14.453125" style="262" customWidth="1"/>
    <col min="2315" max="2315" width="17" style="262" customWidth="1"/>
    <col min="2316" max="2316" width="0.90625" style="262" customWidth="1"/>
    <col min="2317" max="2556" width="9.08984375" style="262" customWidth="1"/>
    <col min="2557" max="2557" width="6.08984375" style="262" customWidth="1"/>
    <col min="2558" max="2558" width="25.90625" style="262"/>
    <col min="2559" max="2559" width="1" style="262" customWidth="1"/>
    <col min="2560" max="2560" width="13.36328125" style="262" customWidth="1"/>
    <col min="2561" max="2561" width="59.54296875" style="262" customWidth="1"/>
    <col min="2562" max="2566" width="11.6328125" style="262" customWidth="1"/>
    <col min="2567" max="2570" width="14.453125" style="262" customWidth="1"/>
    <col min="2571" max="2571" width="17" style="262" customWidth="1"/>
    <col min="2572" max="2572" width="0.90625" style="262" customWidth="1"/>
    <col min="2573" max="2812" width="9.08984375" style="262" customWidth="1"/>
    <col min="2813" max="2813" width="6.08984375" style="262" customWidth="1"/>
    <col min="2814" max="2814" width="25.90625" style="262"/>
    <col min="2815" max="2815" width="1" style="262" customWidth="1"/>
    <col min="2816" max="2816" width="13.36328125" style="262" customWidth="1"/>
    <col min="2817" max="2817" width="59.54296875" style="262" customWidth="1"/>
    <col min="2818" max="2822" width="11.6328125" style="262" customWidth="1"/>
    <col min="2823" max="2826" width="14.453125" style="262" customWidth="1"/>
    <col min="2827" max="2827" width="17" style="262" customWidth="1"/>
    <col min="2828" max="2828" width="0.90625" style="262" customWidth="1"/>
    <col min="2829" max="3068" width="9.08984375" style="262" customWidth="1"/>
    <col min="3069" max="3069" width="6.08984375" style="262" customWidth="1"/>
    <col min="3070" max="3070" width="25.90625" style="262"/>
    <col min="3071" max="3071" width="1" style="262" customWidth="1"/>
    <col min="3072" max="3072" width="13.36328125" style="262" customWidth="1"/>
    <col min="3073" max="3073" width="59.54296875" style="262" customWidth="1"/>
    <col min="3074" max="3078" width="11.6328125" style="262" customWidth="1"/>
    <col min="3079" max="3082" width="14.453125" style="262" customWidth="1"/>
    <col min="3083" max="3083" width="17" style="262" customWidth="1"/>
    <col min="3084" max="3084" width="0.90625" style="262" customWidth="1"/>
    <col min="3085" max="3324" width="9.08984375" style="262" customWidth="1"/>
    <col min="3325" max="3325" width="6.08984375" style="262" customWidth="1"/>
    <col min="3326" max="3326" width="25.90625" style="262"/>
    <col min="3327" max="3327" width="1" style="262" customWidth="1"/>
    <col min="3328" max="3328" width="13.36328125" style="262" customWidth="1"/>
    <col min="3329" max="3329" width="59.54296875" style="262" customWidth="1"/>
    <col min="3330" max="3334" width="11.6328125" style="262" customWidth="1"/>
    <col min="3335" max="3338" width="14.453125" style="262" customWidth="1"/>
    <col min="3339" max="3339" width="17" style="262" customWidth="1"/>
    <col min="3340" max="3340" width="0.90625" style="262" customWidth="1"/>
    <col min="3341" max="3580" width="9.08984375" style="262" customWidth="1"/>
    <col min="3581" max="3581" width="6.08984375" style="262" customWidth="1"/>
    <col min="3582" max="3582" width="25.90625" style="262"/>
    <col min="3583" max="3583" width="1" style="262" customWidth="1"/>
    <col min="3584" max="3584" width="13.36328125" style="262" customWidth="1"/>
    <col min="3585" max="3585" width="59.54296875" style="262" customWidth="1"/>
    <col min="3586" max="3590" width="11.6328125" style="262" customWidth="1"/>
    <col min="3591" max="3594" width="14.453125" style="262" customWidth="1"/>
    <col min="3595" max="3595" width="17" style="262" customWidth="1"/>
    <col min="3596" max="3596" width="0.90625" style="262" customWidth="1"/>
    <col min="3597" max="3836" width="9.08984375" style="262" customWidth="1"/>
    <col min="3837" max="3837" width="6.08984375" style="262" customWidth="1"/>
    <col min="3838" max="3838" width="25.90625" style="262"/>
    <col min="3839" max="3839" width="1" style="262" customWidth="1"/>
    <col min="3840" max="3840" width="13.36328125" style="262" customWidth="1"/>
    <col min="3841" max="3841" width="59.54296875" style="262" customWidth="1"/>
    <col min="3842" max="3846" width="11.6328125" style="262" customWidth="1"/>
    <col min="3847" max="3850" width="14.453125" style="262" customWidth="1"/>
    <col min="3851" max="3851" width="17" style="262" customWidth="1"/>
    <col min="3852" max="3852" width="0.90625" style="262" customWidth="1"/>
    <col min="3853" max="4092" width="9.08984375" style="262" customWidth="1"/>
    <col min="4093" max="4093" width="6.08984375" style="262" customWidth="1"/>
    <col min="4094" max="4094" width="25.90625" style="262"/>
    <col min="4095" max="4095" width="1" style="262" customWidth="1"/>
    <col min="4096" max="4096" width="13.36328125" style="262" customWidth="1"/>
    <col min="4097" max="4097" width="59.54296875" style="262" customWidth="1"/>
    <col min="4098" max="4102" width="11.6328125" style="262" customWidth="1"/>
    <col min="4103" max="4106" width="14.453125" style="262" customWidth="1"/>
    <col min="4107" max="4107" width="17" style="262" customWidth="1"/>
    <col min="4108" max="4108" width="0.90625" style="262" customWidth="1"/>
    <col min="4109" max="4348" width="9.08984375" style="262" customWidth="1"/>
    <col min="4349" max="4349" width="6.08984375" style="262" customWidth="1"/>
    <col min="4350" max="4350" width="25.90625" style="262"/>
    <col min="4351" max="4351" width="1" style="262" customWidth="1"/>
    <col min="4352" max="4352" width="13.36328125" style="262" customWidth="1"/>
    <col min="4353" max="4353" width="59.54296875" style="262" customWidth="1"/>
    <col min="4354" max="4358" width="11.6328125" style="262" customWidth="1"/>
    <col min="4359" max="4362" width="14.453125" style="262" customWidth="1"/>
    <col min="4363" max="4363" width="17" style="262" customWidth="1"/>
    <col min="4364" max="4364" width="0.90625" style="262" customWidth="1"/>
    <col min="4365" max="4604" width="9.08984375" style="262" customWidth="1"/>
    <col min="4605" max="4605" width="6.08984375" style="262" customWidth="1"/>
    <col min="4606" max="4606" width="25.90625" style="262"/>
    <col min="4607" max="4607" width="1" style="262" customWidth="1"/>
    <col min="4608" max="4608" width="13.36328125" style="262" customWidth="1"/>
    <col min="4609" max="4609" width="59.54296875" style="262" customWidth="1"/>
    <col min="4610" max="4614" width="11.6328125" style="262" customWidth="1"/>
    <col min="4615" max="4618" width="14.453125" style="262" customWidth="1"/>
    <col min="4619" max="4619" width="17" style="262" customWidth="1"/>
    <col min="4620" max="4620" width="0.90625" style="262" customWidth="1"/>
    <col min="4621" max="4860" width="9.08984375" style="262" customWidth="1"/>
    <col min="4861" max="4861" width="6.08984375" style="262" customWidth="1"/>
    <col min="4862" max="4862" width="25.90625" style="262"/>
    <col min="4863" max="4863" width="1" style="262" customWidth="1"/>
    <col min="4864" max="4864" width="13.36328125" style="262" customWidth="1"/>
    <col min="4865" max="4865" width="59.54296875" style="262" customWidth="1"/>
    <col min="4866" max="4870" width="11.6328125" style="262" customWidth="1"/>
    <col min="4871" max="4874" width="14.453125" style="262" customWidth="1"/>
    <col min="4875" max="4875" width="17" style="262" customWidth="1"/>
    <col min="4876" max="4876" width="0.90625" style="262" customWidth="1"/>
    <col min="4877" max="5116" width="9.08984375" style="262" customWidth="1"/>
    <col min="5117" max="5117" width="6.08984375" style="262" customWidth="1"/>
    <col min="5118" max="5118" width="25.90625" style="262"/>
    <col min="5119" max="5119" width="1" style="262" customWidth="1"/>
    <col min="5120" max="5120" width="13.36328125" style="262" customWidth="1"/>
    <col min="5121" max="5121" width="59.54296875" style="262" customWidth="1"/>
    <col min="5122" max="5126" width="11.6328125" style="262" customWidth="1"/>
    <col min="5127" max="5130" width="14.453125" style="262" customWidth="1"/>
    <col min="5131" max="5131" width="17" style="262" customWidth="1"/>
    <col min="5132" max="5132" width="0.90625" style="262" customWidth="1"/>
    <col min="5133" max="5372" width="9.08984375" style="262" customWidth="1"/>
    <col min="5373" max="5373" width="6.08984375" style="262" customWidth="1"/>
    <col min="5374" max="5374" width="25.90625" style="262"/>
    <col min="5375" max="5375" width="1" style="262" customWidth="1"/>
    <col min="5376" max="5376" width="13.36328125" style="262" customWidth="1"/>
    <col min="5377" max="5377" width="59.54296875" style="262" customWidth="1"/>
    <col min="5378" max="5382" width="11.6328125" style="262" customWidth="1"/>
    <col min="5383" max="5386" width="14.453125" style="262" customWidth="1"/>
    <col min="5387" max="5387" width="17" style="262" customWidth="1"/>
    <col min="5388" max="5388" width="0.90625" style="262" customWidth="1"/>
    <col min="5389" max="5628" width="9.08984375" style="262" customWidth="1"/>
    <col min="5629" max="5629" width="6.08984375" style="262" customWidth="1"/>
    <col min="5630" max="5630" width="25.90625" style="262"/>
    <col min="5631" max="5631" width="1" style="262" customWidth="1"/>
    <col min="5632" max="5632" width="13.36328125" style="262" customWidth="1"/>
    <col min="5633" max="5633" width="59.54296875" style="262" customWidth="1"/>
    <col min="5634" max="5638" width="11.6328125" style="262" customWidth="1"/>
    <col min="5639" max="5642" width="14.453125" style="262" customWidth="1"/>
    <col min="5643" max="5643" width="17" style="262" customWidth="1"/>
    <col min="5644" max="5644" width="0.90625" style="262" customWidth="1"/>
    <col min="5645" max="5884" width="9.08984375" style="262" customWidth="1"/>
    <col min="5885" max="5885" width="6.08984375" style="262" customWidth="1"/>
    <col min="5886" max="5886" width="25.90625" style="262"/>
    <col min="5887" max="5887" width="1" style="262" customWidth="1"/>
    <col min="5888" max="5888" width="13.36328125" style="262" customWidth="1"/>
    <col min="5889" max="5889" width="59.54296875" style="262" customWidth="1"/>
    <col min="5890" max="5894" width="11.6328125" style="262" customWidth="1"/>
    <col min="5895" max="5898" width="14.453125" style="262" customWidth="1"/>
    <col min="5899" max="5899" width="17" style="262" customWidth="1"/>
    <col min="5900" max="5900" width="0.90625" style="262" customWidth="1"/>
    <col min="5901" max="6140" width="9.08984375" style="262" customWidth="1"/>
    <col min="6141" max="6141" width="6.08984375" style="262" customWidth="1"/>
    <col min="6142" max="6142" width="25.90625" style="262"/>
    <col min="6143" max="6143" width="1" style="262" customWidth="1"/>
    <col min="6144" max="6144" width="13.36328125" style="262" customWidth="1"/>
    <col min="6145" max="6145" width="59.54296875" style="262" customWidth="1"/>
    <col min="6146" max="6150" width="11.6328125" style="262" customWidth="1"/>
    <col min="6151" max="6154" width="14.453125" style="262" customWidth="1"/>
    <col min="6155" max="6155" width="17" style="262" customWidth="1"/>
    <col min="6156" max="6156" width="0.90625" style="262" customWidth="1"/>
    <col min="6157" max="6396" width="9.08984375" style="262" customWidth="1"/>
    <col min="6397" max="6397" width="6.08984375" style="262" customWidth="1"/>
    <col min="6398" max="6398" width="25.90625" style="262"/>
    <col min="6399" max="6399" width="1" style="262" customWidth="1"/>
    <col min="6400" max="6400" width="13.36328125" style="262" customWidth="1"/>
    <col min="6401" max="6401" width="59.54296875" style="262" customWidth="1"/>
    <col min="6402" max="6406" width="11.6328125" style="262" customWidth="1"/>
    <col min="6407" max="6410" width="14.453125" style="262" customWidth="1"/>
    <col min="6411" max="6411" width="17" style="262" customWidth="1"/>
    <col min="6412" max="6412" width="0.90625" style="262" customWidth="1"/>
    <col min="6413" max="6652" width="9.08984375" style="262" customWidth="1"/>
    <col min="6653" max="6653" width="6.08984375" style="262" customWidth="1"/>
    <col min="6654" max="6654" width="25.90625" style="262"/>
    <col min="6655" max="6655" width="1" style="262" customWidth="1"/>
    <col min="6656" max="6656" width="13.36328125" style="262" customWidth="1"/>
    <col min="6657" max="6657" width="59.54296875" style="262" customWidth="1"/>
    <col min="6658" max="6662" width="11.6328125" style="262" customWidth="1"/>
    <col min="6663" max="6666" width="14.453125" style="262" customWidth="1"/>
    <col min="6667" max="6667" width="17" style="262" customWidth="1"/>
    <col min="6668" max="6668" width="0.90625" style="262" customWidth="1"/>
    <col min="6669" max="6908" width="9.08984375" style="262" customWidth="1"/>
    <col min="6909" max="6909" width="6.08984375" style="262" customWidth="1"/>
    <col min="6910" max="6910" width="25.90625" style="262"/>
    <col min="6911" max="6911" width="1" style="262" customWidth="1"/>
    <col min="6912" max="6912" width="13.36328125" style="262" customWidth="1"/>
    <col min="6913" max="6913" width="59.54296875" style="262" customWidth="1"/>
    <col min="6914" max="6918" width="11.6328125" style="262" customWidth="1"/>
    <col min="6919" max="6922" width="14.453125" style="262" customWidth="1"/>
    <col min="6923" max="6923" width="17" style="262" customWidth="1"/>
    <col min="6924" max="6924" width="0.90625" style="262" customWidth="1"/>
    <col min="6925" max="7164" width="9.08984375" style="262" customWidth="1"/>
    <col min="7165" max="7165" width="6.08984375" style="262" customWidth="1"/>
    <col min="7166" max="7166" width="25.90625" style="262"/>
    <col min="7167" max="7167" width="1" style="262" customWidth="1"/>
    <col min="7168" max="7168" width="13.36328125" style="262" customWidth="1"/>
    <col min="7169" max="7169" width="59.54296875" style="262" customWidth="1"/>
    <col min="7170" max="7174" width="11.6328125" style="262" customWidth="1"/>
    <col min="7175" max="7178" width="14.453125" style="262" customWidth="1"/>
    <col min="7179" max="7179" width="17" style="262" customWidth="1"/>
    <col min="7180" max="7180" width="0.90625" style="262" customWidth="1"/>
    <col min="7181" max="7420" width="9.08984375" style="262" customWidth="1"/>
    <col min="7421" max="7421" width="6.08984375" style="262" customWidth="1"/>
    <col min="7422" max="7422" width="25.90625" style="262"/>
    <col min="7423" max="7423" width="1" style="262" customWidth="1"/>
    <col min="7424" max="7424" width="13.36328125" style="262" customWidth="1"/>
    <col min="7425" max="7425" width="59.54296875" style="262" customWidth="1"/>
    <col min="7426" max="7430" width="11.6328125" style="262" customWidth="1"/>
    <col min="7431" max="7434" width="14.453125" style="262" customWidth="1"/>
    <col min="7435" max="7435" width="17" style="262" customWidth="1"/>
    <col min="7436" max="7436" width="0.90625" style="262" customWidth="1"/>
    <col min="7437" max="7676" width="9.08984375" style="262" customWidth="1"/>
    <col min="7677" max="7677" width="6.08984375" style="262" customWidth="1"/>
    <col min="7678" max="7678" width="25.90625" style="262"/>
    <col min="7679" max="7679" width="1" style="262" customWidth="1"/>
    <col min="7680" max="7680" width="13.36328125" style="262" customWidth="1"/>
    <col min="7681" max="7681" width="59.54296875" style="262" customWidth="1"/>
    <col min="7682" max="7686" width="11.6328125" style="262" customWidth="1"/>
    <col min="7687" max="7690" width="14.453125" style="262" customWidth="1"/>
    <col min="7691" max="7691" width="17" style="262" customWidth="1"/>
    <col min="7692" max="7692" width="0.90625" style="262" customWidth="1"/>
    <col min="7693" max="7932" width="9.08984375" style="262" customWidth="1"/>
    <col min="7933" max="7933" width="6.08984375" style="262" customWidth="1"/>
    <col min="7934" max="7934" width="25.90625" style="262"/>
    <col min="7935" max="7935" width="1" style="262" customWidth="1"/>
    <col min="7936" max="7936" width="13.36328125" style="262" customWidth="1"/>
    <col min="7937" max="7937" width="59.54296875" style="262" customWidth="1"/>
    <col min="7938" max="7942" width="11.6328125" style="262" customWidth="1"/>
    <col min="7943" max="7946" width="14.453125" style="262" customWidth="1"/>
    <col min="7947" max="7947" width="17" style="262" customWidth="1"/>
    <col min="7948" max="7948" width="0.90625" style="262" customWidth="1"/>
    <col min="7949" max="8188" width="9.08984375" style="262" customWidth="1"/>
    <col min="8189" max="8189" width="6.08984375" style="262" customWidth="1"/>
    <col min="8190" max="8190" width="25.90625" style="262"/>
    <col min="8191" max="8191" width="1" style="262" customWidth="1"/>
    <col min="8192" max="8192" width="13.36328125" style="262" customWidth="1"/>
    <col min="8193" max="8193" width="59.54296875" style="262" customWidth="1"/>
    <col min="8194" max="8198" width="11.6328125" style="262" customWidth="1"/>
    <col min="8199" max="8202" width="14.453125" style="262" customWidth="1"/>
    <col min="8203" max="8203" width="17" style="262" customWidth="1"/>
    <col min="8204" max="8204" width="0.90625" style="262" customWidth="1"/>
    <col min="8205" max="8444" width="9.08984375" style="262" customWidth="1"/>
    <col min="8445" max="8445" width="6.08984375" style="262" customWidth="1"/>
    <col min="8446" max="8446" width="25.90625" style="262"/>
    <col min="8447" max="8447" width="1" style="262" customWidth="1"/>
    <col min="8448" max="8448" width="13.36328125" style="262" customWidth="1"/>
    <col min="8449" max="8449" width="59.54296875" style="262" customWidth="1"/>
    <col min="8450" max="8454" width="11.6328125" style="262" customWidth="1"/>
    <col min="8455" max="8458" width="14.453125" style="262" customWidth="1"/>
    <col min="8459" max="8459" width="17" style="262" customWidth="1"/>
    <col min="8460" max="8460" width="0.90625" style="262" customWidth="1"/>
    <col min="8461" max="8700" width="9.08984375" style="262" customWidth="1"/>
    <col min="8701" max="8701" width="6.08984375" style="262" customWidth="1"/>
    <col min="8702" max="8702" width="25.90625" style="262"/>
    <col min="8703" max="8703" width="1" style="262" customWidth="1"/>
    <col min="8704" max="8704" width="13.36328125" style="262" customWidth="1"/>
    <col min="8705" max="8705" width="59.54296875" style="262" customWidth="1"/>
    <col min="8706" max="8710" width="11.6328125" style="262" customWidth="1"/>
    <col min="8711" max="8714" width="14.453125" style="262" customWidth="1"/>
    <col min="8715" max="8715" width="17" style="262" customWidth="1"/>
    <col min="8716" max="8716" width="0.90625" style="262" customWidth="1"/>
    <col min="8717" max="8956" width="9.08984375" style="262" customWidth="1"/>
    <col min="8957" max="8957" width="6.08984375" style="262" customWidth="1"/>
    <col min="8958" max="8958" width="25.90625" style="262"/>
    <col min="8959" max="8959" width="1" style="262" customWidth="1"/>
    <col min="8960" max="8960" width="13.36328125" style="262" customWidth="1"/>
    <col min="8961" max="8961" width="59.54296875" style="262" customWidth="1"/>
    <col min="8962" max="8966" width="11.6328125" style="262" customWidth="1"/>
    <col min="8967" max="8970" width="14.453125" style="262" customWidth="1"/>
    <col min="8971" max="8971" width="17" style="262" customWidth="1"/>
    <col min="8972" max="8972" width="0.90625" style="262" customWidth="1"/>
    <col min="8973" max="9212" width="9.08984375" style="262" customWidth="1"/>
    <col min="9213" max="9213" width="6.08984375" style="262" customWidth="1"/>
    <col min="9214" max="9214" width="25.90625" style="262"/>
    <col min="9215" max="9215" width="1" style="262" customWidth="1"/>
    <col min="9216" max="9216" width="13.36328125" style="262" customWidth="1"/>
    <col min="9217" max="9217" width="59.54296875" style="262" customWidth="1"/>
    <col min="9218" max="9222" width="11.6328125" style="262" customWidth="1"/>
    <col min="9223" max="9226" width="14.453125" style="262" customWidth="1"/>
    <col min="9227" max="9227" width="17" style="262" customWidth="1"/>
    <col min="9228" max="9228" width="0.90625" style="262" customWidth="1"/>
    <col min="9229" max="9468" width="9.08984375" style="262" customWidth="1"/>
    <col min="9469" max="9469" width="6.08984375" style="262" customWidth="1"/>
    <col min="9470" max="9470" width="25.90625" style="262"/>
    <col min="9471" max="9471" width="1" style="262" customWidth="1"/>
    <col min="9472" max="9472" width="13.36328125" style="262" customWidth="1"/>
    <col min="9473" max="9473" width="59.54296875" style="262" customWidth="1"/>
    <col min="9474" max="9478" width="11.6328125" style="262" customWidth="1"/>
    <col min="9479" max="9482" width="14.453125" style="262" customWidth="1"/>
    <col min="9483" max="9483" width="17" style="262" customWidth="1"/>
    <col min="9484" max="9484" width="0.90625" style="262" customWidth="1"/>
    <col min="9485" max="9724" width="9.08984375" style="262" customWidth="1"/>
    <col min="9725" max="9725" width="6.08984375" style="262" customWidth="1"/>
    <col min="9726" max="9726" width="25.90625" style="262"/>
    <col min="9727" max="9727" width="1" style="262" customWidth="1"/>
    <col min="9728" max="9728" width="13.36328125" style="262" customWidth="1"/>
    <col min="9729" max="9729" width="59.54296875" style="262" customWidth="1"/>
    <col min="9730" max="9734" width="11.6328125" style="262" customWidth="1"/>
    <col min="9735" max="9738" width="14.453125" style="262" customWidth="1"/>
    <col min="9739" max="9739" width="17" style="262" customWidth="1"/>
    <col min="9740" max="9740" width="0.90625" style="262" customWidth="1"/>
    <col min="9741" max="9980" width="9.08984375" style="262" customWidth="1"/>
    <col min="9981" max="9981" width="6.08984375" style="262" customWidth="1"/>
    <col min="9982" max="9982" width="25.90625" style="262"/>
    <col min="9983" max="9983" width="1" style="262" customWidth="1"/>
    <col min="9984" max="9984" width="13.36328125" style="262" customWidth="1"/>
    <col min="9985" max="9985" width="59.54296875" style="262" customWidth="1"/>
    <col min="9986" max="9990" width="11.6328125" style="262" customWidth="1"/>
    <col min="9991" max="9994" width="14.453125" style="262" customWidth="1"/>
    <col min="9995" max="9995" width="17" style="262" customWidth="1"/>
    <col min="9996" max="9996" width="0.90625" style="262" customWidth="1"/>
    <col min="9997" max="10236" width="9.08984375" style="262" customWidth="1"/>
    <col min="10237" max="10237" width="6.08984375" style="262" customWidth="1"/>
    <col min="10238" max="10238" width="25.90625" style="262"/>
    <col min="10239" max="10239" width="1" style="262" customWidth="1"/>
    <col min="10240" max="10240" width="13.36328125" style="262" customWidth="1"/>
    <col min="10241" max="10241" width="59.54296875" style="262" customWidth="1"/>
    <col min="10242" max="10246" width="11.6328125" style="262" customWidth="1"/>
    <col min="10247" max="10250" width="14.453125" style="262" customWidth="1"/>
    <col min="10251" max="10251" width="17" style="262" customWidth="1"/>
    <col min="10252" max="10252" width="0.90625" style="262" customWidth="1"/>
    <col min="10253" max="10492" width="9.08984375" style="262" customWidth="1"/>
    <col min="10493" max="10493" width="6.08984375" style="262" customWidth="1"/>
    <col min="10494" max="10494" width="25.90625" style="262"/>
    <col min="10495" max="10495" width="1" style="262" customWidth="1"/>
    <col min="10496" max="10496" width="13.36328125" style="262" customWidth="1"/>
    <col min="10497" max="10497" width="59.54296875" style="262" customWidth="1"/>
    <col min="10498" max="10502" width="11.6328125" style="262" customWidth="1"/>
    <col min="10503" max="10506" width="14.453125" style="262" customWidth="1"/>
    <col min="10507" max="10507" width="17" style="262" customWidth="1"/>
    <col min="10508" max="10508" width="0.90625" style="262" customWidth="1"/>
    <col min="10509" max="10748" width="9.08984375" style="262" customWidth="1"/>
    <col min="10749" max="10749" width="6.08984375" style="262" customWidth="1"/>
    <col min="10750" max="10750" width="25.90625" style="262"/>
    <col min="10751" max="10751" width="1" style="262" customWidth="1"/>
    <col min="10752" max="10752" width="13.36328125" style="262" customWidth="1"/>
    <col min="10753" max="10753" width="59.54296875" style="262" customWidth="1"/>
    <col min="10754" max="10758" width="11.6328125" style="262" customWidth="1"/>
    <col min="10759" max="10762" width="14.453125" style="262" customWidth="1"/>
    <col min="10763" max="10763" width="17" style="262" customWidth="1"/>
    <col min="10764" max="10764" width="0.90625" style="262" customWidth="1"/>
    <col min="10765" max="11004" width="9.08984375" style="262" customWidth="1"/>
    <col min="11005" max="11005" width="6.08984375" style="262" customWidth="1"/>
    <col min="11006" max="11006" width="25.90625" style="262"/>
    <col min="11007" max="11007" width="1" style="262" customWidth="1"/>
    <col min="11008" max="11008" width="13.36328125" style="262" customWidth="1"/>
    <col min="11009" max="11009" width="59.54296875" style="262" customWidth="1"/>
    <col min="11010" max="11014" width="11.6328125" style="262" customWidth="1"/>
    <col min="11015" max="11018" width="14.453125" style="262" customWidth="1"/>
    <col min="11019" max="11019" width="17" style="262" customWidth="1"/>
    <col min="11020" max="11020" width="0.90625" style="262" customWidth="1"/>
    <col min="11021" max="11260" width="9.08984375" style="262" customWidth="1"/>
    <col min="11261" max="11261" width="6.08984375" style="262" customWidth="1"/>
    <col min="11262" max="11262" width="25.90625" style="262"/>
    <col min="11263" max="11263" width="1" style="262" customWidth="1"/>
    <col min="11264" max="11264" width="13.36328125" style="262" customWidth="1"/>
    <col min="11265" max="11265" width="59.54296875" style="262" customWidth="1"/>
    <col min="11266" max="11270" width="11.6328125" style="262" customWidth="1"/>
    <col min="11271" max="11274" width="14.453125" style="262" customWidth="1"/>
    <col min="11275" max="11275" width="17" style="262" customWidth="1"/>
    <col min="11276" max="11276" width="0.90625" style="262" customWidth="1"/>
    <col min="11277" max="11516" width="9.08984375" style="262" customWidth="1"/>
    <col min="11517" max="11517" width="6.08984375" style="262" customWidth="1"/>
    <col min="11518" max="11518" width="25.90625" style="262"/>
    <col min="11519" max="11519" width="1" style="262" customWidth="1"/>
    <col min="11520" max="11520" width="13.36328125" style="262" customWidth="1"/>
    <col min="11521" max="11521" width="59.54296875" style="262" customWidth="1"/>
    <col min="11522" max="11526" width="11.6328125" style="262" customWidth="1"/>
    <col min="11527" max="11530" width="14.453125" style="262" customWidth="1"/>
    <col min="11531" max="11531" width="17" style="262" customWidth="1"/>
    <col min="11532" max="11532" width="0.90625" style="262" customWidth="1"/>
    <col min="11533" max="11772" width="9.08984375" style="262" customWidth="1"/>
    <col min="11773" max="11773" width="6.08984375" style="262" customWidth="1"/>
    <col min="11774" max="11774" width="25.90625" style="262"/>
    <col min="11775" max="11775" width="1" style="262" customWidth="1"/>
    <col min="11776" max="11776" width="13.36328125" style="262" customWidth="1"/>
    <col min="11777" max="11777" width="59.54296875" style="262" customWidth="1"/>
    <col min="11778" max="11782" width="11.6328125" style="262" customWidth="1"/>
    <col min="11783" max="11786" width="14.453125" style="262" customWidth="1"/>
    <col min="11787" max="11787" width="17" style="262" customWidth="1"/>
    <col min="11788" max="11788" width="0.90625" style="262" customWidth="1"/>
    <col min="11789" max="12028" width="9.08984375" style="262" customWidth="1"/>
    <col min="12029" max="12029" width="6.08984375" style="262" customWidth="1"/>
    <col min="12030" max="12030" width="25.90625" style="262"/>
    <col min="12031" max="12031" width="1" style="262" customWidth="1"/>
    <col min="12032" max="12032" width="13.36328125" style="262" customWidth="1"/>
    <col min="12033" max="12033" width="59.54296875" style="262" customWidth="1"/>
    <col min="12034" max="12038" width="11.6328125" style="262" customWidth="1"/>
    <col min="12039" max="12042" width="14.453125" style="262" customWidth="1"/>
    <col min="12043" max="12043" width="17" style="262" customWidth="1"/>
    <col min="12044" max="12044" width="0.90625" style="262" customWidth="1"/>
    <col min="12045" max="12284" width="9.08984375" style="262" customWidth="1"/>
    <col min="12285" max="12285" width="6.08984375" style="262" customWidth="1"/>
    <col min="12286" max="12286" width="25.90625" style="262"/>
    <col min="12287" max="12287" width="1" style="262" customWidth="1"/>
    <col min="12288" max="12288" width="13.36328125" style="262" customWidth="1"/>
    <col min="12289" max="12289" width="59.54296875" style="262" customWidth="1"/>
    <col min="12290" max="12294" width="11.6328125" style="262" customWidth="1"/>
    <col min="12295" max="12298" width="14.453125" style="262" customWidth="1"/>
    <col min="12299" max="12299" width="17" style="262" customWidth="1"/>
    <col min="12300" max="12300" width="0.90625" style="262" customWidth="1"/>
    <col min="12301" max="12540" width="9.08984375" style="262" customWidth="1"/>
    <col min="12541" max="12541" width="6.08984375" style="262" customWidth="1"/>
    <col min="12542" max="12542" width="25.90625" style="262"/>
    <col min="12543" max="12543" width="1" style="262" customWidth="1"/>
    <col min="12544" max="12544" width="13.36328125" style="262" customWidth="1"/>
    <col min="12545" max="12545" width="59.54296875" style="262" customWidth="1"/>
    <col min="12546" max="12550" width="11.6328125" style="262" customWidth="1"/>
    <col min="12551" max="12554" width="14.453125" style="262" customWidth="1"/>
    <col min="12555" max="12555" width="17" style="262" customWidth="1"/>
    <col min="12556" max="12556" width="0.90625" style="262" customWidth="1"/>
    <col min="12557" max="12796" width="9.08984375" style="262" customWidth="1"/>
    <col min="12797" max="12797" width="6.08984375" style="262" customWidth="1"/>
    <col min="12798" max="12798" width="25.90625" style="262"/>
    <col min="12799" max="12799" width="1" style="262" customWidth="1"/>
    <col min="12800" max="12800" width="13.36328125" style="262" customWidth="1"/>
    <col min="12801" max="12801" width="59.54296875" style="262" customWidth="1"/>
    <col min="12802" max="12806" width="11.6328125" style="262" customWidth="1"/>
    <col min="12807" max="12810" width="14.453125" style="262" customWidth="1"/>
    <col min="12811" max="12811" width="17" style="262" customWidth="1"/>
    <col min="12812" max="12812" width="0.90625" style="262" customWidth="1"/>
    <col min="12813" max="13052" width="9.08984375" style="262" customWidth="1"/>
    <col min="13053" max="13053" width="6.08984375" style="262" customWidth="1"/>
    <col min="13054" max="13054" width="25.90625" style="262"/>
    <col min="13055" max="13055" width="1" style="262" customWidth="1"/>
    <col min="13056" max="13056" width="13.36328125" style="262" customWidth="1"/>
    <col min="13057" max="13057" width="59.54296875" style="262" customWidth="1"/>
    <col min="13058" max="13062" width="11.6328125" style="262" customWidth="1"/>
    <col min="13063" max="13066" width="14.453125" style="262" customWidth="1"/>
    <col min="13067" max="13067" width="17" style="262" customWidth="1"/>
    <col min="13068" max="13068" width="0.90625" style="262" customWidth="1"/>
    <col min="13069" max="13308" width="9.08984375" style="262" customWidth="1"/>
    <col min="13309" max="13309" width="6.08984375" style="262" customWidth="1"/>
    <col min="13310" max="13310" width="25.90625" style="262"/>
    <col min="13311" max="13311" width="1" style="262" customWidth="1"/>
    <col min="13312" max="13312" width="13.36328125" style="262" customWidth="1"/>
    <col min="13313" max="13313" width="59.54296875" style="262" customWidth="1"/>
    <col min="13314" max="13318" width="11.6328125" style="262" customWidth="1"/>
    <col min="13319" max="13322" width="14.453125" style="262" customWidth="1"/>
    <col min="13323" max="13323" width="17" style="262" customWidth="1"/>
    <col min="13324" max="13324" width="0.90625" style="262" customWidth="1"/>
    <col min="13325" max="13564" width="9.08984375" style="262" customWidth="1"/>
    <col min="13565" max="13565" width="6.08984375" style="262" customWidth="1"/>
    <col min="13566" max="13566" width="25.90625" style="262"/>
    <col min="13567" max="13567" width="1" style="262" customWidth="1"/>
    <col min="13568" max="13568" width="13.36328125" style="262" customWidth="1"/>
    <col min="13569" max="13569" width="59.54296875" style="262" customWidth="1"/>
    <col min="13570" max="13574" width="11.6328125" style="262" customWidth="1"/>
    <col min="13575" max="13578" width="14.453125" style="262" customWidth="1"/>
    <col min="13579" max="13579" width="17" style="262" customWidth="1"/>
    <col min="13580" max="13580" width="0.90625" style="262" customWidth="1"/>
    <col min="13581" max="13820" width="9.08984375" style="262" customWidth="1"/>
    <col min="13821" max="13821" width="6.08984375" style="262" customWidth="1"/>
    <col min="13822" max="13822" width="25.90625" style="262"/>
    <col min="13823" max="13823" width="1" style="262" customWidth="1"/>
    <col min="13824" max="13824" width="13.36328125" style="262" customWidth="1"/>
    <col min="13825" max="13825" width="59.54296875" style="262" customWidth="1"/>
    <col min="13826" max="13830" width="11.6328125" style="262" customWidth="1"/>
    <col min="13831" max="13834" width="14.453125" style="262" customWidth="1"/>
    <col min="13835" max="13835" width="17" style="262" customWidth="1"/>
    <col min="13836" max="13836" width="0.90625" style="262" customWidth="1"/>
    <col min="13837" max="14076" width="9.08984375" style="262" customWidth="1"/>
    <col min="14077" max="14077" width="6.08984375" style="262" customWidth="1"/>
    <col min="14078" max="14078" width="25.90625" style="262"/>
    <col min="14079" max="14079" width="1" style="262" customWidth="1"/>
    <col min="14080" max="14080" width="13.36328125" style="262" customWidth="1"/>
    <col min="14081" max="14081" width="59.54296875" style="262" customWidth="1"/>
    <col min="14082" max="14086" width="11.6328125" style="262" customWidth="1"/>
    <col min="14087" max="14090" width="14.453125" style="262" customWidth="1"/>
    <col min="14091" max="14091" width="17" style="262" customWidth="1"/>
    <col min="14092" max="14092" width="0.90625" style="262" customWidth="1"/>
    <col min="14093" max="14332" width="9.08984375" style="262" customWidth="1"/>
    <col min="14333" max="14333" width="6.08984375" style="262" customWidth="1"/>
    <col min="14334" max="14334" width="25.90625" style="262"/>
    <col min="14335" max="14335" width="1" style="262" customWidth="1"/>
    <col min="14336" max="14336" width="13.36328125" style="262" customWidth="1"/>
    <col min="14337" max="14337" width="59.54296875" style="262" customWidth="1"/>
    <col min="14338" max="14342" width="11.6328125" style="262" customWidth="1"/>
    <col min="14343" max="14346" width="14.453125" style="262" customWidth="1"/>
    <col min="14347" max="14347" width="17" style="262" customWidth="1"/>
    <col min="14348" max="14348" width="0.90625" style="262" customWidth="1"/>
    <col min="14349" max="14588" width="9.08984375" style="262" customWidth="1"/>
    <col min="14589" max="14589" width="6.08984375" style="262" customWidth="1"/>
    <col min="14590" max="14590" width="25.90625" style="262"/>
    <col min="14591" max="14591" width="1" style="262" customWidth="1"/>
    <col min="14592" max="14592" width="13.36328125" style="262" customWidth="1"/>
    <col min="14593" max="14593" width="59.54296875" style="262" customWidth="1"/>
    <col min="14594" max="14598" width="11.6328125" style="262" customWidth="1"/>
    <col min="14599" max="14602" width="14.453125" style="262" customWidth="1"/>
    <col min="14603" max="14603" width="17" style="262" customWidth="1"/>
    <col min="14604" max="14604" width="0.90625" style="262" customWidth="1"/>
    <col min="14605" max="14844" width="9.08984375" style="262" customWidth="1"/>
    <col min="14845" max="14845" width="6.08984375" style="262" customWidth="1"/>
    <col min="14846" max="14846" width="25.90625" style="262"/>
    <col min="14847" max="14847" width="1" style="262" customWidth="1"/>
    <col min="14848" max="14848" width="13.36328125" style="262" customWidth="1"/>
    <col min="14849" max="14849" width="59.54296875" style="262" customWidth="1"/>
    <col min="14850" max="14854" width="11.6328125" style="262" customWidth="1"/>
    <col min="14855" max="14858" width="14.453125" style="262" customWidth="1"/>
    <col min="14859" max="14859" width="17" style="262" customWidth="1"/>
    <col min="14860" max="14860" width="0.90625" style="262" customWidth="1"/>
    <col min="14861" max="15100" width="9.08984375" style="262" customWidth="1"/>
    <col min="15101" max="15101" width="6.08984375" style="262" customWidth="1"/>
    <col min="15102" max="15102" width="25.90625" style="262"/>
    <col min="15103" max="15103" width="1" style="262" customWidth="1"/>
    <col min="15104" max="15104" width="13.36328125" style="262" customWidth="1"/>
    <col min="15105" max="15105" width="59.54296875" style="262" customWidth="1"/>
    <col min="15106" max="15110" width="11.6328125" style="262" customWidth="1"/>
    <col min="15111" max="15114" width="14.453125" style="262" customWidth="1"/>
    <col min="15115" max="15115" width="17" style="262" customWidth="1"/>
    <col min="15116" max="15116" width="0.90625" style="262" customWidth="1"/>
    <col min="15117" max="15356" width="9.08984375" style="262" customWidth="1"/>
    <col min="15357" max="15357" width="6.08984375" style="262" customWidth="1"/>
    <col min="15358" max="15358" width="25.90625" style="262"/>
    <col min="15359" max="15359" width="1" style="262" customWidth="1"/>
    <col min="15360" max="15360" width="13.36328125" style="262" customWidth="1"/>
    <col min="15361" max="15361" width="59.54296875" style="262" customWidth="1"/>
    <col min="15362" max="15366" width="11.6328125" style="262" customWidth="1"/>
    <col min="15367" max="15370" width="14.453125" style="262" customWidth="1"/>
    <col min="15371" max="15371" width="17" style="262" customWidth="1"/>
    <col min="15372" max="15372" width="0.90625" style="262" customWidth="1"/>
    <col min="15373" max="15612" width="9.08984375" style="262" customWidth="1"/>
    <col min="15613" max="15613" width="6.08984375" style="262" customWidth="1"/>
    <col min="15614" max="15614" width="25.90625" style="262"/>
    <col min="15615" max="15615" width="1" style="262" customWidth="1"/>
    <col min="15616" max="15616" width="13.36328125" style="262" customWidth="1"/>
    <col min="15617" max="15617" width="59.54296875" style="262" customWidth="1"/>
    <col min="15618" max="15622" width="11.6328125" style="262" customWidth="1"/>
    <col min="15623" max="15626" width="14.453125" style="262" customWidth="1"/>
    <col min="15627" max="15627" width="17" style="262" customWidth="1"/>
    <col min="15628" max="15628" width="0.90625" style="262" customWidth="1"/>
    <col min="15629" max="15868" width="9.08984375" style="262" customWidth="1"/>
    <col min="15869" max="15869" width="6.08984375" style="262" customWidth="1"/>
    <col min="15870" max="15870" width="25.90625" style="262"/>
    <col min="15871" max="15871" width="1" style="262" customWidth="1"/>
    <col min="15872" max="15872" width="13.36328125" style="262" customWidth="1"/>
    <col min="15873" max="15873" width="59.54296875" style="262" customWidth="1"/>
    <col min="15874" max="15878" width="11.6328125" style="262" customWidth="1"/>
    <col min="15879" max="15882" width="14.453125" style="262" customWidth="1"/>
    <col min="15883" max="15883" width="17" style="262" customWidth="1"/>
    <col min="15884" max="15884" width="0.90625" style="262" customWidth="1"/>
    <col min="15885" max="16124" width="9.08984375" style="262" customWidth="1"/>
    <col min="16125" max="16125" width="6.08984375" style="262" customWidth="1"/>
    <col min="16126" max="16126" width="25.90625" style="262"/>
    <col min="16127" max="16127" width="1" style="262" customWidth="1"/>
    <col min="16128" max="16128" width="13.36328125" style="262" customWidth="1"/>
    <col min="16129" max="16129" width="59.54296875" style="262" customWidth="1"/>
    <col min="16130" max="16134" width="11.6328125" style="262" customWidth="1"/>
    <col min="16135" max="16138" width="14.453125" style="262" customWidth="1"/>
    <col min="16139" max="16139" width="17" style="262" customWidth="1"/>
    <col min="16140" max="16140" width="0.90625" style="262" customWidth="1"/>
    <col min="16141" max="16380" width="9.08984375" style="262" customWidth="1"/>
    <col min="16381" max="16384" width="6.08984375" style="262" customWidth="1"/>
  </cols>
  <sheetData>
    <row r="1" spans="1:15" ht="18.5">
      <c r="A1" s="257" t="s">
        <v>115</v>
      </c>
      <c r="B1" s="258"/>
      <c r="C1" s="258"/>
      <c r="D1" s="258"/>
      <c r="E1" s="258"/>
      <c r="F1" s="258"/>
      <c r="L1" s="261"/>
    </row>
    <row r="2" spans="1:15" ht="18.5">
      <c r="A2" s="257" t="s">
        <v>116</v>
      </c>
      <c r="B2" s="258"/>
      <c r="C2" s="258"/>
      <c r="D2" s="258"/>
      <c r="E2" s="258"/>
      <c r="F2" s="258"/>
      <c r="L2" s="263">
        <v>44713</v>
      </c>
    </row>
    <row r="3" spans="1:15" ht="18.5">
      <c r="A3" s="257" t="s">
        <v>200</v>
      </c>
      <c r="B3" s="258"/>
      <c r="C3" s="258"/>
      <c r="D3" s="258"/>
      <c r="E3" s="258"/>
      <c r="F3" s="258"/>
      <c r="L3" s="264" t="s">
        <v>119</v>
      </c>
    </row>
    <row r="4" spans="1:15" ht="18.5">
      <c r="A4" s="258"/>
      <c r="B4" s="258"/>
      <c r="C4" s="258"/>
      <c r="D4" s="258"/>
      <c r="E4" s="258"/>
      <c r="F4" s="258"/>
      <c r="L4" s="261"/>
    </row>
    <row r="5" spans="1:15" ht="31.25" customHeight="1">
      <c r="B5" s="1316" t="s">
        <v>201</v>
      </c>
      <c r="C5" s="1323" t="s">
        <v>3</v>
      </c>
      <c r="D5" s="1316" t="s">
        <v>202</v>
      </c>
      <c r="E5" s="1316" t="s">
        <v>203</v>
      </c>
      <c r="F5" s="1316" t="s">
        <v>152</v>
      </c>
      <c r="G5" s="1316" t="s">
        <v>5</v>
      </c>
      <c r="H5" s="1315" t="s">
        <v>204</v>
      </c>
      <c r="I5" s="1315" t="s">
        <v>205</v>
      </c>
      <c r="J5" s="1317" t="s">
        <v>737</v>
      </c>
      <c r="K5" s="1317"/>
      <c r="L5" s="1318" t="s">
        <v>129</v>
      </c>
    </row>
    <row r="6" spans="1:15" s="266" customFormat="1" ht="19.25" customHeight="1">
      <c r="A6" s="265"/>
      <c r="B6" s="1316"/>
      <c r="C6" s="1324"/>
      <c r="D6" s="1316"/>
      <c r="E6" s="1316"/>
      <c r="F6" s="1316" t="s">
        <v>152</v>
      </c>
      <c r="G6" s="1316" t="s">
        <v>5</v>
      </c>
      <c r="H6" s="1316"/>
      <c r="I6" s="1316"/>
      <c r="J6" s="1321" t="s">
        <v>738</v>
      </c>
      <c r="K6" s="1321" t="s">
        <v>739</v>
      </c>
      <c r="L6" s="1319"/>
      <c r="N6" s="1143"/>
    </row>
    <row r="7" spans="1:15" s="266" customFormat="1" ht="19.25" customHeight="1">
      <c r="A7" s="265"/>
      <c r="B7" s="1316"/>
      <c r="C7" s="1325"/>
      <c r="D7" s="1316"/>
      <c r="E7" s="1316"/>
      <c r="F7" s="1316"/>
      <c r="G7" s="1316"/>
      <c r="H7" s="1316"/>
      <c r="I7" s="1316"/>
      <c r="J7" s="1322"/>
      <c r="K7" s="1322"/>
      <c r="L7" s="1320"/>
      <c r="N7" s="1143"/>
    </row>
    <row r="8" spans="1:15" s="271" customFormat="1" ht="18.75" customHeight="1">
      <c r="A8" s="265"/>
      <c r="B8" s="267"/>
      <c r="C8" s="267"/>
      <c r="D8" s="267"/>
      <c r="E8" s="267"/>
      <c r="F8" s="267"/>
      <c r="G8" s="268"/>
      <c r="H8" s="269"/>
      <c r="I8" s="269"/>
      <c r="J8" s="269"/>
      <c r="K8" s="269"/>
      <c r="L8" s="270"/>
      <c r="N8" s="1144"/>
    </row>
    <row r="9" spans="1:15" s="271" customFormat="1" ht="19.5" customHeight="1">
      <c r="A9" s="265"/>
      <c r="B9" s="272" t="s">
        <v>207</v>
      </c>
      <c r="C9" s="273" t="s">
        <v>208</v>
      </c>
      <c r="D9" s="272"/>
      <c r="E9" s="274"/>
      <c r="F9" s="275">
        <f>SUM('Demising &amp; Shaft Walls-VO 02 '!J17)</f>
        <v>363.8</v>
      </c>
      <c r="G9" s="276" t="s">
        <v>39</v>
      </c>
      <c r="H9" s="277">
        <v>120</v>
      </c>
      <c r="I9" s="278">
        <f>F9*H9</f>
        <v>43656</v>
      </c>
      <c r="J9" s="279">
        <f>+'Demising &amp; Shaft Walls-VO 02 '!K17*M9</f>
        <v>327.42</v>
      </c>
      <c r="K9" s="279">
        <f>J9*H9</f>
        <v>39290.400000000001</v>
      </c>
      <c r="L9" s="280" t="s">
        <v>1043</v>
      </c>
      <c r="M9" s="271">
        <v>0.9</v>
      </c>
      <c r="N9" s="1144">
        <f>J9*H9</f>
        <v>39290.400000000001</v>
      </c>
      <c r="O9" s="289">
        <f>N9-K9</f>
        <v>0</v>
      </c>
    </row>
    <row r="10" spans="1:15" s="285" customFormat="1" ht="21">
      <c r="A10" s="265"/>
      <c r="B10" s="281"/>
      <c r="C10" s="281"/>
      <c r="D10" s="281"/>
      <c r="E10" s="281"/>
      <c r="F10" s="281"/>
      <c r="G10" s="282"/>
      <c r="H10" s="283"/>
      <c r="I10" s="283"/>
      <c r="J10" s="283"/>
      <c r="K10" s="283"/>
      <c r="L10" s="284"/>
      <c r="N10" s="1144">
        <f t="shared" ref="N10:N13" si="0">J10*H10</f>
        <v>0</v>
      </c>
    </row>
    <row r="11" spans="1:15" s="271" customFormat="1" ht="21">
      <c r="A11" s="265"/>
      <c r="B11" s="272" t="s">
        <v>209</v>
      </c>
      <c r="C11" s="273" t="s">
        <v>210</v>
      </c>
      <c r="D11" s="272"/>
      <c r="E11" s="274"/>
      <c r="F11" s="275">
        <f>SUM('Demising &amp; Shaft Walls-VO 02 '!J26)</f>
        <v>253.64000000000001</v>
      </c>
      <c r="G11" s="276" t="s">
        <v>39</v>
      </c>
      <c r="H11" s="277">
        <v>290</v>
      </c>
      <c r="I11" s="278">
        <f>F11*H11</f>
        <v>73555.600000000006</v>
      </c>
      <c r="J11" s="278">
        <f>+'Demising &amp; Shaft Walls-VO 02 '!K26*M9</f>
        <v>228.27600000000001</v>
      </c>
      <c r="K11" s="279">
        <f>J11*H11</f>
        <v>66200.040000000008</v>
      </c>
      <c r="L11" s="280" t="s">
        <v>1043</v>
      </c>
      <c r="N11" s="1144">
        <f t="shared" si="0"/>
        <v>66200.040000000008</v>
      </c>
      <c r="O11" s="289">
        <f>N11-K11</f>
        <v>0</v>
      </c>
    </row>
    <row r="12" spans="1:15" s="271" customFormat="1" ht="15.5">
      <c r="A12" s="265"/>
      <c r="B12" s="281"/>
      <c r="C12" s="281"/>
      <c r="D12" s="281"/>
      <c r="E12" s="281"/>
      <c r="F12" s="281"/>
      <c r="G12" s="282"/>
      <c r="H12" s="283"/>
      <c r="I12" s="283"/>
      <c r="J12" s="286"/>
      <c r="K12" s="286"/>
      <c r="L12" s="287"/>
      <c r="N12" s="1144">
        <f t="shared" si="0"/>
        <v>0</v>
      </c>
    </row>
    <row r="13" spans="1:15" s="271" customFormat="1" ht="21">
      <c r="A13" s="265"/>
      <c r="B13" s="272" t="s">
        <v>211</v>
      </c>
      <c r="C13" s="273" t="s">
        <v>212</v>
      </c>
      <c r="D13" s="272"/>
      <c r="E13" s="274"/>
      <c r="F13" s="275">
        <f>SUM('Demising &amp; Shaft Walls-VO 02 '!J37)</f>
        <v>290.02</v>
      </c>
      <c r="G13" s="276" t="s">
        <v>39</v>
      </c>
      <c r="H13" s="277">
        <v>190</v>
      </c>
      <c r="I13" s="278">
        <f>F13*H13</f>
        <v>55103.799999999996</v>
      </c>
      <c r="J13" s="278">
        <f>+'Demising &amp; Shaft Walls-VO 02 '!K37*M9</f>
        <v>246.32999999999998</v>
      </c>
      <c r="K13" s="279">
        <f>J13*H13</f>
        <v>46802.7</v>
      </c>
      <c r="L13" s="280" t="s">
        <v>1043</v>
      </c>
      <c r="N13" s="1144">
        <f t="shared" si="0"/>
        <v>46802.7</v>
      </c>
      <c r="O13" s="289">
        <f>N13-K13</f>
        <v>0</v>
      </c>
    </row>
    <row r="14" spans="1:15" s="271" customFormat="1">
      <c r="A14" s="265"/>
      <c r="B14" s="274"/>
      <c r="C14" s="274"/>
      <c r="D14" s="274"/>
      <c r="E14" s="274"/>
      <c r="F14" s="274"/>
      <c r="G14" s="290"/>
      <c r="H14" s="288"/>
      <c r="I14" s="288"/>
      <c r="J14" s="288"/>
      <c r="K14" s="288"/>
      <c r="L14" s="288"/>
      <c r="N14" s="1144"/>
      <c r="O14" s="289"/>
    </row>
    <row r="15" spans="1:15" s="271" customFormat="1" ht="21">
      <c r="A15" s="265"/>
      <c r="B15" s="272" t="s">
        <v>213</v>
      </c>
      <c r="C15" s="273" t="s">
        <v>214</v>
      </c>
      <c r="D15" s="272"/>
      <c r="E15" s="274"/>
      <c r="F15" s="275">
        <f>SUM('Demising &amp; Shaft Walls-VO 02 '!J43)</f>
        <v>12.579999999999998</v>
      </c>
      <c r="G15" s="276" t="s">
        <v>39</v>
      </c>
      <c r="H15" s="277">
        <v>170</v>
      </c>
      <c r="I15" s="278">
        <f>F15*H15</f>
        <v>2138.6</v>
      </c>
      <c r="J15" s="278">
        <f>+'Demising &amp; Shaft Walls-VO 02 '!K43*M9</f>
        <v>11.321999999999999</v>
      </c>
      <c r="K15" s="279">
        <f>J15*H15</f>
        <v>1924.7399999999998</v>
      </c>
      <c r="L15" s="280" t="s">
        <v>1043</v>
      </c>
      <c r="N15" s="1144"/>
      <c r="O15" s="289">
        <f>SUM(O9:O14)</f>
        <v>0</v>
      </c>
    </row>
    <row r="16" spans="1:15" s="271" customFormat="1" ht="18.5">
      <c r="A16" s="265"/>
      <c r="B16" s="272"/>
      <c r="C16" s="273"/>
      <c r="D16" s="272"/>
      <c r="E16" s="274"/>
      <c r="F16" s="275"/>
      <c r="G16" s="276"/>
      <c r="H16" s="277"/>
      <c r="I16" s="278">
        <f>F16*H16</f>
        <v>0</v>
      </c>
      <c r="J16" s="278"/>
      <c r="K16" s="279"/>
      <c r="L16" s="288"/>
      <c r="N16" s="1144"/>
      <c r="O16" s="289"/>
    </row>
    <row r="17" spans="1:15" s="271" customFormat="1" ht="18.5">
      <c r="A17" s="265"/>
      <c r="B17" s="272" t="s">
        <v>215</v>
      </c>
      <c r="C17" s="273" t="s">
        <v>216</v>
      </c>
      <c r="D17" s="274"/>
      <c r="E17" s="274"/>
      <c r="F17" s="275">
        <v>255.44349999999997</v>
      </c>
      <c r="G17" s="276" t="s">
        <v>39</v>
      </c>
      <c r="H17" s="277">
        <v>90</v>
      </c>
      <c r="I17" s="278">
        <f>F17*H17</f>
        <v>22989.914999999997</v>
      </c>
      <c r="J17" s="278">
        <v>202.35</v>
      </c>
      <c r="K17" s="279">
        <f>J17*H17</f>
        <v>18211.5</v>
      </c>
      <c r="L17" s="288"/>
      <c r="N17" s="1144"/>
      <c r="O17" s="289"/>
    </row>
    <row r="18" spans="1:15" s="271" customFormat="1" ht="18.5">
      <c r="A18" s="265"/>
      <c r="B18" s="272"/>
      <c r="C18" s="273"/>
      <c r="D18" s="272"/>
      <c r="E18" s="274"/>
      <c r="F18" s="275"/>
      <c r="G18" s="276"/>
      <c r="H18" s="277"/>
      <c r="I18" s="278"/>
      <c r="J18" s="278"/>
      <c r="K18" s="279"/>
      <c r="L18" s="288"/>
      <c r="N18" s="1144"/>
      <c r="O18" s="289"/>
    </row>
    <row r="19" spans="1:15" s="271" customFormat="1" ht="18.5">
      <c r="A19" s="265"/>
      <c r="B19" s="272" t="s">
        <v>217</v>
      </c>
      <c r="C19" s="273" t="s">
        <v>218</v>
      </c>
      <c r="D19" s="274"/>
      <c r="E19" s="274"/>
      <c r="F19" s="275">
        <v>335.36</v>
      </c>
      <c r="G19" s="276" t="s">
        <v>39</v>
      </c>
      <c r="H19" s="277">
        <v>160</v>
      </c>
      <c r="I19" s="278">
        <f>F19*H19</f>
        <v>53657.600000000006</v>
      </c>
      <c r="J19" s="278"/>
      <c r="K19" s="279">
        <f>J19*H19</f>
        <v>0</v>
      </c>
      <c r="L19" s="288"/>
      <c r="N19" s="1144"/>
      <c r="O19" s="289"/>
    </row>
    <row r="20" spans="1:15" s="271" customFormat="1">
      <c r="A20" s="265"/>
      <c r="B20" s="274"/>
      <c r="C20" s="274"/>
      <c r="D20" s="274"/>
      <c r="E20" s="274"/>
      <c r="F20" s="274"/>
      <c r="G20" s="290"/>
      <c r="H20" s="288"/>
      <c r="I20" s="288"/>
      <c r="J20" s="288"/>
      <c r="K20" s="288"/>
      <c r="L20" s="288"/>
      <c r="N20" s="1144"/>
      <c r="O20" s="289"/>
    </row>
    <row r="21" spans="1:15" s="271" customFormat="1" ht="18.5">
      <c r="A21" s="265"/>
      <c r="B21" s="272" t="s">
        <v>219</v>
      </c>
      <c r="C21" s="273" t="s">
        <v>220</v>
      </c>
      <c r="D21" s="274"/>
      <c r="E21" s="274"/>
      <c r="F21" s="275">
        <v>11.85</v>
      </c>
      <c r="G21" s="276" t="s">
        <v>39</v>
      </c>
      <c r="H21" s="277">
        <v>110</v>
      </c>
      <c r="I21" s="278">
        <f>F21*H21</f>
        <v>1303.5</v>
      </c>
      <c r="J21" s="278"/>
      <c r="K21" s="279">
        <f>J21*H21</f>
        <v>0</v>
      </c>
      <c r="L21" s="288"/>
      <c r="N21" s="1144"/>
      <c r="O21" s="289"/>
    </row>
    <row r="22" spans="1:15" s="271" customFormat="1">
      <c r="A22" s="265"/>
      <c r="B22" s="274"/>
      <c r="C22" s="274"/>
      <c r="D22" s="274"/>
      <c r="E22" s="274"/>
      <c r="F22" s="274"/>
      <c r="G22" s="290"/>
      <c r="H22" s="288"/>
      <c r="I22" s="288"/>
      <c r="J22" s="288"/>
      <c r="K22" s="288"/>
      <c r="L22" s="288"/>
      <c r="N22" s="1144"/>
      <c r="O22" s="289"/>
    </row>
    <row r="23" spans="1:15" s="271" customFormat="1" ht="18.5">
      <c r="A23" s="265"/>
      <c r="B23" s="272" t="s">
        <v>221</v>
      </c>
      <c r="C23" s="273" t="s">
        <v>222</v>
      </c>
      <c r="D23" s="274"/>
      <c r="E23" s="274"/>
      <c r="F23" s="275">
        <v>68</v>
      </c>
      <c r="G23" s="276" t="s">
        <v>223</v>
      </c>
      <c r="H23" s="277">
        <v>70</v>
      </c>
      <c r="I23" s="278">
        <f>F23*H23</f>
        <v>4760</v>
      </c>
      <c r="J23" s="278"/>
      <c r="K23" s="279">
        <f>J23*H23</f>
        <v>0</v>
      </c>
      <c r="L23" s="288"/>
      <c r="N23" s="1144"/>
      <c r="O23" s="289"/>
    </row>
    <row r="24" spans="1:15" s="271" customFormat="1">
      <c r="A24" s="265"/>
      <c r="B24" s="274"/>
      <c r="C24" s="274"/>
      <c r="D24" s="274"/>
      <c r="E24" s="274"/>
      <c r="F24" s="274"/>
      <c r="G24" s="290"/>
      <c r="H24" s="288"/>
      <c r="I24" s="288"/>
      <c r="J24" s="288"/>
      <c r="K24" s="288"/>
      <c r="L24" s="288"/>
      <c r="N24" s="1144"/>
      <c r="O24" s="289"/>
    </row>
    <row r="25" spans="1:15" s="271" customFormat="1" ht="18.5">
      <c r="A25" s="265"/>
      <c r="B25" s="272" t="s">
        <v>224</v>
      </c>
      <c r="C25" s="273" t="s">
        <v>225</v>
      </c>
      <c r="D25" s="274"/>
      <c r="E25" s="274"/>
      <c r="F25" s="275">
        <v>19</v>
      </c>
      <c r="G25" s="276" t="s">
        <v>85</v>
      </c>
      <c r="H25" s="277">
        <v>285</v>
      </c>
      <c r="I25" s="278">
        <f>F25*H25</f>
        <v>5415</v>
      </c>
      <c r="J25" s="278"/>
      <c r="K25" s="279">
        <f>J25*H25</f>
        <v>0</v>
      </c>
      <c r="L25" s="288"/>
      <c r="N25" s="1144"/>
      <c r="O25" s="289"/>
    </row>
    <row r="26" spans="1:15" s="271" customFormat="1">
      <c r="A26" s="265"/>
      <c r="B26" s="274"/>
      <c r="C26" s="274"/>
      <c r="D26" s="274"/>
      <c r="E26" s="274"/>
      <c r="F26" s="274"/>
      <c r="G26" s="290"/>
      <c r="H26" s="288"/>
      <c r="I26" s="288"/>
      <c r="J26" s="288"/>
      <c r="K26" s="288"/>
      <c r="L26" s="288"/>
      <c r="N26" s="1144"/>
      <c r="O26" s="289"/>
    </row>
    <row r="27" spans="1:15" s="271" customFormat="1" ht="18.5">
      <c r="A27" s="265"/>
      <c r="B27" s="272" t="s">
        <v>226</v>
      </c>
      <c r="C27" s="273" t="s">
        <v>227</v>
      </c>
      <c r="D27" s="274"/>
      <c r="E27" s="274"/>
      <c r="F27" s="275">
        <v>19</v>
      </c>
      <c r="G27" s="276" t="s">
        <v>223</v>
      </c>
      <c r="H27" s="277">
        <v>250</v>
      </c>
      <c r="I27" s="278">
        <f>F27*H27</f>
        <v>4750</v>
      </c>
      <c r="J27" s="278"/>
      <c r="K27" s="279">
        <f>J27*H27</f>
        <v>0</v>
      </c>
      <c r="L27" s="288"/>
      <c r="N27" s="1144"/>
      <c r="O27" s="289"/>
    </row>
    <row r="28" spans="1:15" s="271" customFormat="1">
      <c r="A28" s="265"/>
      <c r="B28" s="274"/>
      <c r="C28" s="274"/>
      <c r="D28" s="274"/>
      <c r="E28" s="274"/>
      <c r="F28" s="274"/>
      <c r="G28" s="290"/>
      <c r="H28" s="288"/>
      <c r="I28" s="288"/>
      <c r="J28" s="288"/>
      <c r="K28" s="288"/>
      <c r="L28" s="288"/>
      <c r="N28" s="1144"/>
      <c r="O28" s="289"/>
    </row>
    <row r="29" spans="1:15" s="271" customFormat="1" ht="21">
      <c r="A29" s="265"/>
      <c r="B29" s="272" t="s">
        <v>228</v>
      </c>
      <c r="C29" s="273" t="s">
        <v>229</v>
      </c>
      <c r="D29" s="274"/>
      <c r="E29" s="274"/>
      <c r="F29" s="275">
        <v>392.84659999999997</v>
      </c>
      <c r="G29" s="276" t="s">
        <v>39</v>
      </c>
      <c r="H29" s="277">
        <v>160</v>
      </c>
      <c r="I29" s="278">
        <f>F29*H29</f>
        <v>62855.455999999991</v>
      </c>
      <c r="J29" s="278">
        <f>+'VO 02 - Cement Boards'!K51*M9</f>
        <v>353.56193999999999</v>
      </c>
      <c r="K29" s="279">
        <f>J29*H29</f>
        <v>56569.910400000001</v>
      </c>
      <c r="L29" s="280" t="s">
        <v>1043</v>
      </c>
      <c r="N29" s="1144"/>
      <c r="O29" s="289"/>
    </row>
    <row r="30" spans="1:15" s="271" customFormat="1">
      <c r="A30" s="265"/>
      <c r="B30" s="274"/>
      <c r="C30" s="274"/>
      <c r="D30" s="274"/>
      <c r="E30" s="274"/>
      <c r="F30" s="274"/>
      <c r="G30" s="290"/>
      <c r="H30" s="288"/>
      <c r="I30" s="288"/>
      <c r="J30" s="288"/>
      <c r="K30" s="288"/>
      <c r="L30" s="288"/>
      <c r="N30" s="1144"/>
      <c r="O30" s="289"/>
    </row>
    <row r="31" spans="1:15" s="271" customFormat="1" ht="21">
      <c r="A31" s="265"/>
      <c r="B31" s="272" t="s">
        <v>230</v>
      </c>
      <c r="C31" s="273" t="s">
        <v>231</v>
      </c>
      <c r="D31" s="274"/>
      <c r="E31" s="274"/>
      <c r="F31" s="275">
        <v>67.702499999999986</v>
      </c>
      <c r="G31" s="276" t="s">
        <v>39</v>
      </c>
      <c r="H31" s="277">
        <v>160</v>
      </c>
      <c r="I31" s="278">
        <f>F31*H31</f>
        <v>10832.399999999998</v>
      </c>
      <c r="J31" s="278">
        <f>67.7*90%</f>
        <v>60.930000000000007</v>
      </c>
      <c r="K31" s="278">
        <v>10832</v>
      </c>
      <c r="L31" s="280" t="s">
        <v>1043</v>
      </c>
      <c r="N31" s="1144"/>
      <c r="O31" s="289"/>
    </row>
    <row r="32" spans="1:15" s="271" customFormat="1">
      <c r="A32" s="265"/>
      <c r="B32" s="274"/>
      <c r="C32" s="274"/>
      <c r="D32" s="274"/>
      <c r="E32" s="274"/>
      <c r="F32" s="274"/>
      <c r="G32" s="290"/>
      <c r="H32" s="288"/>
      <c r="I32" s="288"/>
      <c r="J32" s="288"/>
      <c r="K32" s="288"/>
      <c r="L32" s="288"/>
      <c r="N32" s="1144"/>
      <c r="O32" s="289"/>
    </row>
    <row r="33" spans="1:15" s="271" customFormat="1" ht="21">
      <c r="A33" s="265"/>
      <c r="B33" s="272" t="s">
        <v>232</v>
      </c>
      <c r="C33" s="273" t="s">
        <v>233</v>
      </c>
      <c r="D33" s="274"/>
      <c r="E33" s="274"/>
      <c r="F33" s="275">
        <v>98</v>
      </c>
      <c r="G33" s="276" t="s">
        <v>85</v>
      </c>
      <c r="H33" s="277">
        <v>95</v>
      </c>
      <c r="I33" s="278">
        <f>F33*H33</f>
        <v>9310</v>
      </c>
      <c r="J33" s="278">
        <f>98*90%</f>
        <v>88.2</v>
      </c>
      <c r="K33" s="278">
        <v>9310</v>
      </c>
      <c r="L33" s="280" t="s">
        <v>1043</v>
      </c>
      <c r="N33" s="1144"/>
      <c r="O33" s="289"/>
    </row>
    <row r="34" spans="1:15" s="271" customFormat="1">
      <c r="A34" s="265"/>
      <c r="B34" s="274"/>
      <c r="C34" s="274"/>
      <c r="D34" s="274"/>
      <c r="E34" s="274"/>
      <c r="F34" s="274"/>
      <c r="G34" s="290"/>
      <c r="H34" s="288"/>
      <c r="I34" s="288"/>
      <c r="J34" s="288"/>
      <c r="K34" s="288"/>
      <c r="L34" s="288"/>
      <c r="N34" s="1144"/>
      <c r="O34" s="289"/>
    </row>
    <row r="35" spans="1:15" s="271" customFormat="1">
      <c r="A35" s="265"/>
      <c r="B35" s="291"/>
      <c r="C35" s="291"/>
      <c r="D35" s="291"/>
      <c r="E35" s="291"/>
      <c r="F35" s="291"/>
      <c r="G35" s="292"/>
      <c r="H35" s="293"/>
      <c r="I35" s="293"/>
      <c r="J35" s="293"/>
      <c r="K35" s="293"/>
      <c r="L35" s="293"/>
      <c r="N35" s="1144"/>
      <c r="O35" s="289"/>
    </row>
    <row r="36" spans="1:15" s="271" customFormat="1" ht="15" customHeight="1">
      <c r="A36" s="265"/>
      <c r="B36" s="294"/>
      <c r="C36" s="295" t="s">
        <v>234</v>
      </c>
      <c r="D36" s="296"/>
      <c r="E36" s="296"/>
      <c r="F36" s="296"/>
      <c r="G36" s="297"/>
      <c r="H36" s="298"/>
      <c r="I36" s="299">
        <f>SUM(I9:I35)</f>
        <v>350327.87100000004</v>
      </c>
      <c r="J36" s="300"/>
      <c r="K36" s="299">
        <f t="shared" ref="K36" si="1">SUM(K9:K35)</f>
        <v>249141.2904</v>
      </c>
      <c r="L36" s="301"/>
      <c r="N36" s="1144"/>
      <c r="O36" s="289"/>
    </row>
    <row r="37" spans="1:15" s="271" customFormat="1" ht="6" customHeight="1">
      <c r="A37" s="265"/>
      <c r="B37" s="302"/>
      <c r="C37" s="302"/>
      <c r="D37" s="302"/>
      <c r="E37" s="302"/>
      <c r="F37" s="302"/>
      <c r="G37" s="303"/>
      <c r="H37" s="289"/>
      <c r="I37" s="289"/>
      <c r="J37" s="289"/>
      <c r="K37" s="289"/>
      <c r="L37" s="289"/>
      <c r="N37" s="1144"/>
    </row>
  </sheetData>
  <mergeCells count="12">
    <mergeCell ref="G5:G7"/>
    <mergeCell ref="B5:B7"/>
    <mergeCell ref="C5:C7"/>
    <mergeCell ref="D5:D7"/>
    <mergeCell ref="E5:E7"/>
    <mergeCell ref="F5:F7"/>
    <mergeCell ref="H5:H7"/>
    <mergeCell ref="I5:I7"/>
    <mergeCell ref="J5:K5"/>
    <mergeCell ref="L5:L7"/>
    <mergeCell ref="J6:J7"/>
    <mergeCell ref="K6:K7"/>
  </mergeCells>
  <conditionalFormatting sqref="I6:I7 I5:J5 L5:N8 L36:N41 I36:K40 I14:L14 I9:N9 I12:M12 I1:N4 I10:M10 N10:N15 L11:M11 L13:M13 I15:M35">
    <cfRule type="cellIs" dxfId="10" priority="21" operator="lessThan">
      <formula>0</formula>
    </cfRule>
  </conditionalFormatting>
  <conditionalFormatting sqref="H37">
    <cfRule type="cellIs" dxfId="9" priority="20" operator="lessThan">
      <formula>0</formula>
    </cfRule>
  </conditionalFormatting>
  <conditionalFormatting sqref="H37:K37">
    <cfRule type="cellIs" dxfId="8" priority="19" operator="greaterThan">
      <formula>1</formula>
    </cfRule>
  </conditionalFormatting>
  <conditionalFormatting sqref="N17:N35">
    <cfRule type="cellIs" dxfId="7" priority="18" operator="lessThan">
      <formula>0</formula>
    </cfRule>
  </conditionalFormatting>
  <conditionalFormatting sqref="N16">
    <cfRule type="cellIs" dxfId="6" priority="17" operator="lessThan">
      <formula>0</formula>
    </cfRule>
  </conditionalFormatting>
  <conditionalFormatting sqref="M14">
    <cfRule type="cellIs" dxfId="5" priority="16" operator="lessThan">
      <formula>0</formula>
    </cfRule>
  </conditionalFormatting>
  <conditionalFormatting sqref="I11:J11">
    <cfRule type="cellIs" dxfId="4" priority="15" operator="lessThan">
      <formula>0</formula>
    </cfRule>
  </conditionalFormatting>
  <conditionalFormatting sqref="I13:J13">
    <cfRule type="cellIs" dxfId="3" priority="14" operator="lessThan">
      <formula>0</formula>
    </cfRule>
  </conditionalFormatting>
  <conditionalFormatting sqref="K11">
    <cfRule type="cellIs" dxfId="2" priority="2" operator="lessThan">
      <formula>0</formula>
    </cfRule>
  </conditionalFormatting>
  <conditionalFormatting sqref="K13">
    <cfRule type="cellIs" dxfId="1" priority="1" operator="lessThan">
      <formula>0</formula>
    </cfRule>
  </conditionalFormatting>
  <dataValidations count="2">
    <dataValidation type="decimal" operator="greaterThanOrEqual" allowBlank="1" showInputMessage="1" showErrorMessage="1" errorTitle="Warning" error="Quantity must be greater than or equal to &quot;0&quot;" sqref="H38:H40 JB38:JB40 SX38:SX40 ACT38:ACT40 AMP38:AMP40 AWL38:AWL40 BGH38:BGH40 BQD38:BQD40 BZZ38:BZZ40 CJV38:CJV40 CTR38:CTR40 DDN38:DDN40 DNJ38:DNJ40 DXF38:DXF40 EHB38:EHB40 EQX38:EQX40 FAT38:FAT40 FKP38:FKP40 FUL38:FUL40 GEH38:GEH40 GOD38:GOD40 GXZ38:GXZ40 HHV38:HHV40 HRR38:HRR40 IBN38:IBN40 ILJ38:ILJ40 IVF38:IVF40 JFB38:JFB40 JOX38:JOX40 JYT38:JYT40 KIP38:KIP40 KSL38:KSL40 LCH38:LCH40 LMD38:LMD40 LVZ38:LVZ40 MFV38:MFV40 MPR38:MPR40 MZN38:MZN40 NJJ38:NJJ40 NTF38:NTF40 ODB38:ODB40 OMX38:OMX40 OWT38:OWT40 PGP38:PGP40 PQL38:PQL40 QAH38:QAH40 QKD38:QKD40 QTZ38:QTZ40 RDV38:RDV40 RNR38:RNR40 RXN38:RXN40 SHJ38:SHJ40 SRF38:SRF40 TBB38:TBB40 TKX38:TKX40 TUT38:TUT40 UEP38:UEP40 UOL38:UOL40 UYH38:UYH40 VID38:VID40 VRZ38:VRZ40 WBV38:WBV40 WLR38:WLR40 WVN38:WVN40 H65574:H65576 JB65574:JB65576 SX65574:SX65576 ACT65574:ACT65576 AMP65574:AMP65576 AWL65574:AWL65576 BGH65574:BGH65576 BQD65574:BQD65576 BZZ65574:BZZ65576 CJV65574:CJV65576 CTR65574:CTR65576 DDN65574:DDN65576 DNJ65574:DNJ65576 DXF65574:DXF65576 EHB65574:EHB65576 EQX65574:EQX65576 FAT65574:FAT65576 FKP65574:FKP65576 FUL65574:FUL65576 GEH65574:GEH65576 GOD65574:GOD65576 GXZ65574:GXZ65576 HHV65574:HHV65576 HRR65574:HRR65576 IBN65574:IBN65576 ILJ65574:ILJ65576 IVF65574:IVF65576 JFB65574:JFB65576 JOX65574:JOX65576 JYT65574:JYT65576 KIP65574:KIP65576 KSL65574:KSL65576 LCH65574:LCH65576 LMD65574:LMD65576 LVZ65574:LVZ65576 MFV65574:MFV65576 MPR65574:MPR65576 MZN65574:MZN65576 NJJ65574:NJJ65576 NTF65574:NTF65576 ODB65574:ODB65576 OMX65574:OMX65576 OWT65574:OWT65576 PGP65574:PGP65576 PQL65574:PQL65576 QAH65574:QAH65576 QKD65574:QKD65576 QTZ65574:QTZ65576 RDV65574:RDV65576 RNR65574:RNR65576 RXN65574:RXN65576 SHJ65574:SHJ65576 SRF65574:SRF65576 TBB65574:TBB65576 TKX65574:TKX65576 TUT65574:TUT65576 UEP65574:UEP65576 UOL65574:UOL65576 UYH65574:UYH65576 VID65574:VID65576 VRZ65574:VRZ65576 WBV65574:WBV65576 WLR65574:WLR65576 WVN65574:WVN65576 H131110:H131112 JB131110:JB131112 SX131110:SX131112 ACT131110:ACT131112 AMP131110:AMP131112 AWL131110:AWL131112 BGH131110:BGH131112 BQD131110:BQD131112 BZZ131110:BZZ131112 CJV131110:CJV131112 CTR131110:CTR131112 DDN131110:DDN131112 DNJ131110:DNJ131112 DXF131110:DXF131112 EHB131110:EHB131112 EQX131110:EQX131112 FAT131110:FAT131112 FKP131110:FKP131112 FUL131110:FUL131112 GEH131110:GEH131112 GOD131110:GOD131112 GXZ131110:GXZ131112 HHV131110:HHV131112 HRR131110:HRR131112 IBN131110:IBN131112 ILJ131110:ILJ131112 IVF131110:IVF131112 JFB131110:JFB131112 JOX131110:JOX131112 JYT131110:JYT131112 KIP131110:KIP131112 KSL131110:KSL131112 LCH131110:LCH131112 LMD131110:LMD131112 LVZ131110:LVZ131112 MFV131110:MFV131112 MPR131110:MPR131112 MZN131110:MZN131112 NJJ131110:NJJ131112 NTF131110:NTF131112 ODB131110:ODB131112 OMX131110:OMX131112 OWT131110:OWT131112 PGP131110:PGP131112 PQL131110:PQL131112 QAH131110:QAH131112 QKD131110:QKD131112 QTZ131110:QTZ131112 RDV131110:RDV131112 RNR131110:RNR131112 RXN131110:RXN131112 SHJ131110:SHJ131112 SRF131110:SRF131112 TBB131110:TBB131112 TKX131110:TKX131112 TUT131110:TUT131112 UEP131110:UEP131112 UOL131110:UOL131112 UYH131110:UYH131112 VID131110:VID131112 VRZ131110:VRZ131112 WBV131110:WBV131112 WLR131110:WLR131112 WVN131110:WVN131112 H196646:H196648 JB196646:JB196648 SX196646:SX196648 ACT196646:ACT196648 AMP196646:AMP196648 AWL196646:AWL196648 BGH196646:BGH196648 BQD196646:BQD196648 BZZ196646:BZZ196648 CJV196646:CJV196648 CTR196646:CTR196648 DDN196646:DDN196648 DNJ196646:DNJ196648 DXF196646:DXF196648 EHB196646:EHB196648 EQX196646:EQX196648 FAT196646:FAT196648 FKP196646:FKP196648 FUL196646:FUL196648 GEH196646:GEH196648 GOD196646:GOD196648 GXZ196646:GXZ196648 HHV196646:HHV196648 HRR196646:HRR196648 IBN196646:IBN196648 ILJ196646:ILJ196648 IVF196646:IVF196648 JFB196646:JFB196648 JOX196646:JOX196648 JYT196646:JYT196648 KIP196646:KIP196648 KSL196646:KSL196648 LCH196646:LCH196648 LMD196646:LMD196648 LVZ196646:LVZ196648 MFV196646:MFV196648 MPR196646:MPR196648 MZN196646:MZN196648 NJJ196646:NJJ196648 NTF196646:NTF196648 ODB196646:ODB196648 OMX196646:OMX196648 OWT196646:OWT196648 PGP196646:PGP196648 PQL196646:PQL196648 QAH196646:QAH196648 QKD196646:QKD196648 QTZ196646:QTZ196648 RDV196646:RDV196648 RNR196646:RNR196648 RXN196646:RXN196648 SHJ196646:SHJ196648 SRF196646:SRF196648 TBB196646:TBB196648 TKX196646:TKX196648 TUT196646:TUT196648 UEP196646:UEP196648 UOL196646:UOL196648 UYH196646:UYH196648 VID196646:VID196648 VRZ196646:VRZ196648 WBV196646:WBV196648 WLR196646:WLR196648 WVN196646:WVN196648 H262182:H262184 JB262182:JB262184 SX262182:SX262184 ACT262182:ACT262184 AMP262182:AMP262184 AWL262182:AWL262184 BGH262182:BGH262184 BQD262182:BQD262184 BZZ262182:BZZ262184 CJV262182:CJV262184 CTR262182:CTR262184 DDN262182:DDN262184 DNJ262182:DNJ262184 DXF262182:DXF262184 EHB262182:EHB262184 EQX262182:EQX262184 FAT262182:FAT262184 FKP262182:FKP262184 FUL262182:FUL262184 GEH262182:GEH262184 GOD262182:GOD262184 GXZ262182:GXZ262184 HHV262182:HHV262184 HRR262182:HRR262184 IBN262182:IBN262184 ILJ262182:ILJ262184 IVF262182:IVF262184 JFB262182:JFB262184 JOX262182:JOX262184 JYT262182:JYT262184 KIP262182:KIP262184 KSL262182:KSL262184 LCH262182:LCH262184 LMD262182:LMD262184 LVZ262182:LVZ262184 MFV262182:MFV262184 MPR262182:MPR262184 MZN262182:MZN262184 NJJ262182:NJJ262184 NTF262182:NTF262184 ODB262182:ODB262184 OMX262182:OMX262184 OWT262182:OWT262184 PGP262182:PGP262184 PQL262182:PQL262184 QAH262182:QAH262184 QKD262182:QKD262184 QTZ262182:QTZ262184 RDV262182:RDV262184 RNR262182:RNR262184 RXN262182:RXN262184 SHJ262182:SHJ262184 SRF262182:SRF262184 TBB262182:TBB262184 TKX262182:TKX262184 TUT262182:TUT262184 UEP262182:UEP262184 UOL262182:UOL262184 UYH262182:UYH262184 VID262182:VID262184 VRZ262182:VRZ262184 WBV262182:WBV262184 WLR262182:WLR262184 WVN262182:WVN262184 H327718:H327720 JB327718:JB327720 SX327718:SX327720 ACT327718:ACT327720 AMP327718:AMP327720 AWL327718:AWL327720 BGH327718:BGH327720 BQD327718:BQD327720 BZZ327718:BZZ327720 CJV327718:CJV327720 CTR327718:CTR327720 DDN327718:DDN327720 DNJ327718:DNJ327720 DXF327718:DXF327720 EHB327718:EHB327720 EQX327718:EQX327720 FAT327718:FAT327720 FKP327718:FKP327720 FUL327718:FUL327720 GEH327718:GEH327720 GOD327718:GOD327720 GXZ327718:GXZ327720 HHV327718:HHV327720 HRR327718:HRR327720 IBN327718:IBN327720 ILJ327718:ILJ327720 IVF327718:IVF327720 JFB327718:JFB327720 JOX327718:JOX327720 JYT327718:JYT327720 KIP327718:KIP327720 KSL327718:KSL327720 LCH327718:LCH327720 LMD327718:LMD327720 LVZ327718:LVZ327720 MFV327718:MFV327720 MPR327718:MPR327720 MZN327718:MZN327720 NJJ327718:NJJ327720 NTF327718:NTF327720 ODB327718:ODB327720 OMX327718:OMX327720 OWT327718:OWT327720 PGP327718:PGP327720 PQL327718:PQL327720 QAH327718:QAH327720 QKD327718:QKD327720 QTZ327718:QTZ327720 RDV327718:RDV327720 RNR327718:RNR327720 RXN327718:RXN327720 SHJ327718:SHJ327720 SRF327718:SRF327720 TBB327718:TBB327720 TKX327718:TKX327720 TUT327718:TUT327720 UEP327718:UEP327720 UOL327718:UOL327720 UYH327718:UYH327720 VID327718:VID327720 VRZ327718:VRZ327720 WBV327718:WBV327720 WLR327718:WLR327720 WVN327718:WVN327720 H393254:H393256 JB393254:JB393256 SX393254:SX393256 ACT393254:ACT393256 AMP393254:AMP393256 AWL393254:AWL393256 BGH393254:BGH393256 BQD393254:BQD393256 BZZ393254:BZZ393256 CJV393254:CJV393256 CTR393254:CTR393256 DDN393254:DDN393256 DNJ393254:DNJ393256 DXF393254:DXF393256 EHB393254:EHB393256 EQX393254:EQX393256 FAT393254:FAT393256 FKP393254:FKP393256 FUL393254:FUL393256 GEH393254:GEH393256 GOD393254:GOD393256 GXZ393254:GXZ393256 HHV393254:HHV393256 HRR393254:HRR393256 IBN393254:IBN393256 ILJ393254:ILJ393256 IVF393254:IVF393256 JFB393254:JFB393256 JOX393254:JOX393256 JYT393254:JYT393256 KIP393254:KIP393256 KSL393254:KSL393256 LCH393254:LCH393256 LMD393254:LMD393256 LVZ393254:LVZ393256 MFV393254:MFV393256 MPR393254:MPR393256 MZN393254:MZN393256 NJJ393254:NJJ393256 NTF393254:NTF393256 ODB393254:ODB393256 OMX393254:OMX393256 OWT393254:OWT393256 PGP393254:PGP393256 PQL393254:PQL393256 QAH393254:QAH393256 QKD393254:QKD393256 QTZ393254:QTZ393256 RDV393254:RDV393256 RNR393254:RNR393256 RXN393254:RXN393256 SHJ393254:SHJ393256 SRF393254:SRF393256 TBB393254:TBB393256 TKX393254:TKX393256 TUT393254:TUT393256 UEP393254:UEP393256 UOL393254:UOL393256 UYH393254:UYH393256 VID393254:VID393256 VRZ393254:VRZ393256 WBV393254:WBV393256 WLR393254:WLR393256 WVN393254:WVN393256 H458790:H458792 JB458790:JB458792 SX458790:SX458792 ACT458790:ACT458792 AMP458790:AMP458792 AWL458790:AWL458792 BGH458790:BGH458792 BQD458790:BQD458792 BZZ458790:BZZ458792 CJV458790:CJV458792 CTR458790:CTR458792 DDN458790:DDN458792 DNJ458790:DNJ458792 DXF458790:DXF458792 EHB458790:EHB458792 EQX458790:EQX458792 FAT458790:FAT458792 FKP458790:FKP458792 FUL458790:FUL458792 GEH458790:GEH458792 GOD458790:GOD458792 GXZ458790:GXZ458792 HHV458790:HHV458792 HRR458790:HRR458792 IBN458790:IBN458792 ILJ458790:ILJ458792 IVF458790:IVF458792 JFB458790:JFB458792 JOX458790:JOX458792 JYT458790:JYT458792 KIP458790:KIP458792 KSL458790:KSL458792 LCH458790:LCH458792 LMD458790:LMD458792 LVZ458790:LVZ458792 MFV458790:MFV458792 MPR458790:MPR458792 MZN458790:MZN458792 NJJ458790:NJJ458792 NTF458790:NTF458792 ODB458790:ODB458792 OMX458790:OMX458792 OWT458790:OWT458792 PGP458790:PGP458792 PQL458790:PQL458792 QAH458790:QAH458792 QKD458790:QKD458792 QTZ458790:QTZ458792 RDV458790:RDV458792 RNR458790:RNR458792 RXN458790:RXN458792 SHJ458790:SHJ458792 SRF458790:SRF458792 TBB458790:TBB458792 TKX458790:TKX458792 TUT458790:TUT458792 UEP458790:UEP458792 UOL458790:UOL458792 UYH458790:UYH458792 VID458790:VID458792 VRZ458790:VRZ458792 WBV458790:WBV458792 WLR458790:WLR458792 WVN458790:WVN458792 H524326:H524328 JB524326:JB524328 SX524326:SX524328 ACT524326:ACT524328 AMP524326:AMP524328 AWL524326:AWL524328 BGH524326:BGH524328 BQD524326:BQD524328 BZZ524326:BZZ524328 CJV524326:CJV524328 CTR524326:CTR524328 DDN524326:DDN524328 DNJ524326:DNJ524328 DXF524326:DXF524328 EHB524326:EHB524328 EQX524326:EQX524328 FAT524326:FAT524328 FKP524326:FKP524328 FUL524326:FUL524328 GEH524326:GEH524328 GOD524326:GOD524328 GXZ524326:GXZ524328 HHV524326:HHV524328 HRR524326:HRR524328 IBN524326:IBN524328 ILJ524326:ILJ524328 IVF524326:IVF524328 JFB524326:JFB524328 JOX524326:JOX524328 JYT524326:JYT524328 KIP524326:KIP524328 KSL524326:KSL524328 LCH524326:LCH524328 LMD524326:LMD524328 LVZ524326:LVZ524328 MFV524326:MFV524328 MPR524326:MPR524328 MZN524326:MZN524328 NJJ524326:NJJ524328 NTF524326:NTF524328 ODB524326:ODB524328 OMX524326:OMX524328 OWT524326:OWT524328 PGP524326:PGP524328 PQL524326:PQL524328 QAH524326:QAH524328 QKD524326:QKD524328 QTZ524326:QTZ524328 RDV524326:RDV524328 RNR524326:RNR524328 RXN524326:RXN524328 SHJ524326:SHJ524328 SRF524326:SRF524328 TBB524326:TBB524328 TKX524326:TKX524328 TUT524326:TUT524328 UEP524326:UEP524328 UOL524326:UOL524328 UYH524326:UYH524328 VID524326:VID524328 VRZ524326:VRZ524328 WBV524326:WBV524328 WLR524326:WLR524328 WVN524326:WVN524328 H589862:H589864 JB589862:JB589864 SX589862:SX589864 ACT589862:ACT589864 AMP589862:AMP589864 AWL589862:AWL589864 BGH589862:BGH589864 BQD589862:BQD589864 BZZ589862:BZZ589864 CJV589862:CJV589864 CTR589862:CTR589864 DDN589862:DDN589864 DNJ589862:DNJ589864 DXF589862:DXF589864 EHB589862:EHB589864 EQX589862:EQX589864 FAT589862:FAT589864 FKP589862:FKP589864 FUL589862:FUL589864 GEH589862:GEH589864 GOD589862:GOD589864 GXZ589862:GXZ589864 HHV589862:HHV589864 HRR589862:HRR589864 IBN589862:IBN589864 ILJ589862:ILJ589864 IVF589862:IVF589864 JFB589862:JFB589864 JOX589862:JOX589864 JYT589862:JYT589864 KIP589862:KIP589864 KSL589862:KSL589864 LCH589862:LCH589864 LMD589862:LMD589864 LVZ589862:LVZ589864 MFV589862:MFV589864 MPR589862:MPR589864 MZN589862:MZN589864 NJJ589862:NJJ589864 NTF589862:NTF589864 ODB589862:ODB589864 OMX589862:OMX589864 OWT589862:OWT589864 PGP589862:PGP589864 PQL589862:PQL589864 QAH589862:QAH589864 QKD589862:QKD589864 QTZ589862:QTZ589864 RDV589862:RDV589864 RNR589862:RNR589864 RXN589862:RXN589864 SHJ589862:SHJ589864 SRF589862:SRF589864 TBB589862:TBB589864 TKX589862:TKX589864 TUT589862:TUT589864 UEP589862:UEP589864 UOL589862:UOL589864 UYH589862:UYH589864 VID589862:VID589864 VRZ589862:VRZ589864 WBV589862:WBV589864 WLR589862:WLR589864 WVN589862:WVN589864 H655398:H655400 JB655398:JB655400 SX655398:SX655400 ACT655398:ACT655400 AMP655398:AMP655400 AWL655398:AWL655400 BGH655398:BGH655400 BQD655398:BQD655400 BZZ655398:BZZ655400 CJV655398:CJV655400 CTR655398:CTR655400 DDN655398:DDN655400 DNJ655398:DNJ655400 DXF655398:DXF655400 EHB655398:EHB655400 EQX655398:EQX655400 FAT655398:FAT655400 FKP655398:FKP655400 FUL655398:FUL655400 GEH655398:GEH655400 GOD655398:GOD655400 GXZ655398:GXZ655400 HHV655398:HHV655400 HRR655398:HRR655400 IBN655398:IBN655400 ILJ655398:ILJ655400 IVF655398:IVF655400 JFB655398:JFB655400 JOX655398:JOX655400 JYT655398:JYT655400 KIP655398:KIP655400 KSL655398:KSL655400 LCH655398:LCH655400 LMD655398:LMD655400 LVZ655398:LVZ655400 MFV655398:MFV655400 MPR655398:MPR655400 MZN655398:MZN655400 NJJ655398:NJJ655400 NTF655398:NTF655400 ODB655398:ODB655400 OMX655398:OMX655400 OWT655398:OWT655400 PGP655398:PGP655400 PQL655398:PQL655400 QAH655398:QAH655400 QKD655398:QKD655400 QTZ655398:QTZ655400 RDV655398:RDV655400 RNR655398:RNR655400 RXN655398:RXN655400 SHJ655398:SHJ655400 SRF655398:SRF655400 TBB655398:TBB655400 TKX655398:TKX655400 TUT655398:TUT655400 UEP655398:UEP655400 UOL655398:UOL655400 UYH655398:UYH655400 VID655398:VID655400 VRZ655398:VRZ655400 WBV655398:WBV655400 WLR655398:WLR655400 WVN655398:WVN655400 H720934:H720936 JB720934:JB720936 SX720934:SX720936 ACT720934:ACT720936 AMP720934:AMP720936 AWL720934:AWL720936 BGH720934:BGH720936 BQD720934:BQD720936 BZZ720934:BZZ720936 CJV720934:CJV720936 CTR720934:CTR720936 DDN720934:DDN720936 DNJ720934:DNJ720936 DXF720934:DXF720936 EHB720934:EHB720936 EQX720934:EQX720936 FAT720934:FAT720936 FKP720934:FKP720936 FUL720934:FUL720936 GEH720934:GEH720936 GOD720934:GOD720936 GXZ720934:GXZ720936 HHV720934:HHV720936 HRR720934:HRR720936 IBN720934:IBN720936 ILJ720934:ILJ720936 IVF720934:IVF720936 JFB720934:JFB720936 JOX720934:JOX720936 JYT720934:JYT720936 KIP720934:KIP720936 KSL720934:KSL720936 LCH720934:LCH720936 LMD720934:LMD720936 LVZ720934:LVZ720936 MFV720934:MFV720936 MPR720934:MPR720936 MZN720934:MZN720936 NJJ720934:NJJ720936 NTF720934:NTF720936 ODB720934:ODB720936 OMX720934:OMX720936 OWT720934:OWT720936 PGP720934:PGP720936 PQL720934:PQL720936 QAH720934:QAH720936 QKD720934:QKD720936 QTZ720934:QTZ720936 RDV720934:RDV720936 RNR720934:RNR720936 RXN720934:RXN720936 SHJ720934:SHJ720936 SRF720934:SRF720936 TBB720934:TBB720936 TKX720934:TKX720936 TUT720934:TUT720936 UEP720934:UEP720936 UOL720934:UOL720936 UYH720934:UYH720936 VID720934:VID720936 VRZ720934:VRZ720936 WBV720934:WBV720936 WLR720934:WLR720936 WVN720934:WVN720936 H786470:H786472 JB786470:JB786472 SX786470:SX786472 ACT786470:ACT786472 AMP786470:AMP786472 AWL786470:AWL786472 BGH786470:BGH786472 BQD786470:BQD786472 BZZ786470:BZZ786472 CJV786470:CJV786472 CTR786470:CTR786472 DDN786470:DDN786472 DNJ786470:DNJ786472 DXF786470:DXF786472 EHB786470:EHB786472 EQX786470:EQX786472 FAT786470:FAT786472 FKP786470:FKP786472 FUL786470:FUL786472 GEH786470:GEH786472 GOD786470:GOD786472 GXZ786470:GXZ786472 HHV786470:HHV786472 HRR786470:HRR786472 IBN786470:IBN786472 ILJ786470:ILJ786472 IVF786470:IVF786472 JFB786470:JFB786472 JOX786470:JOX786472 JYT786470:JYT786472 KIP786470:KIP786472 KSL786470:KSL786472 LCH786470:LCH786472 LMD786470:LMD786472 LVZ786470:LVZ786472 MFV786470:MFV786472 MPR786470:MPR786472 MZN786470:MZN786472 NJJ786470:NJJ786472 NTF786470:NTF786472 ODB786470:ODB786472 OMX786470:OMX786472 OWT786470:OWT786472 PGP786470:PGP786472 PQL786470:PQL786472 QAH786470:QAH786472 QKD786470:QKD786472 QTZ786470:QTZ786472 RDV786470:RDV786472 RNR786470:RNR786472 RXN786470:RXN786472 SHJ786470:SHJ786472 SRF786470:SRF786472 TBB786470:TBB786472 TKX786470:TKX786472 TUT786470:TUT786472 UEP786470:UEP786472 UOL786470:UOL786472 UYH786470:UYH786472 VID786470:VID786472 VRZ786470:VRZ786472 WBV786470:WBV786472 WLR786470:WLR786472 WVN786470:WVN786472 H852006:H852008 JB852006:JB852008 SX852006:SX852008 ACT852006:ACT852008 AMP852006:AMP852008 AWL852006:AWL852008 BGH852006:BGH852008 BQD852006:BQD852008 BZZ852006:BZZ852008 CJV852006:CJV852008 CTR852006:CTR852008 DDN852006:DDN852008 DNJ852006:DNJ852008 DXF852006:DXF852008 EHB852006:EHB852008 EQX852006:EQX852008 FAT852006:FAT852008 FKP852006:FKP852008 FUL852006:FUL852008 GEH852006:GEH852008 GOD852006:GOD852008 GXZ852006:GXZ852008 HHV852006:HHV852008 HRR852006:HRR852008 IBN852006:IBN852008 ILJ852006:ILJ852008 IVF852006:IVF852008 JFB852006:JFB852008 JOX852006:JOX852008 JYT852006:JYT852008 KIP852006:KIP852008 KSL852006:KSL852008 LCH852006:LCH852008 LMD852006:LMD852008 LVZ852006:LVZ852008 MFV852006:MFV852008 MPR852006:MPR852008 MZN852006:MZN852008 NJJ852006:NJJ852008 NTF852006:NTF852008 ODB852006:ODB852008 OMX852006:OMX852008 OWT852006:OWT852008 PGP852006:PGP852008 PQL852006:PQL852008 QAH852006:QAH852008 QKD852006:QKD852008 QTZ852006:QTZ852008 RDV852006:RDV852008 RNR852006:RNR852008 RXN852006:RXN852008 SHJ852006:SHJ852008 SRF852006:SRF852008 TBB852006:TBB852008 TKX852006:TKX852008 TUT852006:TUT852008 UEP852006:UEP852008 UOL852006:UOL852008 UYH852006:UYH852008 VID852006:VID852008 VRZ852006:VRZ852008 WBV852006:WBV852008 WLR852006:WLR852008 WVN852006:WVN852008 H917542:H917544 JB917542:JB917544 SX917542:SX917544 ACT917542:ACT917544 AMP917542:AMP917544 AWL917542:AWL917544 BGH917542:BGH917544 BQD917542:BQD917544 BZZ917542:BZZ917544 CJV917542:CJV917544 CTR917542:CTR917544 DDN917542:DDN917544 DNJ917542:DNJ917544 DXF917542:DXF917544 EHB917542:EHB917544 EQX917542:EQX917544 FAT917542:FAT917544 FKP917542:FKP917544 FUL917542:FUL917544 GEH917542:GEH917544 GOD917542:GOD917544 GXZ917542:GXZ917544 HHV917542:HHV917544 HRR917542:HRR917544 IBN917542:IBN917544 ILJ917542:ILJ917544 IVF917542:IVF917544 JFB917542:JFB917544 JOX917542:JOX917544 JYT917542:JYT917544 KIP917542:KIP917544 KSL917542:KSL917544 LCH917542:LCH917544 LMD917542:LMD917544 LVZ917542:LVZ917544 MFV917542:MFV917544 MPR917542:MPR917544 MZN917542:MZN917544 NJJ917542:NJJ917544 NTF917542:NTF917544 ODB917542:ODB917544 OMX917542:OMX917544 OWT917542:OWT917544 PGP917542:PGP917544 PQL917542:PQL917544 QAH917542:QAH917544 QKD917542:QKD917544 QTZ917542:QTZ917544 RDV917542:RDV917544 RNR917542:RNR917544 RXN917542:RXN917544 SHJ917542:SHJ917544 SRF917542:SRF917544 TBB917542:TBB917544 TKX917542:TKX917544 TUT917542:TUT917544 UEP917542:UEP917544 UOL917542:UOL917544 UYH917542:UYH917544 VID917542:VID917544 VRZ917542:VRZ917544 WBV917542:WBV917544 WLR917542:WLR917544 WVN917542:WVN917544 H983078:H983080 JB983078:JB983080 SX983078:SX983080 ACT983078:ACT983080 AMP983078:AMP983080 AWL983078:AWL983080 BGH983078:BGH983080 BQD983078:BQD983080 BZZ983078:BZZ983080 CJV983078:CJV983080 CTR983078:CTR983080 DDN983078:DDN983080 DNJ983078:DNJ983080 DXF983078:DXF983080 EHB983078:EHB983080 EQX983078:EQX983080 FAT983078:FAT983080 FKP983078:FKP983080 FUL983078:FUL983080 GEH983078:GEH983080 GOD983078:GOD983080 GXZ983078:GXZ983080 HHV983078:HHV983080 HRR983078:HRR983080 IBN983078:IBN983080 ILJ983078:ILJ983080 IVF983078:IVF983080 JFB983078:JFB983080 JOX983078:JOX983080 JYT983078:JYT983080 KIP983078:KIP983080 KSL983078:KSL983080 LCH983078:LCH983080 LMD983078:LMD983080 LVZ983078:LVZ983080 MFV983078:MFV983080 MPR983078:MPR983080 MZN983078:MZN983080 NJJ983078:NJJ983080 NTF983078:NTF983080 ODB983078:ODB983080 OMX983078:OMX983080 OWT983078:OWT983080 PGP983078:PGP983080 PQL983078:PQL983080 QAH983078:QAH983080 QKD983078:QKD983080 QTZ983078:QTZ983080 RDV983078:RDV983080 RNR983078:RNR983080 RXN983078:RXN983080 SHJ983078:SHJ983080 SRF983078:SRF983080 TBB983078:TBB983080 TKX983078:TKX983080 TUT983078:TUT983080 UEP983078:UEP983080 UOL983078:UOL983080 UYH983078:UYH983080 VID983078:VID983080 VRZ983078:VRZ983080 WBV983078:WBV983080 WLR983078:WLR983080 WVN983078:WVN983080 H65533:H65572 JB65533:JB65572 SX65533:SX65572 ACT65533:ACT65572 AMP65533:AMP65572 AWL65533:AWL65572 BGH65533:BGH65572 BQD65533:BQD65572 BZZ65533:BZZ65572 CJV65533:CJV65572 CTR65533:CTR65572 DDN65533:DDN65572 DNJ65533:DNJ65572 DXF65533:DXF65572 EHB65533:EHB65572 EQX65533:EQX65572 FAT65533:FAT65572 FKP65533:FKP65572 FUL65533:FUL65572 GEH65533:GEH65572 GOD65533:GOD65572 GXZ65533:GXZ65572 HHV65533:HHV65572 HRR65533:HRR65572 IBN65533:IBN65572 ILJ65533:ILJ65572 IVF65533:IVF65572 JFB65533:JFB65572 JOX65533:JOX65572 JYT65533:JYT65572 KIP65533:KIP65572 KSL65533:KSL65572 LCH65533:LCH65572 LMD65533:LMD65572 LVZ65533:LVZ65572 MFV65533:MFV65572 MPR65533:MPR65572 MZN65533:MZN65572 NJJ65533:NJJ65572 NTF65533:NTF65572 ODB65533:ODB65572 OMX65533:OMX65572 OWT65533:OWT65572 PGP65533:PGP65572 PQL65533:PQL65572 QAH65533:QAH65572 QKD65533:QKD65572 QTZ65533:QTZ65572 RDV65533:RDV65572 RNR65533:RNR65572 RXN65533:RXN65572 SHJ65533:SHJ65572 SRF65533:SRF65572 TBB65533:TBB65572 TKX65533:TKX65572 TUT65533:TUT65572 UEP65533:UEP65572 UOL65533:UOL65572 UYH65533:UYH65572 VID65533:VID65572 VRZ65533:VRZ65572 WBV65533:WBV65572 WLR65533:WLR65572 WVN65533:WVN65572 H131069:H131108 JB131069:JB131108 SX131069:SX131108 ACT131069:ACT131108 AMP131069:AMP131108 AWL131069:AWL131108 BGH131069:BGH131108 BQD131069:BQD131108 BZZ131069:BZZ131108 CJV131069:CJV131108 CTR131069:CTR131108 DDN131069:DDN131108 DNJ131069:DNJ131108 DXF131069:DXF131108 EHB131069:EHB131108 EQX131069:EQX131108 FAT131069:FAT131108 FKP131069:FKP131108 FUL131069:FUL131108 GEH131069:GEH131108 GOD131069:GOD131108 GXZ131069:GXZ131108 HHV131069:HHV131108 HRR131069:HRR131108 IBN131069:IBN131108 ILJ131069:ILJ131108 IVF131069:IVF131108 JFB131069:JFB131108 JOX131069:JOX131108 JYT131069:JYT131108 KIP131069:KIP131108 KSL131069:KSL131108 LCH131069:LCH131108 LMD131069:LMD131108 LVZ131069:LVZ131108 MFV131069:MFV131108 MPR131069:MPR131108 MZN131069:MZN131108 NJJ131069:NJJ131108 NTF131069:NTF131108 ODB131069:ODB131108 OMX131069:OMX131108 OWT131069:OWT131108 PGP131069:PGP131108 PQL131069:PQL131108 QAH131069:QAH131108 QKD131069:QKD131108 QTZ131069:QTZ131108 RDV131069:RDV131108 RNR131069:RNR131108 RXN131069:RXN131108 SHJ131069:SHJ131108 SRF131069:SRF131108 TBB131069:TBB131108 TKX131069:TKX131108 TUT131069:TUT131108 UEP131069:UEP131108 UOL131069:UOL131108 UYH131069:UYH131108 VID131069:VID131108 VRZ131069:VRZ131108 WBV131069:WBV131108 WLR131069:WLR131108 WVN131069:WVN131108 H196605:H196644 JB196605:JB196644 SX196605:SX196644 ACT196605:ACT196644 AMP196605:AMP196644 AWL196605:AWL196644 BGH196605:BGH196644 BQD196605:BQD196644 BZZ196605:BZZ196644 CJV196605:CJV196644 CTR196605:CTR196644 DDN196605:DDN196644 DNJ196605:DNJ196644 DXF196605:DXF196644 EHB196605:EHB196644 EQX196605:EQX196644 FAT196605:FAT196644 FKP196605:FKP196644 FUL196605:FUL196644 GEH196605:GEH196644 GOD196605:GOD196644 GXZ196605:GXZ196644 HHV196605:HHV196644 HRR196605:HRR196644 IBN196605:IBN196644 ILJ196605:ILJ196644 IVF196605:IVF196644 JFB196605:JFB196644 JOX196605:JOX196644 JYT196605:JYT196644 KIP196605:KIP196644 KSL196605:KSL196644 LCH196605:LCH196644 LMD196605:LMD196644 LVZ196605:LVZ196644 MFV196605:MFV196644 MPR196605:MPR196644 MZN196605:MZN196644 NJJ196605:NJJ196644 NTF196605:NTF196644 ODB196605:ODB196644 OMX196605:OMX196644 OWT196605:OWT196644 PGP196605:PGP196644 PQL196605:PQL196644 QAH196605:QAH196644 QKD196605:QKD196644 QTZ196605:QTZ196644 RDV196605:RDV196644 RNR196605:RNR196644 RXN196605:RXN196644 SHJ196605:SHJ196644 SRF196605:SRF196644 TBB196605:TBB196644 TKX196605:TKX196644 TUT196605:TUT196644 UEP196605:UEP196644 UOL196605:UOL196644 UYH196605:UYH196644 VID196605:VID196644 VRZ196605:VRZ196644 WBV196605:WBV196644 WLR196605:WLR196644 WVN196605:WVN196644 H262141:H262180 JB262141:JB262180 SX262141:SX262180 ACT262141:ACT262180 AMP262141:AMP262180 AWL262141:AWL262180 BGH262141:BGH262180 BQD262141:BQD262180 BZZ262141:BZZ262180 CJV262141:CJV262180 CTR262141:CTR262180 DDN262141:DDN262180 DNJ262141:DNJ262180 DXF262141:DXF262180 EHB262141:EHB262180 EQX262141:EQX262180 FAT262141:FAT262180 FKP262141:FKP262180 FUL262141:FUL262180 GEH262141:GEH262180 GOD262141:GOD262180 GXZ262141:GXZ262180 HHV262141:HHV262180 HRR262141:HRR262180 IBN262141:IBN262180 ILJ262141:ILJ262180 IVF262141:IVF262180 JFB262141:JFB262180 JOX262141:JOX262180 JYT262141:JYT262180 KIP262141:KIP262180 KSL262141:KSL262180 LCH262141:LCH262180 LMD262141:LMD262180 LVZ262141:LVZ262180 MFV262141:MFV262180 MPR262141:MPR262180 MZN262141:MZN262180 NJJ262141:NJJ262180 NTF262141:NTF262180 ODB262141:ODB262180 OMX262141:OMX262180 OWT262141:OWT262180 PGP262141:PGP262180 PQL262141:PQL262180 QAH262141:QAH262180 QKD262141:QKD262180 QTZ262141:QTZ262180 RDV262141:RDV262180 RNR262141:RNR262180 RXN262141:RXN262180 SHJ262141:SHJ262180 SRF262141:SRF262180 TBB262141:TBB262180 TKX262141:TKX262180 TUT262141:TUT262180 UEP262141:UEP262180 UOL262141:UOL262180 UYH262141:UYH262180 VID262141:VID262180 VRZ262141:VRZ262180 WBV262141:WBV262180 WLR262141:WLR262180 WVN262141:WVN262180 H327677:H327716 JB327677:JB327716 SX327677:SX327716 ACT327677:ACT327716 AMP327677:AMP327716 AWL327677:AWL327716 BGH327677:BGH327716 BQD327677:BQD327716 BZZ327677:BZZ327716 CJV327677:CJV327716 CTR327677:CTR327716 DDN327677:DDN327716 DNJ327677:DNJ327716 DXF327677:DXF327716 EHB327677:EHB327716 EQX327677:EQX327716 FAT327677:FAT327716 FKP327677:FKP327716 FUL327677:FUL327716 GEH327677:GEH327716 GOD327677:GOD327716 GXZ327677:GXZ327716 HHV327677:HHV327716 HRR327677:HRR327716 IBN327677:IBN327716 ILJ327677:ILJ327716 IVF327677:IVF327716 JFB327677:JFB327716 JOX327677:JOX327716 JYT327677:JYT327716 KIP327677:KIP327716 KSL327677:KSL327716 LCH327677:LCH327716 LMD327677:LMD327716 LVZ327677:LVZ327716 MFV327677:MFV327716 MPR327677:MPR327716 MZN327677:MZN327716 NJJ327677:NJJ327716 NTF327677:NTF327716 ODB327677:ODB327716 OMX327677:OMX327716 OWT327677:OWT327716 PGP327677:PGP327716 PQL327677:PQL327716 QAH327677:QAH327716 QKD327677:QKD327716 QTZ327677:QTZ327716 RDV327677:RDV327716 RNR327677:RNR327716 RXN327677:RXN327716 SHJ327677:SHJ327716 SRF327677:SRF327716 TBB327677:TBB327716 TKX327677:TKX327716 TUT327677:TUT327716 UEP327677:UEP327716 UOL327677:UOL327716 UYH327677:UYH327716 VID327677:VID327716 VRZ327677:VRZ327716 WBV327677:WBV327716 WLR327677:WLR327716 WVN327677:WVN327716 H393213:H393252 JB393213:JB393252 SX393213:SX393252 ACT393213:ACT393252 AMP393213:AMP393252 AWL393213:AWL393252 BGH393213:BGH393252 BQD393213:BQD393252 BZZ393213:BZZ393252 CJV393213:CJV393252 CTR393213:CTR393252 DDN393213:DDN393252 DNJ393213:DNJ393252 DXF393213:DXF393252 EHB393213:EHB393252 EQX393213:EQX393252 FAT393213:FAT393252 FKP393213:FKP393252 FUL393213:FUL393252 GEH393213:GEH393252 GOD393213:GOD393252 GXZ393213:GXZ393252 HHV393213:HHV393252 HRR393213:HRR393252 IBN393213:IBN393252 ILJ393213:ILJ393252 IVF393213:IVF393252 JFB393213:JFB393252 JOX393213:JOX393252 JYT393213:JYT393252 KIP393213:KIP393252 KSL393213:KSL393252 LCH393213:LCH393252 LMD393213:LMD393252 LVZ393213:LVZ393252 MFV393213:MFV393252 MPR393213:MPR393252 MZN393213:MZN393252 NJJ393213:NJJ393252 NTF393213:NTF393252 ODB393213:ODB393252 OMX393213:OMX393252 OWT393213:OWT393252 PGP393213:PGP393252 PQL393213:PQL393252 QAH393213:QAH393252 QKD393213:QKD393252 QTZ393213:QTZ393252 RDV393213:RDV393252 RNR393213:RNR393252 RXN393213:RXN393252 SHJ393213:SHJ393252 SRF393213:SRF393252 TBB393213:TBB393252 TKX393213:TKX393252 TUT393213:TUT393252 UEP393213:UEP393252 UOL393213:UOL393252 UYH393213:UYH393252 VID393213:VID393252 VRZ393213:VRZ393252 WBV393213:WBV393252 WLR393213:WLR393252 WVN393213:WVN393252 H458749:H458788 JB458749:JB458788 SX458749:SX458788 ACT458749:ACT458788 AMP458749:AMP458788 AWL458749:AWL458788 BGH458749:BGH458788 BQD458749:BQD458788 BZZ458749:BZZ458788 CJV458749:CJV458788 CTR458749:CTR458788 DDN458749:DDN458788 DNJ458749:DNJ458788 DXF458749:DXF458788 EHB458749:EHB458788 EQX458749:EQX458788 FAT458749:FAT458788 FKP458749:FKP458788 FUL458749:FUL458788 GEH458749:GEH458788 GOD458749:GOD458788 GXZ458749:GXZ458788 HHV458749:HHV458788 HRR458749:HRR458788 IBN458749:IBN458788 ILJ458749:ILJ458788 IVF458749:IVF458788 JFB458749:JFB458788 JOX458749:JOX458788 JYT458749:JYT458788 KIP458749:KIP458788 KSL458749:KSL458788 LCH458749:LCH458788 LMD458749:LMD458788 LVZ458749:LVZ458788 MFV458749:MFV458788 MPR458749:MPR458788 MZN458749:MZN458788 NJJ458749:NJJ458788 NTF458749:NTF458788 ODB458749:ODB458788 OMX458749:OMX458788 OWT458749:OWT458788 PGP458749:PGP458788 PQL458749:PQL458788 QAH458749:QAH458788 QKD458749:QKD458788 QTZ458749:QTZ458788 RDV458749:RDV458788 RNR458749:RNR458788 RXN458749:RXN458788 SHJ458749:SHJ458788 SRF458749:SRF458788 TBB458749:TBB458788 TKX458749:TKX458788 TUT458749:TUT458788 UEP458749:UEP458788 UOL458749:UOL458788 UYH458749:UYH458788 VID458749:VID458788 VRZ458749:VRZ458788 WBV458749:WBV458788 WLR458749:WLR458788 WVN458749:WVN458788 H524285:H524324 JB524285:JB524324 SX524285:SX524324 ACT524285:ACT524324 AMP524285:AMP524324 AWL524285:AWL524324 BGH524285:BGH524324 BQD524285:BQD524324 BZZ524285:BZZ524324 CJV524285:CJV524324 CTR524285:CTR524324 DDN524285:DDN524324 DNJ524285:DNJ524324 DXF524285:DXF524324 EHB524285:EHB524324 EQX524285:EQX524324 FAT524285:FAT524324 FKP524285:FKP524324 FUL524285:FUL524324 GEH524285:GEH524324 GOD524285:GOD524324 GXZ524285:GXZ524324 HHV524285:HHV524324 HRR524285:HRR524324 IBN524285:IBN524324 ILJ524285:ILJ524324 IVF524285:IVF524324 JFB524285:JFB524324 JOX524285:JOX524324 JYT524285:JYT524324 KIP524285:KIP524324 KSL524285:KSL524324 LCH524285:LCH524324 LMD524285:LMD524324 LVZ524285:LVZ524324 MFV524285:MFV524324 MPR524285:MPR524324 MZN524285:MZN524324 NJJ524285:NJJ524324 NTF524285:NTF524324 ODB524285:ODB524324 OMX524285:OMX524324 OWT524285:OWT524324 PGP524285:PGP524324 PQL524285:PQL524324 QAH524285:QAH524324 QKD524285:QKD524324 QTZ524285:QTZ524324 RDV524285:RDV524324 RNR524285:RNR524324 RXN524285:RXN524324 SHJ524285:SHJ524324 SRF524285:SRF524324 TBB524285:TBB524324 TKX524285:TKX524324 TUT524285:TUT524324 UEP524285:UEP524324 UOL524285:UOL524324 UYH524285:UYH524324 VID524285:VID524324 VRZ524285:VRZ524324 WBV524285:WBV524324 WLR524285:WLR524324 WVN524285:WVN524324 H589821:H589860 JB589821:JB589860 SX589821:SX589860 ACT589821:ACT589860 AMP589821:AMP589860 AWL589821:AWL589860 BGH589821:BGH589860 BQD589821:BQD589860 BZZ589821:BZZ589860 CJV589821:CJV589860 CTR589821:CTR589860 DDN589821:DDN589860 DNJ589821:DNJ589860 DXF589821:DXF589860 EHB589821:EHB589860 EQX589821:EQX589860 FAT589821:FAT589860 FKP589821:FKP589860 FUL589821:FUL589860 GEH589821:GEH589860 GOD589821:GOD589860 GXZ589821:GXZ589860 HHV589821:HHV589860 HRR589821:HRR589860 IBN589821:IBN589860 ILJ589821:ILJ589860 IVF589821:IVF589860 JFB589821:JFB589860 JOX589821:JOX589860 JYT589821:JYT589860 KIP589821:KIP589860 KSL589821:KSL589860 LCH589821:LCH589860 LMD589821:LMD589860 LVZ589821:LVZ589860 MFV589821:MFV589860 MPR589821:MPR589860 MZN589821:MZN589860 NJJ589821:NJJ589860 NTF589821:NTF589860 ODB589821:ODB589860 OMX589821:OMX589860 OWT589821:OWT589860 PGP589821:PGP589860 PQL589821:PQL589860 QAH589821:QAH589860 QKD589821:QKD589860 QTZ589821:QTZ589860 RDV589821:RDV589860 RNR589821:RNR589860 RXN589821:RXN589860 SHJ589821:SHJ589860 SRF589821:SRF589860 TBB589821:TBB589860 TKX589821:TKX589860 TUT589821:TUT589860 UEP589821:UEP589860 UOL589821:UOL589860 UYH589821:UYH589860 VID589821:VID589860 VRZ589821:VRZ589860 WBV589821:WBV589860 WLR589821:WLR589860 WVN589821:WVN589860 H655357:H655396 JB655357:JB655396 SX655357:SX655396 ACT655357:ACT655396 AMP655357:AMP655396 AWL655357:AWL655396 BGH655357:BGH655396 BQD655357:BQD655396 BZZ655357:BZZ655396 CJV655357:CJV655396 CTR655357:CTR655396 DDN655357:DDN655396 DNJ655357:DNJ655396 DXF655357:DXF655396 EHB655357:EHB655396 EQX655357:EQX655396 FAT655357:FAT655396 FKP655357:FKP655396 FUL655357:FUL655396 GEH655357:GEH655396 GOD655357:GOD655396 GXZ655357:GXZ655396 HHV655357:HHV655396 HRR655357:HRR655396 IBN655357:IBN655396 ILJ655357:ILJ655396 IVF655357:IVF655396 JFB655357:JFB655396 JOX655357:JOX655396 JYT655357:JYT655396 KIP655357:KIP655396 KSL655357:KSL655396 LCH655357:LCH655396 LMD655357:LMD655396 LVZ655357:LVZ655396 MFV655357:MFV655396 MPR655357:MPR655396 MZN655357:MZN655396 NJJ655357:NJJ655396 NTF655357:NTF655396 ODB655357:ODB655396 OMX655357:OMX655396 OWT655357:OWT655396 PGP655357:PGP655396 PQL655357:PQL655396 QAH655357:QAH655396 QKD655357:QKD655396 QTZ655357:QTZ655396 RDV655357:RDV655396 RNR655357:RNR655396 RXN655357:RXN655396 SHJ655357:SHJ655396 SRF655357:SRF655396 TBB655357:TBB655396 TKX655357:TKX655396 TUT655357:TUT655396 UEP655357:UEP655396 UOL655357:UOL655396 UYH655357:UYH655396 VID655357:VID655396 VRZ655357:VRZ655396 WBV655357:WBV655396 WLR655357:WLR655396 WVN655357:WVN655396 H720893:H720932 JB720893:JB720932 SX720893:SX720932 ACT720893:ACT720932 AMP720893:AMP720932 AWL720893:AWL720932 BGH720893:BGH720932 BQD720893:BQD720932 BZZ720893:BZZ720932 CJV720893:CJV720932 CTR720893:CTR720932 DDN720893:DDN720932 DNJ720893:DNJ720932 DXF720893:DXF720932 EHB720893:EHB720932 EQX720893:EQX720932 FAT720893:FAT720932 FKP720893:FKP720932 FUL720893:FUL720932 GEH720893:GEH720932 GOD720893:GOD720932 GXZ720893:GXZ720932 HHV720893:HHV720932 HRR720893:HRR720932 IBN720893:IBN720932 ILJ720893:ILJ720932 IVF720893:IVF720932 JFB720893:JFB720932 JOX720893:JOX720932 JYT720893:JYT720932 KIP720893:KIP720932 KSL720893:KSL720932 LCH720893:LCH720932 LMD720893:LMD720932 LVZ720893:LVZ720932 MFV720893:MFV720932 MPR720893:MPR720932 MZN720893:MZN720932 NJJ720893:NJJ720932 NTF720893:NTF720932 ODB720893:ODB720932 OMX720893:OMX720932 OWT720893:OWT720932 PGP720893:PGP720932 PQL720893:PQL720932 QAH720893:QAH720932 QKD720893:QKD720932 QTZ720893:QTZ720932 RDV720893:RDV720932 RNR720893:RNR720932 RXN720893:RXN720932 SHJ720893:SHJ720932 SRF720893:SRF720932 TBB720893:TBB720932 TKX720893:TKX720932 TUT720893:TUT720932 UEP720893:UEP720932 UOL720893:UOL720932 UYH720893:UYH720932 VID720893:VID720932 VRZ720893:VRZ720932 WBV720893:WBV720932 WLR720893:WLR720932 WVN720893:WVN720932 H786429:H786468 JB786429:JB786468 SX786429:SX786468 ACT786429:ACT786468 AMP786429:AMP786468 AWL786429:AWL786468 BGH786429:BGH786468 BQD786429:BQD786468 BZZ786429:BZZ786468 CJV786429:CJV786468 CTR786429:CTR786468 DDN786429:DDN786468 DNJ786429:DNJ786468 DXF786429:DXF786468 EHB786429:EHB786468 EQX786429:EQX786468 FAT786429:FAT786468 FKP786429:FKP786468 FUL786429:FUL786468 GEH786429:GEH786468 GOD786429:GOD786468 GXZ786429:GXZ786468 HHV786429:HHV786468 HRR786429:HRR786468 IBN786429:IBN786468 ILJ786429:ILJ786468 IVF786429:IVF786468 JFB786429:JFB786468 JOX786429:JOX786468 JYT786429:JYT786468 KIP786429:KIP786468 KSL786429:KSL786468 LCH786429:LCH786468 LMD786429:LMD786468 LVZ786429:LVZ786468 MFV786429:MFV786468 MPR786429:MPR786468 MZN786429:MZN786468 NJJ786429:NJJ786468 NTF786429:NTF786468 ODB786429:ODB786468 OMX786429:OMX786468 OWT786429:OWT786468 PGP786429:PGP786468 PQL786429:PQL786468 QAH786429:QAH786468 QKD786429:QKD786468 QTZ786429:QTZ786468 RDV786429:RDV786468 RNR786429:RNR786468 RXN786429:RXN786468 SHJ786429:SHJ786468 SRF786429:SRF786468 TBB786429:TBB786468 TKX786429:TKX786468 TUT786429:TUT786468 UEP786429:UEP786468 UOL786429:UOL786468 UYH786429:UYH786468 VID786429:VID786468 VRZ786429:VRZ786468 WBV786429:WBV786468 WLR786429:WLR786468 WVN786429:WVN786468 H851965:H852004 JB851965:JB852004 SX851965:SX852004 ACT851965:ACT852004 AMP851965:AMP852004 AWL851965:AWL852004 BGH851965:BGH852004 BQD851965:BQD852004 BZZ851965:BZZ852004 CJV851965:CJV852004 CTR851965:CTR852004 DDN851965:DDN852004 DNJ851965:DNJ852004 DXF851965:DXF852004 EHB851965:EHB852004 EQX851965:EQX852004 FAT851965:FAT852004 FKP851965:FKP852004 FUL851965:FUL852004 GEH851965:GEH852004 GOD851965:GOD852004 GXZ851965:GXZ852004 HHV851965:HHV852004 HRR851965:HRR852004 IBN851965:IBN852004 ILJ851965:ILJ852004 IVF851965:IVF852004 JFB851965:JFB852004 JOX851965:JOX852004 JYT851965:JYT852004 KIP851965:KIP852004 KSL851965:KSL852004 LCH851965:LCH852004 LMD851965:LMD852004 LVZ851965:LVZ852004 MFV851965:MFV852004 MPR851965:MPR852004 MZN851965:MZN852004 NJJ851965:NJJ852004 NTF851965:NTF852004 ODB851965:ODB852004 OMX851965:OMX852004 OWT851965:OWT852004 PGP851965:PGP852004 PQL851965:PQL852004 QAH851965:QAH852004 QKD851965:QKD852004 QTZ851965:QTZ852004 RDV851965:RDV852004 RNR851965:RNR852004 RXN851965:RXN852004 SHJ851965:SHJ852004 SRF851965:SRF852004 TBB851965:TBB852004 TKX851965:TKX852004 TUT851965:TUT852004 UEP851965:UEP852004 UOL851965:UOL852004 UYH851965:UYH852004 VID851965:VID852004 VRZ851965:VRZ852004 WBV851965:WBV852004 WLR851965:WLR852004 WVN851965:WVN852004 H917501:H917540 JB917501:JB917540 SX917501:SX917540 ACT917501:ACT917540 AMP917501:AMP917540 AWL917501:AWL917540 BGH917501:BGH917540 BQD917501:BQD917540 BZZ917501:BZZ917540 CJV917501:CJV917540 CTR917501:CTR917540 DDN917501:DDN917540 DNJ917501:DNJ917540 DXF917501:DXF917540 EHB917501:EHB917540 EQX917501:EQX917540 FAT917501:FAT917540 FKP917501:FKP917540 FUL917501:FUL917540 GEH917501:GEH917540 GOD917501:GOD917540 GXZ917501:GXZ917540 HHV917501:HHV917540 HRR917501:HRR917540 IBN917501:IBN917540 ILJ917501:ILJ917540 IVF917501:IVF917540 JFB917501:JFB917540 JOX917501:JOX917540 JYT917501:JYT917540 KIP917501:KIP917540 KSL917501:KSL917540 LCH917501:LCH917540 LMD917501:LMD917540 LVZ917501:LVZ917540 MFV917501:MFV917540 MPR917501:MPR917540 MZN917501:MZN917540 NJJ917501:NJJ917540 NTF917501:NTF917540 ODB917501:ODB917540 OMX917501:OMX917540 OWT917501:OWT917540 PGP917501:PGP917540 PQL917501:PQL917540 QAH917501:QAH917540 QKD917501:QKD917540 QTZ917501:QTZ917540 RDV917501:RDV917540 RNR917501:RNR917540 RXN917501:RXN917540 SHJ917501:SHJ917540 SRF917501:SRF917540 TBB917501:TBB917540 TKX917501:TKX917540 TUT917501:TUT917540 UEP917501:UEP917540 UOL917501:UOL917540 UYH917501:UYH917540 VID917501:VID917540 VRZ917501:VRZ917540 WBV917501:WBV917540 WLR917501:WLR917540 WVN917501:WVN917540 H983037:H983076 JB983037:JB983076 SX983037:SX983076 ACT983037:ACT983076 AMP983037:AMP983076 AWL983037:AWL983076 BGH983037:BGH983076 BQD983037:BQD983076 BZZ983037:BZZ983076 CJV983037:CJV983076 CTR983037:CTR983076 DDN983037:DDN983076 DNJ983037:DNJ983076 DXF983037:DXF983076 EHB983037:EHB983076 EQX983037:EQX983076 FAT983037:FAT983076 FKP983037:FKP983076 FUL983037:FUL983076 GEH983037:GEH983076 GOD983037:GOD983076 GXZ983037:GXZ983076 HHV983037:HHV983076 HRR983037:HRR983076 IBN983037:IBN983076 ILJ983037:ILJ983076 IVF983037:IVF983076 JFB983037:JFB983076 JOX983037:JOX983076 JYT983037:JYT983076 KIP983037:KIP983076 KSL983037:KSL983076 LCH983037:LCH983076 LMD983037:LMD983076 LVZ983037:LVZ983076 MFV983037:MFV983076 MPR983037:MPR983076 MZN983037:MZN983076 NJJ983037:NJJ983076 NTF983037:NTF983076 ODB983037:ODB983076 OMX983037:OMX983076 OWT983037:OWT983076 PGP983037:PGP983076 PQL983037:PQL983076 QAH983037:QAH983076 QKD983037:QKD983076 QTZ983037:QTZ983076 RDV983037:RDV983076 RNR983037:RNR983076 RXN983037:RXN983076 SHJ983037:SHJ983076 SRF983037:SRF983076 TBB983037:TBB983076 TKX983037:TKX983076 TUT983037:TUT983076 UEP983037:UEP983076 UOL983037:UOL983076 UYH983037:UYH983076 VID983037:VID983076 VRZ983037:VRZ983076 WBV983037:WBV983076 WLR983037:WLR983076 WVN983037:WVN983076 JC8:JF8 SY8:TB8 ACU8:ACX8 AMQ8:AMT8 AWM8:AWP8 BGI8:BGL8 BQE8:BQH8 CAA8:CAD8 CJW8:CJZ8 CTS8:CTV8 DDO8:DDR8 DNK8:DNN8 DXG8:DXJ8 EHC8:EHF8 EQY8:ERB8 FAU8:FAX8 FKQ8:FKT8 FUM8:FUP8 GEI8:GEL8 GOE8:GOH8 GYA8:GYD8 HHW8:HHZ8 HRS8:HRV8 IBO8:IBR8 ILK8:ILN8 IVG8:IVJ8 JFC8:JFF8 JOY8:JPB8 JYU8:JYX8 KIQ8:KIT8 KSM8:KSP8 LCI8:LCL8 LME8:LMH8 LWA8:LWD8 MFW8:MFZ8 MPS8:MPV8 MZO8:MZR8 NJK8:NJN8 NTG8:NTJ8 ODC8:ODF8 OMY8:ONB8 OWU8:OWX8 PGQ8:PGT8 PQM8:PQP8 QAI8:QAL8 QKE8:QKH8 QUA8:QUD8 RDW8:RDZ8 RNS8:RNV8 RXO8:RXR8 SHK8:SHN8 SRG8:SRJ8 TBC8:TBF8 TKY8:TLB8 TUU8:TUX8 UEQ8:UET8 UOM8:UOP8 UYI8:UYL8 VIE8:VIH8 VSA8:VSD8 WBW8:WBZ8 WLS8:WLV8 WVO8:WVR8 JC65540:JF65540 SY65540:TB65540 ACU65540:ACX65540 AMQ65540:AMT65540 AWM65540:AWP65540 BGI65540:BGL65540 BQE65540:BQH65540 CAA65540:CAD65540 CJW65540:CJZ65540 CTS65540:CTV65540 DDO65540:DDR65540 DNK65540:DNN65540 DXG65540:DXJ65540 EHC65540:EHF65540 EQY65540:ERB65540 FAU65540:FAX65540 FKQ65540:FKT65540 FUM65540:FUP65540 GEI65540:GEL65540 GOE65540:GOH65540 GYA65540:GYD65540 HHW65540:HHZ65540 HRS65540:HRV65540 IBO65540:IBR65540 ILK65540:ILN65540 IVG65540:IVJ65540 JFC65540:JFF65540 JOY65540:JPB65540 JYU65540:JYX65540 KIQ65540:KIT65540 KSM65540:KSP65540 LCI65540:LCL65540 LME65540:LMH65540 LWA65540:LWD65540 MFW65540:MFZ65540 MPS65540:MPV65540 MZO65540:MZR65540 NJK65540:NJN65540 NTG65540:NTJ65540 ODC65540:ODF65540 OMY65540:ONB65540 OWU65540:OWX65540 PGQ65540:PGT65540 PQM65540:PQP65540 QAI65540:QAL65540 QKE65540:QKH65540 QUA65540:QUD65540 RDW65540:RDZ65540 RNS65540:RNV65540 RXO65540:RXR65540 SHK65540:SHN65540 SRG65540:SRJ65540 TBC65540:TBF65540 TKY65540:TLB65540 TUU65540:TUX65540 UEQ65540:UET65540 UOM65540:UOP65540 UYI65540:UYL65540 VIE65540:VIH65540 VSA65540:VSD65540 WBW65540:WBZ65540 WLS65540:WLV65540 WVO65540:WVR65540 JC131076:JF131076 SY131076:TB131076 ACU131076:ACX131076 AMQ131076:AMT131076 AWM131076:AWP131076 BGI131076:BGL131076 BQE131076:BQH131076 CAA131076:CAD131076 CJW131076:CJZ131076 CTS131076:CTV131076 DDO131076:DDR131076 DNK131076:DNN131076 DXG131076:DXJ131076 EHC131076:EHF131076 EQY131076:ERB131076 FAU131076:FAX131076 FKQ131076:FKT131076 FUM131076:FUP131076 GEI131076:GEL131076 GOE131076:GOH131076 GYA131076:GYD131076 HHW131076:HHZ131076 HRS131076:HRV131076 IBO131076:IBR131076 ILK131076:ILN131076 IVG131076:IVJ131076 JFC131076:JFF131076 JOY131076:JPB131076 JYU131076:JYX131076 KIQ131076:KIT131076 KSM131076:KSP131076 LCI131076:LCL131076 LME131076:LMH131076 LWA131076:LWD131076 MFW131076:MFZ131076 MPS131076:MPV131076 MZO131076:MZR131076 NJK131076:NJN131076 NTG131076:NTJ131076 ODC131076:ODF131076 OMY131076:ONB131076 OWU131076:OWX131076 PGQ131076:PGT131076 PQM131076:PQP131076 QAI131076:QAL131076 QKE131076:QKH131076 QUA131076:QUD131076 RDW131076:RDZ131076 RNS131076:RNV131076 RXO131076:RXR131076 SHK131076:SHN131076 SRG131076:SRJ131076 TBC131076:TBF131076 TKY131076:TLB131076 TUU131076:TUX131076 UEQ131076:UET131076 UOM131076:UOP131076 UYI131076:UYL131076 VIE131076:VIH131076 VSA131076:VSD131076 WBW131076:WBZ131076 WLS131076:WLV131076 WVO131076:WVR131076 JC196612:JF196612 SY196612:TB196612 ACU196612:ACX196612 AMQ196612:AMT196612 AWM196612:AWP196612 BGI196612:BGL196612 BQE196612:BQH196612 CAA196612:CAD196612 CJW196612:CJZ196612 CTS196612:CTV196612 DDO196612:DDR196612 DNK196612:DNN196612 DXG196612:DXJ196612 EHC196612:EHF196612 EQY196612:ERB196612 FAU196612:FAX196612 FKQ196612:FKT196612 FUM196612:FUP196612 GEI196612:GEL196612 GOE196612:GOH196612 GYA196612:GYD196612 HHW196612:HHZ196612 HRS196612:HRV196612 IBO196612:IBR196612 ILK196612:ILN196612 IVG196612:IVJ196612 JFC196612:JFF196612 JOY196612:JPB196612 JYU196612:JYX196612 KIQ196612:KIT196612 KSM196612:KSP196612 LCI196612:LCL196612 LME196612:LMH196612 LWA196612:LWD196612 MFW196612:MFZ196612 MPS196612:MPV196612 MZO196612:MZR196612 NJK196612:NJN196612 NTG196612:NTJ196612 ODC196612:ODF196612 OMY196612:ONB196612 OWU196612:OWX196612 PGQ196612:PGT196612 PQM196612:PQP196612 QAI196612:QAL196612 QKE196612:QKH196612 QUA196612:QUD196612 RDW196612:RDZ196612 RNS196612:RNV196612 RXO196612:RXR196612 SHK196612:SHN196612 SRG196612:SRJ196612 TBC196612:TBF196612 TKY196612:TLB196612 TUU196612:TUX196612 UEQ196612:UET196612 UOM196612:UOP196612 UYI196612:UYL196612 VIE196612:VIH196612 VSA196612:VSD196612 WBW196612:WBZ196612 WLS196612:WLV196612 WVO196612:WVR196612 JC262148:JF262148 SY262148:TB262148 ACU262148:ACX262148 AMQ262148:AMT262148 AWM262148:AWP262148 BGI262148:BGL262148 BQE262148:BQH262148 CAA262148:CAD262148 CJW262148:CJZ262148 CTS262148:CTV262148 DDO262148:DDR262148 DNK262148:DNN262148 DXG262148:DXJ262148 EHC262148:EHF262148 EQY262148:ERB262148 FAU262148:FAX262148 FKQ262148:FKT262148 FUM262148:FUP262148 GEI262148:GEL262148 GOE262148:GOH262148 GYA262148:GYD262148 HHW262148:HHZ262148 HRS262148:HRV262148 IBO262148:IBR262148 ILK262148:ILN262148 IVG262148:IVJ262148 JFC262148:JFF262148 JOY262148:JPB262148 JYU262148:JYX262148 KIQ262148:KIT262148 KSM262148:KSP262148 LCI262148:LCL262148 LME262148:LMH262148 LWA262148:LWD262148 MFW262148:MFZ262148 MPS262148:MPV262148 MZO262148:MZR262148 NJK262148:NJN262148 NTG262148:NTJ262148 ODC262148:ODF262148 OMY262148:ONB262148 OWU262148:OWX262148 PGQ262148:PGT262148 PQM262148:PQP262148 QAI262148:QAL262148 QKE262148:QKH262148 QUA262148:QUD262148 RDW262148:RDZ262148 RNS262148:RNV262148 RXO262148:RXR262148 SHK262148:SHN262148 SRG262148:SRJ262148 TBC262148:TBF262148 TKY262148:TLB262148 TUU262148:TUX262148 UEQ262148:UET262148 UOM262148:UOP262148 UYI262148:UYL262148 VIE262148:VIH262148 VSA262148:VSD262148 WBW262148:WBZ262148 WLS262148:WLV262148 WVO262148:WVR262148 JC327684:JF327684 SY327684:TB327684 ACU327684:ACX327684 AMQ327684:AMT327684 AWM327684:AWP327684 BGI327684:BGL327684 BQE327684:BQH327684 CAA327684:CAD327684 CJW327684:CJZ327684 CTS327684:CTV327684 DDO327684:DDR327684 DNK327684:DNN327684 DXG327684:DXJ327684 EHC327684:EHF327684 EQY327684:ERB327684 FAU327684:FAX327684 FKQ327684:FKT327684 FUM327684:FUP327684 GEI327684:GEL327684 GOE327684:GOH327684 GYA327684:GYD327684 HHW327684:HHZ327684 HRS327684:HRV327684 IBO327684:IBR327684 ILK327684:ILN327684 IVG327684:IVJ327684 JFC327684:JFF327684 JOY327684:JPB327684 JYU327684:JYX327684 KIQ327684:KIT327684 KSM327684:KSP327684 LCI327684:LCL327684 LME327684:LMH327684 LWA327684:LWD327684 MFW327684:MFZ327684 MPS327684:MPV327684 MZO327684:MZR327684 NJK327684:NJN327684 NTG327684:NTJ327684 ODC327684:ODF327684 OMY327684:ONB327684 OWU327684:OWX327684 PGQ327684:PGT327684 PQM327684:PQP327684 QAI327684:QAL327684 QKE327684:QKH327684 QUA327684:QUD327684 RDW327684:RDZ327684 RNS327684:RNV327684 RXO327684:RXR327684 SHK327684:SHN327684 SRG327684:SRJ327684 TBC327684:TBF327684 TKY327684:TLB327684 TUU327684:TUX327684 UEQ327684:UET327684 UOM327684:UOP327684 UYI327684:UYL327684 VIE327684:VIH327684 VSA327684:VSD327684 WBW327684:WBZ327684 WLS327684:WLV327684 WVO327684:WVR327684 JC393220:JF393220 SY393220:TB393220 ACU393220:ACX393220 AMQ393220:AMT393220 AWM393220:AWP393220 BGI393220:BGL393220 BQE393220:BQH393220 CAA393220:CAD393220 CJW393220:CJZ393220 CTS393220:CTV393220 DDO393220:DDR393220 DNK393220:DNN393220 DXG393220:DXJ393220 EHC393220:EHF393220 EQY393220:ERB393220 FAU393220:FAX393220 FKQ393220:FKT393220 FUM393220:FUP393220 GEI393220:GEL393220 GOE393220:GOH393220 GYA393220:GYD393220 HHW393220:HHZ393220 HRS393220:HRV393220 IBO393220:IBR393220 ILK393220:ILN393220 IVG393220:IVJ393220 JFC393220:JFF393220 JOY393220:JPB393220 JYU393220:JYX393220 KIQ393220:KIT393220 KSM393220:KSP393220 LCI393220:LCL393220 LME393220:LMH393220 LWA393220:LWD393220 MFW393220:MFZ393220 MPS393220:MPV393220 MZO393220:MZR393220 NJK393220:NJN393220 NTG393220:NTJ393220 ODC393220:ODF393220 OMY393220:ONB393220 OWU393220:OWX393220 PGQ393220:PGT393220 PQM393220:PQP393220 QAI393220:QAL393220 QKE393220:QKH393220 QUA393220:QUD393220 RDW393220:RDZ393220 RNS393220:RNV393220 RXO393220:RXR393220 SHK393220:SHN393220 SRG393220:SRJ393220 TBC393220:TBF393220 TKY393220:TLB393220 TUU393220:TUX393220 UEQ393220:UET393220 UOM393220:UOP393220 UYI393220:UYL393220 VIE393220:VIH393220 VSA393220:VSD393220 WBW393220:WBZ393220 WLS393220:WLV393220 WVO393220:WVR393220 JC458756:JF458756 SY458756:TB458756 ACU458756:ACX458756 AMQ458756:AMT458756 AWM458756:AWP458756 BGI458756:BGL458756 BQE458756:BQH458756 CAA458756:CAD458756 CJW458756:CJZ458756 CTS458756:CTV458756 DDO458756:DDR458756 DNK458756:DNN458756 DXG458756:DXJ458756 EHC458756:EHF458756 EQY458756:ERB458756 FAU458756:FAX458756 FKQ458756:FKT458756 FUM458756:FUP458756 GEI458756:GEL458756 GOE458756:GOH458756 GYA458756:GYD458756 HHW458756:HHZ458756 HRS458756:HRV458756 IBO458756:IBR458756 ILK458756:ILN458756 IVG458756:IVJ458756 JFC458756:JFF458756 JOY458756:JPB458756 JYU458756:JYX458756 KIQ458756:KIT458756 KSM458756:KSP458756 LCI458756:LCL458756 LME458756:LMH458756 LWA458756:LWD458756 MFW458756:MFZ458756 MPS458756:MPV458756 MZO458756:MZR458756 NJK458756:NJN458756 NTG458756:NTJ458756 ODC458756:ODF458756 OMY458756:ONB458756 OWU458756:OWX458756 PGQ458756:PGT458756 PQM458756:PQP458756 QAI458756:QAL458756 QKE458756:QKH458756 QUA458756:QUD458756 RDW458756:RDZ458756 RNS458756:RNV458756 RXO458756:RXR458756 SHK458756:SHN458756 SRG458756:SRJ458756 TBC458756:TBF458756 TKY458756:TLB458756 TUU458756:TUX458756 UEQ458756:UET458756 UOM458756:UOP458756 UYI458756:UYL458756 VIE458756:VIH458756 VSA458756:VSD458756 WBW458756:WBZ458756 WLS458756:WLV458756 WVO458756:WVR458756 JC524292:JF524292 SY524292:TB524292 ACU524292:ACX524292 AMQ524292:AMT524292 AWM524292:AWP524292 BGI524292:BGL524292 BQE524292:BQH524292 CAA524292:CAD524292 CJW524292:CJZ524292 CTS524292:CTV524292 DDO524292:DDR524292 DNK524292:DNN524292 DXG524292:DXJ524292 EHC524292:EHF524292 EQY524292:ERB524292 FAU524292:FAX524292 FKQ524292:FKT524292 FUM524292:FUP524292 GEI524292:GEL524292 GOE524292:GOH524292 GYA524292:GYD524292 HHW524292:HHZ524292 HRS524292:HRV524292 IBO524292:IBR524292 ILK524292:ILN524292 IVG524292:IVJ524292 JFC524292:JFF524292 JOY524292:JPB524292 JYU524292:JYX524292 KIQ524292:KIT524292 KSM524292:KSP524292 LCI524292:LCL524292 LME524292:LMH524292 LWA524292:LWD524292 MFW524292:MFZ524292 MPS524292:MPV524292 MZO524292:MZR524292 NJK524292:NJN524292 NTG524292:NTJ524292 ODC524292:ODF524292 OMY524292:ONB524292 OWU524292:OWX524292 PGQ524292:PGT524292 PQM524292:PQP524292 QAI524292:QAL524292 QKE524292:QKH524292 QUA524292:QUD524292 RDW524292:RDZ524292 RNS524292:RNV524292 RXO524292:RXR524292 SHK524292:SHN524292 SRG524292:SRJ524292 TBC524292:TBF524292 TKY524292:TLB524292 TUU524292:TUX524292 UEQ524292:UET524292 UOM524292:UOP524292 UYI524292:UYL524292 VIE524292:VIH524292 VSA524292:VSD524292 WBW524292:WBZ524292 WLS524292:WLV524292 WVO524292:WVR524292 JC589828:JF589828 SY589828:TB589828 ACU589828:ACX589828 AMQ589828:AMT589828 AWM589828:AWP589828 BGI589828:BGL589828 BQE589828:BQH589828 CAA589828:CAD589828 CJW589828:CJZ589828 CTS589828:CTV589828 DDO589828:DDR589828 DNK589828:DNN589828 DXG589828:DXJ589828 EHC589828:EHF589828 EQY589828:ERB589828 FAU589828:FAX589828 FKQ589828:FKT589828 FUM589828:FUP589828 GEI589828:GEL589828 GOE589828:GOH589828 GYA589828:GYD589828 HHW589828:HHZ589828 HRS589828:HRV589828 IBO589828:IBR589828 ILK589828:ILN589828 IVG589828:IVJ589828 JFC589828:JFF589828 JOY589828:JPB589828 JYU589828:JYX589828 KIQ589828:KIT589828 KSM589828:KSP589828 LCI589828:LCL589828 LME589828:LMH589828 LWA589828:LWD589828 MFW589828:MFZ589828 MPS589828:MPV589828 MZO589828:MZR589828 NJK589828:NJN589828 NTG589828:NTJ589828 ODC589828:ODF589828 OMY589828:ONB589828 OWU589828:OWX589828 PGQ589828:PGT589828 PQM589828:PQP589828 QAI589828:QAL589828 QKE589828:QKH589828 QUA589828:QUD589828 RDW589828:RDZ589828 RNS589828:RNV589828 RXO589828:RXR589828 SHK589828:SHN589828 SRG589828:SRJ589828 TBC589828:TBF589828 TKY589828:TLB589828 TUU589828:TUX589828 UEQ589828:UET589828 UOM589828:UOP589828 UYI589828:UYL589828 VIE589828:VIH589828 VSA589828:VSD589828 WBW589828:WBZ589828 WLS589828:WLV589828 WVO589828:WVR589828 JC655364:JF655364 SY655364:TB655364 ACU655364:ACX655364 AMQ655364:AMT655364 AWM655364:AWP655364 BGI655364:BGL655364 BQE655364:BQH655364 CAA655364:CAD655364 CJW655364:CJZ655364 CTS655364:CTV655364 DDO655364:DDR655364 DNK655364:DNN655364 DXG655364:DXJ655364 EHC655364:EHF655364 EQY655364:ERB655364 FAU655364:FAX655364 FKQ655364:FKT655364 FUM655364:FUP655364 GEI655364:GEL655364 GOE655364:GOH655364 GYA655364:GYD655364 HHW655364:HHZ655364 HRS655364:HRV655364 IBO655364:IBR655364 ILK655364:ILN655364 IVG655364:IVJ655364 JFC655364:JFF655364 JOY655364:JPB655364 JYU655364:JYX655364 KIQ655364:KIT655364 KSM655364:KSP655364 LCI655364:LCL655364 LME655364:LMH655364 LWA655364:LWD655364 MFW655364:MFZ655364 MPS655364:MPV655364 MZO655364:MZR655364 NJK655364:NJN655364 NTG655364:NTJ655364 ODC655364:ODF655364 OMY655364:ONB655364 OWU655364:OWX655364 PGQ655364:PGT655364 PQM655364:PQP655364 QAI655364:QAL655364 QKE655364:QKH655364 QUA655364:QUD655364 RDW655364:RDZ655364 RNS655364:RNV655364 RXO655364:RXR655364 SHK655364:SHN655364 SRG655364:SRJ655364 TBC655364:TBF655364 TKY655364:TLB655364 TUU655364:TUX655364 UEQ655364:UET655364 UOM655364:UOP655364 UYI655364:UYL655364 VIE655364:VIH655364 VSA655364:VSD655364 WBW655364:WBZ655364 WLS655364:WLV655364 WVO655364:WVR655364 JC720900:JF720900 SY720900:TB720900 ACU720900:ACX720900 AMQ720900:AMT720900 AWM720900:AWP720900 BGI720900:BGL720900 BQE720900:BQH720900 CAA720900:CAD720900 CJW720900:CJZ720900 CTS720900:CTV720900 DDO720900:DDR720900 DNK720900:DNN720900 DXG720900:DXJ720900 EHC720900:EHF720900 EQY720900:ERB720900 FAU720900:FAX720900 FKQ720900:FKT720900 FUM720900:FUP720900 GEI720900:GEL720900 GOE720900:GOH720900 GYA720900:GYD720900 HHW720900:HHZ720900 HRS720900:HRV720900 IBO720900:IBR720900 ILK720900:ILN720900 IVG720900:IVJ720900 JFC720900:JFF720900 JOY720900:JPB720900 JYU720900:JYX720900 KIQ720900:KIT720900 KSM720900:KSP720900 LCI720900:LCL720900 LME720900:LMH720900 LWA720900:LWD720900 MFW720900:MFZ720900 MPS720900:MPV720900 MZO720900:MZR720900 NJK720900:NJN720900 NTG720900:NTJ720900 ODC720900:ODF720900 OMY720900:ONB720900 OWU720900:OWX720900 PGQ720900:PGT720900 PQM720900:PQP720900 QAI720900:QAL720900 QKE720900:QKH720900 QUA720900:QUD720900 RDW720900:RDZ720900 RNS720900:RNV720900 RXO720900:RXR720900 SHK720900:SHN720900 SRG720900:SRJ720900 TBC720900:TBF720900 TKY720900:TLB720900 TUU720900:TUX720900 UEQ720900:UET720900 UOM720900:UOP720900 UYI720900:UYL720900 VIE720900:VIH720900 VSA720900:VSD720900 WBW720900:WBZ720900 WLS720900:WLV720900 WVO720900:WVR720900 JC786436:JF786436 SY786436:TB786436 ACU786436:ACX786436 AMQ786436:AMT786436 AWM786436:AWP786436 BGI786436:BGL786436 BQE786436:BQH786436 CAA786436:CAD786436 CJW786436:CJZ786436 CTS786436:CTV786436 DDO786436:DDR786436 DNK786436:DNN786436 DXG786436:DXJ786436 EHC786436:EHF786436 EQY786436:ERB786436 FAU786436:FAX786436 FKQ786436:FKT786436 FUM786436:FUP786436 GEI786436:GEL786436 GOE786436:GOH786436 GYA786436:GYD786436 HHW786436:HHZ786436 HRS786436:HRV786436 IBO786436:IBR786436 ILK786436:ILN786436 IVG786436:IVJ786436 JFC786436:JFF786436 JOY786436:JPB786436 JYU786436:JYX786436 KIQ786436:KIT786436 KSM786436:KSP786436 LCI786436:LCL786436 LME786436:LMH786436 LWA786436:LWD786436 MFW786436:MFZ786436 MPS786436:MPV786436 MZO786436:MZR786436 NJK786436:NJN786436 NTG786436:NTJ786436 ODC786436:ODF786436 OMY786436:ONB786436 OWU786436:OWX786436 PGQ786436:PGT786436 PQM786436:PQP786436 QAI786436:QAL786436 QKE786436:QKH786436 QUA786436:QUD786436 RDW786436:RDZ786436 RNS786436:RNV786436 RXO786436:RXR786436 SHK786436:SHN786436 SRG786436:SRJ786436 TBC786436:TBF786436 TKY786436:TLB786436 TUU786436:TUX786436 UEQ786436:UET786436 UOM786436:UOP786436 UYI786436:UYL786436 VIE786436:VIH786436 VSA786436:VSD786436 WBW786436:WBZ786436 WLS786436:WLV786436 WVO786436:WVR786436 JC851972:JF851972 SY851972:TB851972 ACU851972:ACX851972 AMQ851972:AMT851972 AWM851972:AWP851972 BGI851972:BGL851972 BQE851972:BQH851972 CAA851972:CAD851972 CJW851972:CJZ851972 CTS851972:CTV851972 DDO851972:DDR851972 DNK851972:DNN851972 DXG851972:DXJ851972 EHC851972:EHF851972 EQY851972:ERB851972 FAU851972:FAX851972 FKQ851972:FKT851972 FUM851972:FUP851972 GEI851972:GEL851972 GOE851972:GOH851972 GYA851972:GYD851972 HHW851972:HHZ851972 HRS851972:HRV851972 IBO851972:IBR851972 ILK851972:ILN851972 IVG851972:IVJ851972 JFC851972:JFF851972 JOY851972:JPB851972 JYU851972:JYX851972 KIQ851972:KIT851972 KSM851972:KSP851972 LCI851972:LCL851972 LME851972:LMH851972 LWA851972:LWD851972 MFW851972:MFZ851972 MPS851972:MPV851972 MZO851972:MZR851972 NJK851972:NJN851972 NTG851972:NTJ851972 ODC851972:ODF851972 OMY851972:ONB851972 OWU851972:OWX851972 PGQ851972:PGT851972 PQM851972:PQP851972 QAI851972:QAL851972 QKE851972:QKH851972 QUA851972:QUD851972 RDW851972:RDZ851972 RNS851972:RNV851972 RXO851972:RXR851972 SHK851972:SHN851972 SRG851972:SRJ851972 TBC851972:TBF851972 TKY851972:TLB851972 TUU851972:TUX851972 UEQ851972:UET851972 UOM851972:UOP851972 UYI851972:UYL851972 VIE851972:VIH851972 VSA851972:VSD851972 WBW851972:WBZ851972 WLS851972:WLV851972 WVO851972:WVR851972 JC917508:JF917508 SY917508:TB917508 ACU917508:ACX917508 AMQ917508:AMT917508 AWM917508:AWP917508 BGI917508:BGL917508 BQE917508:BQH917508 CAA917508:CAD917508 CJW917508:CJZ917508 CTS917508:CTV917508 DDO917508:DDR917508 DNK917508:DNN917508 DXG917508:DXJ917508 EHC917508:EHF917508 EQY917508:ERB917508 FAU917508:FAX917508 FKQ917508:FKT917508 FUM917508:FUP917508 GEI917508:GEL917508 GOE917508:GOH917508 GYA917508:GYD917508 HHW917508:HHZ917508 HRS917508:HRV917508 IBO917508:IBR917508 ILK917508:ILN917508 IVG917508:IVJ917508 JFC917508:JFF917508 JOY917508:JPB917508 JYU917508:JYX917508 KIQ917508:KIT917508 KSM917508:KSP917508 LCI917508:LCL917508 LME917508:LMH917508 LWA917508:LWD917508 MFW917508:MFZ917508 MPS917508:MPV917508 MZO917508:MZR917508 NJK917508:NJN917508 NTG917508:NTJ917508 ODC917508:ODF917508 OMY917508:ONB917508 OWU917508:OWX917508 PGQ917508:PGT917508 PQM917508:PQP917508 QAI917508:QAL917508 QKE917508:QKH917508 QUA917508:QUD917508 RDW917508:RDZ917508 RNS917508:RNV917508 RXO917508:RXR917508 SHK917508:SHN917508 SRG917508:SRJ917508 TBC917508:TBF917508 TKY917508:TLB917508 TUU917508:TUX917508 UEQ917508:UET917508 UOM917508:UOP917508 UYI917508:UYL917508 VIE917508:VIH917508 VSA917508:VSD917508 WBW917508:WBZ917508 WLS917508:WLV917508 WVO917508:WVR917508 JC983044:JF983044 SY983044:TB983044 ACU983044:ACX983044 AMQ983044:AMT983044 AWM983044:AWP983044 BGI983044:BGL983044 BQE983044:BQH983044 CAA983044:CAD983044 CJW983044:CJZ983044 CTS983044:CTV983044 DDO983044:DDR983044 DNK983044:DNN983044 DXG983044:DXJ983044 EHC983044:EHF983044 EQY983044:ERB983044 FAU983044:FAX983044 FKQ983044:FKT983044 FUM983044:FUP983044 GEI983044:GEL983044 GOE983044:GOH983044 GYA983044:GYD983044 HHW983044:HHZ983044 HRS983044:HRV983044 IBO983044:IBR983044 ILK983044:ILN983044 IVG983044:IVJ983044 JFC983044:JFF983044 JOY983044:JPB983044 JYU983044:JYX983044 KIQ983044:KIT983044 KSM983044:KSP983044 LCI983044:LCL983044 LME983044:LMH983044 LWA983044:LWD983044 MFW983044:MFZ983044 MPS983044:MPV983044 MZO983044:MZR983044 NJK983044:NJN983044 NTG983044:NTJ983044 ODC983044:ODF983044 OMY983044:ONB983044 OWU983044:OWX983044 PGQ983044:PGT983044 PQM983044:PQP983044 QAI983044:QAL983044 QKE983044:QKH983044 QUA983044:QUD983044 RDW983044:RDZ983044 RNS983044:RNV983044 RXO983044:RXR983044 SHK983044:SHN983044 SRG983044:SRJ983044 TBC983044:TBF983044 TKY983044:TLB983044 TUU983044:TUX983044 UEQ983044:UET983044 UOM983044:UOP983044 UYI983044:UYL983044 VIE983044:VIH983044 VSA983044:VSD983044 WBW983044:WBZ983044 WLS983044:WLV983044 WVO983044:WVR983044 I983044:K983044 I917508:K917508 I851972:K851972 I786436:K786436 I720900:K720900 I655364:K655364 I589828:K589828 I524292:K524292 I458756:K458756 I393220:K393220 I327684:K327684 I262148:K262148 I196612:K196612 I131076:K131076 I65540:K65540 I8:K8 WVN1:WVN36 WLR1:WLR36 WBV1:WBV36 VRZ1:VRZ36 VID1:VID36 UYH1:UYH36 UOL1:UOL36 UEP1:UEP36 TUT1:TUT36 TKX1:TKX36 TBB1:TBB36 SRF1:SRF36 SHJ1:SHJ36 RXN1:RXN36 RNR1:RNR36 RDV1:RDV36 QTZ1:QTZ36 QKD1:QKD36 QAH1:QAH36 PQL1:PQL36 PGP1:PGP36 OWT1:OWT36 OMX1:OMX36 ODB1:ODB36 NTF1:NTF36 NJJ1:NJJ36 MZN1:MZN36 MPR1:MPR36 MFV1:MFV36 LVZ1:LVZ36 LMD1:LMD36 LCH1:LCH36 KSL1:KSL36 KIP1:KIP36 JYT1:JYT36 JOX1:JOX36 JFB1:JFB36 IVF1:IVF36 ILJ1:ILJ36 IBN1:IBN36 HRR1:HRR36 HHV1:HHV36 GXZ1:GXZ36 GOD1:GOD36 GEH1:GEH36 FUL1:FUL36 FKP1:FKP36 FAT1:FAT36 EQX1:EQX36 EHB1:EHB36 DXF1:DXF36 DNJ1:DNJ36 DDN1:DDN36 CTR1:CTR36 CJV1:CJV36 BZZ1:BZZ36 BQD1:BQD36 BGH1:BGH36 AWL1:AWL36 AMP1:AMP36 ACT1:ACT36 SX1:SX36 JB1:JB36 H1:H36" xr:uid="{00000000-0002-0000-0600-000000000000}">
      <formula1>0</formula1>
    </dataValidation>
    <dataValidation operator="equal" allowBlank="1" error="Access denied ,Cell containing a formula" prompt="Access denied ,Cell containing a formula" sqref="JB37:JF37 SX37:TB37 ACT37:ACX37 AMP37:AMT37 AWL37:AWP37 BGH37:BGL37 BQD37:BQH37 BZZ37:CAD37 CJV37:CJZ37 CTR37:CTV37 DDN37:DDR37 DNJ37:DNN37 DXF37:DXJ37 EHB37:EHF37 EQX37:ERB37 FAT37:FAX37 FKP37:FKT37 FUL37:FUP37 GEH37:GEL37 GOD37:GOH37 GXZ37:GYD37 HHV37:HHZ37 HRR37:HRV37 IBN37:IBR37 ILJ37:ILN37 IVF37:IVJ37 JFB37:JFF37 JOX37:JPB37 JYT37:JYX37 KIP37:KIT37 KSL37:KSP37 LCH37:LCL37 LMD37:LMH37 LVZ37:LWD37 MFV37:MFZ37 MPR37:MPV37 MZN37:MZR37 NJJ37:NJN37 NTF37:NTJ37 ODB37:ODF37 OMX37:ONB37 OWT37:OWX37 PGP37:PGT37 PQL37:PQP37 QAH37:QAL37 QKD37:QKH37 QTZ37:QUD37 RDV37:RDZ37 RNR37:RNV37 RXN37:RXR37 SHJ37:SHN37 SRF37:SRJ37 TBB37:TBF37 TKX37:TLB37 TUT37:TUX37 UEP37:UET37 UOL37:UOP37 UYH37:UYL37 VID37:VIH37 VRZ37:VSD37 WBV37:WBZ37 WLR37:WLV37 WVN37:WVR37 JB65573:JF65573 SX65573:TB65573 ACT65573:ACX65573 AMP65573:AMT65573 AWL65573:AWP65573 BGH65573:BGL65573 BQD65573:BQH65573 BZZ65573:CAD65573 CJV65573:CJZ65573 CTR65573:CTV65573 DDN65573:DDR65573 DNJ65573:DNN65573 DXF65573:DXJ65573 EHB65573:EHF65573 EQX65573:ERB65573 FAT65573:FAX65573 FKP65573:FKT65573 FUL65573:FUP65573 GEH65573:GEL65573 GOD65573:GOH65573 GXZ65573:GYD65573 HHV65573:HHZ65573 HRR65573:HRV65573 IBN65573:IBR65573 ILJ65573:ILN65573 IVF65573:IVJ65573 JFB65573:JFF65573 JOX65573:JPB65573 JYT65573:JYX65573 KIP65573:KIT65573 KSL65573:KSP65573 LCH65573:LCL65573 LMD65573:LMH65573 LVZ65573:LWD65573 MFV65573:MFZ65573 MPR65573:MPV65573 MZN65573:MZR65573 NJJ65573:NJN65573 NTF65573:NTJ65573 ODB65573:ODF65573 OMX65573:ONB65573 OWT65573:OWX65573 PGP65573:PGT65573 PQL65573:PQP65573 QAH65573:QAL65573 QKD65573:QKH65573 QTZ65573:QUD65573 RDV65573:RDZ65573 RNR65573:RNV65573 RXN65573:RXR65573 SHJ65573:SHN65573 SRF65573:SRJ65573 TBB65573:TBF65573 TKX65573:TLB65573 TUT65573:TUX65573 UEP65573:UET65573 UOL65573:UOP65573 UYH65573:UYL65573 VID65573:VIH65573 VRZ65573:VSD65573 WBV65573:WBZ65573 WLR65573:WLV65573 WVN65573:WVR65573 JB131109:JF131109 SX131109:TB131109 ACT131109:ACX131109 AMP131109:AMT131109 AWL131109:AWP131109 BGH131109:BGL131109 BQD131109:BQH131109 BZZ131109:CAD131109 CJV131109:CJZ131109 CTR131109:CTV131109 DDN131109:DDR131109 DNJ131109:DNN131109 DXF131109:DXJ131109 EHB131109:EHF131109 EQX131109:ERB131109 FAT131109:FAX131109 FKP131109:FKT131109 FUL131109:FUP131109 GEH131109:GEL131109 GOD131109:GOH131109 GXZ131109:GYD131109 HHV131109:HHZ131109 HRR131109:HRV131109 IBN131109:IBR131109 ILJ131109:ILN131109 IVF131109:IVJ131109 JFB131109:JFF131109 JOX131109:JPB131109 JYT131109:JYX131109 KIP131109:KIT131109 KSL131109:KSP131109 LCH131109:LCL131109 LMD131109:LMH131109 LVZ131109:LWD131109 MFV131109:MFZ131109 MPR131109:MPV131109 MZN131109:MZR131109 NJJ131109:NJN131109 NTF131109:NTJ131109 ODB131109:ODF131109 OMX131109:ONB131109 OWT131109:OWX131109 PGP131109:PGT131109 PQL131109:PQP131109 QAH131109:QAL131109 QKD131109:QKH131109 QTZ131109:QUD131109 RDV131109:RDZ131109 RNR131109:RNV131109 RXN131109:RXR131109 SHJ131109:SHN131109 SRF131109:SRJ131109 TBB131109:TBF131109 TKX131109:TLB131109 TUT131109:TUX131109 UEP131109:UET131109 UOL131109:UOP131109 UYH131109:UYL131109 VID131109:VIH131109 VRZ131109:VSD131109 WBV131109:WBZ131109 WLR131109:WLV131109 WVN131109:WVR131109 JB196645:JF196645 SX196645:TB196645 ACT196645:ACX196645 AMP196645:AMT196645 AWL196645:AWP196645 BGH196645:BGL196645 BQD196645:BQH196645 BZZ196645:CAD196645 CJV196645:CJZ196645 CTR196645:CTV196645 DDN196645:DDR196645 DNJ196645:DNN196645 DXF196645:DXJ196645 EHB196645:EHF196645 EQX196645:ERB196645 FAT196645:FAX196645 FKP196645:FKT196645 FUL196645:FUP196645 GEH196645:GEL196645 GOD196645:GOH196645 GXZ196645:GYD196645 HHV196645:HHZ196645 HRR196645:HRV196645 IBN196645:IBR196645 ILJ196645:ILN196645 IVF196645:IVJ196645 JFB196645:JFF196645 JOX196645:JPB196645 JYT196645:JYX196645 KIP196645:KIT196645 KSL196645:KSP196645 LCH196645:LCL196645 LMD196645:LMH196645 LVZ196645:LWD196645 MFV196645:MFZ196645 MPR196645:MPV196645 MZN196645:MZR196645 NJJ196645:NJN196645 NTF196645:NTJ196645 ODB196645:ODF196645 OMX196645:ONB196645 OWT196645:OWX196645 PGP196645:PGT196645 PQL196645:PQP196645 QAH196645:QAL196645 QKD196645:QKH196645 QTZ196645:QUD196645 RDV196645:RDZ196645 RNR196645:RNV196645 RXN196645:RXR196645 SHJ196645:SHN196645 SRF196645:SRJ196645 TBB196645:TBF196645 TKX196645:TLB196645 TUT196645:TUX196645 UEP196645:UET196645 UOL196645:UOP196645 UYH196645:UYL196645 VID196645:VIH196645 VRZ196645:VSD196645 WBV196645:WBZ196645 WLR196645:WLV196645 WVN196645:WVR196645 JB262181:JF262181 SX262181:TB262181 ACT262181:ACX262181 AMP262181:AMT262181 AWL262181:AWP262181 BGH262181:BGL262181 BQD262181:BQH262181 BZZ262181:CAD262181 CJV262181:CJZ262181 CTR262181:CTV262181 DDN262181:DDR262181 DNJ262181:DNN262181 DXF262181:DXJ262181 EHB262181:EHF262181 EQX262181:ERB262181 FAT262181:FAX262181 FKP262181:FKT262181 FUL262181:FUP262181 GEH262181:GEL262181 GOD262181:GOH262181 GXZ262181:GYD262181 HHV262181:HHZ262181 HRR262181:HRV262181 IBN262181:IBR262181 ILJ262181:ILN262181 IVF262181:IVJ262181 JFB262181:JFF262181 JOX262181:JPB262181 JYT262181:JYX262181 KIP262181:KIT262181 KSL262181:KSP262181 LCH262181:LCL262181 LMD262181:LMH262181 LVZ262181:LWD262181 MFV262181:MFZ262181 MPR262181:MPV262181 MZN262181:MZR262181 NJJ262181:NJN262181 NTF262181:NTJ262181 ODB262181:ODF262181 OMX262181:ONB262181 OWT262181:OWX262181 PGP262181:PGT262181 PQL262181:PQP262181 QAH262181:QAL262181 QKD262181:QKH262181 QTZ262181:QUD262181 RDV262181:RDZ262181 RNR262181:RNV262181 RXN262181:RXR262181 SHJ262181:SHN262181 SRF262181:SRJ262181 TBB262181:TBF262181 TKX262181:TLB262181 TUT262181:TUX262181 UEP262181:UET262181 UOL262181:UOP262181 UYH262181:UYL262181 VID262181:VIH262181 VRZ262181:VSD262181 WBV262181:WBZ262181 WLR262181:WLV262181 WVN262181:WVR262181 JB327717:JF327717 SX327717:TB327717 ACT327717:ACX327717 AMP327717:AMT327717 AWL327717:AWP327717 BGH327717:BGL327717 BQD327717:BQH327717 BZZ327717:CAD327717 CJV327717:CJZ327717 CTR327717:CTV327717 DDN327717:DDR327717 DNJ327717:DNN327717 DXF327717:DXJ327717 EHB327717:EHF327717 EQX327717:ERB327717 FAT327717:FAX327717 FKP327717:FKT327717 FUL327717:FUP327717 GEH327717:GEL327717 GOD327717:GOH327717 GXZ327717:GYD327717 HHV327717:HHZ327717 HRR327717:HRV327717 IBN327717:IBR327717 ILJ327717:ILN327717 IVF327717:IVJ327717 JFB327717:JFF327717 JOX327717:JPB327717 JYT327717:JYX327717 KIP327717:KIT327717 KSL327717:KSP327717 LCH327717:LCL327717 LMD327717:LMH327717 LVZ327717:LWD327717 MFV327717:MFZ327717 MPR327717:MPV327717 MZN327717:MZR327717 NJJ327717:NJN327717 NTF327717:NTJ327717 ODB327717:ODF327717 OMX327717:ONB327717 OWT327717:OWX327717 PGP327717:PGT327717 PQL327717:PQP327717 QAH327717:QAL327717 QKD327717:QKH327717 QTZ327717:QUD327717 RDV327717:RDZ327717 RNR327717:RNV327717 RXN327717:RXR327717 SHJ327717:SHN327717 SRF327717:SRJ327717 TBB327717:TBF327717 TKX327717:TLB327717 TUT327717:TUX327717 UEP327717:UET327717 UOL327717:UOP327717 UYH327717:UYL327717 VID327717:VIH327717 VRZ327717:VSD327717 WBV327717:WBZ327717 WLR327717:WLV327717 WVN327717:WVR327717 JB393253:JF393253 SX393253:TB393253 ACT393253:ACX393253 AMP393253:AMT393253 AWL393253:AWP393253 BGH393253:BGL393253 BQD393253:BQH393253 BZZ393253:CAD393253 CJV393253:CJZ393253 CTR393253:CTV393253 DDN393253:DDR393253 DNJ393253:DNN393253 DXF393253:DXJ393253 EHB393253:EHF393253 EQX393253:ERB393253 FAT393253:FAX393253 FKP393253:FKT393253 FUL393253:FUP393253 GEH393253:GEL393253 GOD393253:GOH393253 GXZ393253:GYD393253 HHV393253:HHZ393253 HRR393253:HRV393253 IBN393253:IBR393253 ILJ393253:ILN393253 IVF393253:IVJ393253 JFB393253:JFF393253 JOX393253:JPB393253 JYT393253:JYX393253 KIP393253:KIT393253 KSL393253:KSP393253 LCH393253:LCL393253 LMD393253:LMH393253 LVZ393253:LWD393253 MFV393253:MFZ393253 MPR393253:MPV393253 MZN393253:MZR393253 NJJ393253:NJN393253 NTF393253:NTJ393253 ODB393253:ODF393253 OMX393253:ONB393253 OWT393253:OWX393253 PGP393253:PGT393253 PQL393253:PQP393253 QAH393253:QAL393253 QKD393253:QKH393253 QTZ393253:QUD393253 RDV393253:RDZ393253 RNR393253:RNV393253 RXN393253:RXR393253 SHJ393253:SHN393253 SRF393253:SRJ393253 TBB393253:TBF393253 TKX393253:TLB393253 TUT393253:TUX393253 UEP393253:UET393253 UOL393253:UOP393253 UYH393253:UYL393253 VID393253:VIH393253 VRZ393253:VSD393253 WBV393253:WBZ393253 WLR393253:WLV393253 WVN393253:WVR393253 JB458789:JF458789 SX458789:TB458789 ACT458789:ACX458789 AMP458789:AMT458789 AWL458789:AWP458789 BGH458789:BGL458789 BQD458789:BQH458789 BZZ458789:CAD458789 CJV458789:CJZ458789 CTR458789:CTV458789 DDN458789:DDR458789 DNJ458789:DNN458789 DXF458789:DXJ458789 EHB458789:EHF458789 EQX458789:ERB458789 FAT458789:FAX458789 FKP458789:FKT458789 FUL458789:FUP458789 GEH458789:GEL458789 GOD458789:GOH458789 GXZ458789:GYD458789 HHV458789:HHZ458789 HRR458789:HRV458789 IBN458789:IBR458789 ILJ458789:ILN458789 IVF458789:IVJ458789 JFB458789:JFF458789 JOX458789:JPB458789 JYT458789:JYX458789 KIP458789:KIT458789 KSL458789:KSP458789 LCH458789:LCL458789 LMD458789:LMH458789 LVZ458789:LWD458789 MFV458789:MFZ458789 MPR458789:MPV458789 MZN458789:MZR458789 NJJ458789:NJN458789 NTF458789:NTJ458789 ODB458789:ODF458789 OMX458789:ONB458789 OWT458789:OWX458789 PGP458789:PGT458789 PQL458789:PQP458789 QAH458789:QAL458789 QKD458789:QKH458789 QTZ458789:QUD458789 RDV458789:RDZ458789 RNR458789:RNV458789 RXN458789:RXR458789 SHJ458789:SHN458789 SRF458789:SRJ458789 TBB458789:TBF458789 TKX458789:TLB458789 TUT458789:TUX458789 UEP458789:UET458789 UOL458789:UOP458789 UYH458789:UYL458789 VID458789:VIH458789 VRZ458789:VSD458789 WBV458789:WBZ458789 WLR458789:WLV458789 WVN458789:WVR458789 JB524325:JF524325 SX524325:TB524325 ACT524325:ACX524325 AMP524325:AMT524325 AWL524325:AWP524325 BGH524325:BGL524325 BQD524325:BQH524325 BZZ524325:CAD524325 CJV524325:CJZ524325 CTR524325:CTV524325 DDN524325:DDR524325 DNJ524325:DNN524325 DXF524325:DXJ524325 EHB524325:EHF524325 EQX524325:ERB524325 FAT524325:FAX524325 FKP524325:FKT524325 FUL524325:FUP524325 GEH524325:GEL524325 GOD524325:GOH524325 GXZ524325:GYD524325 HHV524325:HHZ524325 HRR524325:HRV524325 IBN524325:IBR524325 ILJ524325:ILN524325 IVF524325:IVJ524325 JFB524325:JFF524325 JOX524325:JPB524325 JYT524325:JYX524325 KIP524325:KIT524325 KSL524325:KSP524325 LCH524325:LCL524325 LMD524325:LMH524325 LVZ524325:LWD524325 MFV524325:MFZ524325 MPR524325:MPV524325 MZN524325:MZR524325 NJJ524325:NJN524325 NTF524325:NTJ524325 ODB524325:ODF524325 OMX524325:ONB524325 OWT524325:OWX524325 PGP524325:PGT524325 PQL524325:PQP524325 QAH524325:QAL524325 QKD524325:QKH524325 QTZ524325:QUD524325 RDV524325:RDZ524325 RNR524325:RNV524325 RXN524325:RXR524325 SHJ524325:SHN524325 SRF524325:SRJ524325 TBB524325:TBF524325 TKX524325:TLB524325 TUT524325:TUX524325 UEP524325:UET524325 UOL524325:UOP524325 UYH524325:UYL524325 VID524325:VIH524325 VRZ524325:VSD524325 WBV524325:WBZ524325 WLR524325:WLV524325 WVN524325:WVR524325 JB589861:JF589861 SX589861:TB589861 ACT589861:ACX589861 AMP589861:AMT589861 AWL589861:AWP589861 BGH589861:BGL589861 BQD589861:BQH589861 BZZ589861:CAD589861 CJV589861:CJZ589861 CTR589861:CTV589861 DDN589861:DDR589861 DNJ589861:DNN589861 DXF589861:DXJ589861 EHB589861:EHF589861 EQX589861:ERB589861 FAT589861:FAX589861 FKP589861:FKT589861 FUL589861:FUP589861 GEH589861:GEL589861 GOD589861:GOH589861 GXZ589861:GYD589861 HHV589861:HHZ589861 HRR589861:HRV589861 IBN589861:IBR589861 ILJ589861:ILN589861 IVF589861:IVJ589861 JFB589861:JFF589861 JOX589861:JPB589861 JYT589861:JYX589861 KIP589861:KIT589861 KSL589861:KSP589861 LCH589861:LCL589861 LMD589861:LMH589861 LVZ589861:LWD589861 MFV589861:MFZ589861 MPR589861:MPV589861 MZN589861:MZR589861 NJJ589861:NJN589861 NTF589861:NTJ589861 ODB589861:ODF589861 OMX589861:ONB589861 OWT589861:OWX589861 PGP589861:PGT589861 PQL589861:PQP589861 QAH589861:QAL589861 QKD589861:QKH589861 QTZ589861:QUD589861 RDV589861:RDZ589861 RNR589861:RNV589861 RXN589861:RXR589861 SHJ589861:SHN589861 SRF589861:SRJ589861 TBB589861:TBF589861 TKX589861:TLB589861 TUT589861:TUX589861 UEP589861:UET589861 UOL589861:UOP589861 UYH589861:UYL589861 VID589861:VIH589861 VRZ589861:VSD589861 WBV589861:WBZ589861 WLR589861:WLV589861 WVN589861:WVR589861 JB655397:JF655397 SX655397:TB655397 ACT655397:ACX655397 AMP655397:AMT655397 AWL655397:AWP655397 BGH655397:BGL655397 BQD655397:BQH655397 BZZ655397:CAD655397 CJV655397:CJZ655397 CTR655397:CTV655397 DDN655397:DDR655397 DNJ655397:DNN655397 DXF655397:DXJ655397 EHB655397:EHF655397 EQX655397:ERB655397 FAT655397:FAX655397 FKP655397:FKT655397 FUL655397:FUP655397 GEH655397:GEL655397 GOD655397:GOH655397 GXZ655397:GYD655397 HHV655397:HHZ655397 HRR655397:HRV655397 IBN655397:IBR655397 ILJ655397:ILN655397 IVF655397:IVJ655397 JFB655397:JFF655397 JOX655397:JPB655397 JYT655397:JYX655397 KIP655397:KIT655397 KSL655397:KSP655397 LCH655397:LCL655397 LMD655397:LMH655397 LVZ655397:LWD655397 MFV655397:MFZ655397 MPR655397:MPV655397 MZN655397:MZR655397 NJJ655397:NJN655397 NTF655397:NTJ655397 ODB655397:ODF655397 OMX655397:ONB655397 OWT655397:OWX655397 PGP655397:PGT655397 PQL655397:PQP655397 QAH655397:QAL655397 QKD655397:QKH655397 QTZ655397:QUD655397 RDV655397:RDZ655397 RNR655397:RNV655397 RXN655397:RXR655397 SHJ655397:SHN655397 SRF655397:SRJ655397 TBB655397:TBF655397 TKX655397:TLB655397 TUT655397:TUX655397 UEP655397:UET655397 UOL655397:UOP655397 UYH655397:UYL655397 VID655397:VIH655397 VRZ655397:VSD655397 WBV655397:WBZ655397 WLR655397:WLV655397 WVN655397:WVR655397 JB720933:JF720933 SX720933:TB720933 ACT720933:ACX720933 AMP720933:AMT720933 AWL720933:AWP720933 BGH720933:BGL720933 BQD720933:BQH720933 BZZ720933:CAD720933 CJV720933:CJZ720933 CTR720933:CTV720933 DDN720933:DDR720933 DNJ720933:DNN720933 DXF720933:DXJ720933 EHB720933:EHF720933 EQX720933:ERB720933 FAT720933:FAX720933 FKP720933:FKT720933 FUL720933:FUP720933 GEH720933:GEL720933 GOD720933:GOH720933 GXZ720933:GYD720933 HHV720933:HHZ720933 HRR720933:HRV720933 IBN720933:IBR720933 ILJ720933:ILN720933 IVF720933:IVJ720933 JFB720933:JFF720933 JOX720933:JPB720933 JYT720933:JYX720933 KIP720933:KIT720933 KSL720933:KSP720933 LCH720933:LCL720933 LMD720933:LMH720933 LVZ720933:LWD720933 MFV720933:MFZ720933 MPR720933:MPV720933 MZN720933:MZR720933 NJJ720933:NJN720933 NTF720933:NTJ720933 ODB720933:ODF720933 OMX720933:ONB720933 OWT720933:OWX720933 PGP720933:PGT720933 PQL720933:PQP720933 QAH720933:QAL720933 QKD720933:QKH720933 QTZ720933:QUD720933 RDV720933:RDZ720933 RNR720933:RNV720933 RXN720933:RXR720933 SHJ720933:SHN720933 SRF720933:SRJ720933 TBB720933:TBF720933 TKX720933:TLB720933 TUT720933:TUX720933 UEP720933:UET720933 UOL720933:UOP720933 UYH720933:UYL720933 VID720933:VIH720933 VRZ720933:VSD720933 WBV720933:WBZ720933 WLR720933:WLV720933 WVN720933:WVR720933 JB786469:JF786469 SX786469:TB786469 ACT786469:ACX786469 AMP786469:AMT786469 AWL786469:AWP786469 BGH786469:BGL786469 BQD786469:BQH786469 BZZ786469:CAD786469 CJV786469:CJZ786469 CTR786469:CTV786469 DDN786469:DDR786469 DNJ786469:DNN786469 DXF786469:DXJ786469 EHB786469:EHF786469 EQX786469:ERB786469 FAT786469:FAX786469 FKP786469:FKT786469 FUL786469:FUP786469 GEH786469:GEL786469 GOD786469:GOH786469 GXZ786469:GYD786469 HHV786469:HHZ786469 HRR786469:HRV786469 IBN786469:IBR786469 ILJ786469:ILN786469 IVF786469:IVJ786469 JFB786469:JFF786469 JOX786469:JPB786469 JYT786469:JYX786469 KIP786469:KIT786469 KSL786469:KSP786469 LCH786469:LCL786469 LMD786469:LMH786469 LVZ786469:LWD786469 MFV786469:MFZ786469 MPR786469:MPV786469 MZN786469:MZR786469 NJJ786469:NJN786469 NTF786469:NTJ786469 ODB786469:ODF786469 OMX786469:ONB786469 OWT786469:OWX786469 PGP786469:PGT786469 PQL786469:PQP786469 QAH786469:QAL786469 QKD786469:QKH786469 QTZ786469:QUD786469 RDV786469:RDZ786469 RNR786469:RNV786469 RXN786469:RXR786469 SHJ786469:SHN786469 SRF786469:SRJ786469 TBB786469:TBF786469 TKX786469:TLB786469 TUT786469:TUX786469 UEP786469:UET786469 UOL786469:UOP786469 UYH786469:UYL786469 VID786469:VIH786469 VRZ786469:VSD786469 WBV786469:WBZ786469 WLR786469:WLV786469 WVN786469:WVR786469 JB852005:JF852005 SX852005:TB852005 ACT852005:ACX852005 AMP852005:AMT852005 AWL852005:AWP852005 BGH852005:BGL852005 BQD852005:BQH852005 BZZ852005:CAD852005 CJV852005:CJZ852005 CTR852005:CTV852005 DDN852005:DDR852005 DNJ852005:DNN852005 DXF852005:DXJ852005 EHB852005:EHF852005 EQX852005:ERB852005 FAT852005:FAX852005 FKP852005:FKT852005 FUL852005:FUP852005 GEH852005:GEL852005 GOD852005:GOH852005 GXZ852005:GYD852005 HHV852005:HHZ852005 HRR852005:HRV852005 IBN852005:IBR852005 ILJ852005:ILN852005 IVF852005:IVJ852005 JFB852005:JFF852005 JOX852005:JPB852005 JYT852005:JYX852005 KIP852005:KIT852005 KSL852005:KSP852005 LCH852005:LCL852005 LMD852005:LMH852005 LVZ852005:LWD852005 MFV852005:MFZ852005 MPR852005:MPV852005 MZN852005:MZR852005 NJJ852005:NJN852005 NTF852005:NTJ852005 ODB852005:ODF852005 OMX852005:ONB852005 OWT852005:OWX852005 PGP852005:PGT852005 PQL852005:PQP852005 QAH852005:QAL852005 QKD852005:QKH852005 QTZ852005:QUD852005 RDV852005:RDZ852005 RNR852005:RNV852005 RXN852005:RXR852005 SHJ852005:SHN852005 SRF852005:SRJ852005 TBB852005:TBF852005 TKX852005:TLB852005 TUT852005:TUX852005 UEP852005:UET852005 UOL852005:UOP852005 UYH852005:UYL852005 VID852005:VIH852005 VRZ852005:VSD852005 WBV852005:WBZ852005 WLR852005:WLV852005 WVN852005:WVR852005 JB917541:JF917541 SX917541:TB917541 ACT917541:ACX917541 AMP917541:AMT917541 AWL917541:AWP917541 BGH917541:BGL917541 BQD917541:BQH917541 BZZ917541:CAD917541 CJV917541:CJZ917541 CTR917541:CTV917541 DDN917541:DDR917541 DNJ917541:DNN917541 DXF917541:DXJ917541 EHB917541:EHF917541 EQX917541:ERB917541 FAT917541:FAX917541 FKP917541:FKT917541 FUL917541:FUP917541 GEH917541:GEL917541 GOD917541:GOH917541 GXZ917541:GYD917541 HHV917541:HHZ917541 HRR917541:HRV917541 IBN917541:IBR917541 ILJ917541:ILN917541 IVF917541:IVJ917541 JFB917541:JFF917541 JOX917541:JPB917541 JYT917541:JYX917541 KIP917541:KIT917541 KSL917541:KSP917541 LCH917541:LCL917541 LMD917541:LMH917541 LVZ917541:LWD917541 MFV917541:MFZ917541 MPR917541:MPV917541 MZN917541:MZR917541 NJJ917541:NJN917541 NTF917541:NTJ917541 ODB917541:ODF917541 OMX917541:ONB917541 OWT917541:OWX917541 PGP917541:PGT917541 PQL917541:PQP917541 QAH917541:QAL917541 QKD917541:QKH917541 QTZ917541:QUD917541 RDV917541:RDZ917541 RNR917541:RNV917541 RXN917541:RXR917541 SHJ917541:SHN917541 SRF917541:SRJ917541 TBB917541:TBF917541 TKX917541:TLB917541 TUT917541:TUX917541 UEP917541:UET917541 UOL917541:UOP917541 UYH917541:UYL917541 VID917541:VIH917541 VRZ917541:VSD917541 WBV917541:WBZ917541 WLR917541:WLV917541 WVN917541:WVR917541 JB983077:JF983077 SX983077:TB983077 ACT983077:ACX983077 AMP983077:AMT983077 AWL983077:AWP983077 BGH983077:BGL983077 BQD983077:BQH983077 BZZ983077:CAD983077 CJV983077:CJZ983077 CTR983077:CTV983077 DDN983077:DDR983077 DNJ983077:DNN983077 DXF983077:DXJ983077 EHB983077:EHF983077 EQX983077:ERB983077 FAT983077:FAX983077 FKP983077:FKT983077 FUL983077:FUP983077 GEH983077:GEL983077 GOD983077:GOH983077 GXZ983077:GYD983077 HHV983077:HHZ983077 HRR983077:HRV983077 IBN983077:IBR983077 ILJ983077:ILN983077 IVF983077:IVJ983077 JFB983077:JFF983077 JOX983077:JPB983077 JYT983077:JYX983077 KIP983077:KIT983077 KSL983077:KSP983077 LCH983077:LCL983077 LMD983077:LMH983077 LVZ983077:LWD983077 MFV983077:MFZ983077 MPR983077:MPV983077 MZN983077:MZR983077 NJJ983077:NJN983077 NTF983077:NTJ983077 ODB983077:ODF983077 OMX983077:ONB983077 OWT983077:OWX983077 PGP983077:PGT983077 PQL983077:PQP983077 QAH983077:QAL983077 QKD983077:QKH983077 QTZ983077:QUD983077 RDV983077:RDZ983077 RNR983077:RNV983077 RXN983077:RXR983077 SHJ983077:SHN983077 SRF983077:SRJ983077 TBB983077:TBF983077 TKX983077:TLB983077 TUT983077:TUX983077 UEP983077:UET983077 UOL983077:UOP983077 UYH983077:UYL983077 VID983077:VIH983077 VRZ983077:VSD983077 WBV983077:WBZ983077 WLR983077:WLV983077 WVN983077:WVR983077 H983077:K983077 H917541:K917541 H852005:K852005 H786469:K786469 H720933:K720933 H655397:K655397 H589861:K589861 H524325:K524325 H458789:K458789 H393253:K393253 H327717:K327717 H262181:K262181 H196645:K196645 H131109:K131109 H65573:K65573 H37:K37" xr:uid="{00000000-0002-0000-0600-000001000000}"/>
  </dataValidations>
  <pageMargins left="0.7" right="0.7" top="0.75" bottom="0.75" header="0.3" footer="0.3"/>
  <pageSetup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8"/>
  <sheetViews>
    <sheetView view="pageBreakPreview" zoomScale="91" zoomScaleNormal="94" workbookViewId="0">
      <pane xSplit="5" ySplit="7" topLeftCell="L62" activePane="bottomRight" state="frozen"/>
      <selection pane="topRight" activeCell="F1" sqref="F1"/>
      <selection pane="bottomLeft" activeCell="A8" sqref="A8"/>
      <selection pane="bottomRight" activeCell="N69" sqref="N69"/>
    </sheetView>
  </sheetViews>
  <sheetFormatPr defaultColWidth="8.90625" defaultRowHeight="14.5"/>
  <cols>
    <col min="3" max="3" width="20" customWidth="1"/>
    <col min="4" max="4" width="18.6328125" customWidth="1"/>
  </cols>
  <sheetData>
    <row r="1" spans="1:16">
      <c r="A1" s="571" t="s">
        <v>148</v>
      </c>
      <c r="B1" s="205"/>
      <c r="C1" s="1145" t="s">
        <v>386</v>
      </c>
      <c r="D1" s="1311" t="s">
        <v>387</v>
      </c>
      <c r="E1" s="1311"/>
      <c r="F1" s="1311"/>
      <c r="G1" s="206"/>
      <c r="H1" s="207"/>
      <c r="I1" s="207"/>
      <c r="J1" s="207"/>
      <c r="K1" s="670"/>
      <c r="L1" s="206"/>
      <c r="M1" s="206"/>
      <c r="N1" s="207"/>
      <c r="O1" s="207"/>
      <c r="P1" s="572"/>
    </row>
    <row r="2" spans="1:16">
      <c r="A2" s="208" t="s">
        <v>148</v>
      </c>
      <c r="B2" s="209"/>
      <c r="C2" s="212" t="s">
        <v>388</v>
      </c>
      <c r="D2" s="212" t="s">
        <v>389</v>
      </c>
      <c r="E2" s="1146"/>
      <c r="F2" s="1146"/>
      <c r="G2" s="211"/>
      <c r="H2" s="1146"/>
      <c r="I2" s="1146"/>
      <c r="J2" s="1146"/>
      <c r="K2" s="671"/>
      <c r="L2" s="211"/>
      <c r="M2" s="211"/>
      <c r="N2" s="1146"/>
      <c r="O2" s="1146"/>
      <c r="P2" s="213"/>
    </row>
    <row r="3" spans="1:16">
      <c r="A3" s="208" t="s">
        <v>148</v>
      </c>
      <c r="B3" s="209"/>
      <c r="C3" s="212" t="s">
        <v>390</v>
      </c>
      <c r="D3" s="1326" t="s">
        <v>391</v>
      </c>
      <c r="E3" s="1326"/>
      <c r="F3" s="1326"/>
      <c r="G3" s="1326"/>
      <c r="H3" s="1326"/>
      <c r="I3" s="1326"/>
      <c r="J3" s="1146"/>
      <c r="K3" s="671"/>
      <c r="L3" s="211"/>
      <c r="M3" s="211"/>
      <c r="N3" s="1146"/>
      <c r="O3" s="1146"/>
      <c r="P3" s="213"/>
    </row>
    <row r="4" spans="1:16">
      <c r="A4" s="208" t="s">
        <v>148</v>
      </c>
      <c r="B4" s="209"/>
      <c r="C4" s="212" t="s">
        <v>149</v>
      </c>
      <c r="D4" s="212" t="s">
        <v>577</v>
      </c>
      <c r="E4" s="1146"/>
      <c r="F4" s="1146"/>
      <c r="G4" s="211"/>
      <c r="H4" s="311"/>
      <c r="I4" s="311"/>
      <c r="J4" s="1146"/>
      <c r="K4" s="671"/>
      <c r="L4" s="672"/>
      <c r="M4" s="672"/>
      <c r="N4" s="312"/>
      <c r="O4" s="312"/>
      <c r="P4" s="213"/>
    </row>
    <row r="5" spans="1:16">
      <c r="A5" s="214" t="s">
        <v>578</v>
      </c>
      <c r="B5" s="215"/>
      <c r="C5" s="216"/>
      <c r="D5" s="216" t="s">
        <v>579</v>
      </c>
      <c r="E5" s="215"/>
      <c r="F5" s="215"/>
      <c r="G5" s="215"/>
      <c r="H5" s="217"/>
      <c r="I5" s="339"/>
      <c r="J5" s="215"/>
      <c r="K5" s="673"/>
      <c r="L5" s="218"/>
      <c r="M5" s="218"/>
      <c r="N5" s="215"/>
      <c r="O5" s="215"/>
      <c r="P5" s="574"/>
    </row>
    <row r="6" spans="1:16">
      <c r="A6" s="219"/>
      <c r="B6" s="632"/>
      <c r="C6" s="1314"/>
      <c r="D6" s="1314"/>
      <c r="E6" s="632"/>
      <c r="F6" s="674"/>
      <c r="G6" s="674" t="s">
        <v>152</v>
      </c>
      <c r="H6" s="675"/>
      <c r="I6" s="676"/>
      <c r="J6" s="677"/>
      <c r="K6" s="678" t="s">
        <v>128</v>
      </c>
      <c r="L6" s="679"/>
      <c r="M6" s="680"/>
      <c r="N6" s="681"/>
      <c r="O6" s="682"/>
      <c r="P6" s="683"/>
    </row>
    <row r="7" spans="1:16" ht="24">
      <c r="A7" s="220" t="s">
        <v>155</v>
      </c>
      <c r="B7" s="220" t="s">
        <v>264</v>
      </c>
      <c r="C7" s="220" t="s">
        <v>156</v>
      </c>
      <c r="D7" s="220" t="s">
        <v>265</v>
      </c>
      <c r="E7" s="578" t="s">
        <v>158</v>
      </c>
      <c r="F7" s="684" t="s">
        <v>159</v>
      </c>
      <c r="G7" s="685" t="s">
        <v>160</v>
      </c>
      <c r="H7" s="686" t="s">
        <v>161</v>
      </c>
      <c r="I7" s="687" t="s">
        <v>159</v>
      </c>
      <c r="J7" s="652" t="s">
        <v>160</v>
      </c>
      <c r="K7" s="578" t="s">
        <v>158</v>
      </c>
      <c r="L7" s="651" t="s">
        <v>161</v>
      </c>
      <c r="M7" s="651" t="s">
        <v>162</v>
      </c>
      <c r="N7" s="582" t="s">
        <v>580</v>
      </c>
      <c r="O7" s="582"/>
      <c r="P7" s="688" t="s">
        <v>581</v>
      </c>
    </row>
    <row r="8" spans="1:16">
      <c r="A8" s="222"/>
      <c r="B8" s="222"/>
      <c r="C8" s="224"/>
      <c r="D8" s="224"/>
      <c r="E8" s="225"/>
      <c r="F8" s="225"/>
      <c r="G8" s="225"/>
      <c r="H8" s="226"/>
      <c r="I8" s="225"/>
      <c r="J8" s="225"/>
      <c r="K8" s="689"/>
      <c r="L8" s="226"/>
      <c r="M8" s="226"/>
      <c r="N8" s="225"/>
      <c r="O8" s="225"/>
      <c r="P8" s="225"/>
    </row>
    <row r="9" spans="1:16">
      <c r="A9" s="228"/>
      <c r="B9" s="228"/>
      <c r="C9" s="320"/>
      <c r="D9" s="320"/>
      <c r="E9" s="318"/>
      <c r="F9" s="318"/>
      <c r="G9" s="318"/>
      <c r="H9" s="321"/>
      <c r="I9" s="318"/>
      <c r="J9" s="318"/>
      <c r="K9" s="690"/>
      <c r="L9" s="321"/>
      <c r="M9" s="1198"/>
      <c r="N9" s="661"/>
      <c r="O9" s="661"/>
      <c r="P9" s="326"/>
    </row>
    <row r="10" spans="1:16">
      <c r="A10" s="228" t="s">
        <v>88</v>
      </c>
      <c r="B10" s="228"/>
      <c r="C10" s="1300" t="s">
        <v>582</v>
      </c>
      <c r="D10" s="1301"/>
      <c r="E10" s="1301"/>
      <c r="F10" s="1301"/>
      <c r="G10" s="1301"/>
      <c r="H10" s="1301"/>
      <c r="I10" s="1301"/>
      <c r="J10" s="1301"/>
      <c r="K10" s="1301"/>
      <c r="L10" s="1301"/>
      <c r="M10" s="1301"/>
      <c r="N10" s="1302"/>
      <c r="O10" s="1147"/>
      <c r="P10" s="229"/>
    </row>
    <row r="11" spans="1:16">
      <c r="A11" s="228"/>
      <c r="B11" s="228"/>
      <c r="C11" s="230" t="s">
        <v>583</v>
      </c>
      <c r="D11" s="230" t="s">
        <v>584</v>
      </c>
      <c r="E11" s="231">
        <v>1</v>
      </c>
      <c r="F11" s="234">
        <v>3.25</v>
      </c>
      <c r="G11" s="231">
        <v>3.8</v>
      </c>
      <c r="H11" s="232">
        <v>12.35</v>
      </c>
      <c r="I11" s="231"/>
      <c r="J11" s="231"/>
      <c r="K11" s="691"/>
      <c r="L11" s="232"/>
      <c r="M11" s="232" t="s">
        <v>39</v>
      </c>
      <c r="N11" s="231">
        <v>12.35</v>
      </c>
      <c r="O11" s="692">
        <v>1</v>
      </c>
      <c r="P11" s="231">
        <v>12.35</v>
      </c>
    </row>
    <row r="12" spans="1:16">
      <c r="A12" s="228"/>
      <c r="B12" s="228"/>
      <c r="C12" s="230"/>
      <c r="D12" s="230" t="s">
        <v>585</v>
      </c>
      <c r="E12" s="231">
        <v>1</v>
      </c>
      <c r="F12" s="234">
        <v>3.25</v>
      </c>
      <c r="G12" s="231">
        <v>3.8</v>
      </c>
      <c r="H12" s="232">
        <v>12.35</v>
      </c>
      <c r="I12" s="234"/>
      <c r="J12" s="231"/>
      <c r="K12" s="691"/>
      <c r="L12" s="232"/>
      <c r="M12" s="232" t="s">
        <v>39</v>
      </c>
      <c r="N12" s="231">
        <v>12.35</v>
      </c>
      <c r="O12" s="692">
        <v>1</v>
      </c>
      <c r="P12" s="231">
        <v>12.35</v>
      </c>
    </row>
    <row r="13" spans="1:16">
      <c r="A13" s="228"/>
      <c r="B13" s="228"/>
      <c r="C13" s="230"/>
      <c r="D13" s="230" t="s">
        <v>586</v>
      </c>
      <c r="E13" s="231">
        <v>1</v>
      </c>
      <c r="F13" s="234">
        <v>1.93</v>
      </c>
      <c r="G13" s="231">
        <v>3.8</v>
      </c>
      <c r="H13" s="232">
        <v>7.3339999999999996</v>
      </c>
      <c r="I13" s="234"/>
      <c r="J13" s="231"/>
      <c r="K13" s="691"/>
      <c r="L13" s="232"/>
      <c r="M13" s="232" t="s">
        <v>39</v>
      </c>
      <c r="N13" s="231">
        <v>7.3339999999999996</v>
      </c>
      <c r="O13" s="692">
        <v>1</v>
      </c>
      <c r="P13" s="231">
        <v>7.3339999999999996</v>
      </c>
    </row>
    <row r="14" spans="1:16">
      <c r="A14" s="228"/>
      <c r="B14" s="228"/>
      <c r="C14" s="230"/>
      <c r="D14" s="230" t="s">
        <v>587</v>
      </c>
      <c r="E14" s="231">
        <v>1</v>
      </c>
      <c r="F14" s="234">
        <v>1.3680000000000001</v>
      </c>
      <c r="G14" s="231">
        <v>3.8</v>
      </c>
      <c r="H14" s="232">
        <v>5.1984000000000004</v>
      </c>
      <c r="I14" s="234"/>
      <c r="J14" s="231"/>
      <c r="K14" s="691"/>
      <c r="L14" s="232"/>
      <c r="M14" s="232" t="s">
        <v>39</v>
      </c>
      <c r="N14" s="231">
        <v>5.1984000000000004</v>
      </c>
      <c r="O14" s="692">
        <v>1</v>
      </c>
      <c r="P14" s="231">
        <v>5.1984000000000004</v>
      </c>
    </row>
    <row r="15" spans="1:16">
      <c r="A15" s="228"/>
      <c r="B15" s="228"/>
      <c r="C15" s="230"/>
      <c r="D15" s="230" t="s">
        <v>588</v>
      </c>
      <c r="E15" s="231">
        <v>1</v>
      </c>
      <c r="F15" s="234">
        <v>3.25</v>
      </c>
      <c r="G15" s="231">
        <v>3.8</v>
      </c>
      <c r="H15" s="232">
        <v>12.35</v>
      </c>
      <c r="I15" s="234"/>
      <c r="J15" s="231"/>
      <c r="K15" s="691"/>
      <c r="L15" s="232"/>
      <c r="M15" s="232" t="s">
        <v>39</v>
      </c>
      <c r="N15" s="231">
        <v>12.35</v>
      </c>
      <c r="O15" s="692">
        <v>1</v>
      </c>
      <c r="P15" s="231">
        <v>12.35</v>
      </c>
    </row>
    <row r="16" spans="1:16">
      <c r="A16" s="228"/>
      <c r="B16" s="228"/>
      <c r="C16" s="230"/>
      <c r="D16" s="230"/>
      <c r="E16" s="231">
        <v>1</v>
      </c>
      <c r="F16" s="234">
        <v>4.1999999999999993</v>
      </c>
      <c r="G16" s="231">
        <v>3.8</v>
      </c>
      <c r="H16" s="232">
        <v>15.959999999999997</v>
      </c>
      <c r="I16" s="234"/>
      <c r="J16" s="231"/>
      <c r="K16" s="691"/>
      <c r="L16" s="232"/>
      <c r="M16" s="232" t="s">
        <v>39</v>
      </c>
      <c r="N16" s="231">
        <v>15.959999999999997</v>
      </c>
      <c r="O16" s="692">
        <v>1</v>
      </c>
      <c r="P16" s="231">
        <v>15.959999999999997</v>
      </c>
    </row>
    <row r="17" spans="1:16">
      <c r="A17" s="228"/>
      <c r="B17" s="228"/>
      <c r="C17" s="230"/>
      <c r="D17" s="230" t="s">
        <v>589</v>
      </c>
      <c r="E17" s="231">
        <v>1</v>
      </c>
      <c r="F17" s="234">
        <v>3.16</v>
      </c>
      <c r="G17" s="231">
        <v>3.8</v>
      </c>
      <c r="H17" s="232">
        <v>12.007999999999999</v>
      </c>
      <c r="I17" s="234"/>
      <c r="J17" s="231"/>
      <c r="K17" s="691"/>
      <c r="L17" s="232"/>
      <c r="M17" s="232" t="s">
        <v>39</v>
      </c>
      <c r="N17" s="231">
        <v>12.007999999999999</v>
      </c>
      <c r="O17" s="692">
        <v>1</v>
      </c>
      <c r="P17" s="231">
        <v>12.007999999999999</v>
      </c>
    </row>
    <row r="18" spans="1:16">
      <c r="A18" s="228"/>
      <c r="B18" s="228"/>
      <c r="C18" s="230"/>
      <c r="D18" s="230"/>
      <c r="E18" s="231"/>
      <c r="F18" s="234"/>
      <c r="G18" s="231"/>
      <c r="H18" s="232"/>
      <c r="I18" s="234"/>
      <c r="J18" s="231"/>
      <c r="K18" s="691"/>
      <c r="L18" s="232"/>
      <c r="M18" s="232"/>
      <c r="N18" s="231">
        <v>0</v>
      </c>
      <c r="O18" s="231"/>
      <c r="P18" s="231"/>
    </row>
    <row r="19" spans="1:16">
      <c r="A19" s="228"/>
      <c r="B19" s="228"/>
      <c r="C19" s="230"/>
      <c r="D19" s="230"/>
      <c r="E19" s="231"/>
      <c r="F19" s="234"/>
      <c r="G19" s="231"/>
      <c r="H19" s="232"/>
      <c r="I19" s="234"/>
      <c r="J19" s="231"/>
      <c r="K19" s="691"/>
      <c r="L19" s="232"/>
      <c r="M19" s="232"/>
      <c r="N19" s="231">
        <v>0</v>
      </c>
      <c r="O19" s="231"/>
      <c r="P19" s="231"/>
    </row>
    <row r="20" spans="1:16">
      <c r="A20" s="228"/>
      <c r="B20" s="228"/>
      <c r="C20" s="230" t="s">
        <v>590</v>
      </c>
      <c r="D20" s="230" t="s">
        <v>591</v>
      </c>
      <c r="E20" s="231">
        <v>1</v>
      </c>
      <c r="F20" s="234">
        <v>4.5599999999999996</v>
      </c>
      <c r="G20" s="231">
        <v>2.95</v>
      </c>
      <c r="H20" s="232">
        <v>13.452</v>
      </c>
      <c r="I20" s="231"/>
      <c r="J20" s="231"/>
      <c r="K20" s="691"/>
      <c r="L20" s="232"/>
      <c r="M20" s="232" t="s">
        <v>39</v>
      </c>
      <c r="N20" s="231">
        <v>13.452</v>
      </c>
      <c r="O20" s="692">
        <v>1</v>
      </c>
      <c r="P20" s="231">
        <v>13.452</v>
      </c>
    </row>
    <row r="21" spans="1:16">
      <c r="A21" s="228"/>
      <c r="B21" s="228"/>
      <c r="C21" s="230"/>
      <c r="D21" s="230"/>
      <c r="E21" s="231">
        <v>1</v>
      </c>
      <c r="F21" s="234">
        <v>1.4</v>
      </c>
      <c r="G21" s="231">
        <v>3.8</v>
      </c>
      <c r="H21" s="232">
        <v>5.3199999999999994</v>
      </c>
      <c r="I21" s="231"/>
      <c r="J21" s="231"/>
      <c r="K21" s="691"/>
      <c r="L21" s="232"/>
      <c r="M21" s="232" t="s">
        <v>39</v>
      </c>
      <c r="N21" s="231">
        <v>5.3199999999999994</v>
      </c>
      <c r="O21" s="692">
        <v>1</v>
      </c>
      <c r="P21" s="231">
        <v>5.3199999999999994</v>
      </c>
    </row>
    <row r="22" spans="1:16">
      <c r="A22" s="228"/>
      <c r="B22" s="228"/>
      <c r="C22" s="230"/>
      <c r="D22" s="230" t="s">
        <v>592</v>
      </c>
      <c r="E22" s="231">
        <v>2</v>
      </c>
      <c r="F22" s="234">
        <v>4</v>
      </c>
      <c r="G22" s="231">
        <v>3.8</v>
      </c>
      <c r="H22" s="232">
        <v>30.4</v>
      </c>
      <c r="I22" s="231"/>
      <c r="J22" s="231"/>
      <c r="K22" s="691"/>
      <c r="L22" s="232"/>
      <c r="M22" s="232" t="s">
        <v>39</v>
      </c>
      <c r="N22" s="231">
        <v>30.4</v>
      </c>
      <c r="O22" s="692">
        <v>1</v>
      </c>
      <c r="P22" s="231">
        <v>30.4</v>
      </c>
    </row>
    <row r="23" spans="1:16">
      <c r="A23" s="228"/>
      <c r="B23" s="228"/>
      <c r="C23" s="230"/>
      <c r="D23" s="230" t="s">
        <v>592</v>
      </c>
      <c r="E23" s="231">
        <v>2</v>
      </c>
      <c r="F23" s="234">
        <v>2</v>
      </c>
      <c r="G23" s="231">
        <v>3.8</v>
      </c>
      <c r="H23" s="232">
        <v>15.2</v>
      </c>
      <c r="I23" s="231"/>
      <c r="J23" s="231"/>
      <c r="K23" s="691"/>
      <c r="L23" s="232"/>
      <c r="M23" s="232" t="s">
        <v>39</v>
      </c>
      <c r="N23" s="231">
        <v>15.2</v>
      </c>
      <c r="O23" s="692">
        <v>1</v>
      </c>
      <c r="P23" s="231">
        <v>15.2</v>
      </c>
    </row>
    <row r="24" spans="1:16">
      <c r="A24" s="228"/>
      <c r="B24" s="228"/>
      <c r="C24" s="230"/>
      <c r="D24" s="230" t="s">
        <v>593</v>
      </c>
      <c r="E24" s="231">
        <v>1</v>
      </c>
      <c r="F24" s="234">
        <v>1.76</v>
      </c>
      <c r="G24" s="231">
        <v>3.8</v>
      </c>
      <c r="H24" s="232">
        <v>6.6879999999999997</v>
      </c>
      <c r="I24" s="231"/>
      <c r="J24" s="231"/>
      <c r="K24" s="691"/>
      <c r="L24" s="232"/>
      <c r="M24" s="232" t="s">
        <v>39</v>
      </c>
      <c r="N24" s="231">
        <v>6.6879999999999997</v>
      </c>
      <c r="O24" s="692">
        <v>1</v>
      </c>
      <c r="P24" s="231">
        <v>6.6879999999999997</v>
      </c>
    </row>
    <row r="25" spans="1:16">
      <c r="A25" s="228"/>
      <c r="B25" s="228"/>
      <c r="C25" s="230"/>
      <c r="D25" s="230" t="s">
        <v>242</v>
      </c>
      <c r="E25" s="231">
        <v>1</v>
      </c>
      <c r="F25" s="234">
        <v>4.07</v>
      </c>
      <c r="G25" s="231">
        <v>3.8</v>
      </c>
      <c r="H25" s="232">
        <v>15.466000000000001</v>
      </c>
      <c r="I25" s="231"/>
      <c r="J25" s="231"/>
      <c r="K25" s="691"/>
      <c r="L25" s="232"/>
      <c r="M25" s="232" t="s">
        <v>39</v>
      </c>
      <c r="N25" s="231">
        <v>15.466000000000001</v>
      </c>
      <c r="O25" s="692">
        <v>1</v>
      </c>
      <c r="P25" s="231">
        <v>15.466000000000001</v>
      </c>
    </row>
    <row r="26" spans="1:16">
      <c r="A26" s="228"/>
      <c r="B26" s="228"/>
      <c r="C26" s="230"/>
      <c r="D26" s="230"/>
      <c r="E26" s="231"/>
      <c r="F26" s="234"/>
      <c r="G26" s="231"/>
      <c r="H26" s="232"/>
      <c r="I26" s="234"/>
      <c r="J26" s="231"/>
      <c r="K26" s="691"/>
      <c r="L26" s="232"/>
      <c r="M26" s="232"/>
      <c r="N26" s="231">
        <v>0</v>
      </c>
      <c r="O26" s="231"/>
      <c r="P26" s="229"/>
    </row>
    <row r="27" spans="1:16" ht="15" thickBot="1">
      <c r="A27" s="228"/>
      <c r="B27" s="228"/>
      <c r="C27" s="230"/>
      <c r="D27" s="317"/>
      <c r="E27" s="233"/>
      <c r="F27" s="234"/>
      <c r="G27" s="231"/>
      <c r="H27" s="232"/>
      <c r="I27" s="231"/>
      <c r="J27" s="231"/>
      <c r="K27" s="691"/>
      <c r="L27" s="232"/>
      <c r="M27" s="232"/>
      <c r="N27" s="324">
        <v>164.07639999999998</v>
      </c>
      <c r="O27" s="316"/>
      <c r="P27" s="229"/>
    </row>
    <row r="28" spans="1:16" ht="15.5" thickTop="1" thickBot="1">
      <c r="A28" s="228"/>
      <c r="B28" s="228"/>
      <c r="C28" s="230"/>
      <c r="D28" s="693"/>
      <c r="E28" s="231"/>
      <c r="F28" s="234"/>
      <c r="G28" s="231"/>
      <c r="H28" s="232"/>
      <c r="I28" s="231"/>
      <c r="J28" s="231"/>
      <c r="K28" s="691"/>
      <c r="L28" s="232"/>
      <c r="M28" s="232"/>
      <c r="N28" s="694"/>
      <c r="O28" s="378"/>
      <c r="P28" s="323"/>
    </row>
    <row r="29" spans="1:16" ht="15.5" thickTop="1" thickBot="1">
      <c r="A29" s="228"/>
      <c r="B29" s="228"/>
      <c r="C29" s="1327" t="s">
        <v>582</v>
      </c>
      <c r="D29" s="1328"/>
      <c r="E29" s="1328"/>
      <c r="F29" s="1328"/>
      <c r="G29" s="1328"/>
      <c r="H29" s="1328"/>
      <c r="I29" s="1328"/>
      <c r="J29" s="1328"/>
      <c r="K29" s="1328"/>
      <c r="L29" s="1328"/>
      <c r="M29" s="1328"/>
      <c r="N29" s="1329"/>
      <c r="O29" s="695"/>
      <c r="P29" s="325">
        <v>164.07639999999998</v>
      </c>
    </row>
    <row r="30" spans="1:16" ht="15" thickTop="1">
      <c r="A30" s="228"/>
      <c r="B30" s="228"/>
      <c r="C30" s="696"/>
      <c r="D30" s="697"/>
      <c r="E30" s="697"/>
      <c r="F30" s="697"/>
      <c r="G30" s="697"/>
      <c r="H30" s="697"/>
      <c r="I30" s="697"/>
      <c r="J30" s="697"/>
      <c r="K30" s="697"/>
      <c r="L30" s="697"/>
      <c r="M30" s="697"/>
      <c r="N30" s="698"/>
      <c r="O30" s="698"/>
      <c r="P30" s="326"/>
    </row>
    <row r="31" spans="1:16">
      <c r="A31" s="228" t="s">
        <v>90</v>
      </c>
      <c r="B31" s="228"/>
      <c r="C31" s="1300" t="s">
        <v>91</v>
      </c>
      <c r="D31" s="1301"/>
      <c r="E31" s="1301"/>
      <c r="F31" s="1301"/>
      <c r="G31" s="1301"/>
      <c r="H31" s="1301"/>
      <c r="I31" s="1301"/>
      <c r="J31" s="1301"/>
      <c r="K31" s="1301"/>
      <c r="L31" s="1301"/>
      <c r="M31" s="1301"/>
      <c r="N31" s="1302"/>
      <c r="O31" s="1147"/>
      <c r="P31" s="229"/>
    </row>
    <row r="32" spans="1:16">
      <c r="A32" s="228"/>
      <c r="B32" s="228"/>
      <c r="C32" s="230" t="s">
        <v>583</v>
      </c>
      <c r="D32" s="230" t="s">
        <v>586</v>
      </c>
      <c r="E32" s="231">
        <v>2</v>
      </c>
      <c r="F32" s="234">
        <v>1.22</v>
      </c>
      <c r="G32" s="231">
        <v>3.8</v>
      </c>
      <c r="H32" s="232">
        <v>9.2720000000000002</v>
      </c>
      <c r="I32" s="231"/>
      <c r="J32" s="231"/>
      <c r="K32" s="691"/>
      <c r="L32" s="232"/>
      <c r="M32" s="232" t="s">
        <v>39</v>
      </c>
      <c r="N32" s="231">
        <v>9.2720000000000002</v>
      </c>
      <c r="O32" s="692">
        <v>1</v>
      </c>
      <c r="P32" s="231">
        <v>9.2720000000000002</v>
      </c>
    </row>
    <row r="33" spans="1:16">
      <c r="A33" s="228"/>
      <c r="B33" s="228"/>
      <c r="C33" s="230"/>
      <c r="D33" s="230"/>
      <c r="E33" s="231">
        <v>1</v>
      </c>
      <c r="F33" s="234">
        <v>4.4400000000000004</v>
      </c>
      <c r="G33" s="231">
        <v>3.8</v>
      </c>
      <c r="H33" s="232">
        <v>16.872</v>
      </c>
      <c r="I33" s="234"/>
      <c r="J33" s="231"/>
      <c r="K33" s="691"/>
      <c r="L33" s="232"/>
      <c r="M33" s="232" t="s">
        <v>39</v>
      </c>
      <c r="N33" s="231">
        <v>16.872</v>
      </c>
      <c r="O33" s="692">
        <v>1</v>
      </c>
      <c r="P33" s="231">
        <v>16.872</v>
      </c>
    </row>
    <row r="34" spans="1:16">
      <c r="A34" s="228"/>
      <c r="B34" s="228"/>
      <c r="C34" s="230"/>
      <c r="D34" s="230"/>
      <c r="E34" s="231">
        <v>1</v>
      </c>
      <c r="F34" s="234">
        <v>3.2</v>
      </c>
      <c r="G34" s="231">
        <v>3.8</v>
      </c>
      <c r="H34" s="232">
        <v>12.16</v>
      </c>
      <c r="I34" s="231"/>
      <c r="J34" s="231"/>
      <c r="K34" s="691"/>
      <c r="L34" s="232"/>
      <c r="M34" s="232" t="s">
        <v>39</v>
      </c>
      <c r="N34" s="231">
        <v>12.16</v>
      </c>
      <c r="O34" s="692">
        <v>1</v>
      </c>
      <c r="P34" s="231">
        <v>12.16</v>
      </c>
    </row>
    <row r="35" spans="1:16">
      <c r="A35" s="228"/>
      <c r="B35" s="228"/>
      <c r="C35" s="230"/>
      <c r="D35" s="230"/>
      <c r="E35" s="231"/>
      <c r="F35" s="234"/>
      <c r="G35" s="231"/>
      <c r="H35" s="232"/>
      <c r="I35" s="231"/>
      <c r="J35" s="231"/>
      <c r="K35" s="691"/>
      <c r="L35" s="232"/>
      <c r="M35" s="232"/>
      <c r="N35" s="233"/>
      <c r="O35" s="233"/>
      <c r="P35" s="231"/>
    </row>
    <row r="36" spans="1:16" ht="15" thickBot="1">
      <c r="A36" s="228"/>
      <c r="B36" s="228"/>
      <c r="C36" s="230"/>
      <c r="D36" s="317"/>
      <c r="E36" s="231"/>
      <c r="F36" s="234"/>
      <c r="G36" s="231"/>
      <c r="H36" s="232"/>
      <c r="I36" s="231"/>
      <c r="J36" s="231"/>
      <c r="K36" s="691"/>
      <c r="L36" s="232"/>
      <c r="M36" s="232"/>
      <c r="N36" s="324">
        <v>38.304000000000002</v>
      </c>
      <c r="O36" s="316"/>
      <c r="P36" s="324">
        <v>38.304000000000002</v>
      </c>
    </row>
    <row r="37" spans="1:16" ht="15" thickTop="1">
      <c r="A37" s="228"/>
      <c r="B37" s="228"/>
      <c r="C37" s="230"/>
      <c r="D37" s="230"/>
      <c r="E37" s="231"/>
      <c r="F37" s="234"/>
      <c r="G37" s="231"/>
      <c r="H37" s="232"/>
      <c r="I37" s="231"/>
      <c r="J37" s="231"/>
      <c r="K37" s="691"/>
      <c r="L37" s="232"/>
      <c r="M37" s="232"/>
      <c r="N37" s="233"/>
      <c r="O37" s="233"/>
      <c r="P37" s="231"/>
    </row>
    <row r="38" spans="1:16">
      <c r="A38" s="228"/>
      <c r="B38" s="228"/>
      <c r="C38" s="230"/>
      <c r="D38" s="230"/>
      <c r="E38" s="231"/>
      <c r="F38" s="234"/>
      <c r="G38" s="231"/>
      <c r="H38" s="232"/>
      <c r="I38" s="231"/>
      <c r="J38" s="231"/>
      <c r="K38" s="691"/>
      <c r="L38" s="232"/>
      <c r="M38" s="232"/>
      <c r="N38" s="233"/>
      <c r="O38" s="233"/>
      <c r="P38" s="231"/>
    </row>
    <row r="39" spans="1:16">
      <c r="A39" s="228" t="s">
        <v>92</v>
      </c>
      <c r="B39" s="228"/>
      <c r="C39" s="1300" t="s">
        <v>594</v>
      </c>
      <c r="D39" s="1301"/>
      <c r="E39" s="1301"/>
      <c r="F39" s="1301"/>
      <c r="G39" s="1301"/>
      <c r="H39" s="1301"/>
      <c r="I39" s="1301"/>
      <c r="J39" s="1301"/>
      <c r="K39" s="1301"/>
      <c r="L39" s="1301"/>
      <c r="M39" s="1301"/>
      <c r="N39" s="1302"/>
      <c r="O39" s="1147"/>
      <c r="P39" s="231"/>
    </row>
    <row r="40" spans="1:16">
      <c r="A40" s="228"/>
      <c r="B40" s="228"/>
      <c r="C40" s="230" t="s">
        <v>583</v>
      </c>
      <c r="D40" s="230" t="s">
        <v>242</v>
      </c>
      <c r="E40" s="231">
        <v>1</v>
      </c>
      <c r="F40" s="234">
        <v>16.34</v>
      </c>
      <c r="G40" s="231">
        <v>2.95</v>
      </c>
      <c r="H40" s="232">
        <v>48.203000000000003</v>
      </c>
      <c r="I40" s="231"/>
      <c r="J40" s="231"/>
      <c r="K40" s="691"/>
      <c r="L40" s="232"/>
      <c r="M40" s="232" t="s">
        <v>39</v>
      </c>
      <c r="N40" s="231">
        <v>48.203000000000003</v>
      </c>
      <c r="O40" s="692">
        <v>1</v>
      </c>
      <c r="P40" s="231">
        <v>43.382700000000007</v>
      </c>
    </row>
    <row r="41" spans="1:16">
      <c r="A41" s="228"/>
      <c r="B41" s="228"/>
      <c r="C41" s="230"/>
      <c r="D41" s="230"/>
      <c r="E41" s="231">
        <v>1</v>
      </c>
      <c r="F41" s="234">
        <v>2.83</v>
      </c>
      <c r="G41" s="231">
        <v>2.95</v>
      </c>
      <c r="H41" s="232">
        <v>8.3485000000000014</v>
      </c>
      <c r="I41" s="234"/>
      <c r="J41" s="231"/>
      <c r="K41" s="691"/>
      <c r="L41" s="232"/>
      <c r="M41" s="232" t="s">
        <v>39</v>
      </c>
      <c r="N41" s="231">
        <v>8.3485000000000014</v>
      </c>
      <c r="O41" s="692">
        <v>1</v>
      </c>
      <c r="P41" s="231">
        <v>7.5136500000000011</v>
      </c>
    </row>
    <row r="42" spans="1:16">
      <c r="A42" s="228"/>
      <c r="B42" s="228"/>
      <c r="C42" s="230"/>
      <c r="D42" s="230"/>
      <c r="E42" s="231">
        <v>1</v>
      </c>
      <c r="F42" s="234">
        <v>5.42</v>
      </c>
      <c r="G42" s="231">
        <v>2.95</v>
      </c>
      <c r="H42" s="232">
        <v>15.989000000000001</v>
      </c>
      <c r="I42" s="234"/>
      <c r="J42" s="231"/>
      <c r="K42" s="691"/>
      <c r="L42" s="232"/>
      <c r="M42" s="232" t="s">
        <v>39</v>
      </c>
      <c r="N42" s="231">
        <v>15.989000000000001</v>
      </c>
      <c r="O42" s="692">
        <v>1</v>
      </c>
      <c r="P42" s="231">
        <v>14.3901</v>
      </c>
    </row>
    <row r="43" spans="1:16">
      <c r="A43" s="228"/>
      <c r="B43" s="228"/>
      <c r="C43" s="230"/>
      <c r="D43" s="230"/>
      <c r="E43" s="231"/>
      <c r="F43" s="234"/>
      <c r="G43" s="231"/>
      <c r="H43" s="232"/>
      <c r="I43" s="231"/>
      <c r="J43" s="231"/>
      <c r="K43" s="691"/>
      <c r="L43" s="232"/>
      <c r="M43" s="232"/>
      <c r="N43" s="231">
        <v>0</v>
      </c>
      <c r="O43" s="231"/>
      <c r="P43" s="231"/>
    </row>
    <row r="44" spans="1:16">
      <c r="A44" s="228"/>
      <c r="B44" s="228"/>
      <c r="C44" s="230" t="s">
        <v>583</v>
      </c>
      <c r="D44" s="230" t="s">
        <v>242</v>
      </c>
      <c r="E44" s="231">
        <v>1</v>
      </c>
      <c r="F44" s="234">
        <v>17.25</v>
      </c>
      <c r="G44" s="231">
        <v>2.95</v>
      </c>
      <c r="H44" s="232">
        <v>50.887500000000003</v>
      </c>
      <c r="I44" s="231"/>
      <c r="J44" s="231"/>
      <c r="K44" s="691"/>
      <c r="L44" s="232"/>
      <c r="M44" s="232" t="s">
        <v>39</v>
      </c>
      <c r="N44" s="231">
        <v>50.887500000000003</v>
      </c>
      <c r="O44" s="692">
        <v>1</v>
      </c>
      <c r="P44" s="231">
        <v>45.798750000000005</v>
      </c>
    </row>
    <row r="45" spans="1:16">
      <c r="A45" s="228"/>
      <c r="B45" s="228"/>
      <c r="C45" s="230"/>
      <c r="D45" s="230"/>
      <c r="E45" s="231"/>
      <c r="F45" s="234"/>
      <c r="G45" s="231"/>
      <c r="H45" s="232"/>
      <c r="I45" s="231"/>
      <c r="J45" s="231"/>
      <c r="K45" s="691"/>
      <c r="L45" s="232"/>
      <c r="M45" s="232"/>
      <c r="N45" s="233"/>
      <c r="O45" s="233"/>
      <c r="P45" s="229"/>
    </row>
    <row r="46" spans="1:16" ht="15" thickBot="1">
      <c r="A46" s="228"/>
      <c r="B46" s="228"/>
      <c r="C46" s="230"/>
      <c r="D46" s="230"/>
      <c r="E46" s="231"/>
      <c r="F46" s="234"/>
      <c r="G46" s="231"/>
      <c r="H46" s="232"/>
      <c r="I46" s="231"/>
      <c r="J46" s="231"/>
      <c r="K46" s="691"/>
      <c r="L46" s="232"/>
      <c r="M46" s="232"/>
      <c r="N46" s="324">
        <v>123.42800000000001</v>
      </c>
      <c r="O46" s="316"/>
      <c r="P46" s="324">
        <v>111.08520000000001</v>
      </c>
    </row>
    <row r="47" spans="1:16" ht="15" thickTop="1">
      <c r="A47" s="228"/>
      <c r="B47" s="228"/>
      <c r="C47" s="230"/>
      <c r="D47" s="230"/>
      <c r="E47" s="231"/>
      <c r="F47" s="234"/>
      <c r="G47" s="231"/>
      <c r="H47" s="232"/>
      <c r="I47" s="231"/>
      <c r="J47" s="231"/>
      <c r="K47" s="691"/>
      <c r="L47" s="232"/>
      <c r="M47" s="232"/>
      <c r="N47" s="231">
        <v>0</v>
      </c>
      <c r="O47" s="231"/>
      <c r="P47" s="229"/>
    </row>
    <row r="48" spans="1:16">
      <c r="A48" s="228"/>
      <c r="B48" s="228"/>
      <c r="C48" s="230"/>
      <c r="D48" s="230"/>
      <c r="E48" s="231"/>
      <c r="F48" s="234"/>
      <c r="G48" s="231"/>
      <c r="H48" s="232"/>
      <c r="I48" s="231"/>
      <c r="J48" s="231"/>
      <c r="K48" s="691"/>
      <c r="L48" s="232"/>
      <c r="M48" s="232"/>
      <c r="N48" s="231">
        <v>0</v>
      </c>
      <c r="O48" s="231"/>
      <c r="P48" s="229"/>
    </row>
    <row r="49" spans="1:16">
      <c r="A49" s="228" t="s">
        <v>95</v>
      </c>
      <c r="B49" s="228"/>
      <c r="C49" s="317" t="s">
        <v>96</v>
      </c>
      <c r="D49" s="230"/>
      <c r="E49" s="231"/>
      <c r="F49" s="234"/>
      <c r="G49" s="231"/>
      <c r="H49" s="232"/>
      <c r="I49" s="231"/>
      <c r="J49" s="231"/>
      <c r="K49" s="691"/>
      <c r="L49" s="232"/>
      <c r="M49" s="232"/>
      <c r="N49" s="231">
        <v>0</v>
      </c>
      <c r="O49" s="231"/>
      <c r="P49" s="229"/>
    </row>
    <row r="50" spans="1:16">
      <c r="A50" s="228"/>
      <c r="B50" s="228"/>
      <c r="C50" s="317"/>
      <c r="D50" s="230"/>
      <c r="E50" s="231"/>
      <c r="F50" s="234"/>
      <c r="G50" s="231"/>
      <c r="H50" s="232"/>
      <c r="I50" s="231"/>
      <c r="J50" s="231"/>
      <c r="K50" s="691"/>
      <c r="L50" s="232"/>
      <c r="M50" s="232"/>
      <c r="N50" s="231"/>
      <c r="O50" s="231"/>
      <c r="P50" s="229"/>
    </row>
    <row r="51" spans="1:16">
      <c r="A51" s="228"/>
      <c r="B51" s="228"/>
      <c r="C51" s="317" t="s">
        <v>595</v>
      </c>
      <c r="D51" s="230"/>
      <c r="E51" s="231"/>
      <c r="F51" s="234"/>
      <c r="G51" s="231"/>
      <c r="H51" s="232"/>
      <c r="I51" s="231"/>
      <c r="J51" s="231"/>
      <c r="K51" s="691"/>
      <c r="L51" s="232"/>
      <c r="M51" s="232"/>
      <c r="N51" s="231"/>
      <c r="O51" s="231"/>
      <c r="P51" s="229"/>
    </row>
    <row r="52" spans="1:16">
      <c r="A52" s="228"/>
      <c r="B52" s="228"/>
      <c r="C52" s="230" t="s">
        <v>590</v>
      </c>
      <c r="D52" s="230" t="s">
        <v>596</v>
      </c>
      <c r="E52" s="231">
        <v>1</v>
      </c>
      <c r="F52" s="234">
        <v>13.93</v>
      </c>
      <c r="G52" s="231">
        <v>2.4</v>
      </c>
      <c r="H52" s="232">
        <v>33.431999999999995</v>
      </c>
      <c r="I52" s="231">
        <v>1</v>
      </c>
      <c r="J52" s="231">
        <v>2.1</v>
      </c>
      <c r="K52" s="691">
        <v>-1</v>
      </c>
      <c r="L52" s="232">
        <v>-2.1</v>
      </c>
      <c r="M52" s="232" t="s">
        <v>39</v>
      </c>
      <c r="N52" s="231">
        <v>31.331999999999994</v>
      </c>
      <c r="O52" s="1199">
        <v>0.9</v>
      </c>
      <c r="P52" s="231">
        <f>N52*O52</f>
        <v>28.198799999999995</v>
      </c>
    </row>
    <row r="53" spans="1:16">
      <c r="A53" s="228"/>
      <c r="B53" s="228"/>
      <c r="C53" s="230" t="s">
        <v>590</v>
      </c>
      <c r="D53" s="230" t="s">
        <v>591</v>
      </c>
      <c r="E53" s="231">
        <v>1</v>
      </c>
      <c r="F53" s="234">
        <v>24.75</v>
      </c>
      <c r="G53" s="231">
        <v>2.4</v>
      </c>
      <c r="H53" s="232">
        <v>59.4</v>
      </c>
      <c r="I53" s="231">
        <v>1</v>
      </c>
      <c r="J53" s="231">
        <v>2.1</v>
      </c>
      <c r="K53" s="691">
        <v>-2</v>
      </c>
      <c r="L53" s="232">
        <v>-4.2</v>
      </c>
      <c r="M53" s="232" t="s">
        <v>39</v>
      </c>
      <c r="N53" s="231">
        <v>55.199999999999996</v>
      </c>
      <c r="O53" s="1199">
        <v>0.9</v>
      </c>
      <c r="P53" s="231">
        <f t="shared" ref="P53:P75" si="0">N53*O53</f>
        <v>49.68</v>
      </c>
    </row>
    <row r="54" spans="1:16">
      <c r="A54" s="228"/>
      <c r="B54" s="228"/>
      <c r="C54" s="230" t="s">
        <v>590</v>
      </c>
      <c r="D54" s="230" t="s">
        <v>597</v>
      </c>
      <c r="E54" s="231">
        <v>1</v>
      </c>
      <c r="F54" s="234">
        <v>7.35</v>
      </c>
      <c r="G54" s="231">
        <v>2.4</v>
      </c>
      <c r="H54" s="232">
        <v>17.639999999999997</v>
      </c>
      <c r="I54" s="231">
        <v>1</v>
      </c>
      <c r="J54" s="231">
        <v>2.1</v>
      </c>
      <c r="K54" s="691">
        <v>-1</v>
      </c>
      <c r="L54" s="232">
        <v>-2.1</v>
      </c>
      <c r="M54" s="232" t="s">
        <v>39</v>
      </c>
      <c r="N54" s="231">
        <v>15.539999999999997</v>
      </c>
      <c r="O54" s="1199">
        <v>0.9</v>
      </c>
      <c r="P54" s="231">
        <f t="shared" si="0"/>
        <v>13.985999999999997</v>
      </c>
    </row>
    <row r="55" spans="1:16">
      <c r="A55" s="228"/>
      <c r="B55" s="228"/>
      <c r="C55" s="230" t="s">
        <v>590</v>
      </c>
      <c r="D55" s="230" t="s">
        <v>598</v>
      </c>
      <c r="E55" s="231">
        <v>1</v>
      </c>
      <c r="F55" s="234">
        <v>8.14</v>
      </c>
      <c r="G55" s="231">
        <v>2.4</v>
      </c>
      <c r="H55" s="232">
        <v>19.536000000000001</v>
      </c>
      <c r="I55" s="231">
        <v>1</v>
      </c>
      <c r="J55" s="231">
        <v>2.1</v>
      </c>
      <c r="K55" s="691">
        <v>-1</v>
      </c>
      <c r="L55" s="232">
        <v>-2.1</v>
      </c>
      <c r="M55" s="232" t="s">
        <v>39</v>
      </c>
      <c r="N55" s="231">
        <v>17.436</v>
      </c>
      <c r="O55" s="1199">
        <v>0.9</v>
      </c>
      <c r="P55" s="231">
        <f t="shared" si="0"/>
        <v>15.692400000000001</v>
      </c>
    </row>
    <row r="56" spans="1:16">
      <c r="A56" s="228"/>
      <c r="B56" s="228"/>
      <c r="C56" s="230" t="s">
        <v>590</v>
      </c>
      <c r="D56" s="230" t="s">
        <v>593</v>
      </c>
      <c r="E56" s="231">
        <v>1</v>
      </c>
      <c r="F56" s="234">
        <v>7.87</v>
      </c>
      <c r="G56" s="231">
        <v>2.4</v>
      </c>
      <c r="H56" s="232">
        <v>18.887999999999998</v>
      </c>
      <c r="I56" s="231">
        <v>1</v>
      </c>
      <c r="J56" s="231">
        <v>2.1</v>
      </c>
      <c r="K56" s="691">
        <v>-1</v>
      </c>
      <c r="L56" s="232">
        <v>-2.1</v>
      </c>
      <c r="M56" s="232" t="s">
        <v>39</v>
      </c>
      <c r="N56" s="231">
        <v>16.787999999999997</v>
      </c>
      <c r="O56" s="1199">
        <v>0.9</v>
      </c>
      <c r="P56" s="231">
        <f t="shared" si="0"/>
        <v>15.109199999999998</v>
      </c>
    </row>
    <row r="57" spans="1:16">
      <c r="A57" s="228"/>
      <c r="B57" s="228"/>
      <c r="C57" s="230" t="s">
        <v>590</v>
      </c>
      <c r="D57" s="230" t="s">
        <v>599</v>
      </c>
      <c r="E57" s="231">
        <v>1</v>
      </c>
      <c r="F57" s="234">
        <v>8.19</v>
      </c>
      <c r="G57" s="231">
        <v>2.4</v>
      </c>
      <c r="H57" s="232">
        <v>19.655999999999999</v>
      </c>
      <c r="I57" s="231"/>
      <c r="J57" s="231"/>
      <c r="K57" s="691"/>
      <c r="L57" s="232"/>
      <c r="M57" s="232" t="s">
        <v>39</v>
      </c>
      <c r="N57" s="231">
        <v>19.655999999999999</v>
      </c>
      <c r="O57" s="1199">
        <v>0.9</v>
      </c>
      <c r="P57" s="231">
        <f t="shared" si="0"/>
        <v>17.6904</v>
      </c>
    </row>
    <row r="58" spans="1:16">
      <c r="A58" s="228"/>
      <c r="B58" s="228"/>
      <c r="C58" s="230" t="s">
        <v>590</v>
      </c>
      <c r="D58" s="230" t="s">
        <v>600</v>
      </c>
      <c r="E58" s="231">
        <v>1</v>
      </c>
      <c r="F58" s="234">
        <v>11.1</v>
      </c>
      <c r="G58" s="231">
        <v>2.4</v>
      </c>
      <c r="H58" s="232">
        <v>26.639999999999997</v>
      </c>
      <c r="I58" s="231"/>
      <c r="J58" s="231"/>
      <c r="K58" s="691"/>
      <c r="L58" s="232"/>
      <c r="M58" s="232" t="s">
        <v>39</v>
      </c>
      <c r="N58" s="231">
        <v>26.639999999999997</v>
      </c>
      <c r="O58" s="1199">
        <v>0.9</v>
      </c>
      <c r="P58" s="231">
        <f t="shared" si="0"/>
        <v>23.975999999999999</v>
      </c>
    </row>
    <row r="59" spans="1:16">
      <c r="A59" s="228"/>
      <c r="B59" s="228"/>
      <c r="C59" s="230" t="s">
        <v>590</v>
      </c>
      <c r="D59" s="230" t="s">
        <v>242</v>
      </c>
      <c r="E59" s="231">
        <v>1</v>
      </c>
      <c r="F59" s="234">
        <v>27.07</v>
      </c>
      <c r="G59" s="231">
        <v>2.4</v>
      </c>
      <c r="H59" s="232">
        <v>64.968000000000004</v>
      </c>
      <c r="I59" s="231">
        <v>1</v>
      </c>
      <c r="J59" s="231">
        <v>2.1</v>
      </c>
      <c r="K59" s="691">
        <v>-4</v>
      </c>
      <c r="L59" s="232">
        <v>-8.4</v>
      </c>
      <c r="M59" s="232" t="s">
        <v>39</v>
      </c>
      <c r="N59" s="231">
        <v>56.568000000000005</v>
      </c>
      <c r="O59" s="1199">
        <v>0.9</v>
      </c>
      <c r="P59" s="231">
        <f t="shared" si="0"/>
        <v>50.911200000000008</v>
      </c>
    </row>
    <row r="60" spans="1:16">
      <c r="A60" s="228"/>
      <c r="B60" s="228"/>
      <c r="C60" s="230" t="s">
        <v>590</v>
      </c>
      <c r="D60" s="230" t="s">
        <v>242</v>
      </c>
      <c r="E60" s="231">
        <v>1</v>
      </c>
      <c r="F60" s="234"/>
      <c r="G60" s="231"/>
      <c r="H60" s="232"/>
      <c r="I60" s="231">
        <v>1.2</v>
      </c>
      <c r="J60" s="231">
        <v>2.1</v>
      </c>
      <c r="K60" s="691">
        <v>-2</v>
      </c>
      <c r="L60" s="232">
        <v>-5.04</v>
      </c>
      <c r="M60" s="232" t="s">
        <v>39</v>
      </c>
      <c r="N60" s="231">
        <v>-5.04</v>
      </c>
      <c r="O60" s="1199">
        <v>0.9</v>
      </c>
      <c r="P60" s="231">
        <f t="shared" si="0"/>
        <v>-4.5360000000000005</v>
      </c>
    </row>
    <row r="61" spans="1:16">
      <c r="A61" s="228"/>
      <c r="B61" s="228"/>
      <c r="C61" s="230"/>
      <c r="D61" s="230"/>
      <c r="E61" s="231"/>
      <c r="F61" s="234"/>
      <c r="G61" s="231"/>
      <c r="H61" s="232"/>
      <c r="I61" s="231"/>
      <c r="J61" s="231"/>
      <c r="K61" s="691"/>
      <c r="L61" s="232"/>
      <c r="M61" s="232"/>
      <c r="N61" s="231"/>
      <c r="O61" s="1199"/>
      <c r="P61" s="231"/>
    </row>
    <row r="62" spans="1:16">
      <c r="A62" s="228"/>
      <c r="B62" s="228"/>
      <c r="C62" s="230" t="s">
        <v>583</v>
      </c>
      <c r="D62" s="230" t="s">
        <v>601</v>
      </c>
      <c r="E62" s="231">
        <v>1</v>
      </c>
      <c r="F62" s="234">
        <v>20.52</v>
      </c>
      <c r="G62" s="231">
        <v>2.4</v>
      </c>
      <c r="H62" s="232">
        <v>49.247999999999998</v>
      </c>
      <c r="I62" s="231"/>
      <c r="J62" s="231"/>
      <c r="K62" s="691"/>
      <c r="L62" s="232"/>
      <c r="M62" s="232" t="s">
        <v>39</v>
      </c>
      <c r="N62" s="231">
        <v>49.247999999999998</v>
      </c>
      <c r="O62" s="1199">
        <v>0.9</v>
      </c>
      <c r="P62" s="231">
        <f t="shared" si="0"/>
        <v>44.3232</v>
      </c>
    </row>
    <row r="63" spans="1:16">
      <c r="A63" s="228"/>
      <c r="B63" s="228"/>
      <c r="C63" s="230" t="s">
        <v>583</v>
      </c>
      <c r="D63" s="230" t="s">
        <v>585</v>
      </c>
      <c r="E63" s="231">
        <v>1</v>
      </c>
      <c r="F63" s="234">
        <v>9.08</v>
      </c>
      <c r="G63" s="231">
        <v>2.4</v>
      </c>
      <c r="H63" s="232">
        <v>21.791999999999998</v>
      </c>
      <c r="I63" s="231"/>
      <c r="J63" s="231"/>
      <c r="K63" s="691"/>
      <c r="L63" s="232"/>
      <c r="M63" s="232" t="s">
        <v>39</v>
      </c>
      <c r="N63" s="231">
        <v>21.791999999999998</v>
      </c>
      <c r="O63" s="1199">
        <v>0.9</v>
      </c>
      <c r="P63" s="231">
        <f t="shared" si="0"/>
        <v>19.6128</v>
      </c>
    </row>
    <row r="64" spans="1:16">
      <c r="A64" s="228"/>
      <c r="B64" s="228"/>
      <c r="C64" s="230" t="s">
        <v>583</v>
      </c>
      <c r="D64" s="230" t="s">
        <v>586</v>
      </c>
      <c r="E64" s="231">
        <v>1</v>
      </c>
      <c r="F64" s="234">
        <v>8.86</v>
      </c>
      <c r="G64" s="231">
        <v>2.4</v>
      </c>
      <c r="H64" s="232">
        <v>21.263999999999999</v>
      </c>
      <c r="I64" s="231"/>
      <c r="J64" s="231"/>
      <c r="K64" s="691"/>
      <c r="L64" s="232"/>
      <c r="M64" s="232" t="s">
        <v>39</v>
      </c>
      <c r="N64" s="231">
        <v>21.263999999999999</v>
      </c>
      <c r="O64" s="1199">
        <v>0.9</v>
      </c>
      <c r="P64" s="231">
        <f t="shared" si="0"/>
        <v>19.137599999999999</v>
      </c>
    </row>
    <row r="65" spans="1:16">
      <c r="A65" s="228"/>
      <c r="B65" s="228"/>
      <c r="C65" s="230" t="s">
        <v>583</v>
      </c>
      <c r="D65" s="230" t="s">
        <v>602</v>
      </c>
      <c r="E65" s="231">
        <v>1</v>
      </c>
      <c r="F65" s="234">
        <v>12.84</v>
      </c>
      <c r="G65" s="231">
        <v>2.4</v>
      </c>
      <c r="H65" s="232">
        <v>30.815999999999999</v>
      </c>
      <c r="I65" s="231"/>
      <c r="J65" s="231"/>
      <c r="K65" s="691"/>
      <c r="L65" s="232"/>
      <c r="M65" s="232" t="s">
        <v>39</v>
      </c>
      <c r="N65" s="231">
        <v>30.815999999999999</v>
      </c>
      <c r="O65" s="1199">
        <v>0.9</v>
      </c>
      <c r="P65" s="231">
        <f t="shared" si="0"/>
        <v>27.734400000000001</v>
      </c>
    </row>
    <row r="66" spans="1:16">
      <c r="A66" s="228"/>
      <c r="B66" s="228"/>
      <c r="C66" s="230" t="s">
        <v>583</v>
      </c>
      <c r="D66" s="230" t="s">
        <v>603</v>
      </c>
      <c r="E66" s="231">
        <v>1</v>
      </c>
      <c r="F66" s="234">
        <v>14.21</v>
      </c>
      <c r="G66" s="231">
        <v>2.4</v>
      </c>
      <c r="H66" s="232">
        <v>34.103999999999999</v>
      </c>
      <c r="I66" s="231"/>
      <c r="J66" s="231"/>
      <c r="K66" s="691"/>
      <c r="L66" s="232"/>
      <c r="M66" s="232" t="s">
        <v>39</v>
      </c>
      <c r="N66" s="231">
        <v>34.103999999999999</v>
      </c>
      <c r="O66" s="1199">
        <v>0.9</v>
      </c>
      <c r="P66" s="231">
        <f t="shared" si="0"/>
        <v>30.6936</v>
      </c>
    </row>
    <row r="67" spans="1:16">
      <c r="A67" s="228"/>
      <c r="B67" s="228"/>
      <c r="C67" s="230" t="s">
        <v>583</v>
      </c>
      <c r="D67" s="230" t="s">
        <v>242</v>
      </c>
      <c r="E67" s="231">
        <v>1</v>
      </c>
      <c r="F67" s="234">
        <v>23.509999999999998</v>
      </c>
      <c r="G67" s="231">
        <v>2.4</v>
      </c>
      <c r="H67" s="232">
        <v>56.423999999999992</v>
      </c>
      <c r="I67" s="231">
        <v>1</v>
      </c>
      <c r="J67" s="231">
        <v>2.2400000000000002</v>
      </c>
      <c r="K67" s="691">
        <v>-3</v>
      </c>
      <c r="L67" s="232">
        <v>-6.7200000000000006</v>
      </c>
      <c r="M67" s="232" t="s">
        <v>39</v>
      </c>
      <c r="N67" s="231">
        <v>49.703999999999994</v>
      </c>
      <c r="O67" s="1199">
        <v>0.9</v>
      </c>
      <c r="P67" s="231">
        <f t="shared" si="0"/>
        <v>44.733599999999996</v>
      </c>
    </row>
    <row r="68" spans="1:16">
      <c r="A68" s="228"/>
      <c r="B68" s="228"/>
      <c r="C68" s="230" t="s">
        <v>583</v>
      </c>
      <c r="D68" s="230" t="s">
        <v>604</v>
      </c>
      <c r="E68" s="231">
        <v>1</v>
      </c>
      <c r="F68" s="234">
        <v>14.190000000000001</v>
      </c>
      <c r="G68" s="231">
        <v>2.4</v>
      </c>
      <c r="H68" s="232">
        <v>34.056000000000004</v>
      </c>
      <c r="I68" s="231">
        <v>1</v>
      </c>
      <c r="J68" s="231">
        <v>1.1000000000000001</v>
      </c>
      <c r="K68" s="691">
        <v>-1</v>
      </c>
      <c r="L68" s="232">
        <v>-1.1000000000000001</v>
      </c>
      <c r="M68" s="232" t="s">
        <v>39</v>
      </c>
      <c r="N68" s="231">
        <v>32.956000000000003</v>
      </c>
      <c r="O68" s="1199">
        <v>0.9</v>
      </c>
      <c r="P68" s="231">
        <f t="shared" si="0"/>
        <v>29.660400000000003</v>
      </c>
    </row>
    <row r="69" spans="1:16">
      <c r="A69" s="228"/>
      <c r="B69" s="228"/>
      <c r="C69" s="230" t="s">
        <v>583</v>
      </c>
      <c r="D69" s="230" t="s">
        <v>605</v>
      </c>
      <c r="E69" s="231">
        <v>1</v>
      </c>
      <c r="F69" s="234">
        <v>8.84</v>
      </c>
      <c r="G69" s="231">
        <v>2.4</v>
      </c>
      <c r="H69" s="232">
        <v>21.215999999999998</v>
      </c>
      <c r="I69" s="231"/>
      <c r="J69" s="231"/>
      <c r="K69" s="691"/>
      <c r="L69" s="232"/>
      <c r="M69" s="232" t="s">
        <v>39</v>
      </c>
      <c r="N69" s="231">
        <v>21.215999999999998</v>
      </c>
      <c r="O69" s="1199">
        <v>0.9</v>
      </c>
      <c r="P69" s="231">
        <f t="shared" si="0"/>
        <v>19.094399999999997</v>
      </c>
    </row>
    <row r="70" spans="1:16">
      <c r="A70" s="228"/>
      <c r="B70" s="228"/>
      <c r="C70" s="230" t="s">
        <v>583</v>
      </c>
      <c r="D70" s="230" t="s">
        <v>606</v>
      </c>
      <c r="E70" s="231">
        <v>1</v>
      </c>
      <c r="F70" s="234">
        <v>12.97</v>
      </c>
      <c r="G70" s="231">
        <v>2.4</v>
      </c>
      <c r="H70" s="232">
        <v>31.128</v>
      </c>
      <c r="I70" s="231"/>
      <c r="J70" s="231"/>
      <c r="K70" s="691"/>
      <c r="L70" s="232"/>
      <c r="M70" s="232" t="s">
        <v>39</v>
      </c>
      <c r="N70" s="231">
        <v>31.128</v>
      </c>
      <c r="O70" s="1199">
        <v>0.9</v>
      </c>
      <c r="P70" s="231">
        <f t="shared" si="0"/>
        <v>28.0152</v>
      </c>
    </row>
    <row r="71" spans="1:16">
      <c r="A71" s="228"/>
      <c r="B71" s="228"/>
      <c r="C71" s="230"/>
      <c r="D71" s="230"/>
      <c r="E71" s="231"/>
      <c r="F71" s="234"/>
      <c r="G71" s="231"/>
      <c r="H71" s="232"/>
      <c r="I71" s="231"/>
      <c r="J71" s="231"/>
      <c r="K71" s="691"/>
      <c r="L71" s="232"/>
      <c r="M71" s="232"/>
      <c r="N71" s="231"/>
      <c r="O71" s="1199"/>
      <c r="P71" s="231"/>
    </row>
    <row r="72" spans="1:16">
      <c r="A72" s="228"/>
      <c r="B72" s="228"/>
      <c r="C72" s="317" t="s">
        <v>607</v>
      </c>
      <c r="D72" s="230"/>
      <c r="E72" s="231"/>
      <c r="F72" s="234"/>
      <c r="G72" s="231"/>
      <c r="H72" s="232"/>
      <c r="I72" s="231"/>
      <c r="J72" s="231"/>
      <c r="K72" s="691"/>
      <c r="L72" s="232"/>
      <c r="M72" s="232"/>
      <c r="N72" s="231"/>
      <c r="O72" s="1199"/>
      <c r="P72" s="231"/>
    </row>
    <row r="73" spans="1:16">
      <c r="A73" s="228"/>
      <c r="B73" s="228"/>
      <c r="C73" s="230" t="s">
        <v>590</v>
      </c>
      <c r="D73" s="230" t="s">
        <v>608</v>
      </c>
      <c r="E73" s="231">
        <v>1</v>
      </c>
      <c r="F73" s="231">
        <v>1.7</v>
      </c>
      <c r="G73" s="231">
        <v>2</v>
      </c>
      <c r="H73" s="232">
        <v>3.4</v>
      </c>
      <c r="I73" s="232"/>
      <c r="J73" s="233"/>
      <c r="K73" s="691"/>
      <c r="L73" s="232"/>
      <c r="M73" s="232" t="s">
        <v>39</v>
      </c>
      <c r="N73" s="231">
        <v>3.4</v>
      </c>
      <c r="O73" s="1199">
        <v>0.9</v>
      </c>
      <c r="P73" s="231">
        <f t="shared" si="0"/>
        <v>3.06</v>
      </c>
    </row>
    <row r="74" spans="1:16">
      <c r="A74" s="228"/>
      <c r="B74" s="228"/>
      <c r="C74" s="230" t="s">
        <v>590</v>
      </c>
      <c r="D74" s="230" t="s">
        <v>609</v>
      </c>
      <c r="E74" s="231">
        <v>1</v>
      </c>
      <c r="F74" s="231">
        <v>2.1</v>
      </c>
      <c r="G74" s="231">
        <v>2</v>
      </c>
      <c r="H74" s="232">
        <v>4.2</v>
      </c>
      <c r="I74" s="232"/>
      <c r="J74" s="233"/>
      <c r="K74" s="691"/>
      <c r="L74" s="232"/>
      <c r="M74" s="232" t="s">
        <v>39</v>
      </c>
      <c r="N74" s="231">
        <v>4.2</v>
      </c>
      <c r="O74" s="1199">
        <v>0.9</v>
      </c>
      <c r="P74" s="231">
        <f t="shared" si="0"/>
        <v>3.7800000000000002</v>
      </c>
    </row>
    <row r="75" spans="1:16">
      <c r="A75" s="228"/>
      <c r="B75" s="228"/>
      <c r="C75" s="230" t="s">
        <v>590</v>
      </c>
      <c r="D75" s="230" t="s">
        <v>593</v>
      </c>
      <c r="E75" s="231">
        <v>1</v>
      </c>
      <c r="F75" s="231">
        <v>2.2000000000000002</v>
      </c>
      <c r="G75" s="231">
        <v>1.7</v>
      </c>
      <c r="H75" s="232">
        <v>3.74</v>
      </c>
      <c r="I75" s="232"/>
      <c r="J75" s="233"/>
      <c r="K75" s="691"/>
      <c r="L75" s="232"/>
      <c r="M75" s="232" t="s">
        <v>39</v>
      </c>
      <c r="N75" s="231">
        <v>3.74</v>
      </c>
      <c r="O75" s="1199">
        <v>0.9</v>
      </c>
      <c r="P75" s="231">
        <f t="shared" si="0"/>
        <v>3.3660000000000001</v>
      </c>
    </row>
    <row r="76" spans="1:16">
      <c r="A76" s="228"/>
      <c r="B76" s="228"/>
      <c r="C76" s="230"/>
      <c r="D76" s="230"/>
      <c r="E76" s="231"/>
      <c r="F76" s="234"/>
      <c r="G76" s="231"/>
      <c r="H76" s="232"/>
      <c r="I76" s="231"/>
      <c r="J76" s="231"/>
      <c r="K76" s="691"/>
      <c r="L76" s="232"/>
      <c r="M76" s="232"/>
      <c r="N76" s="322"/>
      <c r="O76" s="322"/>
      <c r="P76" s="229"/>
    </row>
    <row r="77" spans="1:16" ht="15" thickBot="1">
      <c r="A77" s="228"/>
      <c r="B77" s="228"/>
      <c r="C77" s="230"/>
      <c r="D77" s="230"/>
      <c r="E77" s="231"/>
      <c r="F77" s="234"/>
      <c r="G77" s="231"/>
      <c r="H77" s="232"/>
      <c r="I77" s="231"/>
      <c r="J77" s="231"/>
      <c r="K77" s="691"/>
      <c r="L77" s="232"/>
      <c r="M77" s="232"/>
      <c r="N77" s="324">
        <v>537.68799999999999</v>
      </c>
      <c r="O77" s="316"/>
      <c r="P77" s="324">
        <f>SUM(P52:P76)</f>
        <v>483.91919999999999</v>
      </c>
    </row>
    <row r="78" spans="1:16" ht="15" thickTop="1">
      <c r="A78" s="243"/>
      <c r="B78" s="243"/>
      <c r="C78" s="244"/>
      <c r="D78" s="244"/>
      <c r="E78" s="245"/>
      <c r="F78" s="245"/>
      <c r="G78" s="245"/>
      <c r="H78" s="247"/>
      <c r="I78" s="245"/>
      <c r="J78" s="245"/>
      <c r="K78" s="699"/>
      <c r="L78" s="247"/>
      <c r="M78" s="247"/>
      <c r="N78" s="245"/>
      <c r="O78" s="245"/>
      <c r="P78" s="245"/>
    </row>
    <row r="79" spans="1:16">
      <c r="A79" s="248"/>
      <c r="B79" s="248"/>
      <c r="C79" s="249"/>
      <c r="D79" s="249"/>
      <c r="E79" s="250"/>
      <c r="F79" s="250"/>
      <c r="G79" s="250"/>
      <c r="H79" s="256"/>
      <c r="I79" s="250"/>
      <c r="J79" s="250"/>
      <c r="K79" s="700"/>
      <c r="L79" s="701"/>
      <c r="M79" s="701"/>
      <c r="N79" s="632"/>
      <c r="O79" s="632"/>
      <c r="P79" s="220"/>
    </row>
    <row r="80" spans="1:16">
      <c r="A80" s="251"/>
      <c r="B80" s="252"/>
      <c r="C80" s="253"/>
      <c r="D80" s="253"/>
      <c r="E80" s="254"/>
      <c r="F80" s="254"/>
      <c r="G80" s="254"/>
      <c r="H80" s="255"/>
      <c r="I80" s="254"/>
      <c r="J80" s="254"/>
      <c r="K80" s="702"/>
      <c r="L80" s="256"/>
      <c r="M80" s="256"/>
      <c r="N80" s="250"/>
      <c r="O80" s="250"/>
      <c r="P80" s="250"/>
    </row>
    <row r="81" spans="1:16">
      <c r="A81" s="248"/>
      <c r="B81" s="248"/>
      <c r="C81" s="249"/>
      <c r="D81" s="249"/>
      <c r="E81" s="250"/>
      <c r="F81" s="250"/>
      <c r="G81" s="250"/>
      <c r="H81" s="256"/>
      <c r="I81" s="250"/>
      <c r="J81" s="250"/>
      <c r="K81" s="702"/>
      <c r="L81" s="256"/>
      <c r="M81" s="256"/>
      <c r="N81" s="250"/>
      <c r="O81" s="250"/>
      <c r="P81" s="250"/>
    </row>
    <row r="82" spans="1:16">
      <c r="A82" s="248"/>
      <c r="B82" s="248"/>
      <c r="C82" s="249"/>
      <c r="D82" s="249"/>
      <c r="E82" s="250"/>
      <c r="F82" s="250"/>
      <c r="G82" s="250"/>
      <c r="H82" s="256"/>
      <c r="I82" s="250"/>
      <c r="J82" s="250"/>
      <c r="K82" s="702"/>
      <c r="L82" s="256"/>
      <c r="M82" s="256"/>
      <c r="N82" s="250"/>
      <c r="O82" s="250"/>
      <c r="P82" s="250"/>
    </row>
    <row r="83" spans="1:16">
      <c r="A83" s="248"/>
      <c r="B83" s="248"/>
      <c r="C83" s="249"/>
      <c r="D83" s="249"/>
      <c r="E83" s="250"/>
      <c r="F83" s="250"/>
      <c r="G83" s="250"/>
      <c r="H83" s="256"/>
      <c r="I83" s="250"/>
      <c r="J83" s="250"/>
      <c r="K83" s="702"/>
      <c r="L83" s="256"/>
      <c r="M83" s="256"/>
      <c r="N83" s="250"/>
      <c r="O83" s="250"/>
      <c r="P83" s="250"/>
    </row>
    <row r="84" spans="1:16">
      <c r="A84" s="248"/>
      <c r="B84" s="248"/>
      <c r="C84" s="249"/>
      <c r="D84" s="249"/>
      <c r="E84" s="250"/>
      <c r="F84" s="250"/>
      <c r="G84" s="250"/>
      <c r="H84" s="256"/>
      <c r="I84" s="250"/>
      <c r="J84" s="250"/>
      <c r="K84" s="702"/>
      <c r="L84" s="256"/>
      <c r="M84" s="256"/>
      <c r="N84" s="250"/>
      <c r="O84" s="250"/>
      <c r="P84" s="250"/>
    </row>
    <row r="85" spans="1:16">
      <c r="A85" s="248"/>
      <c r="B85" s="248"/>
      <c r="C85" s="249"/>
      <c r="D85" s="249"/>
      <c r="E85" s="250"/>
      <c r="F85" s="250"/>
      <c r="G85" s="250"/>
      <c r="H85" s="256"/>
      <c r="I85" s="250"/>
      <c r="J85" s="250"/>
      <c r="K85" s="702"/>
      <c r="L85" s="256"/>
      <c r="M85" s="256"/>
      <c r="N85" s="250"/>
      <c r="O85" s="250"/>
      <c r="P85" s="250"/>
    </row>
    <row r="86" spans="1:16">
      <c r="A86" s="248"/>
      <c r="B86" s="248"/>
      <c r="C86" s="249"/>
      <c r="D86" s="249"/>
      <c r="E86" s="250"/>
      <c r="F86" s="250"/>
      <c r="G86" s="250"/>
      <c r="H86" s="256"/>
      <c r="I86" s="250"/>
      <c r="J86" s="250"/>
      <c r="K86" s="702"/>
      <c r="L86" s="256"/>
      <c r="M86" s="256"/>
      <c r="N86" s="250"/>
      <c r="O86" s="250"/>
      <c r="P86" s="250"/>
    </row>
    <row r="87" spans="1:16">
      <c r="A87" s="248"/>
      <c r="B87" s="248"/>
      <c r="C87" s="249"/>
      <c r="D87" s="249"/>
      <c r="E87" s="250"/>
      <c r="F87" s="250"/>
      <c r="G87" s="250"/>
      <c r="H87" s="256"/>
      <c r="I87" s="250"/>
      <c r="J87" s="250"/>
      <c r="K87" s="702"/>
      <c r="L87" s="256"/>
      <c r="M87" s="256"/>
      <c r="N87" s="250"/>
      <c r="O87" s="250"/>
      <c r="P87" s="250"/>
    </row>
    <row r="88" spans="1:16">
      <c r="A88" s="248"/>
      <c r="B88" s="248"/>
      <c r="C88" s="249"/>
      <c r="D88" s="249"/>
      <c r="E88" s="250"/>
      <c r="F88" s="250"/>
      <c r="G88" s="250"/>
      <c r="H88" s="256"/>
      <c r="I88" s="250"/>
      <c r="J88" s="250"/>
      <c r="K88" s="702"/>
      <c r="L88" s="256"/>
      <c r="M88" s="256"/>
      <c r="N88" s="250"/>
      <c r="O88" s="250"/>
      <c r="P88" s="250"/>
    </row>
    <row r="89" spans="1:16">
      <c r="A89" s="248"/>
      <c r="B89" s="248"/>
      <c r="C89" s="249"/>
      <c r="D89" s="249"/>
      <c r="E89" s="250"/>
      <c r="F89" s="250"/>
      <c r="G89" s="250"/>
      <c r="H89" s="256"/>
      <c r="I89" s="250"/>
      <c r="J89" s="250"/>
      <c r="K89" s="702"/>
      <c r="L89" s="256"/>
      <c r="M89" s="256"/>
      <c r="N89" s="250"/>
      <c r="O89" s="250"/>
      <c r="P89" s="250"/>
    </row>
    <row r="90" spans="1:16">
      <c r="A90" s="248"/>
      <c r="B90" s="248"/>
      <c r="C90" s="249"/>
      <c r="D90" s="249"/>
      <c r="E90" s="250"/>
      <c r="F90" s="250"/>
      <c r="G90" s="250"/>
      <c r="H90" s="256"/>
      <c r="I90" s="250"/>
      <c r="J90" s="250"/>
      <c r="K90" s="702"/>
      <c r="L90" s="256"/>
      <c r="M90" s="256"/>
      <c r="N90" s="250"/>
      <c r="O90" s="250"/>
      <c r="P90" s="250"/>
    </row>
    <row r="91" spans="1:16">
      <c r="A91" s="248"/>
      <c r="B91" s="248"/>
      <c r="C91" s="249"/>
      <c r="D91" s="249"/>
      <c r="E91" s="250"/>
      <c r="F91" s="250"/>
      <c r="G91" s="250"/>
      <c r="H91" s="256"/>
      <c r="I91" s="250"/>
      <c r="J91" s="250"/>
      <c r="K91" s="702"/>
      <c r="L91" s="256"/>
      <c r="M91" s="256"/>
      <c r="N91" s="250"/>
      <c r="O91" s="250"/>
      <c r="P91" s="250"/>
    </row>
    <row r="92" spans="1:16">
      <c r="A92" s="248"/>
      <c r="B92" s="248"/>
      <c r="C92" s="249"/>
      <c r="D92" s="249"/>
      <c r="E92" s="250"/>
      <c r="F92" s="250"/>
      <c r="G92" s="250"/>
      <c r="H92" s="256"/>
      <c r="I92" s="250"/>
      <c r="J92" s="250"/>
      <c r="K92" s="702"/>
      <c r="L92" s="256"/>
      <c r="M92" s="256"/>
      <c r="N92" s="250"/>
      <c r="O92" s="250"/>
      <c r="P92" s="250"/>
    </row>
    <row r="93" spans="1:16">
      <c r="A93" s="248"/>
      <c r="B93" s="248"/>
      <c r="C93" s="249"/>
      <c r="D93" s="249"/>
      <c r="E93" s="250"/>
      <c r="F93" s="250"/>
      <c r="G93" s="250"/>
      <c r="H93" s="256"/>
      <c r="I93" s="250"/>
      <c r="J93" s="250"/>
      <c r="K93" s="702"/>
      <c r="L93" s="256"/>
      <c r="M93" s="256"/>
      <c r="N93" s="250"/>
      <c r="O93" s="250"/>
      <c r="P93" s="250"/>
    </row>
    <row r="94" spans="1:16">
      <c r="A94" s="248"/>
      <c r="B94" s="248"/>
      <c r="C94" s="249"/>
      <c r="D94" s="249"/>
      <c r="E94" s="250"/>
      <c r="F94" s="250"/>
      <c r="G94" s="250"/>
      <c r="H94" s="256"/>
      <c r="I94" s="250"/>
      <c r="J94" s="250"/>
      <c r="K94" s="702"/>
      <c r="L94" s="256"/>
      <c r="M94" s="256"/>
      <c r="N94" s="250"/>
      <c r="O94" s="250"/>
      <c r="P94" s="250"/>
    </row>
    <row r="95" spans="1:16">
      <c r="A95" s="248"/>
      <c r="B95" s="248"/>
      <c r="C95" s="249"/>
      <c r="D95" s="249"/>
      <c r="E95" s="250"/>
      <c r="F95" s="250"/>
      <c r="G95" s="250"/>
      <c r="H95" s="256"/>
      <c r="I95" s="250"/>
      <c r="J95" s="250"/>
      <c r="K95" s="702"/>
      <c r="L95" s="256"/>
      <c r="M95" s="256"/>
      <c r="N95" s="250"/>
      <c r="O95" s="250"/>
      <c r="P95" s="250"/>
    </row>
    <row r="96" spans="1:16">
      <c r="A96" s="248"/>
      <c r="B96" s="248"/>
      <c r="C96" s="249"/>
      <c r="D96" s="249"/>
      <c r="E96" s="250"/>
      <c r="F96" s="250"/>
      <c r="G96" s="250"/>
      <c r="H96" s="256"/>
      <c r="I96" s="250"/>
      <c r="J96" s="250"/>
      <c r="K96" s="702"/>
      <c r="L96" s="256"/>
      <c r="M96" s="256"/>
      <c r="N96" s="250"/>
      <c r="O96" s="250"/>
      <c r="P96" s="250"/>
    </row>
    <row r="97" spans="1:16">
      <c r="A97" s="248"/>
      <c r="B97" s="248"/>
      <c r="C97" s="249"/>
      <c r="D97" s="249"/>
      <c r="E97" s="250"/>
      <c r="F97" s="250"/>
      <c r="G97" s="250"/>
      <c r="H97" s="256"/>
      <c r="I97" s="250"/>
      <c r="J97" s="250"/>
      <c r="K97" s="702"/>
      <c r="L97" s="256"/>
      <c r="M97" s="256"/>
      <c r="N97" s="250"/>
      <c r="O97" s="250"/>
      <c r="P97" s="250"/>
    </row>
    <row r="98" spans="1:16">
      <c r="A98" s="248"/>
      <c r="B98" s="248"/>
      <c r="C98" s="249"/>
      <c r="D98" s="249"/>
      <c r="E98" s="250"/>
      <c r="F98" s="250"/>
      <c r="G98" s="250"/>
      <c r="H98" s="256"/>
      <c r="I98" s="250"/>
      <c r="J98" s="250"/>
    </row>
  </sheetData>
  <mergeCells count="7">
    <mergeCell ref="C39:N39"/>
    <mergeCell ref="D1:F1"/>
    <mergeCell ref="D3:I3"/>
    <mergeCell ref="C6:D6"/>
    <mergeCell ref="C29:N29"/>
    <mergeCell ref="C10:N10"/>
    <mergeCell ref="C31:N31"/>
  </mergeCells>
  <pageMargins left="0.7" right="0.7" top="0.75" bottom="0.75" header="0.3" footer="0.3"/>
  <pageSetup scale="55"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0"/>
  <sheetViews>
    <sheetView view="pageBreakPreview" topLeftCell="A25" zoomScale="96" zoomScaleNormal="84" zoomScaleSheetLayoutView="100" workbookViewId="0">
      <selection activeCell="J48" sqref="J48"/>
    </sheetView>
  </sheetViews>
  <sheetFormatPr defaultColWidth="9.08984375" defaultRowHeight="11.5"/>
  <cols>
    <col min="1" max="1" width="5.6328125" style="306" customWidth="1"/>
    <col min="2" max="2" width="19" style="305" customWidth="1"/>
    <col min="3" max="3" width="11.6328125" style="305" customWidth="1"/>
    <col min="4" max="4" width="9.36328125" style="305" customWidth="1"/>
    <col min="5" max="5" width="17" style="305" customWidth="1"/>
    <col min="6" max="6" width="5.54296875" style="306" customWidth="1"/>
    <col min="7" max="7" width="8.6328125" style="306" customWidth="1"/>
    <col min="8" max="8" width="7.453125" style="306" customWidth="1"/>
    <col min="9" max="9" width="8.6328125" style="307" customWidth="1"/>
    <col min="10" max="10" width="9.6328125" style="306" customWidth="1"/>
    <col min="11" max="11" width="10.54296875" style="306" customWidth="1"/>
    <col min="12" max="256" width="9.08984375" style="308"/>
    <col min="257" max="257" width="5.6328125" style="308" customWidth="1"/>
    <col min="258" max="258" width="19" style="308" customWidth="1"/>
    <col min="259" max="259" width="11.6328125" style="308" customWidth="1"/>
    <col min="260" max="260" width="9.36328125" style="308" customWidth="1"/>
    <col min="261" max="261" width="17" style="308" customWidth="1"/>
    <col min="262" max="262" width="5.54296875" style="308" customWidth="1"/>
    <col min="263" max="263" width="8.6328125" style="308" customWidth="1"/>
    <col min="264" max="264" width="7.453125" style="308" customWidth="1"/>
    <col min="265" max="265" width="8.6328125" style="308" customWidth="1"/>
    <col min="266" max="266" width="9.6328125" style="308" customWidth="1"/>
    <col min="267" max="267" width="10.54296875" style="308" customWidth="1"/>
    <col min="268" max="512" width="9.08984375" style="308"/>
    <col min="513" max="513" width="5.6328125" style="308" customWidth="1"/>
    <col min="514" max="514" width="19" style="308" customWidth="1"/>
    <col min="515" max="515" width="11.6328125" style="308" customWidth="1"/>
    <col min="516" max="516" width="9.36328125" style="308" customWidth="1"/>
    <col min="517" max="517" width="17" style="308" customWidth="1"/>
    <col min="518" max="518" width="5.54296875" style="308" customWidth="1"/>
    <col min="519" max="519" width="8.6328125" style="308" customWidth="1"/>
    <col min="520" max="520" width="7.453125" style="308" customWidth="1"/>
    <col min="521" max="521" width="8.6328125" style="308" customWidth="1"/>
    <col min="522" max="522" width="9.6328125" style="308" customWidth="1"/>
    <col min="523" max="523" width="10.54296875" style="308" customWidth="1"/>
    <col min="524" max="768" width="9.08984375" style="308"/>
    <col min="769" max="769" width="5.6328125" style="308" customWidth="1"/>
    <col min="770" max="770" width="19" style="308" customWidth="1"/>
    <col min="771" max="771" width="11.6328125" style="308" customWidth="1"/>
    <col min="772" max="772" width="9.36328125" style="308" customWidth="1"/>
    <col min="773" max="773" width="17" style="308" customWidth="1"/>
    <col min="774" max="774" width="5.54296875" style="308" customWidth="1"/>
    <col min="775" max="775" width="8.6328125" style="308" customWidth="1"/>
    <col min="776" max="776" width="7.453125" style="308" customWidth="1"/>
    <col min="777" max="777" width="8.6328125" style="308" customWidth="1"/>
    <col min="778" max="778" width="9.6328125" style="308" customWidth="1"/>
    <col min="779" max="779" width="10.54296875" style="308" customWidth="1"/>
    <col min="780" max="1024" width="9.08984375" style="308"/>
    <col min="1025" max="1025" width="5.6328125" style="308" customWidth="1"/>
    <col min="1026" max="1026" width="19" style="308" customWidth="1"/>
    <col min="1027" max="1027" width="11.6328125" style="308" customWidth="1"/>
    <col min="1028" max="1028" width="9.36328125" style="308" customWidth="1"/>
    <col min="1029" max="1029" width="17" style="308" customWidth="1"/>
    <col min="1030" max="1030" width="5.54296875" style="308" customWidth="1"/>
    <col min="1031" max="1031" width="8.6328125" style="308" customWidth="1"/>
    <col min="1032" max="1032" width="7.453125" style="308" customWidth="1"/>
    <col min="1033" max="1033" width="8.6328125" style="308" customWidth="1"/>
    <col min="1034" max="1034" width="9.6328125" style="308" customWidth="1"/>
    <col min="1035" max="1035" width="10.54296875" style="308" customWidth="1"/>
    <col min="1036" max="1280" width="9.08984375" style="308"/>
    <col min="1281" max="1281" width="5.6328125" style="308" customWidth="1"/>
    <col min="1282" max="1282" width="19" style="308" customWidth="1"/>
    <col min="1283" max="1283" width="11.6328125" style="308" customWidth="1"/>
    <col min="1284" max="1284" width="9.36328125" style="308" customWidth="1"/>
    <col min="1285" max="1285" width="17" style="308" customWidth="1"/>
    <col min="1286" max="1286" width="5.54296875" style="308" customWidth="1"/>
    <col min="1287" max="1287" width="8.6328125" style="308" customWidth="1"/>
    <col min="1288" max="1288" width="7.453125" style="308" customWidth="1"/>
    <col min="1289" max="1289" width="8.6328125" style="308" customWidth="1"/>
    <col min="1290" max="1290" width="9.6328125" style="308" customWidth="1"/>
    <col min="1291" max="1291" width="10.54296875" style="308" customWidth="1"/>
    <col min="1292" max="1536" width="9.08984375" style="308"/>
    <col min="1537" max="1537" width="5.6328125" style="308" customWidth="1"/>
    <col min="1538" max="1538" width="19" style="308" customWidth="1"/>
    <col min="1539" max="1539" width="11.6328125" style="308" customWidth="1"/>
    <col min="1540" max="1540" width="9.36328125" style="308" customWidth="1"/>
    <col min="1541" max="1541" width="17" style="308" customWidth="1"/>
    <col min="1542" max="1542" width="5.54296875" style="308" customWidth="1"/>
    <col min="1543" max="1543" width="8.6328125" style="308" customWidth="1"/>
    <col min="1544" max="1544" width="7.453125" style="308" customWidth="1"/>
    <col min="1545" max="1545" width="8.6328125" style="308" customWidth="1"/>
    <col min="1546" max="1546" width="9.6328125" style="308" customWidth="1"/>
    <col min="1547" max="1547" width="10.54296875" style="308" customWidth="1"/>
    <col min="1548" max="1792" width="9.08984375" style="308"/>
    <col min="1793" max="1793" width="5.6328125" style="308" customWidth="1"/>
    <col min="1794" max="1794" width="19" style="308" customWidth="1"/>
    <col min="1795" max="1795" width="11.6328125" style="308" customWidth="1"/>
    <col min="1796" max="1796" width="9.36328125" style="308" customWidth="1"/>
    <col min="1797" max="1797" width="17" style="308" customWidth="1"/>
    <col min="1798" max="1798" width="5.54296875" style="308" customWidth="1"/>
    <col min="1799" max="1799" width="8.6328125" style="308" customWidth="1"/>
    <col min="1800" max="1800" width="7.453125" style="308" customWidth="1"/>
    <col min="1801" max="1801" width="8.6328125" style="308" customWidth="1"/>
    <col min="1802" max="1802" width="9.6328125" style="308" customWidth="1"/>
    <col min="1803" max="1803" width="10.54296875" style="308" customWidth="1"/>
    <col min="1804" max="2048" width="9.08984375" style="308"/>
    <col min="2049" max="2049" width="5.6328125" style="308" customWidth="1"/>
    <col min="2050" max="2050" width="19" style="308" customWidth="1"/>
    <col min="2051" max="2051" width="11.6328125" style="308" customWidth="1"/>
    <col min="2052" max="2052" width="9.36328125" style="308" customWidth="1"/>
    <col min="2053" max="2053" width="17" style="308" customWidth="1"/>
    <col min="2054" max="2054" width="5.54296875" style="308" customWidth="1"/>
    <col min="2055" max="2055" width="8.6328125" style="308" customWidth="1"/>
    <col min="2056" max="2056" width="7.453125" style="308" customWidth="1"/>
    <col min="2057" max="2057" width="8.6328125" style="308" customWidth="1"/>
    <col min="2058" max="2058" width="9.6328125" style="308" customWidth="1"/>
    <col min="2059" max="2059" width="10.54296875" style="308" customWidth="1"/>
    <col min="2060" max="2304" width="9.08984375" style="308"/>
    <col min="2305" max="2305" width="5.6328125" style="308" customWidth="1"/>
    <col min="2306" max="2306" width="19" style="308" customWidth="1"/>
    <col min="2307" max="2307" width="11.6328125" style="308" customWidth="1"/>
    <col min="2308" max="2308" width="9.36328125" style="308" customWidth="1"/>
    <col min="2309" max="2309" width="17" style="308" customWidth="1"/>
    <col min="2310" max="2310" width="5.54296875" style="308" customWidth="1"/>
    <col min="2311" max="2311" width="8.6328125" style="308" customWidth="1"/>
    <col min="2312" max="2312" width="7.453125" style="308" customWidth="1"/>
    <col min="2313" max="2313" width="8.6328125" style="308" customWidth="1"/>
    <col min="2314" max="2314" width="9.6328125" style="308" customWidth="1"/>
    <col min="2315" max="2315" width="10.54296875" style="308" customWidth="1"/>
    <col min="2316" max="2560" width="9.08984375" style="308"/>
    <col min="2561" max="2561" width="5.6328125" style="308" customWidth="1"/>
    <col min="2562" max="2562" width="19" style="308" customWidth="1"/>
    <col min="2563" max="2563" width="11.6328125" style="308" customWidth="1"/>
    <col min="2564" max="2564" width="9.36328125" style="308" customWidth="1"/>
    <col min="2565" max="2565" width="17" style="308" customWidth="1"/>
    <col min="2566" max="2566" width="5.54296875" style="308" customWidth="1"/>
    <col min="2567" max="2567" width="8.6328125" style="308" customWidth="1"/>
    <col min="2568" max="2568" width="7.453125" style="308" customWidth="1"/>
    <col min="2569" max="2569" width="8.6328125" style="308" customWidth="1"/>
    <col min="2570" max="2570" width="9.6328125" style="308" customWidth="1"/>
    <col min="2571" max="2571" width="10.54296875" style="308" customWidth="1"/>
    <col min="2572" max="2816" width="9.08984375" style="308"/>
    <col min="2817" max="2817" width="5.6328125" style="308" customWidth="1"/>
    <col min="2818" max="2818" width="19" style="308" customWidth="1"/>
    <col min="2819" max="2819" width="11.6328125" style="308" customWidth="1"/>
    <col min="2820" max="2820" width="9.36328125" style="308" customWidth="1"/>
    <col min="2821" max="2821" width="17" style="308" customWidth="1"/>
    <col min="2822" max="2822" width="5.54296875" style="308" customWidth="1"/>
    <col min="2823" max="2823" width="8.6328125" style="308" customWidth="1"/>
    <col min="2824" max="2824" width="7.453125" style="308" customWidth="1"/>
    <col min="2825" max="2825" width="8.6328125" style="308" customWidth="1"/>
    <col min="2826" max="2826" width="9.6328125" style="308" customWidth="1"/>
    <col min="2827" max="2827" width="10.54296875" style="308" customWidth="1"/>
    <col min="2828" max="3072" width="9.08984375" style="308"/>
    <col min="3073" max="3073" width="5.6328125" style="308" customWidth="1"/>
    <col min="3074" max="3074" width="19" style="308" customWidth="1"/>
    <col min="3075" max="3075" width="11.6328125" style="308" customWidth="1"/>
    <col min="3076" max="3076" width="9.36328125" style="308" customWidth="1"/>
    <col min="3077" max="3077" width="17" style="308" customWidth="1"/>
    <col min="3078" max="3078" width="5.54296875" style="308" customWidth="1"/>
    <col min="3079" max="3079" width="8.6328125" style="308" customWidth="1"/>
    <col min="3080" max="3080" width="7.453125" style="308" customWidth="1"/>
    <col min="3081" max="3081" width="8.6328125" style="308" customWidth="1"/>
    <col min="3082" max="3082" width="9.6328125" style="308" customWidth="1"/>
    <col min="3083" max="3083" width="10.54296875" style="308" customWidth="1"/>
    <col min="3084" max="3328" width="9.08984375" style="308"/>
    <col min="3329" max="3329" width="5.6328125" style="308" customWidth="1"/>
    <col min="3330" max="3330" width="19" style="308" customWidth="1"/>
    <col min="3331" max="3331" width="11.6328125" style="308" customWidth="1"/>
    <col min="3332" max="3332" width="9.36328125" style="308" customWidth="1"/>
    <col min="3333" max="3333" width="17" style="308" customWidth="1"/>
    <col min="3334" max="3334" width="5.54296875" style="308" customWidth="1"/>
    <col min="3335" max="3335" width="8.6328125" style="308" customWidth="1"/>
    <col min="3336" max="3336" width="7.453125" style="308" customWidth="1"/>
    <col min="3337" max="3337" width="8.6328125" style="308" customWidth="1"/>
    <col min="3338" max="3338" width="9.6328125" style="308" customWidth="1"/>
    <col min="3339" max="3339" width="10.54296875" style="308" customWidth="1"/>
    <col min="3340" max="3584" width="9.08984375" style="308"/>
    <col min="3585" max="3585" width="5.6328125" style="308" customWidth="1"/>
    <col min="3586" max="3586" width="19" style="308" customWidth="1"/>
    <col min="3587" max="3587" width="11.6328125" style="308" customWidth="1"/>
    <col min="3588" max="3588" width="9.36328125" style="308" customWidth="1"/>
    <col min="3589" max="3589" width="17" style="308" customWidth="1"/>
    <col min="3590" max="3590" width="5.54296875" style="308" customWidth="1"/>
    <col min="3591" max="3591" width="8.6328125" style="308" customWidth="1"/>
    <col min="3592" max="3592" width="7.453125" style="308" customWidth="1"/>
    <col min="3593" max="3593" width="8.6328125" style="308" customWidth="1"/>
    <col min="3594" max="3594" width="9.6328125" style="308" customWidth="1"/>
    <col min="3595" max="3595" width="10.54296875" style="308" customWidth="1"/>
    <col min="3596" max="3840" width="9.08984375" style="308"/>
    <col min="3841" max="3841" width="5.6328125" style="308" customWidth="1"/>
    <col min="3842" max="3842" width="19" style="308" customWidth="1"/>
    <col min="3843" max="3843" width="11.6328125" style="308" customWidth="1"/>
    <col min="3844" max="3844" width="9.36328125" style="308" customWidth="1"/>
    <col min="3845" max="3845" width="17" style="308" customWidth="1"/>
    <col min="3846" max="3846" width="5.54296875" style="308" customWidth="1"/>
    <col min="3847" max="3847" width="8.6328125" style="308" customWidth="1"/>
    <col min="3848" max="3848" width="7.453125" style="308" customWidth="1"/>
    <col min="3849" max="3849" width="8.6328125" style="308" customWidth="1"/>
    <col min="3850" max="3850" width="9.6328125" style="308" customWidth="1"/>
    <col min="3851" max="3851" width="10.54296875" style="308" customWidth="1"/>
    <col min="3852" max="4096" width="9.08984375" style="308"/>
    <col min="4097" max="4097" width="5.6328125" style="308" customWidth="1"/>
    <col min="4098" max="4098" width="19" style="308" customWidth="1"/>
    <col min="4099" max="4099" width="11.6328125" style="308" customWidth="1"/>
    <col min="4100" max="4100" width="9.36328125" style="308" customWidth="1"/>
    <col min="4101" max="4101" width="17" style="308" customWidth="1"/>
    <col min="4102" max="4102" width="5.54296875" style="308" customWidth="1"/>
    <col min="4103" max="4103" width="8.6328125" style="308" customWidth="1"/>
    <col min="4104" max="4104" width="7.453125" style="308" customWidth="1"/>
    <col min="4105" max="4105" width="8.6328125" style="308" customWidth="1"/>
    <col min="4106" max="4106" width="9.6328125" style="308" customWidth="1"/>
    <col min="4107" max="4107" width="10.54296875" style="308" customWidth="1"/>
    <col min="4108" max="4352" width="9.08984375" style="308"/>
    <col min="4353" max="4353" width="5.6328125" style="308" customWidth="1"/>
    <col min="4354" max="4354" width="19" style="308" customWidth="1"/>
    <col min="4355" max="4355" width="11.6328125" style="308" customWidth="1"/>
    <col min="4356" max="4356" width="9.36328125" style="308" customWidth="1"/>
    <col min="4357" max="4357" width="17" style="308" customWidth="1"/>
    <col min="4358" max="4358" width="5.54296875" style="308" customWidth="1"/>
    <col min="4359" max="4359" width="8.6328125" style="308" customWidth="1"/>
    <col min="4360" max="4360" width="7.453125" style="308" customWidth="1"/>
    <col min="4361" max="4361" width="8.6328125" style="308" customWidth="1"/>
    <col min="4362" max="4362" width="9.6328125" style="308" customWidth="1"/>
    <col min="4363" max="4363" width="10.54296875" style="308" customWidth="1"/>
    <col min="4364" max="4608" width="9.08984375" style="308"/>
    <col min="4609" max="4609" width="5.6328125" style="308" customWidth="1"/>
    <col min="4610" max="4610" width="19" style="308" customWidth="1"/>
    <col min="4611" max="4611" width="11.6328125" style="308" customWidth="1"/>
    <col min="4612" max="4612" width="9.36328125" style="308" customWidth="1"/>
    <col min="4613" max="4613" width="17" style="308" customWidth="1"/>
    <col min="4614" max="4614" width="5.54296875" style="308" customWidth="1"/>
    <col min="4615" max="4615" width="8.6328125" style="308" customWidth="1"/>
    <col min="4616" max="4616" width="7.453125" style="308" customWidth="1"/>
    <col min="4617" max="4617" width="8.6328125" style="308" customWidth="1"/>
    <col min="4618" max="4618" width="9.6328125" style="308" customWidth="1"/>
    <col min="4619" max="4619" width="10.54296875" style="308" customWidth="1"/>
    <col min="4620" max="4864" width="9.08984375" style="308"/>
    <col min="4865" max="4865" width="5.6328125" style="308" customWidth="1"/>
    <col min="4866" max="4866" width="19" style="308" customWidth="1"/>
    <col min="4867" max="4867" width="11.6328125" style="308" customWidth="1"/>
    <col min="4868" max="4868" width="9.36328125" style="308" customWidth="1"/>
    <col min="4869" max="4869" width="17" style="308" customWidth="1"/>
    <col min="4870" max="4870" width="5.54296875" style="308" customWidth="1"/>
    <col min="4871" max="4871" width="8.6328125" style="308" customWidth="1"/>
    <col min="4872" max="4872" width="7.453125" style="308" customWidth="1"/>
    <col min="4873" max="4873" width="8.6328125" style="308" customWidth="1"/>
    <col min="4874" max="4874" width="9.6328125" style="308" customWidth="1"/>
    <col min="4875" max="4875" width="10.54296875" style="308" customWidth="1"/>
    <col min="4876" max="5120" width="9.08984375" style="308"/>
    <col min="5121" max="5121" width="5.6328125" style="308" customWidth="1"/>
    <col min="5122" max="5122" width="19" style="308" customWidth="1"/>
    <col min="5123" max="5123" width="11.6328125" style="308" customWidth="1"/>
    <col min="5124" max="5124" width="9.36328125" style="308" customWidth="1"/>
    <col min="5125" max="5125" width="17" style="308" customWidth="1"/>
    <col min="5126" max="5126" width="5.54296875" style="308" customWidth="1"/>
    <col min="5127" max="5127" width="8.6328125" style="308" customWidth="1"/>
    <col min="5128" max="5128" width="7.453125" style="308" customWidth="1"/>
    <col min="5129" max="5129" width="8.6328125" style="308" customWidth="1"/>
    <col min="5130" max="5130" width="9.6328125" style="308" customWidth="1"/>
    <col min="5131" max="5131" width="10.54296875" style="308" customWidth="1"/>
    <col min="5132" max="5376" width="9.08984375" style="308"/>
    <col min="5377" max="5377" width="5.6328125" style="308" customWidth="1"/>
    <col min="5378" max="5378" width="19" style="308" customWidth="1"/>
    <col min="5379" max="5379" width="11.6328125" style="308" customWidth="1"/>
    <col min="5380" max="5380" width="9.36328125" style="308" customWidth="1"/>
    <col min="5381" max="5381" width="17" style="308" customWidth="1"/>
    <col min="5382" max="5382" width="5.54296875" style="308" customWidth="1"/>
    <col min="5383" max="5383" width="8.6328125" style="308" customWidth="1"/>
    <col min="5384" max="5384" width="7.453125" style="308" customWidth="1"/>
    <col min="5385" max="5385" width="8.6328125" style="308" customWidth="1"/>
    <col min="5386" max="5386" width="9.6328125" style="308" customWidth="1"/>
    <col min="5387" max="5387" width="10.54296875" style="308" customWidth="1"/>
    <col min="5388" max="5632" width="9.08984375" style="308"/>
    <col min="5633" max="5633" width="5.6328125" style="308" customWidth="1"/>
    <col min="5634" max="5634" width="19" style="308" customWidth="1"/>
    <col min="5635" max="5635" width="11.6328125" style="308" customWidth="1"/>
    <col min="5636" max="5636" width="9.36328125" style="308" customWidth="1"/>
    <col min="5637" max="5637" width="17" style="308" customWidth="1"/>
    <col min="5638" max="5638" width="5.54296875" style="308" customWidth="1"/>
    <col min="5639" max="5639" width="8.6328125" style="308" customWidth="1"/>
    <col min="5640" max="5640" width="7.453125" style="308" customWidth="1"/>
    <col min="5641" max="5641" width="8.6328125" style="308" customWidth="1"/>
    <col min="5642" max="5642" width="9.6328125" style="308" customWidth="1"/>
    <col min="5643" max="5643" width="10.54296875" style="308" customWidth="1"/>
    <col min="5644" max="5888" width="9.08984375" style="308"/>
    <col min="5889" max="5889" width="5.6328125" style="308" customWidth="1"/>
    <col min="5890" max="5890" width="19" style="308" customWidth="1"/>
    <col min="5891" max="5891" width="11.6328125" style="308" customWidth="1"/>
    <col min="5892" max="5892" width="9.36328125" style="308" customWidth="1"/>
    <col min="5893" max="5893" width="17" style="308" customWidth="1"/>
    <col min="5894" max="5894" width="5.54296875" style="308" customWidth="1"/>
    <col min="5895" max="5895" width="8.6328125" style="308" customWidth="1"/>
    <col min="5896" max="5896" width="7.453125" style="308" customWidth="1"/>
    <col min="5897" max="5897" width="8.6328125" style="308" customWidth="1"/>
    <col min="5898" max="5898" width="9.6328125" style="308" customWidth="1"/>
    <col min="5899" max="5899" width="10.54296875" style="308" customWidth="1"/>
    <col min="5900" max="6144" width="9.08984375" style="308"/>
    <col min="6145" max="6145" width="5.6328125" style="308" customWidth="1"/>
    <col min="6146" max="6146" width="19" style="308" customWidth="1"/>
    <col min="6147" max="6147" width="11.6328125" style="308" customWidth="1"/>
    <col min="6148" max="6148" width="9.36328125" style="308" customWidth="1"/>
    <col min="6149" max="6149" width="17" style="308" customWidth="1"/>
    <col min="6150" max="6150" width="5.54296875" style="308" customWidth="1"/>
    <col min="6151" max="6151" width="8.6328125" style="308" customWidth="1"/>
    <col min="6152" max="6152" width="7.453125" style="308" customWidth="1"/>
    <col min="6153" max="6153" width="8.6328125" style="308" customWidth="1"/>
    <col min="6154" max="6154" width="9.6328125" style="308" customWidth="1"/>
    <col min="6155" max="6155" width="10.54296875" style="308" customWidth="1"/>
    <col min="6156" max="6400" width="9.08984375" style="308"/>
    <col min="6401" max="6401" width="5.6328125" style="308" customWidth="1"/>
    <col min="6402" max="6402" width="19" style="308" customWidth="1"/>
    <col min="6403" max="6403" width="11.6328125" style="308" customWidth="1"/>
    <col min="6404" max="6404" width="9.36328125" style="308" customWidth="1"/>
    <col min="6405" max="6405" width="17" style="308" customWidth="1"/>
    <col min="6406" max="6406" width="5.54296875" style="308" customWidth="1"/>
    <col min="6407" max="6407" width="8.6328125" style="308" customWidth="1"/>
    <col min="6408" max="6408" width="7.453125" style="308" customWidth="1"/>
    <col min="6409" max="6409" width="8.6328125" style="308" customWidth="1"/>
    <col min="6410" max="6410" width="9.6328125" style="308" customWidth="1"/>
    <col min="6411" max="6411" width="10.54296875" style="308" customWidth="1"/>
    <col min="6412" max="6656" width="9.08984375" style="308"/>
    <col min="6657" max="6657" width="5.6328125" style="308" customWidth="1"/>
    <col min="6658" max="6658" width="19" style="308" customWidth="1"/>
    <col min="6659" max="6659" width="11.6328125" style="308" customWidth="1"/>
    <col min="6660" max="6660" width="9.36328125" style="308" customWidth="1"/>
    <col min="6661" max="6661" width="17" style="308" customWidth="1"/>
    <col min="6662" max="6662" width="5.54296875" style="308" customWidth="1"/>
    <col min="6663" max="6663" width="8.6328125" style="308" customWidth="1"/>
    <col min="6664" max="6664" width="7.453125" style="308" customWidth="1"/>
    <col min="6665" max="6665" width="8.6328125" style="308" customWidth="1"/>
    <col min="6666" max="6666" width="9.6328125" style="308" customWidth="1"/>
    <col min="6667" max="6667" width="10.54296875" style="308" customWidth="1"/>
    <col min="6668" max="6912" width="9.08984375" style="308"/>
    <col min="6913" max="6913" width="5.6328125" style="308" customWidth="1"/>
    <col min="6914" max="6914" width="19" style="308" customWidth="1"/>
    <col min="6915" max="6915" width="11.6328125" style="308" customWidth="1"/>
    <col min="6916" max="6916" width="9.36328125" style="308" customWidth="1"/>
    <col min="6917" max="6917" width="17" style="308" customWidth="1"/>
    <col min="6918" max="6918" width="5.54296875" style="308" customWidth="1"/>
    <col min="6919" max="6919" width="8.6328125" style="308" customWidth="1"/>
    <col min="6920" max="6920" width="7.453125" style="308" customWidth="1"/>
    <col min="6921" max="6921" width="8.6328125" style="308" customWidth="1"/>
    <col min="6922" max="6922" width="9.6328125" style="308" customWidth="1"/>
    <col min="6923" max="6923" width="10.54296875" style="308" customWidth="1"/>
    <col min="6924" max="7168" width="9.08984375" style="308"/>
    <col min="7169" max="7169" width="5.6328125" style="308" customWidth="1"/>
    <col min="7170" max="7170" width="19" style="308" customWidth="1"/>
    <col min="7171" max="7171" width="11.6328125" style="308" customWidth="1"/>
    <col min="7172" max="7172" width="9.36328125" style="308" customWidth="1"/>
    <col min="7173" max="7173" width="17" style="308" customWidth="1"/>
    <col min="7174" max="7174" width="5.54296875" style="308" customWidth="1"/>
    <col min="7175" max="7175" width="8.6328125" style="308" customWidth="1"/>
    <col min="7176" max="7176" width="7.453125" style="308" customWidth="1"/>
    <col min="7177" max="7177" width="8.6328125" style="308" customWidth="1"/>
    <col min="7178" max="7178" width="9.6328125" style="308" customWidth="1"/>
    <col min="7179" max="7179" width="10.54296875" style="308" customWidth="1"/>
    <col min="7180" max="7424" width="9.08984375" style="308"/>
    <col min="7425" max="7425" width="5.6328125" style="308" customWidth="1"/>
    <col min="7426" max="7426" width="19" style="308" customWidth="1"/>
    <col min="7427" max="7427" width="11.6328125" style="308" customWidth="1"/>
    <col min="7428" max="7428" width="9.36328125" style="308" customWidth="1"/>
    <col min="7429" max="7429" width="17" style="308" customWidth="1"/>
    <col min="7430" max="7430" width="5.54296875" style="308" customWidth="1"/>
    <col min="7431" max="7431" width="8.6328125" style="308" customWidth="1"/>
    <col min="7432" max="7432" width="7.453125" style="308" customWidth="1"/>
    <col min="7433" max="7433" width="8.6328125" style="308" customWidth="1"/>
    <col min="7434" max="7434" width="9.6328125" style="308" customWidth="1"/>
    <col min="7435" max="7435" width="10.54296875" style="308" customWidth="1"/>
    <col min="7436" max="7680" width="9.08984375" style="308"/>
    <col min="7681" max="7681" width="5.6328125" style="308" customWidth="1"/>
    <col min="7682" max="7682" width="19" style="308" customWidth="1"/>
    <col min="7683" max="7683" width="11.6328125" style="308" customWidth="1"/>
    <col min="7684" max="7684" width="9.36328125" style="308" customWidth="1"/>
    <col min="7685" max="7685" width="17" style="308" customWidth="1"/>
    <col min="7686" max="7686" width="5.54296875" style="308" customWidth="1"/>
    <col min="7687" max="7687" width="8.6328125" style="308" customWidth="1"/>
    <col min="7688" max="7688" width="7.453125" style="308" customWidth="1"/>
    <col min="7689" max="7689" width="8.6328125" style="308" customWidth="1"/>
    <col min="7690" max="7690" width="9.6328125" style="308" customWidth="1"/>
    <col min="7691" max="7691" width="10.54296875" style="308" customWidth="1"/>
    <col min="7692" max="7936" width="9.08984375" style="308"/>
    <col min="7937" max="7937" width="5.6328125" style="308" customWidth="1"/>
    <col min="7938" max="7938" width="19" style="308" customWidth="1"/>
    <col min="7939" max="7939" width="11.6328125" style="308" customWidth="1"/>
    <col min="7940" max="7940" width="9.36328125" style="308" customWidth="1"/>
    <col min="7941" max="7941" width="17" style="308" customWidth="1"/>
    <col min="7942" max="7942" width="5.54296875" style="308" customWidth="1"/>
    <col min="7943" max="7943" width="8.6328125" style="308" customWidth="1"/>
    <col min="7944" max="7944" width="7.453125" style="308" customWidth="1"/>
    <col min="7945" max="7945" width="8.6328125" style="308" customWidth="1"/>
    <col min="7946" max="7946" width="9.6328125" style="308" customWidth="1"/>
    <col min="7947" max="7947" width="10.54296875" style="308" customWidth="1"/>
    <col min="7948" max="8192" width="9.08984375" style="308"/>
    <col min="8193" max="8193" width="5.6328125" style="308" customWidth="1"/>
    <col min="8194" max="8194" width="19" style="308" customWidth="1"/>
    <col min="8195" max="8195" width="11.6328125" style="308" customWidth="1"/>
    <col min="8196" max="8196" width="9.36328125" style="308" customWidth="1"/>
    <col min="8197" max="8197" width="17" style="308" customWidth="1"/>
    <col min="8198" max="8198" width="5.54296875" style="308" customWidth="1"/>
    <col min="8199" max="8199" width="8.6328125" style="308" customWidth="1"/>
    <col min="8200" max="8200" width="7.453125" style="308" customWidth="1"/>
    <col min="8201" max="8201" width="8.6328125" style="308" customWidth="1"/>
    <col min="8202" max="8202" width="9.6328125" style="308" customWidth="1"/>
    <col min="8203" max="8203" width="10.54296875" style="308" customWidth="1"/>
    <col min="8204" max="8448" width="9.08984375" style="308"/>
    <col min="8449" max="8449" width="5.6328125" style="308" customWidth="1"/>
    <col min="8450" max="8450" width="19" style="308" customWidth="1"/>
    <col min="8451" max="8451" width="11.6328125" style="308" customWidth="1"/>
    <col min="8452" max="8452" width="9.36328125" style="308" customWidth="1"/>
    <col min="8453" max="8453" width="17" style="308" customWidth="1"/>
    <col min="8454" max="8454" width="5.54296875" style="308" customWidth="1"/>
    <col min="8455" max="8455" width="8.6328125" style="308" customWidth="1"/>
    <col min="8456" max="8456" width="7.453125" style="308" customWidth="1"/>
    <col min="8457" max="8457" width="8.6328125" style="308" customWidth="1"/>
    <col min="8458" max="8458" width="9.6328125" style="308" customWidth="1"/>
    <col min="8459" max="8459" width="10.54296875" style="308" customWidth="1"/>
    <col min="8460" max="8704" width="9.08984375" style="308"/>
    <col min="8705" max="8705" width="5.6328125" style="308" customWidth="1"/>
    <col min="8706" max="8706" width="19" style="308" customWidth="1"/>
    <col min="8707" max="8707" width="11.6328125" style="308" customWidth="1"/>
    <col min="8708" max="8708" width="9.36328125" style="308" customWidth="1"/>
    <col min="8709" max="8709" width="17" style="308" customWidth="1"/>
    <col min="8710" max="8710" width="5.54296875" style="308" customWidth="1"/>
    <col min="8711" max="8711" width="8.6328125" style="308" customWidth="1"/>
    <col min="8712" max="8712" width="7.453125" style="308" customWidth="1"/>
    <col min="8713" max="8713" width="8.6328125" style="308" customWidth="1"/>
    <col min="8714" max="8714" width="9.6328125" style="308" customWidth="1"/>
    <col min="8715" max="8715" width="10.54296875" style="308" customWidth="1"/>
    <col min="8716" max="8960" width="9.08984375" style="308"/>
    <col min="8961" max="8961" width="5.6328125" style="308" customWidth="1"/>
    <col min="8962" max="8962" width="19" style="308" customWidth="1"/>
    <col min="8963" max="8963" width="11.6328125" style="308" customWidth="1"/>
    <col min="8964" max="8964" width="9.36328125" style="308" customWidth="1"/>
    <col min="8965" max="8965" width="17" style="308" customWidth="1"/>
    <col min="8966" max="8966" width="5.54296875" style="308" customWidth="1"/>
    <col min="8967" max="8967" width="8.6328125" style="308" customWidth="1"/>
    <col min="8968" max="8968" width="7.453125" style="308" customWidth="1"/>
    <col min="8969" max="8969" width="8.6328125" style="308" customWidth="1"/>
    <col min="8970" max="8970" width="9.6328125" style="308" customWidth="1"/>
    <col min="8971" max="8971" width="10.54296875" style="308" customWidth="1"/>
    <col min="8972" max="9216" width="9.08984375" style="308"/>
    <col min="9217" max="9217" width="5.6328125" style="308" customWidth="1"/>
    <col min="9218" max="9218" width="19" style="308" customWidth="1"/>
    <col min="9219" max="9219" width="11.6328125" style="308" customWidth="1"/>
    <col min="9220" max="9220" width="9.36328125" style="308" customWidth="1"/>
    <col min="9221" max="9221" width="17" style="308" customWidth="1"/>
    <col min="9222" max="9222" width="5.54296875" style="308" customWidth="1"/>
    <col min="9223" max="9223" width="8.6328125" style="308" customWidth="1"/>
    <col min="9224" max="9224" width="7.453125" style="308" customWidth="1"/>
    <col min="9225" max="9225" width="8.6328125" style="308" customWidth="1"/>
    <col min="9226" max="9226" width="9.6328125" style="308" customWidth="1"/>
    <col min="9227" max="9227" width="10.54296875" style="308" customWidth="1"/>
    <col min="9228" max="9472" width="9.08984375" style="308"/>
    <col min="9473" max="9473" width="5.6328125" style="308" customWidth="1"/>
    <col min="9474" max="9474" width="19" style="308" customWidth="1"/>
    <col min="9475" max="9475" width="11.6328125" style="308" customWidth="1"/>
    <col min="9476" max="9476" width="9.36328125" style="308" customWidth="1"/>
    <col min="9477" max="9477" width="17" style="308" customWidth="1"/>
    <col min="9478" max="9478" width="5.54296875" style="308" customWidth="1"/>
    <col min="9479" max="9479" width="8.6328125" style="308" customWidth="1"/>
    <col min="9480" max="9480" width="7.453125" style="308" customWidth="1"/>
    <col min="9481" max="9481" width="8.6328125" style="308" customWidth="1"/>
    <col min="9482" max="9482" width="9.6328125" style="308" customWidth="1"/>
    <col min="9483" max="9483" width="10.54296875" style="308" customWidth="1"/>
    <col min="9484" max="9728" width="9.08984375" style="308"/>
    <col min="9729" max="9729" width="5.6328125" style="308" customWidth="1"/>
    <col min="9730" max="9730" width="19" style="308" customWidth="1"/>
    <col min="9731" max="9731" width="11.6328125" style="308" customWidth="1"/>
    <col min="9732" max="9732" width="9.36328125" style="308" customWidth="1"/>
    <col min="9733" max="9733" width="17" style="308" customWidth="1"/>
    <col min="9734" max="9734" width="5.54296875" style="308" customWidth="1"/>
    <col min="9735" max="9735" width="8.6328125" style="308" customWidth="1"/>
    <col min="9736" max="9736" width="7.453125" style="308" customWidth="1"/>
    <col min="9737" max="9737" width="8.6328125" style="308" customWidth="1"/>
    <col min="9738" max="9738" width="9.6328125" style="308" customWidth="1"/>
    <col min="9739" max="9739" width="10.54296875" style="308" customWidth="1"/>
    <col min="9740" max="9984" width="9.08984375" style="308"/>
    <col min="9985" max="9985" width="5.6328125" style="308" customWidth="1"/>
    <col min="9986" max="9986" width="19" style="308" customWidth="1"/>
    <col min="9987" max="9987" width="11.6328125" style="308" customWidth="1"/>
    <col min="9988" max="9988" width="9.36328125" style="308" customWidth="1"/>
    <col min="9989" max="9989" width="17" style="308" customWidth="1"/>
    <col min="9990" max="9990" width="5.54296875" style="308" customWidth="1"/>
    <col min="9991" max="9991" width="8.6328125" style="308" customWidth="1"/>
    <col min="9992" max="9992" width="7.453125" style="308" customWidth="1"/>
    <col min="9993" max="9993" width="8.6328125" style="308" customWidth="1"/>
    <col min="9994" max="9994" width="9.6328125" style="308" customWidth="1"/>
    <col min="9995" max="9995" width="10.54296875" style="308" customWidth="1"/>
    <col min="9996" max="10240" width="9.08984375" style="308"/>
    <col min="10241" max="10241" width="5.6328125" style="308" customWidth="1"/>
    <col min="10242" max="10242" width="19" style="308" customWidth="1"/>
    <col min="10243" max="10243" width="11.6328125" style="308" customWidth="1"/>
    <col min="10244" max="10244" width="9.36328125" style="308" customWidth="1"/>
    <col min="10245" max="10245" width="17" style="308" customWidth="1"/>
    <col min="10246" max="10246" width="5.54296875" style="308" customWidth="1"/>
    <col min="10247" max="10247" width="8.6328125" style="308" customWidth="1"/>
    <col min="10248" max="10248" width="7.453125" style="308" customWidth="1"/>
    <col min="10249" max="10249" width="8.6328125" style="308" customWidth="1"/>
    <col min="10250" max="10250" width="9.6328125" style="308" customWidth="1"/>
    <col min="10251" max="10251" width="10.54296875" style="308" customWidth="1"/>
    <col min="10252" max="10496" width="9.08984375" style="308"/>
    <col min="10497" max="10497" width="5.6328125" style="308" customWidth="1"/>
    <col min="10498" max="10498" width="19" style="308" customWidth="1"/>
    <col min="10499" max="10499" width="11.6328125" style="308" customWidth="1"/>
    <col min="10500" max="10500" width="9.36328125" style="308" customWidth="1"/>
    <col min="10501" max="10501" width="17" style="308" customWidth="1"/>
    <col min="10502" max="10502" width="5.54296875" style="308" customWidth="1"/>
    <col min="10503" max="10503" width="8.6328125" style="308" customWidth="1"/>
    <col min="10504" max="10504" width="7.453125" style="308" customWidth="1"/>
    <col min="10505" max="10505" width="8.6328125" style="308" customWidth="1"/>
    <col min="10506" max="10506" width="9.6328125" style="308" customWidth="1"/>
    <col min="10507" max="10507" width="10.54296875" style="308" customWidth="1"/>
    <col min="10508" max="10752" width="9.08984375" style="308"/>
    <col min="10753" max="10753" width="5.6328125" style="308" customWidth="1"/>
    <col min="10754" max="10754" width="19" style="308" customWidth="1"/>
    <col min="10755" max="10755" width="11.6328125" style="308" customWidth="1"/>
    <col min="10756" max="10756" width="9.36328125" style="308" customWidth="1"/>
    <col min="10757" max="10757" width="17" style="308" customWidth="1"/>
    <col min="10758" max="10758" width="5.54296875" style="308" customWidth="1"/>
    <col min="10759" max="10759" width="8.6328125" style="308" customWidth="1"/>
    <col min="10760" max="10760" width="7.453125" style="308" customWidth="1"/>
    <col min="10761" max="10761" width="8.6328125" style="308" customWidth="1"/>
    <col min="10762" max="10762" width="9.6328125" style="308" customWidth="1"/>
    <col min="10763" max="10763" width="10.54296875" style="308" customWidth="1"/>
    <col min="10764" max="11008" width="9.08984375" style="308"/>
    <col min="11009" max="11009" width="5.6328125" style="308" customWidth="1"/>
    <col min="11010" max="11010" width="19" style="308" customWidth="1"/>
    <col min="11011" max="11011" width="11.6328125" style="308" customWidth="1"/>
    <col min="11012" max="11012" width="9.36328125" style="308" customWidth="1"/>
    <col min="11013" max="11013" width="17" style="308" customWidth="1"/>
    <col min="11014" max="11014" width="5.54296875" style="308" customWidth="1"/>
    <col min="11015" max="11015" width="8.6328125" style="308" customWidth="1"/>
    <col min="11016" max="11016" width="7.453125" style="308" customWidth="1"/>
    <col min="11017" max="11017" width="8.6328125" style="308" customWidth="1"/>
    <col min="11018" max="11018" width="9.6328125" style="308" customWidth="1"/>
    <col min="11019" max="11019" width="10.54296875" style="308" customWidth="1"/>
    <col min="11020" max="11264" width="9.08984375" style="308"/>
    <col min="11265" max="11265" width="5.6328125" style="308" customWidth="1"/>
    <col min="11266" max="11266" width="19" style="308" customWidth="1"/>
    <col min="11267" max="11267" width="11.6328125" style="308" customWidth="1"/>
    <col min="11268" max="11268" width="9.36328125" style="308" customWidth="1"/>
    <col min="11269" max="11269" width="17" style="308" customWidth="1"/>
    <col min="11270" max="11270" width="5.54296875" style="308" customWidth="1"/>
    <col min="11271" max="11271" width="8.6328125" style="308" customWidth="1"/>
    <col min="11272" max="11272" width="7.453125" style="308" customWidth="1"/>
    <col min="11273" max="11273" width="8.6328125" style="308" customWidth="1"/>
    <col min="11274" max="11274" width="9.6328125" style="308" customWidth="1"/>
    <col min="11275" max="11275" width="10.54296875" style="308" customWidth="1"/>
    <col min="11276" max="11520" width="9.08984375" style="308"/>
    <col min="11521" max="11521" width="5.6328125" style="308" customWidth="1"/>
    <col min="11522" max="11522" width="19" style="308" customWidth="1"/>
    <col min="11523" max="11523" width="11.6328125" style="308" customWidth="1"/>
    <col min="11524" max="11524" width="9.36328125" style="308" customWidth="1"/>
    <col min="11525" max="11525" width="17" style="308" customWidth="1"/>
    <col min="11526" max="11526" width="5.54296875" style="308" customWidth="1"/>
    <col min="11527" max="11527" width="8.6328125" style="308" customWidth="1"/>
    <col min="11528" max="11528" width="7.453125" style="308" customWidth="1"/>
    <col min="11529" max="11529" width="8.6328125" style="308" customWidth="1"/>
    <col min="11530" max="11530" width="9.6328125" style="308" customWidth="1"/>
    <col min="11531" max="11531" width="10.54296875" style="308" customWidth="1"/>
    <col min="11532" max="11776" width="9.08984375" style="308"/>
    <col min="11777" max="11777" width="5.6328125" style="308" customWidth="1"/>
    <col min="11778" max="11778" width="19" style="308" customWidth="1"/>
    <col min="11779" max="11779" width="11.6328125" style="308" customWidth="1"/>
    <col min="11780" max="11780" width="9.36328125" style="308" customWidth="1"/>
    <col min="11781" max="11781" width="17" style="308" customWidth="1"/>
    <col min="11782" max="11782" width="5.54296875" style="308" customWidth="1"/>
    <col min="11783" max="11783" width="8.6328125" style="308" customWidth="1"/>
    <col min="11784" max="11784" width="7.453125" style="308" customWidth="1"/>
    <col min="11785" max="11785" width="8.6328125" style="308" customWidth="1"/>
    <col min="11786" max="11786" width="9.6328125" style="308" customWidth="1"/>
    <col min="11787" max="11787" width="10.54296875" style="308" customWidth="1"/>
    <col min="11788" max="12032" width="9.08984375" style="308"/>
    <col min="12033" max="12033" width="5.6328125" style="308" customWidth="1"/>
    <col min="12034" max="12034" width="19" style="308" customWidth="1"/>
    <col min="12035" max="12035" width="11.6328125" style="308" customWidth="1"/>
    <col min="12036" max="12036" width="9.36328125" style="308" customWidth="1"/>
    <col min="12037" max="12037" width="17" style="308" customWidth="1"/>
    <col min="12038" max="12038" width="5.54296875" style="308" customWidth="1"/>
    <col min="12039" max="12039" width="8.6328125" style="308" customWidth="1"/>
    <col min="12040" max="12040" width="7.453125" style="308" customWidth="1"/>
    <col min="12041" max="12041" width="8.6328125" style="308" customWidth="1"/>
    <col min="12042" max="12042" width="9.6328125" style="308" customWidth="1"/>
    <col min="12043" max="12043" width="10.54296875" style="308" customWidth="1"/>
    <col min="12044" max="12288" width="9.08984375" style="308"/>
    <col min="12289" max="12289" width="5.6328125" style="308" customWidth="1"/>
    <col min="12290" max="12290" width="19" style="308" customWidth="1"/>
    <col min="12291" max="12291" width="11.6328125" style="308" customWidth="1"/>
    <col min="12292" max="12292" width="9.36328125" style="308" customWidth="1"/>
    <col min="12293" max="12293" width="17" style="308" customWidth="1"/>
    <col min="12294" max="12294" width="5.54296875" style="308" customWidth="1"/>
    <col min="12295" max="12295" width="8.6328125" style="308" customWidth="1"/>
    <col min="12296" max="12296" width="7.453125" style="308" customWidth="1"/>
    <col min="12297" max="12297" width="8.6328125" style="308" customWidth="1"/>
    <col min="12298" max="12298" width="9.6328125" style="308" customWidth="1"/>
    <col min="12299" max="12299" width="10.54296875" style="308" customWidth="1"/>
    <col min="12300" max="12544" width="9.08984375" style="308"/>
    <col min="12545" max="12545" width="5.6328125" style="308" customWidth="1"/>
    <col min="12546" max="12546" width="19" style="308" customWidth="1"/>
    <col min="12547" max="12547" width="11.6328125" style="308" customWidth="1"/>
    <col min="12548" max="12548" width="9.36328125" style="308" customWidth="1"/>
    <col min="12549" max="12549" width="17" style="308" customWidth="1"/>
    <col min="12550" max="12550" width="5.54296875" style="308" customWidth="1"/>
    <col min="12551" max="12551" width="8.6328125" style="308" customWidth="1"/>
    <col min="12552" max="12552" width="7.453125" style="308" customWidth="1"/>
    <col min="12553" max="12553" width="8.6328125" style="308" customWidth="1"/>
    <col min="12554" max="12554" width="9.6328125" style="308" customWidth="1"/>
    <col min="12555" max="12555" width="10.54296875" style="308" customWidth="1"/>
    <col min="12556" max="12800" width="9.08984375" style="308"/>
    <col min="12801" max="12801" width="5.6328125" style="308" customWidth="1"/>
    <col min="12802" max="12802" width="19" style="308" customWidth="1"/>
    <col min="12803" max="12803" width="11.6328125" style="308" customWidth="1"/>
    <col min="12804" max="12804" width="9.36328125" style="308" customWidth="1"/>
    <col min="12805" max="12805" width="17" style="308" customWidth="1"/>
    <col min="12806" max="12806" width="5.54296875" style="308" customWidth="1"/>
    <col min="12807" max="12807" width="8.6328125" style="308" customWidth="1"/>
    <col min="12808" max="12808" width="7.453125" style="308" customWidth="1"/>
    <col min="12809" max="12809" width="8.6328125" style="308" customWidth="1"/>
    <col min="12810" max="12810" width="9.6328125" style="308" customWidth="1"/>
    <col min="12811" max="12811" width="10.54296875" style="308" customWidth="1"/>
    <col min="12812" max="13056" width="9.08984375" style="308"/>
    <col min="13057" max="13057" width="5.6328125" style="308" customWidth="1"/>
    <col min="13058" max="13058" width="19" style="308" customWidth="1"/>
    <col min="13059" max="13059" width="11.6328125" style="308" customWidth="1"/>
    <col min="13060" max="13060" width="9.36328125" style="308" customWidth="1"/>
    <col min="13061" max="13061" width="17" style="308" customWidth="1"/>
    <col min="13062" max="13062" width="5.54296875" style="308" customWidth="1"/>
    <col min="13063" max="13063" width="8.6328125" style="308" customWidth="1"/>
    <col min="13064" max="13064" width="7.453125" style="308" customWidth="1"/>
    <col min="13065" max="13065" width="8.6328125" style="308" customWidth="1"/>
    <col min="13066" max="13066" width="9.6328125" style="308" customWidth="1"/>
    <col min="13067" max="13067" width="10.54296875" style="308" customWidth="1"/>
    <col min="13068" max="13312" width="9.08984375" style="308"/>
    <col min="13313" max="13313" width="5.6328125" style="308" customWidth="1"/>
    <col min="13314" max="13314" width="19" style="308" customWidth="1"/>
    <col min="13315" max="13315" width="11.6328125" style="308" customWidth="1"/>
    <col min="13316" max="13316" width="9.36328125" style="308" customWidth="1"/>
    <col min="13317" max="13317" width="17" style="308" customWidth="1"/>
    <col min="13318" max="13318" width="5.54296875" style="308" customWidth="1"/>
    <col min="13319" max="13319" width="8.6328125" style="308" customWidth="1"/>
    <col min="13320" max="13320" width="7.453125" style="308" customWidth="1"/>
    <col min="13321" max="13321" width="8.6328125" style="308" customWidth="1"/>
    <col min="13322" max="13322" width="9.6328125" style="308" customWidth="1"/>
    <col min="13323" max="13323" width="10.54296875" style="308" customWidth="1"/>
    <col min="13324" max="13568" width="9.08984375" style="308"/>
    <col min="13569" max="13569" width="5.6328125" style="308" customWidth="1"/>
    <col min="13570" max="13570" width="19" style="308" customWidth="1"/>
    <col min="13571" max="13571" width="11.6328125" style="308" customWidth="1"/>
    <col min="13572" max="13572" width="9.36328125" style="308" customWidth="1"/>
    <col min="13573" max="13573" width="17" style="308" customWidth="1"/>
    <col min="13574" max="13574" width="5.54296875" style="308" customWidth="1"/>
    <col min="13575" max="13575" width="8.6328125" style="308" customWidth="1"/>
    <col min="13576" max="13576" width="7.453125" style="308" customWidth="1"/>
    <col min="13577" max="13577" width="8.6328125" style="308" customWidth="1"/>
    <col min="13578" max="13578" width="9.6328125" style="308" customWidth="1"/>
    <col min="13579" max="13579" width="10.54296875" style="308" customWidth="1"/>
    <col min="13580" max="13824" width="9.08984375" style="308"/>
    <col min="13825" max="13825" width="5.6328125" style="308" customWidth="1"/>
    <col min="13826" max="13826" width="19" style="308" customWidth="1"/>
    <col min="13827" max="13827" width="11.6328125" style="308" customWidth="1"/>
    <col min="13828" max="13828" width="9.36328125" style="308" customWidth="1"/>
    <col min="13829" max="13829" width="17" style="308" customWidth="1"/>
    <col min="13830" max="13830" width="5.54296875" style="308" customWidth="1"/>
    <col min="13831" max="13831" width="8.6328125" style="308" customWidth="1"/>
    <col min="13832" max="13832" width="7.453125" style="308" customWidth="1"/>
    <col min="13833" max="13833" width="8.6328125" style="308" customWidth="1"/>
    <col min="13834" max="13834" width="9.6328125" style="308" customWidth="1"/>
    <col min="13835" max="13835" width="10.54296875" style="308" customWidth="1"/>
    <col min="13836" max="14080" width="9.08984375" style="308"/>
    <col min="14081" max="14081" width="5.6328125" style="308" customWidth="1"/>
    <col min="14082" max="14082" width="19" style="308" customWidth="1"/>
    <col min="14083" max="14083" width="11.6328125" style="308" customWidth="1"/>
    <col min="14084" max="14084" width="9.36328125" style="308" customWidth="1"/>
    <col min="14085" max="14085" width="17" style="308" customWidth="1"/>
    <col min="14086" max="14086" width="5.54296875" style="308" customWidth="1"/>
    <col min="14087" max="14087" width="8.6328125" style="308" customWidth="1"/>
    <col min="14088" max="14088" width="7.453125" style="308" customWidth="1"/>
    <col min="14089" max="14089" width="8.6328125" style="308" customWidth="1"/>
    <col min="14090" max="14090" width="9.6328125" style="308" customWidth="1"/>
    <col min="14091" max="14091" width="10.54296875" style="308" customWidth="1"/>
    <col min="14092" max="14336" width="9.08984375" style="308"/>
    <col min="14337" max="14337" width="5.6328125" style="308" customWidth="1"/>
    <col min="14338" max="14338" width="19" style="308" customWidth="1"/>
    <col min="14339" max="14339" width="11.6328125" style="308" customWidth="1"/>
    <col min="14340" max="14340" width="9.36328125" style="308" customWidth="1"/>
    <col min="14341" max="14341" width="17" style="308" customWidth="1"/>
    <col min="14342" max="14342" width="5.54296875" style="308" customWidth="1"/>
    <col min="14343" max="14343" width="8.6328125" style="308" customWidth="1"/>
    <col min="14344" max="14344" width="7.453125" style="308" customWidth="1"/>
    <col min="14345" max="14345" width="8.6328125" style="308" customWidth="1"/>
    <col min="14346" max="14346" width="9.6328125" style="308" customWidth="1"/>
    <col min="14347" max="14347" width="10.54296875" style="308" customWidth="1"/>
    <col min="14348" max="14592" width="9.08984375" style="308"/>
    <col min="14593" max="14593" width="5.6328125" style="308" customWidth="1"/>
    <col min="14594" max="14594" width="19" style="308" customWidth="1"/>
    <col min="14595" max="14595" width="11.6328125" style="308" customWidth="1"/>
    <col min="14596" max="14596" width="9.36328125" style="308" customWidth="1"/>
    <col min="14597" max="14597" width="17" style="308" customWidth="1"/>
    <col min="14598" max="14598" width="5.54296875" style="308" customWidth="1"/>
    <col min="14599" max="14599" width="8.6328125" style="308" customWidth="1"/>
    <col min="14600" max="14600" width="7.453125" style="308" customWidth="1"/>
    <col min="14601" max="14601" width="8.6328125" style="308" customWidth="1"/>
    <col min="14602" max="14602" width="9.6328125" style="308" customWidth="1"/>
    <col min="14603" max="14603" width="10.54296875" style="308" customWidth="1"/>
    <col min="14604" max="14848" width="9.08984375" style="308"/>
    <col min="14849" max="14849" width="5.6328125" style="308" customWidth="1"/>
    <col min="14850" max="14850" width="19" style="308" customWidth="1"/>
    <col min="14851" max="14851" width="11.6328125" style="308" customWidth="1"/>
    <col min="14852" max="14852" width="9.36328125" style="308" customWidth="1"/>
    <col min="14853" max="14853" width="17" style="308" customWidth="1"/>
    <col min="14854" max="14854" width="5.54296875" style="308" customWidth="1"/>
    <col min="14855" max="14855" width="8.6328125" style="308" customWidth="1"/>
    <col min="14856" max="14856" width="7.453125" style="308" customWidth="1"/>
    <col min="14857" max="14857" width="8.6328125" style="308" customWidth="1"/>
    <col min="14858" max="14858" width="9.6328125" style="308" customWidth="1"/>
    <col min="14859" max="14859" width="10.54296875" style="308" customWidth="1"/>
    <col min="14860" max="15104" width="9.08984375" style="308"/>
    <col min="15105" max="15105" width="5.6328125" style="308" customWidth="1"/>
    <col min="15106" max="15106" width="19" style="308" customWidth="1"/>
    <col min="15107" max="15107" width="11.6328125" style="308" customWidth="1"/>
    <col min="15108" max="15108" width="9.36328125" style="308" customWidth="1"/>
    <col min="15109" max="15109" width="17" style="308" customWidth="1"/>
    <col min="15110" max="15110" width="5.54296875" style="308" customWidth="1"/>
    <col min="15111" max="15111" width="8.6328125" style="308" customWidth="1"/>
    <col min="15112" max="15112" width="7.453125" style="308" customWidth="1"/>
    <col min="15113" max="15113" width="8.6328125" style="308" customWidth="1"/>
    <col min="15114" max="15114" width="9.6328125" style="308" customWidth="1"/>
    <col min="15115" max="15115" width="10.54296875" style="308" customWidth="1"/>
    <col min="15116" max="15360" width="9.08984375" style="308"/>
    <col min="15361" max="15361" width="5.6328125" style="308" customWidth="1"/>
    <col min="15362" max="15362" width="19" style="308" customWidth="1"/>
    <col min="15363" max="15363" width="11.6328125" style="308" customWidth="1"/>
    <col min="15364" max="15364" width="9.36328125" style="308" customWidth="1"/>
    <col min="15365" max="15365" width="17" style="308" customWidth="1"/>
    <col min="15366" max="15366" width="5.54296875" style="308" customWidth="1"/>
    <col min="15367" max="15367" width="8.6328125" style="308" customWidth="1"/>
    <col min="15368" max="15368" width="7.453125" style="308" customWidth="1"/>
    <col min="15369" max="15369" width="8.6328125" style="308" customWidth="1"/>
    <col min="15370" max="15370" width="9.6328125" style="308" customWidth="1"/>
    <col min="15371" max="15371" width="10.54296875" style="308" customWidth="1"/>
    <col min="15372" max="15616" width="9.08984375" style="308"/>
    <col min="15617" max="15617" width="5.6328125" style="308" customWidth="1"/>
    <col min="15618" max="15618" width="19" style="308" customWidth="1"/>
    <col min="15619" max="15619" width="11.6328125" style="308" customWidth="1"/>
    <col min="15620" max="15620" width="9.36328125" style="308" customWidth="1"/>
    <col min="15621" max="15621" width="17" style="308" customWidth="1"/>
    <col min="15622" max="15622" width="5.54296875" style="308" customWidth="1"/>
    <col min="15623" max="15623" width="8.6328125" style="308" customWidth="1"/>
    <col min="15624" max="15624" width="7.453125" style="308" customWidth="1"/>
    <col min="15625" max="15625" width="8.6328125" style="308" customWidth="1"/>
    <col min="15626" max="15626" width="9.6328125" style="308" customWidth="1"/>
    <col min="15627" max="15627" width="10.54296875" style="308" customWidth="1"/>
    <col min="15628" max="15872" width="9.08984375" style="308"/>
    <col min="15873" max="15873" width="5.6328125" style="308" customWidth="1"/>
    <col min="15874" max="15874" width="19" style="308" customWidth="1"/>
    <col min="15875" max="15875" width="11.6328125" style="308" customWidth="1"/>
    <col min="15876" max="15876" width="9.36328125" style="308" customWidth="1"/>
    <col min="15877" max="15877" width="17" style="308" customWidth="1"/>
    <col min="15878" max="15878" width="5.54296875" style="308" customWidth="1"/>
    <col min="15879" max="15879" width="8.6328125" style="308" customWidth="1"/>
    <col min="15880" max="15880" width="7.453125" style="308" customWidth="1"/>
    <col min="15881" max="15881" width="8.6328125" style="308" customWidth="1"/>
    <col min="15882" max="15882" width="9.6328125" style="308" customWidth="1"/>
    <col min="15883" max="15883" width="10.54296875" style="308" customWidth="1"/>
    <col min="15884" max="16128" width="9.08984375" style="308"/>
    <col min="16129" max="16129" width="5.6328125" style="308" customWidth="1"/>
    <col min="16130" max="16130" width="19" style="308" customWidth="1"/>
    <col min="16131" max="16131" width="11.6328125" style="308" customWidth="1"/>
    <col min="16132" max="16132" width="9.36328125" style="308" customWidth="1"/>
    <col min="16133" max="16133" width="17" style="308" customWidth="1"/>
    <col min="16134" max="16134" width="5.54296875" style="308" customWidth="1"/>
    <col min="16135" max="16135" width="8.6328125" style="308" customWidth="1"/>
    <col min="16136" max="16136" width="7.453125" style="308" customWidth="1"/>
    <col min="16137" max="16137" width="8.6328125" style="308" customWidth="1"/>
    <col min="16138" max="16138" width="9.6328125" style="308" customWidth="1"/>
    <col min="16139" max="16139" width="10.54296875" style="308" customWidth="1"/>
    <col min="16140" max="16384" width="9.08984375" style="308"/>
  </cols>
  <sheetData>
    <row r="1" spans="1:12">
      <c r="A1" s="305" t="s">
        <v>115</v>
      </c>
    </row>
    <row r="2" spans="1:12" ht="14.5">
      <c r="A2" s="305" t="s">
        <v>116</v>
      </c>
      <c r="K2" s="309">
        <v>44866</v>
      </c>
    </row>
    <row r="3" spans="1:12">
      <c r="A3" s="305" t="s">
        <v>235</v>
      </c>
      <c r="K3" s="310" t="s">
        <v>1021</v>
      </c>
    </row>
    <row r="6" spans="1:12" s="313" customFormat="1" ht="15" customHeight="1">
      <c r="A6" s="208" t="s">
        <v>148</v>
      </c>
      <c r="B6" s="212" t="s">
        <v>149</v>
      </c>
      <c r="C6" s="212"/>
      <c r="D6" s="212"/>
      <c r="E6" s="212" t="s">
        <v>236</v>
      </c>
      <c r="F6" s="1146"/>
      <c r="G6" s="1146"/>
      <c r="H6" s="211"/>
      <c r="I6" s="311"/>
      <c r="J6" s="312"/>
      <c r="K6" s="213"/>
    </row>
    <row r="7" spans="1:12" s="314" customFormat="1" ht="15" customHeight="1">
      <c r="A7" s="214"/>
      <c r="B7" s="216" t="s">
        <v>237</v>
      </c>
      <c r="C7" s="216"/>
      <c r="D7" s="216"/>
      <c r="E7" s="216"/>
      <c r="F7" s="339"/>
      <c r="G7" s="339"/>
      <c r="H7" s="339"/>
      <c r="I7" s="217"/>
      <c r="J7" s="339"/>
      <c r="K7" s="340"/>
      <c r="L7" s="341"/>
    </row>
    <row r="8" spans="1:12" ht="15" customHeight="1">
      <c r="A8" s="219"/>
      <c r="B8" s="1314"/>
      <c r="C8" s="1314"/>
      <c r="D8" s="1314"/>
      <c r="E8" s="1314"/>
      <c r="F8" s="331"/>
      <c r="G8" s="331"/>
      <c r="H8" s="331" t="s">
        <v>152</v>
      </c>
      <c r="I8" s="332"/>
      <c r="J8" s="333"/>
      <c r="K8" s="342"/>
      <c r="L8" s="343"/>
    </row>
    <row r="9" spans="1:12" ht="23">
      <c r="A9" s="220" t="s">
        <v>155</v>
      </c>
      <c r="B9" s="220" t="s">
        <v>238</v>
      </c>
      <c r="C9" s="220" t="s">
        <v>123</v>
      </c>
      <c r="D9" s="220" t="s">
        <v>124</v>
      </c>
      <c r="E9" s="220" t="s">
        <v>239</v>
      </c>
      <c r="F9" s="335" t="s">
        <v>158</v>
      </c>
      <c r="G9" s="334" t="s">
        <v>159</v>
      </c>
      <c r="H9" s="336" t="s">
        <v>160</v>
      </c>
      <c r="I9" s="337" t="s">
        <v>161</v>
      </c>
      <c r="J9" s="336"/>
      <c r="K9" s="336" t="s">
        <v>163</v>
      </c>
      <c r="L9" s="343"/>
    </row>
    <row r="10" spans="1:12" ht="14.15" customHeight="1">
      <c r="A10" s="315"/>
      <c r="B10" s="230"/>
      <c r="C10" s="230"/>
      <c r="D10" s="230"/>
      <c r="E10" s="230"/>
      <c r="F10" s="231"/>
      <c r="G10" s="231"/>
      <c r="H10" s="231"/>
      <c r="I10" s="232"/>
      <c r="J10" s="316"/>
      <c r="K10" s="229"/>
    </row>
    <row r="11" spans="1:12" ht="14.15" customHeight="1">
      <c r="A11" s="228" t="s">
        <v>240</v>
      </c>
      <c r="B11" s="317" t="s">
        <v>208</v>
      </c>
      <c r="C11" s="317"/>
      <c r="D11" s="230"/>
      <c r="E11" s="230"/>
      <c r="F11" s="231"/>
      <c r="G11" s="231"/>
      <c r="H11" s="231"/>
      <c r="I11" s="232"/>
      <c r="J11" s="318"/>
      <c r="K11" s="229"/>
    </row>
    <row r="12" spans="1:12" ht="14.15" customHeight="1">
      <c r="A12" s="228"/>
      <c r="B12" s="230"/>
      <c r="C12" s="230"/>
      <c r="D12" s="230"/>
      <c r="E12" s="230"/>
      <c r="F12" s="231"/>
      <c r="G12" s="231"/>
      <c r="H12" s="231"/>
      <c r="I12" s="232"/>
      <c r="J12" s="231"/>
      <c r="K12" s="229"/>
    </row>
    <row r="13" spans="1:12" ht="14.15" customHeight="1">
      <c r="A13" s="319"/>
      <c r="B13" s="320" t="s">
        <v>241</v>
      </c>
      <c r="C13" s="320" t="s">
        <v>165</v>
      </c>
      <c r="D13" s="320">
        <v>27</v>
      </c>
      <c r="E13" s="320" t="s">
        <v>242</v>
      </c>
      <c r="F13" s="318">
        <v>1</v>
      </c>
      <c r="G13" s="318">
        <v>95.7</v>
      </c>
      <c r="H13" s="318">
        <v>3.4</v>
      </c>
      <c r="I13" s="321">
        <f>F13*G13*H13</f>
        <v>325.38</v>
      </c>
      <c r="J13" s="383">
        <v>1</v>
      </c>
      <c r="K13" s="229">
        <f>J13*I13</f>
        <v>325.38</v>
      </c>
    </row>
    <row r="14" spans="1:12" ht="14.15" customHeight="1">
      <c r="A14" s="319"/>
      <c r="B14" s="320" t="s">
        <v>243</v>
      </c>
      <c r="C14" s="320" t="s">
        <v>165</v>
      </c>
      <c r="D14" s="320">
        <v>24</v>
      </c>
      <c r="E14" s="320" t="s">
        <v>242</v>
      </c>
      <c r="F14" s="318">
        <v>1</v>
      </c>
      <c r="G14" s="318">
        <v>11.3</v>
      </c>
      <c r="H14" s="318">
        <v>3.4</v>
      </c>
      <c r="I14" s="321">
        <f>F14*G14*H14</f>
        <v>38.42</v>
      </c>
      <c r="J14" s="221">
        <v>1</v>
      </c>
      <c r="K14" s="229">
        <f>J14*I14</f>
        <v>38.42</v>
      </c>
    </row>
    <row r="15" spans="1:12" ht="14.15" customHeight="1">
      <c r="A15" s="319"/>
      <c r="B15" s="320"/>
      <c r="C15" s="320"/>
      <c r="D15" s="320"/>
      <c r="E15" s="320"/>
      <c r="F15" s="318"/>
      <c r="G15" s="318"/>
      <c r="H15" s="318"/>
      <c r="I15" s="321"/>
      <c r="J15" s="322"/>
      <c r="K15" s="229"/>
    </row>
    <row r="16" spans="1:12" ht="14.15" customHeight="1">
      <c r="A16" s="228"/>
      <c r="B16" s="230"/>
      <c r="C16" s="230"/>
      <c r="D16" s="320"/>
      <c r="E16" s="320"/>
      <c r="F16" s="318"/>
      <c r="G16" s="318"/>
      <c r="H16" s="318"/>
      <c r="I16" s="321"/>
      <c r="J16" s="322"/>
      <c r="K16" s="323"/>
    </row>
    <row r="17" spans="1:11" ht="14.15" customHeight="1" thickBot="1">
      <c r="A17" s="228"/>
      <c r="B17" s="230"/>
      <c r="C17" s="230"/>
      <c r="D17" s="230"/>
      <c r="E17" s="230"/>
      <c r="F17" s="231"/>
      <c r="G17" s="231"/>
      <c r="H17" s="231"/>
      <c r="I17" s="232"/>
      <c r="J17" s="324">
        <f>SUM(I13:I16)</f>
        <v>363.8</v>
      </c>
      <c r="K17" s="713">
        <f>SUM(K13:K16)</f>
        <v>363.8</v>
      </c>
    </row>
    <row r="18" spans="1:11" ht="14.15" customHeight="1" thickTop="1">
      <c r="A18" s="228"/>
      <c r="B18" s="230"/>
      <c r="C18" s="230"/>
      <c r="D18" s="230"/>
      <c r="E18" s="230"/>
      <c r="F18" s="231"/>
      <c r="G18" s="231"/>
      <c r="H18" s="231"/>
      <c r="I18" s="232"/>
      <c r="J18" s="322"/>
      <c r="K18" s="326"/>
    </row>
    <row r="19" spans="1:11" ht="14.15" customHeight="1">
      <c r="A19" s="319" t="s">
        <v>244</v>
      </c>
      <c r="B19" s="317" t="s">
        <v>210</v>
      </c>
      <c r="C19" s="230"/>
      <c r="D19" s="230"/>
      <c r="E19" s="230"/>
      <c r="F19" s="231"/>
      <c r="G19" s="231"/>
      <c r="H19" s="231"/>
      <c r="I19" s="232"/>
      <c r="J19" s="322"/>
      <c r="K19" s="229"/>
    </row>
    <row r="20" spans="1:11" ht="14.15" customHeight="1">
      <c r="A20" s="228"/>
      <c r="B20" s="230"/>
      <c r="C20" s="230"/>
      <c r="D20" s="230"/>
      <c r="E20" s="230"/>
      <c r="F20" s="231"/>
      <c r="G20" s="231"/>
      <c r="H20" s="231"/>
      <c r="I20" s="232"/>
      <c r="J20" s="322"/>
      <c r="K20" s="229"/>
    </row>
    <row r="21" spans="1:11" ht="14.15" customHeight="1">
      <c r="A21" s="228"/>
      <c r="B21" s="320" t="s">
        <v>241</v>
      </c>
      <c r="C21" s="320" t="s">
        <v>165</v>
      </c>
      <c r="D21" s="320">
        <v>27</v>
      </c>
      <c r="E21" s="320" t="s">
        <v>242</v>
      </c>
      <c r="F21" s="318">
        <v>1</v>
      </c>
      <c r="G21" s="318">
        <v>25.5</v>
      </c>
      <c r="H21" s="318">
        <v>3.4</v>
      </c>
      <c r="I21" s="321">
        <f>F21*G21*H21</f>
        <v>86.7</v>
      </c>
      <c r="J21" s="221">
        <v>1</v>
      </c>
      <c r="K21" s="229">
        <f>J21*I21</f>
        <v>86.7</v>
      </c>
    </row>
    <row r="22" spans="1:11" ht="14.15" customHeight="1">
      <c r="A22" s="228"/>
      <c r="B22" s="320" t="s">
        <v>245</v>
      </c>
      <c r="C22" s="320" t="s">
        <v>165</v>
      </c>
      <c r="D22" s="320">
        <v>26</v>
      </c>
      <c r="E22" s="320" t="s">
        <v>242</v>
      </c>
      <c r="F22" s="318">
        <v>1</v>
      </c>
      <c r="G22" s="318">
        <v>36.700000000000003</v>
      </c>
      <c r="H22" s="318">
        <v>3.4</v>
      </c>
      <c r="I22" s="321">
        <f>F22*G22*H22</f>
        <v>124.78</v>
      </c>
      <c r="J22" s="221">
        <v>1</v>
      </c>
      <c r="K22" s="229">
        <f>J22*I22</f>
        <v>124.78</v>
      </c>
    </row>
    <row r="23" spans="1:11" ht="14.15" customHeight="1">
      <c r="A23" s="228"/>
      <c r="B23" s="320" t="s">
        <v>246</v>
      </c>
      <c r="C23" s="320" t="s">
        <v>165</v>
      </c>
      <c r="D23" s="320">
        <v>25</v>
      </c>
      <c r="E23" s="320" t="s">
        <v>242</v>
      </c>
      <c r="F23" s="318">
        <v>1</v>
      </c>
      <c r="G23" s="318">
        <v>12.4</v>
      </c>
      <c r="H23" s="318">
        <v>3.4</v>
      </c>
      <c r="I23" s="321">
        <f>F23*G23*H23</f>
        <v>42.16</v>
      </c>
      <c r="J23" s="221">
        <v>1</v>
      </c>
      <c r="K23" s="229">
        <f>J23*I23</f>
        <v>42.16</v>
      </c>
    </row>
    <row r="24" spans="1:11" ht="14.15" customHeight="1">
      <c r="A24" s="228"/>
      <c r="B24" s="230"/>
      <c r="C24" s="230"/>
      <c r="D24" s="230" t="s">
        <v>247</v>
      </c>
      <c r="E24" s="230"/>
      <c r="F24" s="231"/>
      <c r="G24" s="231"/>
      <c r="H24" s="231"/>
      <c r="I24" s="232"/>
      <c r="J24" s="322"/>
      <c r="K24" s="229"/>
    </row>
    <row r="25" spans="1:11" ht="14.15" customHeight="1">
      <c r="A25" s="228"/>
      <c r="B25" s="230"/>
      <c r="C25" s="230"/>
      <c r="D25" s="230"/>
      <c r="E25" s="230"/>
      <c r="F25" s="231"/>
      <c r="G25" s="231"/>
      <c r="H25" s="231"/>
      <c r="I25" s="232"/>
      <c r="J25" s="322"/>
      <c r="K25" s="229"/>
    </row>
    <row r="26" spans="1:11" ht="14.15" customHeight="1" thickBot="1">
      <c r="A26" s="228"/>
      <c r="B26" s="230"/>
      <c r="C26" s="230"/>
      <c r="D26" s="230"/>
      <c r="E26" s="230"/>
      <c r="F26" s="231"/>
      <c r="G26" s="231"/>
      <c r="H26" s="231"/>
      <c r="I26" s="232"/>
      <c r="J26" s="324">
        <f>SUM(I19:I25)</f>
        <v>253.64000000000001</v>
      </c>
      <c r="K26" s="713">
        <f>SUM(K21:K23)</f>
        <v>253.64000000000001</v>
      </c>
    </row>
    <row r="27" spans="1:11" ht="14.15" customHeight="1" thickTop="1">
      <c r="A27" s="228"/>
      <c r="B27" s="230"/>
      <c r="C27" s="230"/>
      <c r="D27" s="230"/>
      <c r="E27" s="230"/>
      <c r="F27" s="231"/>
      <c r="G27" s="231"/>
      <c r="H27" s="231"/>
      <c r="I27" s="232"/>
      <c r="J27" s="322"/>
      <c r="K27" s="229"/>
    </row>
    <row r="28" spans="1:11" ht="14.15" customHeight="1">
      <c r="A28" s="327"/>
      <c r="B28" s="230"/>
      <c r="C28" s="230"/>
      <c r="D28" s="230"/>
      <c r="E28" s="230"/>
      <c r="F28" s="231"/>
      <c r="G28" s="231"/>
      <c r="H28" s="231"/>
      <c r="I28" s="232"/>
      <c r="J28" s="322"/>
      <c r="K28" s="229"/>
    </row>
    <row r="29" spans="1:11" ht="14.15" customHeight="1">
      <c r="A29" s="228" t="s">
        <v>248</v>
      </c>
      <c r="B29" s="317" t="s">
        <v>212</v>
      </c>
      <c r="C29" s="317"/>
      <c r="D29" s="230"/>
      <c r="E29" s="230"/>
      <c r="F29" s="231"/>
      <c r="G29" s="231"/>
      <c r="H29" s="231"/>
      <c r="I29" s="232"/>
      <c r="J29" s="322"/>
      <c r="K29" s="229"/>
    </row>
    <row r="30" spans="1:11" ht="14.15" customHeight="1">
      <c r="A30" s="228"/>
      <c r="B30" s="230"/>
      <c r="C30" s="230"/>
      <c r="D30" s="230"/>
      <c r="E30" s="230"/>
      <c r="F30" s="231"/>
      <c r="G30" s="231"/>
      <c r="H30" s="231"/>
      <c r="I30" s="232"/>
      <c r="J30" s="322"/>
      <c r="K30" s="229"/>
    </row>
    <row r="31" spans="1:11" ht="14.15" customHeight="1">
      <c r="A31" s="228"/>
      <c r="B31" s="320" t="s">
        <v>241</v>
      </c>
      <c r="C31" s="320" t="s">
        <v>165</v>
      </c>
      <c r="D31" s="320">
        <v>27</v>
      </c>
      <c r="E31" s="320" t="s">
        <v>242</v>
      </c>
      <c r="F31" s="318">
        <v>1</v>
      </c>
      <c r="G31" s="318">
        <v>4.0999999999999996</v>
      </c>
      <c r="H31" s="318">
        <v>3.4</v>
      </c>
      <c r="I31" s="321">
        <f>F31*G31*H31</f>
        <v>13.939999999999998</v>
      </c>
      <c r="J31" s="221">
        <v>1</v>
      </c>
      <c r="K31" s="229">
        <f t="shared" ref="K31:K35" si="0">J31*I31</f>
        <v>13.939999999999998</v>
      </c>
    </row>
    <row r="32" spans="1:11" ht="14.15" customHeight="1">
      <c r="A32" s="228"/>
      <c r="B32" s="320" t="s">
        <v>249</v>
      </c>
      <c r="C32" s="320" t="s">
        <v>165</v>
      </c>
      <c r="D32" s="320">
        <v>26</v>
      </c>
      <c r="E32" s="320" t="s">
        <v>242</v>
      </c>
      <c r="F32" s="318">
        <v>1</v>
      </c>
      <c r="G32" s="318">
        <v>10.6</v>
      </c>
      <c r="H32" s="318">
        <v>3.4</v>
      </c>
      <c r="I32" s="321">
        <f>F32*G32*H32</f>
        <v>36.04</v>
      </c>
      <c r="J32" s="221">
        <v>1</v>
      </c>
      <c r="K32" s="229">
        <f t="shared" si="0"/>
        <v>36.04</v>
      </c>
    </row>
    <row r="33" spans="1:11" ht="14.15" customHeight="1">
      <c r="A33" s="228"/>
      <c r="B33" s="320" t="s">
        <v>246</v>
      </c>
      <c r="C33" s="320" t="s">
        <v>165</v>
      </c>
      <c r="D33" s="320">
        <v>25</v>
      </c>
      <c r="E33" s="320" t="s">
        <v>242</v>
      </c>
      <c r="F33" s="318">
        <v>1</v>
      </c>
      <c r="G33" s="318">
        <v>28.9</v>
      </c>
      <c r="H33" s="318">
        <v>3.4</v>
      </c>
      <c r="I33" s="321">
        <f>F33*G33*H33</f>
        <v>98.259999999999991</v>
      </c>
      <c r="J33" s="221">
        <v>1</v>
      </c>
      <c r="K33" s="229">
        <f t="shared" si="0"/>
        <v>98.259999999999991</v>
      </c>
    </row>
    <row r="34" spans="1:11" ht="14.15" customHeight="1">
      <c r="A34" s="228"/>
      <c r="B34" s="320" t="s">
        <v>243</v>
      </c>
      <c r="C34" s="320" t="s">
        <v>165</v>
      </c>
      <c r="D34" s="320">
        <v>24</v>
      </c>
      <c r="E34" s="320" t="s">
        <v>242</v>
      </c>
      <c r="F34" s="318">
        <v>1</v>
      </c>
      <c r="G34" s="318">
        <v>36.9</v>
      </c>
      <c r="H34" s="318">
        <v>3.4</v>
      </c>
      <c r="I34" s="321">
        <f>F34*G34*H34</f>
        <v>125.46</v>
      </c>
      <c r="J34" s="221">
        <v>1</v>
      </c>
      <c r="K34" s="229">
        <f t="shared" si="0"/>
        <v>125.46</v>
      </c>
    </row>
    <row r="35" spans="1:11" ht="14.15" customHeight="1">
      <c r="A35" s="228"/>
      <c r="B35" s="320" t="s">
        <v>250</v>
      </c>
      <c r="C35" s="320" t="s">
        <v>165</v>
      </c>
      <c r="D35" s="320">
        <v>21</v>
      </c>
      <c r="E35" s="320" t="s">
        <v>242</v>
      </c>
      <c r="F35" s="318">
        <v>1</v>
      </c>
      <c r="G35" s="318">
        <v>4.8</v>
      </c>
      <c r="H35" s="318">
        <v>3.4</v>
      </c>
      <c r="I35" s="321">
        <f>F35*G35*H35</f>
        <v>16.32</v>
      </c>
      <c r="J35" s="221"/>
      <c r="K35" s="229">
        <f t="shared" si="0"/>
        <v>0</v>
      </c>
    </row>
    <row r="36" spans="1:11" ht="14.15" customHeight="1">
      <c r="A36" s="228"/>
      <c r="B36" s="230"/>
      <c r="C36" s="230"/>
      <c r="D36" s="230"/>
      <c r="E36" s="230"/>
      <c r="F36" s="231"/>
      <c r="G36" s="231"/>
      <c r="H36" s="231"/>
      <c r="I36" s="232"/>
      <c r="J36" s="322"/>
      <c r="K36" s="229"/>
    </row>
    <row r="37" spans="1:11" ht="14.15" customHeight="1" thickBot="1">
      <c r="A37" s="228"/>
      <c r="B37" s="230"/>
      <c r="C37" s="230"/>
      <c r="D37" s="230"/>
      <c r="E37" s="230"/>
      <c r="F37" s="231"/>
      <c r="G37" s="231"/>
      <c r="H37" s="231"/>
      <c r="I37" s="232"/>
      <c r="J37" s="324">
        <f>SUM(I30:I36)</f>
        <v>290.02</v>
      </c>
      <c r="K37" s="713">
        <f>SUM(K31:K35)</f>
        <v>273.7</v>
      </c>
    </row>
    <row r="38" spans="1:11" ht="14.15" customHeight="1" thickTop="1">
      <c r="A38" s="228"/>
      <c r="B38" s="230"/>
      <c r="C38" s="230"/>
      <c r="D38" s="230"/>
      <c r="E38" s="230"/>
      <c r="F38" s="231"/>
      <c r="G38" s="231"/>
      <c r="H38" s="231"/>
      <c r="I38" s="232"/>
      <c r="J38" s="322"/>
      <c r="K38" s="229"/>
    </row>
    <row r="39" spans="1:11" ht="14.15" customHeight="1">
      <c r="A39" s="327"/>
      <c r="B39" s="230"/>
      <c r="C39" s="230"/>
      <c r="D39" s="230"/>
      <c r="E39" s="230"/>
      <c r="F39" s="231"/>
      <c r="G39" s="231"/>
      <c r="H39" s="231"/>
      <c r="I39" s="232"/>
      <c r="J39" s="322"/>
      <c r="K39" s="229"/>
    </row>
    <row r="40" spans="1:11" ht="14.15" customHeight="1">
      <c r="A40" s="228" t="s">
        <v>251</v>
      </c>
      <c r="B40" s="317" t="s">
        <v>214</v>
      </c>
      <c r="C40" s="230"/>
      <c r="D40" s="230"/>
      <c r="E40" s="230"/>
      <c r="F40" s="231"/>
      <c r="G40" s="231"/>
      <c r="H40" s="231"/>
      <c r="I40" s="232"/>
      <c r="J40" s="322"/>
      <c r="K40" s="229"/>
    </row>
    <row r="41" spans="1:11" ht="14.15" customHeight="1">
      <c r="A41" s="228"/>
      <c r="B41" s="230"/>
      <c r="C41" s="230"/>
      <c r="D41" s="230"/>
      <c r="E41" s="230"/>
      <c r="F41" s="231"/>
      <c r="G41" s="231"/>
      <c r="H41" s="231"/>
      <c r="I41" s="232"/>
      <c r="J41" s="322"/>
      <c r="K41" s="229"/>
    </row>
    <row r="42" spans="1:11" ht="14.15" customHeight="1">
      <c r="A42" s="228"/>
      <c r="B42" s="320" t="s">
        <v>252</v>
      </c>
      <c r="C42" s="320" t="s">
        <v>165</v>
      </c>
      <c r="D42" s="320">
        <v>22</v>
      </c>
      <c r="E42" s="320" t="s">
        <v>242</v>
      </c>
      <c r="F42" s="318">
        <v>1</v>
      </c>
      <c r="G42" s="318">
        <f>2.3+1.4</f>
        <v>3.6999999999999997</v>
      </c>
      <c r="H42" s="318">
        <v>3.4</v>
      </c>
      <c r="I42" s="321">
        <f>F42*G42*H42</f>
        <v>12.579999999999998</v>
      </c>
      <c r="J42" s="221">
        <v>1</v>
      </c>
      <c r="K42" s="229">
        <f t="shared" ref="K42" si="1">J42*I42</f>
        <v>12.579999999999998</v>
      </c>
    </row>
    <row r="43" spans="1:11" ht="14.15" customHeight="1" thickBot="1">
      <c r="A43" s="228"/>
      <c r="B43" s="230"/>
      <c r="C43" s="230"/>
      <c r="D43" s="230"/>
      <c r="E43" s="230"/>
      <c r="F43" s="231"/>
      <c r="G43" s="231"/>
      <c r="H43" s="231"/>
      <c r="I43" s="232"/>
      <c r="J43" s="324">
        <f>SUM(I42)</f>
        <v>12.579999999999998</v>
      </c>
      <c r="K43" s="324">
        <f>SUM(K42)</f>
        <v>12.579999999999998</v>
      </c>
    </row>
    <row r="44" spans="1:11" ht="14.15" customHeight="1" thickTop="1">
      <c r="A44" s="228"/>
      <c r="B44" s="230"/>
      <c r="C44" s="230"/>
      <c r="D44" s="230"/>
      <c r="E44" s="230"/>
      <c r="F44" s="231"/>
      <c r="G44" s="231"/>
      <c r="H44" s="231"/>
      <c r="I44" s="232"/>
      <c r="J44" s="318"/>
      <c r="K44" s="229"/>
    </row>
    <row r="45" spans="1:11" ht="14.15" customHeight="1">
      <c r="A45" s="228"/>
      <c r="B45" s="230"/>
      <c r="C45" s="230"/>
      <c r="D45" s="230"/>
      <c r="E45" s="230"/>
      <c r="F45" s="231"/>
      <c r="G45" s="231"/>
      <c r="H45" s="231"/>
      <c r="I45" s="232"/>
      <c r="J45" s="318"/>
      <c r="K45" s="229"/>
    </row>
    <row r="46" spans="1:11" ht="14.15" customHeight="1">
      <c r="A46" s="228"/>
      <c r="B46" s="230"/>
      <c r="C46" s="230"/>
      <c r="D46" s="230"/>
      <c r="E46" s="230"/>
      <c r="F46" s="231"/>
      <c r="G46" s="231"/>
      <c r="H46" s="231"/>
      <c r="I46" s="232"/>
      <c r="J46" s="318"/>
      <c r="K46" s="229"/>
    </row>
    <row r="47" spans="1:11" ht="14.15" customHeight="1">
      <c r="A47" s="228"/>
      <c r="B47" s="230"/>
      <c r="C47" s="230"/>
      <c r="D47" s="230"/>
      <c r="E47" s="230"/>
      <c r="F47" s="231"/>
      <c r="G47" s="231"/>
      <c r="H47" s="231"/>
      <c r="I47" s="232"/>
      <c r="J47" s="318"/>
      <c r="K47" s="229"/>
    </row>
    <row r="48" spans="1:11" ht="14.15" customHeight="1">
      <c r="A48" s="228"/>
      <c r="B48" s="230"/>
      <c r="C48" s="230"/>
      <c r="D48" s="230"/>
      <c r="E48" s="230"/>
      <c r="F48" s="231"/>
      <c r="G48" s="231"/>
      <c r="H48" s="231"/>
      <c r="I48" s="232"/>
      <c r="J48" s="318"/>
      <c r="K48" s="229"/>
    </row>
    <row r="49" spans="1:11" ht="14.15" customHeight="1">
      <c r="A49" s="228"/>
      <c r="B49" s="230"/>
      <c r="C49" s="230"/>
      <c r="D49" s="230"/>
      <c r="E49" s="230"/>
      <c r="F49" s="231"/>
      <c r="G49" s="231"/>
      <c r="H49" s="231"/>
      <c r="I49" s="232"/>
      <c r="J49" s="231"/>
      <c r="K49" s="229"/>
    </row>
    <row r="50" spans="1:11" ht="14.15" customHeight="1">
      <c r="A50" s="228"/>
      <c r="B50" s="230"/>
      <c r="C50" s="230"/>
      <c r="D50" s="230"/>
      <c r="E50" s="230"/>
      <c r="F50" s="231"/>
      <c r="G50" s="231"/>
      <c r="H50" s="231"/>
      <c r="I50" s="232"/>
      <c r="J50" s="231"/>
      <c r="K50" s="229"/>
    </row>
    <row r="51" spans="1:11" ht="14.15" customHeight="1">
      <c r="A51" s="228"/>
      <c r="B51" s="230"/>
      <c r="C51" s="230"/>
      <c r="D51" s="230"/>
      <c r="E51" s="230"/>
      <c r="F51" s="231"/>
      <c r="G51" s="231"/>
      <c r="H51" s="231"/>
      <c r="I51" s="232"/>
      <c r="J51" s="245"/>
      <c r="K51" s="229"/>
    </row>
    <row r="52" spans="1:11">
      <c r="A52" s="251"/>
      <c r="B52" s="253"/>
      <c r="C52" s="253"/>
      <c r="D52" s="253"/>
      <c r="E52" s="253"/>
      <c r="F52" s="254"/>
      <c r="G52" s="254"/>
      <c r="H52" s="254"/>
      <c r="I52" s="255"/>
      <c r="J52" s="250"/>
      <c r="K52" s="250"/>
    </row>
    <row r="53" spans="1:11">
      <c r="A53" s="248"/>
      <c r="B53" s="249"/>
      <c r="C53" s="249"/>
      <c r="D53" s="249"/>
      <c r="E53" s="249"/>
      <c r="F53" s="250"/>
      <c r="G53" s="250"/>
      <c r="H53" s="250"/>
      <c r="I53" s="256"/>
      <c r="J53" s="250"/>
      <c r="K53" s="250"/>
    </row>
    <row r="54" spans="1:11">
      <c r="A54" s="248"/>
      <c r="B54" s="249"/>
      <c r="C54" s="249"/>
      <c r="D54" s="249"/>
      <c r="E54" s="249"/>
      <c r="F54" s="250"/>
      <c r="G54" s="250"/>
      <c r="H54" s="250"/>
      <c r="I54" s="256"/>
      <c r="J54" s="250"/>
      <c r="K54" s="250"/>
    </row>
    <row r="55" spans="1:11">
      <c r="A55" s="248"/>
      <c r="B55" s="249"/>
      <c r="C55" s="249"/>
      <c r="D55" s="249"/>
      <c r="E55" s="249"/>
      <c r="F55" s="250"/>
      <c r="G55" s="250"/>
      <c r="H55" s="250"/>
      <c r="I55" s="256"/>
      <c r="J55" s="250"/>
      <c r="K55" s="250"/>
    </row>
    <row r="56" spans="1:11">
      <c r="A56" s="248"/>
      <c r="B56" s="249"/>
      <c r="C56" s="249"/>
      <c r="D56" s="249"/>
      <c r="E56" s="249"/>
      <c r="F56" s="250"/>
      <c r="G56" s="250"/>
      <c r="H56" s="250"/>
      <c r="I56" s="256"/>
      <c r="J56" s="250"/>
      <c r="K56" s="250"/>
    </row>
    <row r="57" spans="1:11">
      <c r="A57" s="248"/>
      <c r="B57" s="249"/>
      <c r="C57" s="249"/>
      <c r="D57" s="249"/>
      <c r="E57" s="249"/>
      <c r="F57" s="250"/>
      <c r="G57" s="250"/>
      <c r="H57" s="250"/>
      <c r="I57" s="256"/>
      <c r="J57" s="250"/>
      <c r="K57" s="250"/>
    </row>
    <row r="58" spans="1:11">
      <c r="A58" s="248"/>
      <c r="B58" s="249"/>
      <c r="C58" s="249"/>
      <c r="D58" s="249"/>
      <c r="E58" s="249"/>
      <c r="F58" s="250"/>
      <c r="G58" s="250"/>
      <c r="H58" s="250"/>
      <c r="I58" s="256"/>
      <c r="J58" s="250"/>
      <c r="K58" s="250"/>
    </row>
    <row r="59" spans="1:11">
      <c r="A59" s="248"/>
      <c r="B59" s="249"/>
      <c r="C59" s="249"/>
      <c r="D59" s="249"/>
      <c r="E59" s="249"/>
      <c r="F59" s="250"/>
      <c r="G59" s="250"/>
      <c r="H59" s="250"/>
      <c r="I59" s="256"/>
      <c r="J59" s="250"/>
      <c r="K59" s="250"/>
    </row>
    <row r="60" spans="1:11">
      <c r="A60" s="248"/>
      <c r="B60" s="249"/>
      <c r="C60" s="249"/>
      <c r="D60" s="249"/>
      <c r="E60" s="249"/>
      <c r="F60" s="250"/>
      <c r="G60" s="250"/>
      <c r="H60" s="250"/>
      <c r="I60" s="256"/>
      <c r="J60" s="250"/>
      <c r="K60" s="250"/>
    </row>
    <row r="61" spans="1:11">
      <c r="A61" s="248"/>
      <c r="B61" s="249"/>
      <c r="C61" s="249"/>
      <c r="D61" s="249"/>
      <c r="E61" s="249"/>
      <c r="F61" s="250"/>
      <c r="G61" s="250"/>
      <c r="H61" s="250"/>
      <c r="I61" s="256"/>
      <c r="J61" s="250"/>
      <c r="K61" s="250"/>
    </row>
    <row r="62" spans="1:11">
      <c r="A62" s="248"/>
      <c r="B62" s="249"/>
      <c r="C62" s="249"/>
      <c r="D62" s="249"/>
      <c r="E62" s="249"/>
      <c r="F62" s="250"/>
      <c r="G62" s="250"/>
      <c r="H62" s="250"/>
      <c r="I62" s="256"/>
      <c r="J62" s="250"/>
      <c r="K62" s="250"/>
    </row>
    <row r="63" spans="1:11">
      <c r="A63" s="248"/>
      <c r="B63" s="249"/>
      <c r="C63" s="249"/>
      <c r="D63" s="249"/>
      <c r="E63" s="249"/>
      <c r="F63" s="250"/>
      <c r="G63" s="250"/>
      <c r="H63" s="250"/>
      <c r="I63" s="256"/>
      <c r="J63" s="250"/>
      <c r="K63" s="250"/>
    </row>
    <row r="64" spans="1:11">
      <c r="A64" s="248"/>
      <c r="B64" s="249"/>
      <c r="C64" s="249"/>
      <c r="D64" s="249"/>
      <c r="E64" s="249"/>
      <c r="F64" s="250"/>
      <c r="G64" s="250"/>
      <c r="H64" s="250"/>
      <c r="I64" s="256"/>
      <c r="J64" s="250"/>
      <c r="K64" s="250"/>
    </row>
    <row r="65" spans="1:11">
      <c r="A65" s="248"/>
      <c r="B65" s="249"/>
      <c r="C65" s="249"/>
      <c r="D65" s="249"/>
      <c r="E65" s="249"/>
      <c r="F65" s="250"/>
      <c r="G65" s="250"/>
      <c r="H65" s="250"/>
      <c r="I65" s="256"/>
      <c r="J65" s="250"/>
      <c r="K65" s="250"/>
    </row>
    <row r="66" spans="1:11">
      <c r="A66" s="248"/>
      <c r="B66" s="249"/>
      <c r="C66" s="249"/>
      <c r="D66" s="249"/>
      <c r="E66" s="249"/>
      <c r="F66" s="250"/>
      <c r="G66" s="250"/>
      <c r="H66" s="250"/>
      <c r="I66" s="256"/>
      <c r="J66" s="250"/>
      <c r="K66" s="250"/>
    </row>
    <row r="67" spans="1:11">
      <c r="A67" s="248"/>
      <c r="B67" s="249"/>
      <c r="C67" s="249"/>
      <c r="D67" s="249"/>
      <c r="E67" s="249"/>
      <c r="F67" s="250"/>
      <c r="G67" s="250"/>
      <c r="H67" s="250"/>
      <c r="I67" s="256"/>
      <c r="J67" s="250"/>
      <c r="K67" s="250"/>
    </row>
    <row r="68" spans="1:11">
      <c r="A68" s="248"/>
      <c r="B68" s="249"/>
      <c r="C68" s="249"/>
      <c r="D68" s="249"/>
      <c r="E68" s="249"/>
      <c r="F68" s="250"/>
      <c r="G68" s="250"/>
      <c r="H68" s="250"/>
      <c r="I68" s="256"/>
      <c r="J68" s="250"/>
      <c r="K68" s="250"/>
    </row>
    <row r="69" spans="1:11">
      <c r="A69" s="248"/>
      <c r="B69" s="249"/>
      <c r="C69" s="249"/>
      <c r="D69" s="249"/>
      <c r="E69" s="249"/>
      <c r="F69" s="250"/>
      <c r="G69" s="250"/>
      <c r="H69" s="250"/>
      <c r="I69" s="256"/>
      <c r="J69" s="250"/>
      <c r="K69" s="250"/>
    </row>
    <row r="70" spans="1:11">
      <c r="A70" s="248"/>
      <c r="B70" s="249"/>
      <c r="C70" s="249"/>
      <c r="D70" s="249"/>
      <c r="E70" s="249"/>
      <c r="F70" s="250"/>
      <c r="G70" s="250"/>
      <c r="H70" s="250"/>
      <c r="I70" s="256"/>
    </row>
  </sheetData>
  <mergeCells count="1">
    <mergeCell ref="B8:E8"/>
  </mergeCells>
  <conditionalFormatting sqref="K2">
    <cfRule type="cellIs" dxfId="0" priority="1" operator="lessThan">
      <formula>0</formula>
    </cfRule>
  </conditionalFormatting>
  <pageMargins left="0.5" right="0.5" top="0.75" bottom="0.75" header="0.3" footer="0.3"/>
  <pageSetup scale="84" orientation="portrait" r:id="rId1"/>
  <headerFooter>
    <oddFooter>&amp;LALRD/&amp;CTakeoff&amp;RPage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17</vt:i4>
      </vt:variant>
    </vt:vector>
  </HeadingPairs>
  <TitlesOfParts>
    <vt:vector size="40" baseType="lpstr">
      <vt:lpstr>SUMMARY</vt:lpstr>
      <vt:lpstr>BOQ</vt:lpstr>
      <vt:lpstr>VO List</vt:lpstr>
      <vt:lpstr>Dayworks</vt:lpstr>
      <vt:lpstr>VO 01</vt:lpstr>
      <vt:lpstr>1.Ceiling Tiles </vt:lpstr>
      <vt:lpstr>VO 02</vt:lpstr>
      <vt:lpstr>Partition Work-VO 01</vt:lpstr>
      <vt:lpstr>Demising &amp; Shaft Walls-VO 02 </vt:lpstr>
      <vt:lpstr>VO 02 - Cement Boards</vt:lpstr>
      <vt:lpstr>Paint - BOQ</vt:lpstr>
      <vt:lpstr>Corridor - BOQ</vt:lpstr>
      <vt:lpstr> Rockwool External - BOQ</vt:lpstr>
      <vt:lpstr>External - BOQ</vt:lpstr>
      <vt:lpstr>7.Shaft</vt:lpstr>
      <vt:lpstr>External (Paint) - BOQ</vt:lpstr>
      <vt:lpstr>Wall Liner - KCE</vt:lpstr>
      <vt:lpstr>VO-11</vt:lpstr>
      <vt:lpstr>VO-09</vt:lpstr>
      <vt:lpstr>VO-12</vt:lpstr>
      <vt:lpstr>VO-16a (2)</vt:lpstr>
      <vt:lpstr>VO-16a</vt:lpstr>
      <vt:lpstr>Valuation</vt:lpstr>
      <vt:lpstr>'1.Ceiling Tiles '!Print_Area</vt:lpstr>
      <vt:lpstr>BOQ!Print_Area</vt:lpstr>
      <vt:lpstr>'Corridor - BOQ'!Print_Area</vt:lpstr>
      <vt:lpstr>'Demising &amp; Shaft Walls-VO 02 '!Print_Area</vt:lpstr>
      <vt:lpstr>'External - BOQ'!Print_Area</vt:lpstr>
      <vt:lpstr>'External (Paint) - BOQ'!Print_Area</vt:lpstr>
      <vt:lpstr>'Paint - BOQ'!Print_Area</vt:lpstr>
      <vt:lpstr>SUMMARY!Print_Area</vt:lpstr>
      <vt:lpstr>Valuation!Print_Area</vt:lpstr>
      <vt:lpstr>'VO 01'!Print_Area</vt:lpstr>
      <vt:lpstr>'VO 02'!Print_Area</vt:lpstr>
      <vt:lpstr>'VO List'!Print_Area</vt:lpstr>
      <vt:lpstr>'VO-09'!Print_Area</vt:lpstr>
      <vt:lpstr>'Wall Liner - KCE'!Print_Area</vt:lpstr>
      <vt:lpstr>BOQ!Print_Titles</vt:lpstr>
      <vt:lpstr>Valuation!Print_Titles</vt:lpstr>
      <vt:lpstr>'VO 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Isuru Gunarathne</dc:creator>
  <cp:lastModifiedBy>Himal Kosala</cp:lastModifiedBy>
  <cp:lastPrinted>2022-10-11T11:37:23Z</cp:lastPrinted>
  <dcterms:created xsi:type="dcterms:W3CDTF">2022-07-21T12:56:27Z</dcterms:created>
  <dcterms:modified xsi:type="dcterms:W3CDTF">2023-02-10T06:14:50Z</dcterms:modified>
</cp:coreProperties>
</file>